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05" windowHeight="8775" activeTab="6"/>
  </bookViews>
  <sheets>
    <sheet name="020" sheetId="1" r:id="rId1"/>
    <sheet name="022" sheetId="2" r:id="rId2"/>
    <sheet name="024" sheetId="3" r:id="rId3"/>
    <sheet name="026" sheetId="4" r:id="rId4"/>
    <sheet name="028" sheetId="5" r:id="rId5"/>
    <sheet name="030" sheetId="6" r:id="rId6"/>
    <sheet name="032" sheetId="7" r:id="rId7"/>
  </sheets>
  <definedNames>
    <definedName name="_xlnm.Print_Area" localSheetId="0">'020'!$A$1:$T$73</definedName>
    <definedName name="_xlnm.Print_Area" localSheetId="1">'022'!$A$1:$Q$39</definedName>
    <definedName name="_xlnm.Print_Area" localSheetId="2">'024'!$A$1:$R$77</definedName>
    <definedName name="_xlnm.Print_Area" localSheetId="3">'026'!$A$1:$AB$51</definedName>
    <definedName name="_xlnm.Print_Area" localSheetId="4">'028'!$A$1:$BC$52</definedName>
    <definedName name="_xlnm.Print_Area" localSheetId="5">'030'!$A$1:$AD$55</definedName>
    <definedName name="_xlnm.Print_Area" localSheetId="6">'032'!$A$1:$K$70</definedName>
  </definedNames>
  <calcPr fullCalcOnLoad="1"/>
</workbook>
</file>

<file path=xl/sharedStrings.xml><?xml version="1.0" encoding="utf-8"?>
<sst xmlns="http://schemas.openxmlformats.org/spreadsheetml/2006/main" count="1039" uniqueCount="321">
  <si>
    <t>市町村別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</si>
  <si>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</si>
  <si>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</si>
  <si>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</si>
  <si>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</si>
  <si>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</si>
  <si>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</si>
  <si>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</si>
  <si>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</si>
  <si>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</si>
  <si>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</si>
  <si>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</si>
  <si>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</si>
  <si>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</si>
  <si>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</si>
  <si>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</si>
  <si>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</si>
  <si>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</si>
  <si>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</si>
  <si>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</si>
  <si>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</si>
  <si>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</si>
  <si>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</si>
  <si>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</si>
  <si>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</si>
  <si>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</si>
  <si>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</si>
  <si>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</si>
  <si>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</si>
  <si>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</si>
  <si>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</si>
  <si>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</si>
  <si>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</si>
  <si>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</si>
  <si>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</si>
  <si>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</si>
  <si>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</si>
  <si>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</si>
  <si>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</si>
  <si>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</si>
  <si>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</si>
  <si>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</si>
  <si>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</si>
  <si>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</si>
  <si>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</si>
  <si>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</si>
  <si>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</si>
  <si>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</si>
  <si>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</si>
  <si>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</si>
  <si>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面積</t>
  </si>
  <si>
    <t>男</t>
  </si>
  <si>
    <t>女</t>
  </si>
  <si>
    <t>人口密度</t>
  </si>
  <si>
    <t>（1ｋ㎡当たり）</t>
  </si>
  <si>
    <t>世帯数</t>
  </si>
  <si>
    <t>計</t>
  </si>
  <si>
    <t>男</t>
  </si>
  <si>
    <t>女</t>
  </si>
  <si>
    <t>出生</t>
  </si>
  <si>
    <t>死亡</t>
  </si>
  <si>
    <t>死産</t>
  </si>
  <si>
    <t>婚姻</t>
  </si>
  <si>
    <t>離婚</t>
  </si>
  <si>
    <t>0歳～4</t>
  </si>
  <si>
    <t>85歳以上</t>
  </si>
  <si>
    <t>12月</t>
  </si>
  <si>
    <t>11月</t>
  </si>
  <si>
    <t>7月</t>
  </si>
  <si>
    <t>8月</t>
  </si>
  <si>
    <t>9月</t>
  </si>
  <si>
    <t>10月</t>
  </si>
  <si>
    <t>3月</t>
  </si>
  <si>
    <t>4月</t>
  </si>
  <si>
    <t>5月</t>
  </si>
  <si>
    <t>6月</t>
  </si>
  <si>
    <t>2月</t>
  </si>
  <si>
    <t>1月</t>
  </si>
  <si>
    <t>総　数</t>
  </si>
  <si>
    <t>資料　厚生省「人口動態統計」による。</t>
  </si>
  <si>
    <t>朝鮮及び韓国</t>
  </si>
  <si>
    <t>その他</t>
  </si>
  <si>
    <t>率</t>
  </si>
  <si>
    <t>※</t>
  </si>
  <si>
    <t>（率＝人口千人につき）</t>
  </si>
  <si>
    <t>人　　　　　　　　  　　　口</t>
  </si>
  <si>
    <t>年　  　次</t>
  </si>
  <si>
    <t>総　  数</t>
  </si>
  <si>
    <t>男</t>
  </si>
  <si>
    <t>女</t>
  </si>
  <si>
    <t>世 帯 数</t>
  </si>
  <si>
    <t>※</t>
  </si>
  <si>
    <t>地　　域</t>
  </si>
  <si>
    <t>人口密度（１k㎡当たり）</t>
  </si>
  <si>
    <t>全域に対する人口集中地区の割合（％）</t>
  </si>
  <si>
    <t>※印のある年（国勢調査の施行年）は10月1日現在である。</t>
  </si>
  <si>
    <t>山中町</t>
  </si>
  <si>
    <t>珠洲市</t>
  </si>
  <si>
    <t>人口</t>
  </si>
  <si>
    <t>人口集中　　　　地　　区　　　　　</t>
  </si>
  <si>
    <t>市町村全域　　　　　</t>
  </si>
  <si>
    <t>人口集中地区　　　　　</t>
  </si>
  <si>
    <t>市町村全域</t>
  </si>
  <si>
    <t>人</t>
  </si>
  <si>
    <t>総人口</t>
  </si>
  <si>
    <t>うち　　　　乳児死亡</t>
  </si>
  <si>
    <t>自然増加</t>
  </si>
  <si>
    <t>自然増加率　　（人口千人対）</t>
  </si>
  <si>
    <t>資料　厚生省「人口動態統計」による。</t>
  </si>
  <si>
    <t>総　　数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</si>
  <si>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</si>
  <si>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</si>
  <si>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</si>
  <si>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</si>
  <si>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</si>
  <si>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</si>
  <si>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</si>
  <si>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</si>
  <si>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</si>
  <si>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西ドイツ</t>
  </si>
  <si>
    <t xml:space="preserve">    大正元年～昭和35年は各年末現在、昭和19年は2月22日現在人口（人口調査）、昭和20年は11月１日現在人口（人口調査）、昭和21年は4月26日現在人口（人口調査）、昭和36年以降は10月1日現在の推計人口である。</t>
  </si>
  <si>
    <t>資料　厚生省「人口動態統計」ただし死産、婚姻､離婚は｢人口動態統計月報（概数）｣による。</t>
  </si>
  <si>
    <t>資料　厚生省「人口動態統計月報（概数）」による。</t>
  </si>
  <si>
    <t>増 減 数</t>
  </si>
  <si>
    <t>増 減 率　　　（％）</t>
  </si>
  <si>
    <t>増 減 率（％）　　</t>
  </si>
  <si>
    <t>鶴来町</t>
  </si>
  <si>
    <t>資料　総理府統計局「国勢調査報告」</t>
  </si>
  <si>
    <t>14才　未満</t>
  </si>
  <si>
    <t>14才　以上</t>
  </si>
  <si>
    <t>乳児死亡率　（出生千人対）</t>
  </si>
  <si>
    <t>資料　厚生省「人口動態統計月報（概数）」による。</t>
  </si>
  <si>
    <t>面積</t>
  </si>
  <si>
    <t>川北村</t>
  </si>
  <si>
    <t>資料　厚生省「人口動態統計」による。</t>
  </si>
  <si>
    <t>資料　石川県統計調査課「推計人口、※印は国勢調査調査人口」</t>
  </si>
  <si>
    <t>資料　石川県統計調査課「石川県の人口動態」、国土地理院「全国都道府県市区町村別面積調」による。</t>
  </si>
  <si>
    <t>資料　石川県統計調査課「石川県の人口動態」による。</t>
  </si>
  <si>
    <t>…</t>
  </si>
  <si>
    <t>女100人に対する男</t>
  </si>
  <si>
    <t>※　1</t>
  </si>
  <si>
    <t>※　2</t>
  </si>
  <si>
    <t>※　3</t>
  </si>
  <si>
    <t>※　4</t>
  </si>
  <si>
    <t>20　人　　口</t>
  </si>
  <si>
    <t>３　　人　　　　　　　口</t>
  </si>
  <si>
    <t>11　　人口及び世帯数の推移（大正元年～昭和53年）</t>
  </si>
  <si>
    <t>…</t>
  </si>
  <si>
    <t>女100人に　対する男</t>
  </si>
  <si>
    <t>石川県</t>
  </si>
  <si>
    <t>－</t>
  </si>
  <si>
    <t>金沢市</t>
  </si>
  <si>
    <t>注　　金沢市の※1は中心地区、※2は金石地区、※3は西金沢地区、※4は額住宅団地の地区、　</t>
  </si>
  <si>
    <t>　　　加賀市の※1は大聖寺地区、※2は山代地区である。</t>
  </si>
  <si>
    <t>12　　人口集中地区別人口、面積及び人口密度（昭和50.10.1現在）</t>
  </si>
  <si>
    <t>人　　口　21</t>
  </si>
  <si>
    <t>人口及び世帯数の推移（大正元年～昭和53年）（つづき）　　</t>
  </si>
  <si>
    <t>大 正 元 年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</si>
  <si>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</si>
  <si>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</si>
  <si>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</si>
  <si>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</si>
  <si>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</si>
  <si>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</si>
  <si>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</si>
  <si>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</si>
  <si>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</si>
  <si>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</si>
  <si>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</si>
  <si>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</si>
  <si>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</si>
  <si>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>昭 和 元 年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</si>
  <si>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</si>
  <si>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</si>
  <si>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</si>
  <si>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</si>
  <si>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</si>
  <si>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</si>
  <si>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</si>
  <si>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</si>
  <si>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</si>
  <si>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</si>
  <si>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</si>
  <si>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</si>
  <si>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</si>
  <si>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</si>
  <si>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</si>
  <si>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</si>
  <si>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</si>
  <si>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</si>
  <si>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</si>
  <si>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</si>
  <si>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</si>
  <si>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</si>
  <si>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</si>
  <si>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</si>
  <si>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</si>
  <si>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</si>
  <si>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</si>
  <si>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</si>
  <si>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</si>
  <si>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</si>
  <si>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45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</si>
  <si>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</si>
  <si>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</si>
  <si>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</si>
  <si>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</si>
  <si>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</si>
  <si>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</si>
  <si>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</si>
  <si>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</si>
  <si>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>野 々 市 町</t>
  </si>
  <si>
    <t>22　人　　口</t>
  </si>
  <si>
    <t>人　　口　23</t>
  </si>
  <si>
    <t>13　　市　町　村　別　人　口　及　び　世　帯　数　（昭和53.10.1現在）</t>
  </si>
  <si>
    <t>総　　数</t>
  </si>
  <si>
    <t>総　　　数</t>
  </si>
  <si>
    <t>総　　　　数</t>
  </si>
  <si>
    <t>江　沼　郡</t>
  </si>
  <si>
    <t>能　美　郡</t>
  </si>
  <si>
    <t>石　川　郡</t>
  </si>
  <si>
    <t>注　　 　面積は、国土地理院の昭和53年10月１日全国面積調によるものである。なお、河北潟（21.20k㎡）については、水面境界未定のため金沢市、河北郡の面積のいずれにも含まれていないが、総面積には含まれている。</t>
  </si>
  <si>
    <t>（ｋ㎡）</t>
  </si>
  <si>
    <t>鹿　島　郡</t>
  </si>
  <si>
    <t>河　北　郡</t>
  </si>
  <si>
    <t>羽　咋　郡</t>
  </si>
  <si>
    <t>鳳　至　郡</t>
  </si>
  <si>
    <t>珠　洲　郡</t>
  </si>
  <si>
    <t>人　口</t>
  </si>
  <si>
    <t>24　人　　口</t>
  </si>
  <si>
    <t>人　　口　25</t>
  </si>
  <si>
    <t>14　　人　　　口　　　自　　　然　　　動　　　態</t>
  </si>
  <si>
    <t>（１）　　人　口　自　然　動　態　の　推　移　（昭和元年～昭和53年）</t>
  </si>
  <si>
    <t>年　　　次</t>
  </si>
  <si>
    <t>出　生　率　　　（人口千人対）</t>
  </si>
  <si>
    <t>死　亡　率　　　（人口千人対）</t>
  </si>
  <si>
    <t>死　産　率　　　（出産千人対）</t>
  </si>
  <si>
    <t>婚　姻　率　　　（人口千人対）</t>
  </si>
  <si>
    <t>離　婚　率　　　（人口千人対）</t>
  </si>
  <si>
    <t>昭 和 元 年</t>
  </si>
  <si>
    <t xml:space="preserve"> </t>
  </si>
  <si>
    <t>注　　※年は国勢調査人口、その他は各年10月1日の総務庁統計局推計人口（41年までは総人口、42年以降は日本人人口）である。</t>
  </si>
  <si>
    <t>市  郡  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</si>
  <si>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</si>
  <si>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</si>
  <si>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</si>
  <si>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</si>
  <si>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</si>
  <si>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</si>
  <si>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</si>
  <si>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</si>
  <si>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</si>
  <si>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</si>
  <si>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</si>
  <si>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</si>
  <si>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26　人　　口</t>
  </si>
  <si>
    <t>人　　口　27</t>
  </si>
  <si>
    <t>（２）　　月　　別　　人　　口　　自　　然　　動　　態　（昭和53年）</t>
  </si>
  <si>
    <t>月　　次</t>
  </si>
  <si>
    <t>総　数</t>
  </si>
  <si>
    <t>　　１　月</t>
  </si>
  <si>
    <t>出　　　　　　　　　　生</t>
  </si>
  <si>
    <t>総　　　　　数</t>
  </si>
  <si>
    <t>う　ち　乳　児　死　亡</t>
  </si>
  <si>
    <t>死　　　　　　　　　　　　　　　　　　　　亡</t>
  </si>
  <si>
    <t>死　　産</t>
  </si>
  <si>
    <t>婚　　姻</t>
  </si>
  <si>
    <t>離　　　婚</t>
  </si>
  <si>
    <t>（３）　　市　　郡　　別　　、　　月　　別　　出　　生　　数　（昭和53年）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</si>
  <si>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</si>
  <si>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</si>
  <si>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</si>
  <si>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</si>
  <si>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</si>
  <si>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</si>
  <si>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</si>
  <si>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</si>
  <si>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</si>
  <si>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</si>
  <si>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</si>
  <si>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</si>
  <si>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</si>
  <si>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</si>
  <si>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</si>
  <si>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</si>
  <si>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市　郡　別</t>
  </si>
  <si>
    <t>総　　　　　　数</t>
  </si>
  <si>
    <t>11　月</t>
  </si>
  <si>
    <t>12　月</t>
  </si>
  <si>
    <t>10　月</t>
  </si>
  <si>
    <t>28　人　　口</t>
  </si>
  <si>
    <t>人　　口　29</t>
  </si>
  <si>
    <t>（４）　　死　　　　　　　　　　亡　　　　　　　　　　数</t>
  </si>
  <si>
    <t>ア　　市　　郡　　別　　、　　月　　別　　死　　亡　　数　（昭和53年）</t>
  </si>
  <si>
    <t>月　　別</t>
  </si>
  <si>
    <t>総　　　数</t>
  </si>
  <si>
    <t>イ　　月　　別　　、　　年　　齢　　階　　級　　別　　死　　亡　　数　（昭和53年）</t>
  </si>
  <si>
    <t>30　人　　口</t>
  </si>
  <si>
    <t>人　　口　31</t>
  </si>
  <si>
    <t>（５）　　市　郡　別　、　月　別　婚　姻　件　数　（昭和53年）</t>
  </si>
  <si>
    <t>（６）　　市　郡　別　、　月　別　離　婚　件　数　（昭和53年）</t>
  </si>
  <si>
    <t>市　都　別</t>
  </si>
  <si>
    <t>中　　国</t>
  </si>
  <si>
    <t>英　　国</t>
  </si>
  <si>
    <t>米　　国</t>
  </si>
  <si>
    <t>（７）　　市　郡　別　、　月　別　死　産　胎　数　（昭和53年）</t>
  </si>
  <si>
    <t>15　　市郡別居住外国人登録状況　（昭和54.3.31現在）</t>
  </si>
  <si>
    <t>資料　石川県総務課調「外国人登録人員国籍別年齢別調査表」による。</t>
  </si>
  <si>
    <t>16　　人　口　動　態　統　計　（昭和元年～53年）</t>
  </si>
  <si>
    <t>32　人　　口</t>
  </si>
  <si>
    <t>年　　次</t>
  </si>
  <si>
    <t>人　　口</t>
  </si>
  <si>
    <t>　　　　（11表の注意事項参照のこと。）</t>
  </si>
  <si>
    <t>注　　　※印人口は、国勢調査人口で10月1日現在のため、自然増、社会増の実数の増減数は人口の増加数と合致しない。</t>
  </si>
  <si>
    <t>実 数</t>
  </si>
  <si>
    <t>社  会  増</t>
  </si>
  <si>
    <t>自　然　増</t>
  </si>
  <si>
    <t>出　　生</t>
  </si>
  <si>
    <t>死　　亡</t>
  </si>
  <si>
    <t xml:space="preserve">   2</t>
  </si>
  <si>
    <t>本表の人口は、各年末現在の推計人口である。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</si>
</sst>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"/>
    <numFmt numFmtId="179" formatCode="0.00;[Red]0.00"/>
    <numFmt numFmtId="180" formatCode="#,##0.0;\-#,##0.0"/>
    <numFmt numFmtId="181" formatCode="#,##0.0;[Red]\-#,##0.0"/>
    <numFmt numFmtId="182" formatCode="#,##0.0_ ;[Red]\-#,##0.0\ "/>
    <numFmt numFmtId="183" formatCode="#,##0.00_ ;[Red]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_ ;[Red]\-#,##0.000\ "/>
    <numFmt numFmtId="188" formatCode="0.000000"/>
    <numFmt numFmtId="189" formatCode="0.0000000"/>
    <numFmt numFmtId="190" formatCode="0.00000"/>
    <numFmt numFmtId="191" formatCode="0.0000"/>
    <numFmt numFmtId="192" formatCode="0.000"/>
    <numFmt numFmtId="193" formatCode="0;&quot;△ &quot;0"/>
    <numFmt numFmtId="194" formatCode="0.0;&quot;△ &quot;0.0"/>
    <numFmt numFmtId="195" formatCode="0_ "/>
    <numFmt numFmtId="196" formatCode="0.0_ "/>
    <numFmt numFmtId="197" formatCode="0.00_ "/>
    <numFmt numFmtId="198" formatCode="0.000_ "/>
    <numFmt numFmtId="199" formatCode="#,##0;[Red]#,##0"/>
    <numFmt numFmtId="200" formatCode="#,##0.00;[Red]#,##0.00"/>
    <numFmt numFmtId="201" formatCode="#,##0.0;[Red]#,##0.0"/>
    <numFmt numFmtId="202" formatCode="0.0;[Red]0.0"/>
    <numFmt numFmtId="203" formatCode="#,##0.0;&quot;△ &quot;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b/>
      <sz val="11"/>
      <color indexed="12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u val="doub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49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0" xfId="49" applyNumberFormat="1" applyFont="1" applyBorder="1" applyAlignment="1">
      <alignment vertical="center"/>
    </xf>
    <xf numFmtId="176" fontId="5" fillId="0" borderId="11" xfId="49" applyNumberFormat="1" applyFont="1" applyBorder="1" applyAlignment="1">
      <alignment vertical="center"/>
    </xf>
    <xf numFmtId="176" fontId="5" fillId="0" borderId="0" xfId="49" applyNumberFormat="1" applyFont="1" applyFill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176" fontId="5" fillId="0" borderId="0" xfId="58" applyNumberFormat="1" applyFont="1" applyBorder="1" applyAlignment="1" applyProtection="1">
      <alignment vertical="center"/>
      <protection/>
    </xf>
    <xf numFmtId="177" fontId="5" fillId="0" borderId="0" xfId="58" applyNumberFormat="1" applyFont="1" applyBorder="1" applyAlignment="1">
      <alignment vertical="center"/>
    </xf>
    <xf numFmtId="176" fontId="6" fillId="0" borderId="0" xfId="58" applyNumberFormat="1" applyFont="1" applyBorder="1" applyAlignment="1" applyProtection="1">
      <alignment vertical="center"/>
      <protection/>
    </xf>
    <xf numFmtId="177" fontId="6" fillId="0" borderId="0" xfId="58" applyNumberFormat="1" applyFont="1" applyBorder="1" applyAlignment="1">
      <alignment vertical="center"/>
    </xf>
    <xf numFmtId="176" fontId="2" fillId="0" borderId="10" xfId="58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6" fillId="0" borderId="0" xfId="49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37" fontId="2" fillId="0" borderId="11" xfId="0" applyNumberFormat="1" applyFont="1" applyFill="1" applyBorder="1" applyAlignment="1" applyProtection="1" quotePrefix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11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18" xfId="0" applyNumberFormat="1" applyFont="1" applyFill="1" applyBorder="1" applyAlignment="1" applyProtection="1" quotePrefix="1">
      <alignment horizontal="right" vertical="center"/>
      <protection/>
    </xf>
    <xf numFmtId="37" fontId="2" fillId="0" borderId="18" xfId="0" applyNumberFormat="1" applyFont="1" applyFill="1" applyBorder="1" applyAlignment="1" applyProtection="1">
      <alignment vertical="center"/>
      <protection/>
    </xf>
    <xf numFmtId="38" fontId="2" fillId="0" borderId="19" xfId="49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2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>
      <alignment vertical="center"/>
    </xf>
    <xf numFmtId="180" fontId="2" fillId="0" borderId="20" xfId="49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 applyProtection="1">
      <alignment horizontal="right" vertical="center"/>
      <protection/>
    </xf>
    <xf numFmtId="182" fontId="2" fillId="0" borderId="0" xfId="49" applyNumberFormat="1" applyFont="1" applyFill="1" applyBorder="1" applyAlignment="1" applyProtection="1">
      <alignment horizontal="right" vertical="center"/>
      <protection/>
    </xf>
    <xf numFmtId="183" fontId="2" fillId="0" borderId="0" xfId="49" applyNumberFormat="1" applyFont="1" applyFill="1" applyBorder="1" applyAlignment="1" applyProtection="1">
      <alignment horizontal="right" vertical="center"/>
      <protection/>
    </xf>
    <xf numFmtId="38" fontId="4" fillId="0" borderId="0" xfId="49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2" fillId="0" borderId="20" xfId="49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38" fontId="2" fillId="0" borderId="0" xfId="49" applyFont="1" applyAlignment="1">
      <alignment horizontal="right" vertical="center"/>
    </xf>
    <xf numFmtId="194" fontId="2" fillId="0" borderId="0" xfId="49" applyNumberFormat="1" applyFont="1" applyAlignment="1">
      <alignment horizontal="right" vertical="center"/>
    </xf>
    <xf numFmtId="176" fontId="6" fillId="0" borderId="11" xfId="49" applyNumberFormat="1" applyFont="1" applyBorder="1" applyAlignment="1">
      <alignment vertical="center"/>
    </xf>
    <xf numFmtId="181" fontId="2" fillId="0" borderId="0" xfId="49" applyNumberFormat="1" applyFont="1" applyAlignment="1">
      <alignment horizontal="right" vertical="center"/>
    </xf>
    <xf numFmtId="176" fontId="2" fillId="0" borderId="0" xfId="49" applyNumberFormat="1" applyFont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181" fontId="2" fillId="0" borderId="0" xfId="49" applyNumberFormat="1" applyFont="1" applyFill="1" applyAlignment="1">
      <alignment horizontal="right" vertical="center"/>
    </xf>
    <xf numFmtId="176" fontId="2" fillId="0" borderId="0" xfId="49" applyNumberFormat="1" applyFont="1" applyFill="1" applyAlignment="1">
      <alignment horizontal="right" vertical="center"/>
    </xf>
    <xf numFmtId="38" fontId="4" fillId="0" borderId="20" xfId="49" applyFont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181" fontId="4" fillId="0" borderId="20" xfId="49" applyNumberFormat="1" applyFont="1" applyFill="1" applyBorder="1" applyAlignment="1">
      <alignment vertical="center"/>
    </xf>
    <xf numFmtId="176" fontId="4" fillId="0" borderId="20" xfId="49" applyNumberFormat="1" applyFont="1" applyFill="1" applyBorder="1" applyAlignment="1">
      <alignment vertical="center"/>
    </xf>
    <xf numFmtId="194" fontId="4" fillId="0" borderId="20" xfId="49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80" fontId="2" fillId="0" borderId="20" xfId="49" applyNumberFormat="1" applyFont="1" applyBorder="1" applyAlignment="1">
      <alignment vertical="center"/>
    </xf>
    <xf numFmtId="39" fontId="2" fillId="0" borderId="20" xfId="49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176" fontId="2" fillId="0" borderId="10" xfId="49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58" applyNumberFormat="1" applyFont="1" applyBorder="1" applyAlignment="1" applyProtection="1">
      <alignment horizontal="right" vertical="center"/>
      <protection/>
    </xf>
    <xf numFmtId="177" fontId="2" fillId="0" borderId="0" xfId="0" applyNumberFormat="1" applyFont="1" applyBorder="1" applyAlignment="1" applyProtection="1">
      <alignment vertical="center"/>
      <protection/>
    </xf>
    <xf numFmtId="176" fontId="2" fillId="0" borderId="0" xfId="49" applyNumberFormat="1" applyFont="1" applyFill="1" applyBorder="1" applyAlignment="1">
      <alignment vertical="center"/>
    </xf>
    <xf numFmtId="177" fontId="2" fillId="0" borderId="0" xfId="58" applyNumberFormat="1" applyFont="1" applyBorder="1" applyAlignment="1">
      <alignment vertical="center"/>
    </xf>
    <xf numFmtId="176" fontId="2" fillId="0" borderId="0" xfId="58" applyNumberFormat="1" applyFont="1" applyBorder="1" applyAlignment="1" applyProtection="1">
      <alignment vertical="center"/>
      <protection/>
    </xf>
    <xf numFmtId="176" fontId="2" fillId="0" borderId="11" xfId="49" applyNumberFormat="1" applyFont="1" applyBorder="1" applyAlignment="1">
      <alignment vertical="center"/>
    </xf>
    <xf numFmtId="176" fontId="2" fillId="0" borderId="11" xfId="49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 applyProtection="1" quotePrefix="1">
      <alignment horizontal="right" vertical="center"/>
      <protection/>
    </xf>
    <xf numFmtId="37" fontId="9" fillId="0" borderId="0" xfId="0" applyNumberFormat="1" applyFont="1" applyFill="1" applyBorder="1" applyAlignment="1" applyProtection="1" quotePrefix="1">
      <alignment horizontal="right" vertical="center"/>
      <protection/>
    </xf>
    <xf numFmtId="180" fontId="9" fillId="0" borderId="0" xfId="0" applyNumberFormat="1" applyFont="1" applyFill="1" applyBorder="1" applyAlignment="1" applyProtection="1" quotePrefix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9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/>
    </xf>
    <xf numFmtId="0" fontId="9" fillId="0" borderId="12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0" fillId="0" borderId="0" xfId="49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40" fontId="10" fillId="0" borderId="0" xfId="49" applyNumberFormat="1" applyFont="1" applyFill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181" fontId="10" fillId="0" borderId="0" xfId="49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40" fontId="9" fillId="0" borderId="0" xfId="49" applyNumberFormat="1" applyFont="1" applyFill="1" applyAlignment="1">
      <alignment horizontal="right" vertical="center"/>
    </xf>
    <xf numFmtId="38" fontId="9" fillId="0" borderId="0" xfId="49" applyFont="1" applyFill="1" applyAlignment="1">
      <alignment horizontal="right" vertical="center"/>
    </xf>
    <xf numFmtId="181" fontId="9" fillId="0" borderId="0" xfId="49" applyNumberFormat="1" applyFont="1" applyFill="1" applyAlignment="1">
      <alignment horizontal="right" vertical="center"/>
    </xf>
    <xf numFmtId="2" fontId="2" fillId="0" borderId="0" xfId="0" applyNumberFormat="1" applyFont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40" fontId="2" fillId="0" borderId="0" xfId="49" applyNumberFormat="1" applyFont="1" applyFill="1" applyBorder="1" applyAlignment="1">
      <alignment vertical="center"/>
    </xf>
    <xf numFmtId="38" fontId="2" fillId="0" borderId="0" xfId="49" applyFont="1" applyBorder="1" applyAlignment="1">
      <alignment vertical="center"/>
    </xf>
    <xf numFmtId="181" fontId="2" fillId="0" borderId="20" xfId="49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0" xfId="49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199" fontId="9" fillId="0" borderId="0" xfId="49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201" fontId="9" fillId="0" borderId="0" xfId="49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38" fontId="2" fillId="0" borderId="26" xfId="49" applyFont="1" applyBorder="1" applyAlignment="1">
      <alignment horizontal="distributed" vertical="center"/>
    </xf>
    <xf numFmtId="38" fontId="2" fillId="0" borderId="27" xfId="49" applyFont="1" applyBorder="1" applyAlignment="1">
      <alignment horizontal="distributed" vertical="center"/>
    </xf>
    <xf numFmtId="2" fontId="9" fillId="0" borderId="0" xfId="0" applyNumberFormat="1" applyFont="1" applyFill="1" applyAlignment="1">
      <alignment vertical="center"/>
    </xf>
    <xf numFmtId="200" fontId="2" fillId="0" borderId="0" xfId="0" applyNumberFormat="1" applyFont="1" applyAlignment="1">
      <alignment vertical="center"/>
    </xf>
    <xf numFmtId="201" fontId="9" fillId="0" borderId="0" xfId="49" applyNumberFormat="1" applyFont="1" applyFill="1" applyAlignment="1">
      <alignment vertical="center"/>
    </xf>
    <xf numFmtId="0" fontId="7" fillId="0" borderId="0" xfId="0" applyFont="1" applyAlignment="1">
      <alignment vertical="top"/>
    </xf>
    <xf numFmtId="201" fontId="2" fillId="0" borderId="0" xfId="49" applyNumberFormat="1" applyFont="1" applyFill="1" applyBorder="1" applyAlignment="1" applyProtection="1">
      <alignment horizontal="right" vertical="center"/>
      <protection/>
    </xf>
    <xf numFmtId="179" fontId="2" fillId="0" borderId="0" xfId="49" applyNumberFormat="1" applyFont="1" applyFill="1" applyBorder="1" applyAlignment="1" applyProtection="1">
      <alignment horizontal="right" vertical="center"/>
      <protection/>
    </xf>
    <xf numFmtId="202" fontId="2" fillId="0" borderId="0" xfId="49" applyNumberFormat="1" applyFont="1" applyFill="1" applyBorder="1" applyAlignment="1" applyProtection="1">
      <alignment horizontal="right" vertical="center"/>
      <protection/>
    </xf>
    <xf numFmtId="38" fontId="4" fillId="0" borderId="20" xfId="49" applyFont="1" applyFill="1" applyBorder="1" applyAlignment="1" applyProtection="1">
      <alignment horizontal="right" vertical="center"/>
      <protection/>
    </xf>
    <xf numFmtId="182" fontId="4" fillId="0" borderId="20" xfId="49" applyNumberFormat="1" applyFont="1" applyFill="1" applyBorder="1" applyAlignment="1" applyProtection="1">
      <alignment horizontal="right" vertical="center"/>
      <protection/>
    </xf>
    <xf numFmtId="183" fontId="4" fillId="0" borderId="20" xfId="49" applyNumberFormat="1" applyFont="1" applyFill="1" applyBorder="1" applyAlignment="1" applyProtection="1">
      <alignment horizontal="right" vertical="center"/>
      <protection/>
    </xf>
    <xf numFmtId="38" fontId="2" fillId="0" borderId="0" xfId="49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 applyProtection="1" quotePrefix="1">
      <alignment horizontal="right" vertical="center"/>
      <protection/>
    </xf>
    <xf numFmtId="38" fontId="2" fillId="0" borderId="0" xfId="49" applyFont="1" applyFill="1" applyBorder="1" applyAlignment="1" quotePrefix="1">
      <alignment horizontal="center" vertical="center"/>
    </xf>
    <xf numFmtId="38" fontId="2" fillId="0" borderId="0" xfId="49" applyFont="1" applyFill="1" applyBorder="1" applyAlignment="1" quotePrefix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vertical="center"/>
    </xf>
    <xf numFmtId="38" fontId="2" fillId="0" borderId="0" xfId="0" applyNumberFormat="1" applyFont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8" fillId="0" borderId="0" xfId="0" applyFont="1" applyAlignment="1">
      <alignment vertical="center"/>
    </xf>
    <xf numFmtId="38" fontId="7" fillId="0" borderId="0" xfId="0" applyNumberFormat="1" applyFont="1" applyAlignment="1">
      <alignment vertical="top"/>
    </xf>
    <xf numFmtId="38" fontId="2" fillId="0" borderId="0" xfId="49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12" xfId="0" applyFont="1" applyBorder="1" applyAlignment="1" quotePrefix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9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9" fontId="2" fillId="0" borderId="0" xfId="42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203" fontId="2" fillId="0" borderId="0" xfId="49" applyNumberFormat="1" applyFont="1" applyFill="1" applyAlignment="1">
      <alignment horizontal="right" vertical="center"/>
    </xf>
    <xf numFmtId="194" fontId="2" fillId="0" borderId="0" xfId="49" applyNumberFormat="1" applyFont="1" applyFill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distributed" vertical="center"/>
    </xf>
    <xf numFmtId="0" fontId="8" fillId="0" borderId="0" xfId="0" applyFont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99" fontId="9" fillId="0" borderId="0" xfId="0" applyNumberFormat="1" applyFont="1" applyFill="1" applyBorder="1" applyAlignment="1">
      <alignment horizontal="distributed" vertical="center"/>
    </xf>
    <xf numFmtId="199" fontId="9" fillId="0" borderId="12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38" fontId="14" fillId="0" borderId="0" xfId="49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 applyProtection="1">
      <alignment horizontal="center" vertical="center"/>
      <protection/>
    </xf>
    <xf numFmtId="38" fontId="2" fillId="0" borderId="41" xfId="49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38" fontId="2" fillId="0" borderId="57" xfId="49" applyFont="1" applyFill="1" applyBorder="1" applyAlignment="1" applyProtection="1">
      <alignment horizontal="distributed" vertical="center"/>
      <protection/>
    </xf>
    <xf numFmtId="0" fontId="2" fillId="0" borderId="48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38" fontId="2" fillId="0" borderId="13" xfId="49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57" xfId="49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38" fontId="2" fillId="0" borderId="0" xfId="49" applyFont="1" applyFill="1" applyBorder="1" applyAlignment="1" quotePrefix="1">
      <alignment horizontal="center"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42" xfId="49" applyFont="1" applyFill="1" applyBorder="1" applyAlignment="1" applyProtection="1">
      <alignment horizontal="distributed" vertical="center" wrapText="1"/>
      <protection/>
    </xf>
    <xf numFmtId="0" fontId="2" fillId="0" borderId="38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38" fontId="2" fillId="0" borderId="13" xfId="49" applyFont="1" applyFill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38" fontId="4" fillId="0" borderId="20" xfId="49" applyFont="1" applyFill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9" fillId="0" borderId="22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38" fontId="9" fillId="0" borderId="59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8" fontId="9" fillId="0" borderId="0" xfId="49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38" fontId="2" fillId="0" borderId="20" xfId="49" applyFont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zoomScalePageLayoutView="0" workbookViewId="0" topLeftCell="A27">
      <selection activeCell="A50" sqref="A50"/>
    </sheetView>
  </sheetViews>
  <sheetFormatPr defaultColWidth="9.00390625" defaultRowHeight="13.5"/>
  <cols>
    <col min="1" max="1" width="13.50390625" style="81" customWidth="1"/>
    <col min="2" max="2" width="3.75390625" style="81" customWidth="1"/>
    <col min="3" max="3" width="13.375" style="30" customWidth="1"/>
    <col min="4" max="5" width="11.25390625" style="30" customWidth="1"/>
    <col min="6" max="8" width="10.75390625" style="30" customWidth="1"/>
    <col min="9" max="9" width="11.50390625" style="30" customWidth="1"/>
    <col min="10" max="10" width="19.125" style="30" customWidth="1"/>
    <col min="11" max="11" width="13.50390625" style="30" customWidth="1"/>
    <col min="12" max="12" width="3.75390625" style="30" customWidth="1"/>
    <col min="13" max="20" width="13.00390625" style="30" customWidth="1"/>
    <col min="21" max="16384" width="9.00390625" style="30" customWidth="1"/>
  </cols>
  <sheetData>
    <row r="1" spans="1:20" ht="14.25">
      <c r="A1" s="91" t="s">
        <v>144</v>
      </c>
      <c r="T1" s="108" t="s">
        <v>155</v>
      </c>
    </row>
    <row r="2" ht="14.25">
      <c r="A2" s="91"/>
    </row>
    <row r="3" spans="1:19" ht="17.25">
      <c r="A3" s="79"/>
      <c r="B3" s="79"/>
      <c r="K3" s="219" t="s">
        <v>156</v>
      </c>
      <c r="L3" s="219"/>
      <c r="M3" s="219"/>
      <c r="N3" s="219"/>
      <c r="O3" s="219"/>
      <c r="P3" s="219"/>
      <c r="Q3" s="219"/>
      <c r="R3" s="219"/>
      <c r="S3" s="219"/>
    </row>
    <row r="4" spans="1:12" ht="19.5" thickBot="1">
      <c r="A4" s="218" t="s">
        <v>145</v>
      </c>
      <c r="B4" s="218"/>
      <c r="C4" s="218"/>
      <c r="D4" s="218"/>
      <c r="E4" s="218"/>
      <c r="F4" s="218"/>
      <c r="G4" s="218"/>
      <c r="H4" s="218"/>
      <c r="I4" s="218"/>
      <c r="K4" s="83"/>
      <c r="L4" s="83"/>
    </row>
    <row r="5" spans="1:20" ht="14.25">
      <c r="A5" s="79"/>
      <c r="B5" s="79"/>
      <c r="K5" s="226" t="s">
        <v>86</v>
      </c>
      <c r="L5" s="227"/>
      <c r="M5" s="223" t="s">
        <v>85</v>
      </c>
      <c r="N5" s="224"/>
      <c r="O5" s="224"/>
      <c r="P5" s="224"/>
      <c r="Q5" s="224"/>
      <c r="R5" s="225"/>
      <c r="S5" s="239" t="s">
        <v>90</v>
      </c>
      <c r="T5" s="55"/>
    </row>
    <row r="6" spans="1:20" ht="28.5">
      <c r="A6" s="219" t="s">
        <v>146</v>
      </c>
      <c r="B6" s="219"/>
      <c r="C6" s="219"/>
      <c r="D6" s="219"/>
      <c r="E6" s="219"/>
      <c r="F6" s="219"/>
      <c r="G6" s="219"/>
      <c r="H6" s="219"/>
      <c r="I6" s="219"/>
      <c r="J6" s="55"/>
      <c r="K6" s="228"/>
      <c r="L6" s="229"/>
      <c r="M6" s="31" t="s">
        <v>87</v>
      </c>
      <c r="N6" s="32" t="s">
        <v>88</v>
      </c>
      <c r="O6" s="32" t="s">
        <v>89</v>
      </c>
      <c r="P6" s="33" t="s">
        <v>148</v>
      </c>
      <c r="Q6" s="32" t="s">
        <v>123</v>
      </c>
      <c r="R6" s="33" t="s">
        <v>125</v>
      </c>
      <c r="S6" s="240"/>
      <c r="T6" s="55"/>
    </row>
    <row r="7" spans="1:20" ht="16.5" customHeight="1">
      <c r="A7" s="79"/>
      <c r="B7" s="79"/>
      <c r="J7" s="55"/>
      <c r="K7" s="18" t="s">
        <v>193</v>
      </c>
      <c r="L7" s="18"/>
      <c r="M7" s="102">
        <v>976048</v>
      </c>
      <c r="N7" s="2">
        <v>465944</v>
      </c>
      <c r="O7" s="2">
        <v>510104</v>
      </c>
      <c r="P7" s="95">
        <f>N7/O7*100</f>
        <v>91.34294183146966</v>
      </c>
      <c r="Q7" s="100">
        <v>2630</v>
      </c>
      <c r="R7" s="97">
        <f>Q7/C71*100</f>
        <v>0.2701819773211508</v>
      </c>
      <c r="S7" s="21">
        <v>213411</v>
      </c>
      <c r="T7" s="55"/>
    </row>
    <row r="8" spans="1:20" ht="14.25">
      <c r="A8" s="222" t="s">
        <v>120</v>
      </c>
      <c r="B8" s="222"/>
      <c r="C8" s="222"/>
      <c r="D8" s="222"/>
      <c r="E8" s="222"/>
      <c r="F8" s="222"/>
      <c r="G8" s="222"/>
      <c r="H8" s="222"/>
      <c r="I8" s="222"/>
      <c r="J8" s="55"/>
      <c r="K8" s="18" t="s">
        <v>194</v>
      </c>
      <c r="L8" s="18"/>
      <c r="M8" s="101">
        <v>975911</v>
      </c>
      <c r="N8" s="2">
        <v>465332</v>
      </c>
      <c r="O8" s="2">
        <v>510579</v>
      </c>
      <c r="P8" s="95">
        <f>N8/O8*100</f>
        <v>91.13810007853829</v>
      </c>
      <c r="Q8" s="100">
        <f>M8-M7</f>
        <v>-137</v>
      </c>
      <c r="R8" s="97">
        <f>Q8/M7*100</f>
        <v>-0.0140361949412324</v>
      </c>
      <c r="S8" s="2">
        <v>215824</v>
      </c>
      <c r="T8" s="55"/>
    </row>
    <row r="9" spans="1:20" ht="14.25">
      <c r="A9" s="222"/>
      <c r="B9" s="222"/>
      <c r="C9" s="222"/>
      <c r="D9" s="222"/>
      <c r="E9" s="222"/>
      <c r="F9" s="222"/>
      <c r="G9" s="222"/>
      <c r="H9" s="222"/>
      <c r="I9" s="222"/>
      <c r="J9" s="55"/>
      <c r="K9" s="18" t="s">
        <v>195</v>
      </c>
      <c r="L9" s="18"/>
      <c r="M9" s="101">
        <v>978059</v>
      </c>
      <c r="N9" s="2">
        <v>466263</v>
      </c>
      <c r="O9" s="2">
        <v>511796</v>
      </c>
      <c r="P9" s="95">
        <f>N9/O9*100</f>
        <v>91.1032911550696</v>
      </c>
      <c r="Q9" s="100">
        <f>M9-M8</f>
        <v>2148</v>
      </c>
      <c r="R9" s="97">
        <f>Q9/M8*100</f>
        <v>0.22010203799321865</v>
      </c>
      <c r="S9" s="2">
        <v>219942</v>
      </c>
      <c r="T9" s="55"/>
    </row>
    <row r="10" spans="1:20" ht="15" thickBot="1">
      <c r="A10" s="84" t="s">
        <v>95</v>
      </c>
      <c r="B10" s="85"/>
      <c r="C10" s="83"/>
      <c r="J10" s="55"/>
      <c r="K10" s="18" t="s">
        <v>196</v>
      </c>
      <c r="L10" s="18"/>
      <c r="M10" s="101">
        <v>982278</v>
      </c>
      <c r="N10" s="2">
        <v>468264</v>
      </c>
      <c r="O10" s="2">
        <v>514014</v>
      </c>
      <c r="P10" s="95">
        <f>N10/O10*100</f>
        <v>91.09946421692794</v>
      </c>
      <c r="Q10" s="100">
        <f>M10-M9</f>
        <v>4219</v>
      </c>
      <c r="R10" s="97">
        <f>Q10/M9*100</f>
        <v>0.43136457003105133</v>
      </c>
      <c r="S10" s="2">
        <v>224085</v>
      </c>
      <c r="T10" s="55"/>
    </row>
    <row r="11" spans="1:20" ht="14.25">
      <c r="A11" s="260" t="s">
        <v>86</v>
      </c>
      <c r="B11" s="261"/>
      <c r="C11" s="262" t="s">
        <v>85</v>
      </c>
      <c r="D11" s="224"/>
      <c r="E11" s="224"/>
      <c r="F11" s="224"/>
      <c r="G11" s="224"/>
      <c r="H11" s="225"/>
      <c r="I11" s="23"/>
      <c r="J11" s="55"/>
      <c r="K11" s="18" t="s">
        <v>197</v>
      </c>
      <c r="L11" s="19" t="s">
        <v>91</v>
      </c>
      <c r="M11" s="101">
        <v>980499</v>
      </c>
      <c r="N11" s="3">
        <v>468518</v>
      </c>
      <c r="O11" s="3">
        <v>511981</v>
      </c>
      <c r="P11" s="95">
        <f>N11/O11*100</f>
        <v>91.51081778425372</v>
      </c>
      <c r="Q11" s="100">
        <f>M11-M10</f>
        <v>-1779</v>
      </c>
      <c r="R11" s="97">
        <f>Q11/M10*100</f>
        <v>-0.18110962477017709</v>
      </c>
      <c r="S11" s="3">
        <v>230451</v>
      </c>
      <c r="T11" s="55"/>
    </row>
    <row r="12" spans="1:20" ht="14.25">
      <c r="A12" s="260"/>
      <c r="B12" s="261"/>
      <c r="C12" s="263" t="s">
        <v>87</v>
      </c>
      <c r="D12" s="265" t="s">
        <v>88</v>
      </c>
      <c r="E12" s="265" t="s">
        <v>89</v>
      </c>
      <c r="F12" s="267" t="s">
        <v>139</v>
      </c>
      <c r="G12" s="265" t="s">
        <v>123</v>
      </c>
      <c r="H12" s="267" t="s">
        <v>124</v>
      </c>
      <c r="I12" s="24" t="s">
        <v>90</v>
      </c>
      <c r="J12" s="55"/>
      <c r="K12" s="19"/>
      <c r="L12" s="19"/>
      <c r="M12" s="101"/>
      <c r="N12" s="3"/>
      <c r="O12" s="3"/>
      <c r="P12" s="95"/>
      <c r="Q12" s="100"/>
      <c r="R12" s="99"/>
      <c r="S12" s="3"/>
      <c r="T12" s="55"/>
    </row>
    <row r="13" spans="1:20" ht="14.25">
      <c r="A13" s="228"/>
      <c r="B13" s="229"/>
      <c r="C13" s="264"/>
      <c r="D13" s="266"/>
      <c r="E13" s="266"/>
      <c r="F13" s="268"/>
      <c r="G13" s="266"/>
      <c r="H13" s="268"/>
      <c r="I13" s="25"/>
      <c r="J13" s="55"/>
      <c r="K13" s="18" t="s">
        <v>198</v>
      </c>
      <c r="L13" s="18"/>
      <c r="M13" s="101">
        <v>980230</v>
      </c>
      <c r="N13" s="2">
        <v>468814</v>
      </c>
      <c r="O13" s="2">
        <v>511416</v>
      </c>
      <c r="P13" s="95">
        <f>N13/O13*100</f>
        <v>91.66979523519015</v>
      </c>
      <c r="Q13" s="100">
        <f>M13-M11</f>
        <v>-269</v>
      </c>
      <c r="R13" s="97">
        <f>Q13/M11*100</f>
        <v>-0.027435010132595746</v>
      </c>
      <c r="S13" s="2">
        <v>235357</v>
      </c>
      <c r="T13" s="55"/>
    </row>
    <row r="14" spans="1:20" ht="14.25">
      <c r="A14" s="19" t="s">
        <v>157</v>
      </c>
      <c r="B14" s="11"/>
      <c r="C14" s="92">
        <v>795571</v>
      </c>
      <c r="D14" s="1">
        <v>394096</v>
      </c>
      <c r="E14" s="1">
        <v>401475</v>
      </c>
      <c r="F14" s="93">
        <f>D14/E14*100</f>
        <v>98.16202752350706</v>
      </c>
      <c r="G14" s="17">
        <v>5887</v>
      </c>
      <c r="H14" s="94">
        <v>0.75</v>
      </c>
      <c r="I14" s="1">
        <v>148453</v>
      </c>
      <c r="J14" s="55"/>
      <c r="K14" s="18" t="s">
        <v>199</v>
      </c>
      <c r="L14" s="18"/>
      <c r="M14" s="101">
        <v>982420</v>
      </c>
      <c r="N14" s="2">
        <v>470469</v>
      </c>
      <c r="O14" s="2">
        <v>511951</v>
      </c>
      <c r="P14" s="95">
        <f>N14/O14*100</f>
        <v>91.89727141855373</v>
      </c>
      <c r="Q14" s="100">
        <f>M14-M13</f>
        <v>2190</v>
      </c>
      <c r="R14" s="97">
        <f>Q14/M13*100</f>
        <v>0.22341695316405336</v>
      </c>
      <c r="S14" s="2">
        <v>240728</v>
      </c>
      <c r="T14" s="55"/>
    </row>
    <row r="15" spans="1:20" ht="14.25">
      <c r="A15" s="18" t="s">
        <v>158</v>
      </c>
      <c r="B15" s="12"/>
      <c r="C15" s="3">
        <v>799040</v>
      </c>
      <c r="D15" s="2">
        <v>393484</v>
      </c>
      <c r="E15" s="2">
        <v>405556</v>
      </c>
      <c r="F15" s="95">
        <f>D15/E15*100</f>
        <v>97.0233457278403</v>
      </c>
      <c r="G15" s="96">
        <f>C15-C14</f>
        <v>3469</v>
      </c>
      <c r="H15" s="97">
        <f>G15/C14*100</f>
        <v>0.43603902103017833</v>
      </c>
      <c r="I15" s="2">
        <v>151939</v>
      </c>
      <c r="J15" s="55"/>
      <c r="K15" s="18" t="s">
        <v>200</v>
      </c>
      <c r="L15" s="18"/>
      <c r="M15" s="101">
        <v>983589</v>
      </c>
      <c r="N15" s="2">
        <v>471597</v>
      </c>
      <c r="O15" s="2">
        <v>511992</v>
      </c>
      <c r="P15" s="95">
        <f>N15/O15*100</f>
        <v>92.11022828481696</v>
      </c>
      <c r="Q15" s="100">
        <f>M15-M14</f>
        <v>1169</v>
      </c>
      <c r="R15" s="97">
        <f>Q15/M14*100</f>
        <v>0.11899187720119705</v>
      </c>
      <c r="S15" s="2">
        <v>246269</v>
      </c>
      <c r="T15" s="55"/>
    </row>
    <row r="16" spans="1:20" ht="14.25">
      <c r="A16" s="18" t="s">
        <v>159</v>
      </c>
      <c r="B16" s="12"/>
      <c r="C16" s="3">
        <v>806552</v>
      </c>
      <c r="D16" s="2">
        <v>397457</v>
      </c>
      <c r="E16" s="2">
        <v>409095</v>
      </c>
      <c r="F16" s="95">
        <f>D16/E16*100</f>
        <v>97.15518400371552</v>
      </c>
      <c r="G16" s="96">
        <f>C16-C15</f>
        <v>7512</v>
      </c>
      <c r="H16" s="97">
        <f>G16/C15*100</f>
        <v>0.9401281537845415</v>
      </c>
      <c r="I16" s="2">
        <v>152069</v>
      </c>
      <c r="J16" s="55"/>
      <c r="K16" s="18" t="s">
        <v>201</v>
      </c>
      <c r="L16" s="18"/>
      <c r="M16" s="101">
        <v>985147</v>
      </c>
      <c r="N16" s="2">
        <v>473918</v>
      </c>
      <c r="O16" s="2">
        <v>511229</v>
      </c>
      <c r="P16" s="95">
        <f>N16/O16*100</f>
        <v>92.70170510671343</v>
      </c>
      <c r="Q16" s="100">
        <f>M16-M15</f>
        <v>1558</v>
      </c>
      <c r="R16" s="97">
        <f>Q16/M15*100</f>
        <v>0.15839949409763632</v>
      </c>
      <c r="S16" s="2">
        <v>249896</v>
      </c>
      <c r="T16" s="55"/>
    </row>
    <row r="17" spans="1:20" ht="14.25">
      <c r="A17" s="18" t="s">
        <v>160</v>
      </c>
      <c r="B17" s="12"/>
      <c r="C17" s="3">
        <v>818847</v>
      </c>
      <c r="D17" s="2">
        <v>406282</v>
      </c>
      <c r="E17" s="2">
        <v>412565</v>
      </c>
      <c r="F17" s="95">
        <f>D17/E17*100</f>
        <v>98.4770884587883</v>
      </c>
      <c r="G17" s="96">
        <f>C17-C16</f>
        <v>12295</v>
      </c>
      <c r="H17" s="97">
        <f>G17/C16*100</f>
        <v>1.524390243902439</v>
      </c>
      <c r="I17" s="2">
        <v>153561</v>
      </c>
      <c r="J17" s="55"/>
      <c r="K17" s="18" t="s">
        <v>202</v>
      </c>
      <c r="L17" s="19" t="s">
        <v>91</v>
      </c>
      <c r="M17" s="101">
        <v>1002420</v>
      </c>
      <c r="N17" s="2">
        <v>480380</v>
      </c>
      <c r="O17" s="2">
        <v>522040</v>
      </c>
      <c r="P17" s="95">
        <f>N17/O17*100</f>
        <v>92.01976860010728</v>
      </c>
      <c r="Q17" s="100">
        <f>M17-M16</f>
        <v>17273</v>
      </c>
      <c r="R17" s="97">
        <f>Q17/M16*100</f>
        <v>1.7533423945867976</v>
      </c>
      <c r="S17" s="2">
        <v>254543</v>
      </c>
      <c r="T17" s="55"/>
    </row>
    <row r="18" spans="1:20" ht="14.25">
      <c r="A18" s="18" t="s">
        <v>161</v>
      </c>
      <c r="B18" s="12"/>
      <c r="C18" s="3">
        <v>818472</v>
      </c>
      <c r="D18" s="2">
        <v>406172</v>
      </c>
      <c r="E18" s="2">
        <v>412300</v>
      </c>
      <c r="F18" s="95">
        <f>D18/E18*100</f>
        <v>98.51370361387339</v>
      </c>
      <c r="G18" s="96">
        <f>C18-C17</f>
        <v>-375</v>
      </c>
      <c r="H18" s="97">
        <f>G18/C17*100</f>
        <v>-0.045796101103136484</v>
      </c>
      <c r="I18" s="2">
        <v>153594</v>
      </c>
      <c r="J18" s="55"/>
      <c r="K18" s="19"/>
      <c r="L18" s="19"/>
      <c r="M18" s="101"/>
      <c r="N18" s="2"/>
      <c r="O18" s="2"/>
      <c r="P18" s="2"/>
      <c r="Q18" s="100"/>
      <c r="R18" s="99"/>
      <c r="S18" s="2"/>
      <c r="T18" s="55"/>
    </row>
    <row r="19" spans="1:20" ht="14.25">
      <c r="A19" s="18"/>
      <c r="B19" s="12"/>
      <c r="C19" s="3"/>
      <c r="D19" s="2"/>
      <c r="E19" s="2"/>
      <c r="F19" s="95"/>
      <c r="G19" s="96"/>
      <c r="H19" s="97"/>
      <c r="I19" s="2"/>
      <c r="J19" s="55"/>
      <c r="K19" s="18" t="s">
        <v>203</v>
      </c>
      <c r="L19" s="18"/>
      <c r="M19" s="101">
        <v>1011571</v>
      </c>
      <c r="N19" s="2">
        <v>485212</v>
      </c>
      <c r="O19" s="2">
        <v>526359</v>
      </c>
      <c r="P19" s="95">
        <f>N19/O19*100</f>
        <v>92.18271179936127</v>
      </c>
      <c r="Q19" s="100">
        <f>M19-M17</f>
        <v>9151</v>
      </c>
      <c r="R19" s="97">
        <f>Q19/M17*100</f>
        <v>0.9128908042537061</v>
      </c>
      <c r="S19" s="2">
        <v>260198</v>
      </c>
      <c r="T19" s="55"/>
    </row>
    <row r="20" spans="1:20" ht="14.25">
      <c r="A20" s="18" t="s">
        <v>162</v>
      </c>
      <c r="B20" s="12"/>
      <c r="C20" s="3">
        <v>822041</v>
      </c>
      <c r="D20" s="2">
        <v>410556</v>
      </c>
      <c r="E20" s="2">
        <v>411485</v>
      </c>
      <c r="F20" s="95">
        <f>D20/E20*100</f>
        <v>99.77423235354873</v>
      </c>
      <c r="G20" s="96">
        <f>C20-C18</f>
        <v>3569</v>
      </c>
      <c r="H20" s="97">
        <f>G20/C18*100</f>
        <v>0.43605645642123375</v>
      </c>
      <c r="I20" s="2">
        <v>153621</v>
      </c>
      <c r="J20" s="55"/>
      <c r="K20" s="18" t="s">
        <v>204</v>
      </c>
      <c r="L20" s="18"/>
      <c r="M20" s="101">
        <v>1021994</v>
      </c>
      <c r="N20" s="2">
        <v>490898</v>
      </c>
      <c r="O20" s="2">
        <v>531096</v>
      </c>
      <c r="P20" s="95">
        <f>N20/O20*100</f>
        <v>92.43112356334825</v>
      </c>
      <c r="Q20" s="100">
        <f>M20-M19</f>
        <v>10423</v>
      </c>
      <c r="R20" s="97">
        <f>Q20/M19*100</f>
        <v>1.0303775019252233</v>
      </c>
      <c r="S20" s="2">
        <v>266051</v>
      </c>
      <c r="T20" s="55"/>
    </row>
    <row r="21" spans="1:20" ht="14.25">
      <c r="A21" s="18" t="s">
        <v>163</v>
      </c>
      <c r="B21" s="12"/>
      <c r="C21" s="3">
        <v>797062</v>
      </c>
      <c r="D21" s="2">
        <v>392648</v>
      </c>
      <c r="E21" s="2">
        <v>404414</v>
      </c>
      <c r="F21" s="95">
        <f>D21/E21*100</f>
        <v>97.09060517192778</v>
      </c>
      <c r="G21" s="96">
        <f>C21-C20</f>
        <v>-24979</v>
      </c>
      <c r="H21" s="97">
        <f>G21/C20*100</f>
        <v>-3.038656222743148</v>
      </c>
      <c r="I21" s="2">
        <v>155765</v>
      </c>
      <c r="J21" s="55"/>
      <c r="K21" s="18" t="s">
        <v>205</v>
      </c>
      <c r="L21" s="18"/>
      <c r="M21" s="101">
        <v>1035425</v>
      </c>
      <c r="N21" s="2">
        <v>498391</v>
      </c>
      <c r="O21" s="2">
        <v>537034</v>
      </c>
      <c r="P21" s="95">
        <f>N21/O21*100</f>
        <v>92.80436620400198</v>
      </c>
      <c r="Q21" s="100">
        <f>M21-M20</f>
        <v>13431</v>
      </c>
      <c r="R21" s="97">
        <f>Q21/M20*100</f>
        <v>1.3141955823615403</v>
      </c>
      <c r="S21" s="2">
        <v>272882</v>
      </c>
      <c r="T21" s="55"/>
    </row>
    <row r="22" spans="1:20" ht="14.25">
      <c r="A22" s="18" t="s">
        <v>164</v>
      </c>
      <c r="B22" s="12"/>
      <c r="C22" s="3">
        <v>807444</v>
      </c>
      <c r="D22" s="2">
        <v>398523</v>
      </c>
      <c r="E22" s="2">
        <v>408921</v>
      </c>
      <c r="F22" s="95">
        <f>D22/E22*100</f>
        <v>97.4572105614532</v>
      </c>
      <c r="G22" s="96">
        <f>C22-C21</f>
        <v>10382</v>
      </c>
      <c r="H22" s="97">
        <f>G22/C21*100</f>
        <v>1.3025335544788235</v>
      </c>
      <c r="I22" s="2">
        <v>153273</v>
      </c>
      <c r="J22" s="55"/>
      <c r="K22" s="18" t="s">
        <v>206</v>
      </c>
      <c r="L22" s="18"/>
      <c r="M22" s="101">
        <v>1049243</v>
      </c>
      <c r="N22" s="2">
        <v>505954</v>
      </c>
      <c r="O22" s="2">
        <v>543289</v>
      </c>
      <c r="P22" s="95">
        <f>N22/O22*100</f>
        <v>93.1279668831874</v>
      </c>
      <c r="Q22" s="100">
        <f>M22-M21</f>
        <v>13818</v>
      </c>
      <c r="R22" s="97">
        <f>Q22/M21*100</f>
        <v>1.334524470628003</v>
      </c>
      <c r="S22" s="2">
        <v>279180</v>
      </c>
      <c r="T22" s="55"/>
    </row>
    <row r="23" spans="1:20" ht="14.25">
      <c r="A23" s="18" t="s">
        <v>165</v>
      </c>
      <c r="B23" s="11" t="s">
        <v>83</v>
      </c>
      <c r="C23" s="3">
        <v>747360</v>
      </c>
      <c r="D23" s="2">
        <v>364375</v>
      </c>
      <c r="E23" s="2">
        <v>382985</v>
      </c>
      <c r="F23" s="95">
        <f>D23/E23*100</f>
        <v>95.14080185908065</v>
      </c>
      <c r="G23" s="96">
        <f>C23-C22</f>
        <v>-60084</v>
      </c>
      <c r="H23" s="97">
        <f>G23/C22*100</f>
        <v>-7.44125908422132</v>
      </c>
      <c r="I23" s="2">
        <v>151766</v>
      </c>
      <c r="J23" s="55"/>
      <c r="K23" s="18" t="s">
        <v>207</v>
      </c>
      <c r="L23" s="19" t="s">
        <v>91</v>
      </c>
      <c r="M23" s="101">
        <v>1069872</v>
      </c>
      <c r="N23" s="2">
        <v>518594</v>
      </c>
      <c r="O23" s="2">
        <v>551278</v>
      </c>
      <c r="P23" s="95">
        <f>N23/O23*100</f>
        <v>94.0712308490453</v>
      </c>
      <c r="Q23" s="100">
        <f>M23-M22</f>
        <v>20629</v>
      </c>
      <c r="R23" s="97">
        <f>Q23/M22*100</f>
        <v>1.9660841196939127</v>
      </c>
      <c r="S23" s="2">
        <v>290183</v>
      </c>
      <c r="T23" s="55"/>
    </row>
    <row r="24" spans="1:20" ht="14.25">
      <c r="A24" s="18" t="s">
        <v>166</v>
      </c>
      <c r="B24" s="12"/>
      <c r="C24" s="98">
        <v>749900</v>
      </c>
      <c r="D24" s="2">
        <v>365600</v>
      </c>
      <c r="E24" s="2">
        <v>384300</v>
      </c>
      <c r="F24" s="95">
        <f>D24/E24*100</f>
        <v>95.13400988810825</v>
      </c>
      <c r="G24" s="96">
        <f>C24-C23</f>
        <v>2540</v>
      </c>
      <c r="H24" s="97">
        <f>G24/C23*100</f>
        <v>0.3398629843716549</v>
      </c>
      <c r="I24" s="2">
        <v>147374</v>
      </c>
      <c r="J24" s="55"/>
      <c r="K24" s="18"/>
      <c r="L24" s="18"/>
      <c r="M24" s="101"/>
      <c r="N24" s="2"/>
      <c r="O24" s="2"/>
      <c r="P24" s="2"/>
      <c r="Q24" s="100"/>
      <c r="R24" s="99"/>
      <c r="S24" s="2"/>
      <c r="T24" s="55"/>
    </row>
    <row r="25" spans="1:20" ht="14.25">
      <c r="A25" s="18"/>
      <c r="B25" s="12"/>
      <c r="C25" s="98"/>
      <c r="D25" s="2"/>
      <c r="E25" s="2"/>
      <c r="F25" s="95"/>
      <c r="G25" s="96"/>
      <c r="H25" s="97"/>
      <c r="I25" s="2"/>
      <c r="J25" s="55"/>
      <c r="K25" s="18" t="s">
        <v>208</v>
      </c>
      <c r="L25" s="18"/>
      <c r="M25" s="101">
        <v>1081602</v>
      </c>
      <c r="N25" s="2">
        <v>524869</v>
      </c>
      <c r="O25" s="2">
        <v>556733</v>
      </c>
      <c r="P25" s="95">
        <f>N25/O25*100</f>
        <v>94.27661015244291</v>
      </c>
      <c r="Q25" s="100">
        <f>M25-M23</f>
        <v>11730</v>
      </c>
      <c r="R25" s="97">
        <f>Q25/M23*100</f>
        <v>1.0963928395172506</v>
      </c>
      <c r="S25" s="2">
        <v>295974</v>
      </c>
      <c r="T25" s="55"/>
    </row>
    <row r="26" spans="1:20" ht="14.25">
      <c r="A26" s="18" t="s">
        <v>167</v>
      </c>
      <c r="B26" s="12"/>
      <c r="C26" s="3">
        <v>752400</v>
      </c>
      <c r="D26" s="2">
        <v>366900</v>
      </c>
      <c r="E26" s="2">
        <v>385500</v>
      </c>
      <c r="F26" s="95">
        <f>D26/E26*100</f>
        <v>95.17509727626458</v>
      </c>
      <c r="G26" s="96">
        <f>C26-C24</f>
        <v>2500</v>
      </c>
      <c r="H26" s="97">
        <f>G26/C24*100</f>
        <v>0.33337778370449395</v>
      </c>
      <c r="I26" s="2">
        <v>147369</v>
      </c>
      <c r="J26" s="55"/>
      <c r="K26" s="18" t="s">
        <v>209</v>
      </c>
      <c r="L26" s="18"/>
      <c r="M26" s="101">
        <v>1091519</v>
      </c>
      <c r="N26" s="2">
        <v>529802</v>
      </c>
      <c r="O26" s="2">
        <v>561717</v>
      </c>
      <c r="P26" s="95">
        <f>N26/O26*100</f>
        <v>94.3183133143558</v>
      </c>
      <c r="Q26" s="100">
        <f>M26-M25</f>
        <v>9917</v>
      </c>
      <c r="R26" s="97">
        <f>Q26/M25*100</f>
        <v>0.9168807010342067</v>
      </c>
      <c r="S26" s="2">
        <v>300444</v>
      </c>
      <c r="T26" s="55"/>
    </row>
    <row r="27" spans="1:20" ht="14.25">
      <c r="A27" s="18" t="s">
        <v>168</v>
      </c>
      <c r="B27" s="12"/>
      <c r="C27" s="3">
        <v>755500</v>
      </c>
      <c r="D27" s="2">
        <v>368400</v>
      </c>
      <c r="E27" s="2">
        <v>387100</v>
      </c>
      <c r="F27" s="95">
        <f>D27/E27*100</f>
        <v>95.16920692327564</v>
      </c>
      <c r="G27" s="96">
        <f>C27-C26</f>
        <v>3100</v>
      </c>
      <c r="H27" s="97">
        <f>G27/C26*100</f>
        <v>0.4120148856990962</v>
      </c>
      <c r="I27" s="2">
        <v>148419</v>
      </c>
      <c r="J27" s="55"/>
      <c r="K27" s="18" t="s">
        <v>210</v>
      </c>
      <c r="L27" s="18"/>
      <c r="M27" s="101">
        <v>1100512</v>
      </c>
      <c r="N27" s="2">
        <v>534410</v>
      </c>
      <c r="O27" s="3">
        <v>566102</v>
      </c>
      <c r="P27" s="95">
        <f>N27/O27*100</f>
        <v>94.4017155918898</v>
      </c>
      <c r="Q27" s="100">
        <f>M27-M26</f>
        <v>8993</v>
      </c>
      <c r="R27" s="97">
        <f>Q27/M26*100</f>
        <v>0.8238977058576168</v>
      </c>
      <c r="S27" s="2">
        <v>303905</v>
      </c>
      <c r="T27" s="55"/>
    </row>
    <row r="28" spans="1:20" ht="14.25">
      <c r="A28" s="18" t="s">
        <v>169</v>
      </c>
      <c r="B28" s="12"/>
      <c r="C28" s="3">
        <v>761500</v>
      </c>
      <c r="D28" s="2">
        <v>371400</v>
      </c>
      <c r="E28" s="2">
        <v>390100</v>
      </c>
      <c r="F28" s="95">
        <f>D28/E28*100</f>
        <v>95.2063573442707</v>
      </c>
      <c r="G28" s="96">
        <f>C28-C27</f>
        <v>6000</v>
      </c>
      <c r="H28" s="97">
        <f>G28/C27*100</f>
        <v>0.7941760423560555</v>
      </c>
      <c r="I28" s="2">
        <v>148631</v>
      </c>
      <c r="J28" s="55"/>
      <c r="K28" s="18"/>
      <c r="L28" s="18"/>
      <c r="M28" s="7"/>
      <c r="N28" s="2"/>
      <c r="O28" s="2"/>
      <c r="P28" s="4"/>
      <c r="Q28" s="13"/>
      <c r="R28" s="14"/>
      <c r="S28" s="2"/>
      <c r="T28" s="55"/>
    </row>
    <row r="29" spans="1:20" ht="14.25">
      <c r="A29" s="18" t="s">
        <v>170</v>
      </c>
      <c r="B29" s="11" t="s">
        <v>83</v>
      </c>
      <c r="C29" s="3">
        <v>750854</v>
      </c>
      <c r="D29" s="2">
        <v>365597</v>
      </c>
      <c r="E29" s="2">
        <v>385257</v>
      </c>
      <c r="F29" s="95">
        <f>D29/E29*100</f>
        <v>94.89691296978381</v>
      </c>
      <c r="G29" s="96">
        <f>C29-C28</f>
        <v>-10646</v>
      </c>
      <c r="H29" s="97">
        <f>G29/C28*100</f>
        <v>-1.3980302035456336</v>
      </c>
      <c r="I29" s="21">
        <v>154054</v>
      </c>
      <c r="J29" s="55"/>
      <c r="K29" s="19"/>
      <c r="L29" s="19"/>
      <c r="M29" s="7"/>
      <c r="N29" s="2"/>
      <c r="O29" s="2"/>
      <c r="P29" s="4"/>
      <c r="Q29" s="13"/>
      <c r="R29" s="14"/>
      <c r="S29" s="2"/>
      <c r="T29" s="55"/>
    </row>
    <row r="30" spans="1:20" ht="14.25">
      <c r="A30" s="79"/>
      <c r="B30" s="80"/>
      <c r="C30" s="55"/>
      <c r="D30" s="55"/>
      <c r="E30" s="55"/>
      <c r="F30" s="55"/>
      <c r="G30" s="96"/>
      <c r="H30" s="97"/>
      <c r="I30" s="55"/>
      <c r="J30" s="55"/>
      <c r="K30" s="20"/>
      <c r="L30" s="20"/>
      <c r="M30" s="65"/>
      <c r="N30" s="9"/>
      <c r="O30" s="9"/>
      <c r="P30" s="10"/>
      <c r="Q30" s="15"/>
      <c r="R30" s="16"/>
      <c r="S30" s="9"/>
      <c r="T30" s="55"/>
    </row>
    <row r="31" spans="1:20" ht="14.25">
      <c r="A31" s="19" t="s">
        <v>171</v>
      </c>
      <c r="B31" s="11"/>
      <c r="C31" s="3">
        <v>751600</v>
      </c>
      <c r="D31" s="2">
        <v>365900</v>
      </c>
      <c r="E31" s="2">
        <v>385700</v>
      </c>
      <c r="F31" s="95">
        <f>D31/E31*100</f>
        <v>94.86647653616801</v>
      </c>
      <c r="G31" s="96">
        <f>C31-C29</f>
        <v>746</v>
      </c>
      <c r="H31" s="97">
        <f>G31/C29*100</f>
        <v>0.0993535361068863</v>
      </c>
      <c r="I31" s="2">
        <v>150527</v>
      </c>
      <c r="J31" s="55"/>
      <c r="K31" s="87" t="s">
        <v>135</v>
      </c>
      <c r="L31" s="87"/>
      <c r="M31" s="87"/>
      <c r="N31" s="87"/>
      <c r="O31" s="87"/>
      <c r="P31" s="87"/>
      <c r="Q31" s="87"/>
      <c r="R31" s="87"/>
      <c r="S31" s="87"/>
      <c r="T31" s="55"/>
    </row>
    <row r="32" spans="1:20" ht="14.25">
      <c r="A32" s="18" t="s">
        <v>158</v>
      </c>
      <c r="B32" s="12"/>
      <c r="C32" s="3">
        <v>752300</v>
      </c>
      <c r="D32" s="2">
        <v>366200</v>
      </c>
      <c r="E32" s="2">
        <v>386100</v>
      </c>
      <c r="F32" s="95">
        <f>D32/E32*100</f>
        <v>94.84589484589485</v>
      </c>
      <c r="G32" s="96">
        <f>C32-C31</f>
        <v>700</v>
      </c>
      <c r="H32" s="97">
        <f>G32/C31*100</f>
        <v>0.09313464608834486</v>
      </c>
      <c r="I32" s="2">
        <v>150530</v>
      </c>
      <c r="J32" s="55"/>
      <c r="T32" s="55"/>
    </row>
    <row r="33" spans="1:20" ht="14.25">
      <c r="A33" s="18" t="s">
        <v>159</v>
      </c>
      <c r="B33" s="12"/>
      <c r="C33" s="3">
        <v>753100</v>
      </c>
      <c r="D33" s="2">
        <v>366600</v>
      </c>
      <c r="E33" s="2">
        <v>386500</v>
      </c>
      <c r="F33" s="95">
        <f>D33/E33*100</f>
        <v>94.85122897800777</v>
      </c>
      <c r="G33" s="96">
        <f>C33-C32</f>
        <v>800</v>
      </c>
      <c r="H33" s="97">
        <f>G33/C32*100</f>
        <v>0.10634055562940316</v>
      </c>
      <c r="I33" s="2">
        <v>151112</v>
      </c>
      <c r="J33" s="55"/>
      <c r="K33" s="19"/>
      <c r="L33" s="19"/>
      <c r="M33" s="19"/>
      <c r="N33" s="19"/>
      <c r="O33" s="19"/>
      <c r="P33" s="19"/>
      <c r="Q33" s="19"/>
      <c r="R33" s="19"/>
      <c r="S33" s="19"/>
      <c r="T33" s="55"/>
    </row>
    <row r="34" spans="1:20" ht="17.25">
      <c r="A34" s="18" t="s">
        <v>160</v>
      </c>
      <c r="B34" s="12"/>
      <c r="C34" s="3">
        <v>753800</v>
      </c>
      <c r="D34" s="2">
        <v>366900</v>
      </c>
      <c r="E34" s="2">
        <v>386900</v>
      </c>
      <c r="F34" s="95">
        <f>D34/E34*100</f>
        <v>94.83070560868441</v>
      </c>
      <c r="G34" s="96">
        <f>C34-C33</f>
        <v>700</v>
      </c>
      <c r="H34" s="97">
        <f>G34/C33*100</f>
        <v>0.09294914354003453</v>
      </c>
      <c r="I34" s="2">
        <v>151786</v>
      </c>
      <c r="J34" s="55"/>
      <c r="K34" s="220" t="s">
        <v>154</v>
      </c>
      <c r="L34" s="220"/>
      <c r="M34" s="220"/>
      <c r="N34" s="220"/>
      <c r="O34" s="220"/>
      <c r="P34" s="220"/>
      <c r="Q34" s="220"/>
      <c r="R34" s="220"/>
      <c r="S34" s="220"/>
      <c r="T34" s="220"/>
    </row>
    <row r="35" spans="1:20" ht="15" customHeight="1" thickBot="1">
      <c r="A35" s="18" t="s">
        <v>161</v>
      </c>
      <c r="B35" s="11" t="s">
        <v>91</v>
      </c>
      <c r="C35" s="3">
        <v>756835</v>
      </c>
      <c r="D35" s="2">
        <v>368402</v>
      </c>
      <c r="E35" s="2">
        <v>388433</v>
      </c>
      <c r="F35" s="95">
        <f>D35/E35*100</f>
        <v>94.84312609896688</v>
      </c>
      <c r="G35" s="96">
        <f>C35-C34</f>
        <v>3035</v>
      </c>
      <c r="H35" s="97">
        <f>G35/C34*100</f>
        <v>0.4026266914300875</v>
      </c>
      <c r="I35" s="21">
        <v>155075</v>
      </c>
      <c r="J35" s="55"/>
      <c r="K35" s="27"/>
      <c r="L35" s="28"/>
      <c r="M35" s="28"/>
      <c r="N35" s="28"/>
      <c r="O35" s="28"/>
      <c r="P35" s="28"/>
      <c r="Q35" s="28"/>
      <c r="R35" s="28"/>
      <c r="S35" s="35"/>
      <c r="T35" s="19"/>
    </row>
    <row r="36" spans="1:20" ht="15" customHeight="1">
      <c r="A36" s="19"/>
      <c r="B36" s="11"/>
      <c r="C36" s="3"/>
      <c r="D36" s="2"/>
      <c r="E36" s="2"/>
      <c r="F36" s="95"/>
      <c r="G36" s="96"/>
      <c r="H36" s="99"/>
      <c r="I36" s="21"/>
      <c r="J36" s="55"/>
      <c r="K36" s="244" t="s">
        <v>92</v>
      </c>
      <c r="L36" s="245"/>
      <c r="M36" s="251" t="s">
        <v>98</v>
      </c>
      <c r="N36" s="252"/>
      <c r="O36" s="253"/>
      <c r="P36" s="251" t="s">
        <v>132</v>
      </c>
      <c r="Q36" s="252"/>
      <c r="R36" s="253"/>
      <c r="S36" s="271" t="s">
        <v>93</v>
      </c>
      <c r="T36" s="272"/>
    </row>
    <row r="37" spans="1:20" ht="14.25">
      <c r="A37" s="18" t="s">
        <v>162</v>
      </c>
      <c r="B37" s="12"/>
      <c r="C37" s="3">
        <v>758000</v>
      </c>
      <c r="D37" s="2">
        <v>368800</v>
      </c>
      <c r="E37" s="2">
        <v>389200</v>
      </c>
      <c r="F37" s="95">
        <f>D37/E37*100</f>
        <v>94.7584789311408</v>
      </c>
      <c r="G37" s="96">
        <f>C37-C35</f>
        <v>1165</v>
      </c>
      <c r="H37" s="97">
        <f>G37/C35*100</f>
        <v>0.1539305132558616</v>
      </c>
      <c r="I37" s="2">
        <v>151948</v>
      </c>
      <c r="J37" s="55"/>
      <c r="K37" s="246"/>
      <c r="L37" s="247"/>
      <c r="M37" s="257" t="s">
        <v>99</v>
      </c>
      <c r="N37" s="254" t="s">
        <v>100</v>
      </c>
      <c r="O37" s="273" t="s">
        <v>94</v>
      </c>
      <c r="P37" s="257" t="s">
        <v>101</v>
      </c>
      <c r="Q37" s="254" t="s">
        <v>102</v>
      </c>
      <c r="R37" s="273" t="s">
        <v>94</v>
      </c>
      <c r="S37" s="257" t="s">
        <v>101</v>
      </c>
      <c r="T37" s="257" t="s">
        <v>102</v>
      </c>
    </row>
    <row r="38" spans="1:20" ht="14.25">
      <c r="A38" s="18" t="s">
        <v>163</v>
      </c>
      <c r="B38" s="12"/>
      <c r="C38" s="3">
        <v>759200</v>
      </c>
      <c r="D38" s="2">
        <v>369300</v>
      </c>
      <c r="E38" s="2">
        <v>389900</v>
      </c>
      <c r="F38" s="95">
        <f>D38/E38*100</f>
        <v>94.71659399846114</v>
      </c>
      <c r="G38" s="96">
        <f>C38-C37</f>
        <v>1200</v>
      </c>
      <c r="H38" s="97">
        <f>G38/C37*100</f>
        <v>0.15831134564643798</v>
      </c>
      <c r="I38" s="2">
        <v>152624</v>
      </c>
      <c r="J38" s="55"/>
      <c r="K38" s="248"/>
      <c r="L38" s="247"/>
      <c r="M38" s="258"/>
      <c r="N38" s="255"/>
      <c r="O38" s="274"/>
      <c r="P38" s="258"/>
      <c r="Q38" s="255"/>
      <c r="R38" s="274"/>
      <c r="S38" s="258"/>
      <c r="T38" s="269"/>
    </row>
    <row r="39" spans="1:20" ht="14.25">
      <c r="A39" s="18" t="s">
        <v>164</v>
      </c>
      <c r="B39" s="12"/>
      <c r="C39" s="3">
        <v>760400</v>
      </c>
      <c r="D39" s="2">
        <v>369800</v>
      </c>
      <c r="E39" s="2">
        <v>390600</v>
      </c>
      <c r="F39" s="95">
        <f>D39/E39*100</f>
        <v>94.67485919098823</v>
      </c>
      <c r="G39" s="96">
        <f>C39-C38</f>
        <v>1200</v>
      </c>
      <c r="H39" s="97">
        <f>G39/C38*100</f>
        <v>0.15806111696522657</v>
      </c>
      <c r="I39" s="2">
        <v>153433</v>
      </c>
      <c r="J39" s="55"/>
      <c r="K39" s="249"/>
      <c r="L39" s="250"/>
      <c r="M39" s="259"/>
      <c r="N39" s="256"/>
      <c r="O39" s="275"/>
      <c r="P39" s="259"/>
      <c r="Q39" s="256"/>
      <c r="R39" s="275"/>
      <c r="S39" s="259"/>
      <c r="T39" s="270"/>
    </row>
    <row r="40" spans="1:20" ht="14.25">
      <c r="A40" s="18" t="s">
        <v>165</v>
      </c>
      <c r="B40" s="12"/>
      <c r="C40" s="3">
        <v>761600</v>
      </c>
      <c r="D40" s="2">
        <v>370300</v>
      </c>
      <c r="E40" s="2">
        <v>391300</v>
      </c>
      <c r="F40" s="95">
        <f>D40/E40*100</f>
        <v>94.63327370304114</v>
      </c>
      <c r="G40" s="96">
        <f>C40-C39</f>
        <v>1200</v>
      </c>
      <c r="H40" s="97">
        <f>G40/C39*100</f>
        <v>0.15781167806417673</v>
      </c>
      <c r="I40" s="2">
        <v>153888</v>
      </c>
      <c r="J40" s="55"/>
      <c r="K40" s="234"/>
      <c r="L40" s="235"/>
      <c r="M40" s="82" t="s">
        <v>103</v>
      </c>
      <c r="N40" s="82" t="s">
        <v>103</v>
      </c>
      <c r="O40" s="82"/>
      <c r="P40" s="82"/>
      <c r="Q40" s="36"/>
      <c r="R40" s="82"/>
      <c r="S40" s="82" t="s">
        <v>103</v>
      </c>
      <c r="T40" s="82" t="s">
        <v>103</v>
      </c>
    </row>
    <row r="41" spans="1:20" ht="14.25">
      <c r="A41" s="18" t="s">
        <v>166</v>
      </c>
      <c r="B41" s="11" t="s">
        <v>91</v>
      </c>
      <c r="C41" s="3">
        <v>768416</v>
      </c>
      <c r="D41" s="2">
        <v>370907</v>
      </c>
      <c r="E41" s="2">
        <v>397509</v>
      </c>
      <c r="F41" s="95">
        <f>D41/E41*100</f>
        <v>93.30782447693008</v>
      </c>
      <c r="G41" s="96">
        <f>C41-C40</f>
        <v>6816</v>
      </c>
      <c r="H41" s="97">
        <f>G41/C40*100</f>
        <v>0.8949579831932774</v>
      </c>
      <c r="I41" s="21">
        <v>158118</v>
      </c>
      <c r="J41" s="55"/>
      <c r="K41" s="242" t="s">
        <v>149</v>
      </c>
      <c r="L41" s="243"/>
      <c r="M41" s="104">
        <f>SUM(M43,M48:M52,M55:M61)</f>
        <v>406597</v>
      </c>
      <c r="N41" s="104">
        <v>1069872</v>
      </c>
      <c r="O41" s="105">
        <f>M41/N41*100</f>
        <v>38.004265930877715</v>
      </c>
      <c r="P41" s="105">
        <f>SUM(P43,P48:P52,P55:P61)</f>
        <v>55.400000000000006</v>
      </c>
      <c r="Q41" s="105">
        <v>4196.1</v>
      </c>
      <c r="R41" s="106">
        <f>P41/Q41*100</f>
        <v>1.3202735873787566</v>
      </c>
      <c r="S41" s="105">
        <f>M41/P41</f>
        <v>7339.296028880865</v>
      </c>
      <c r="T41" s="105">
        <f>N41/Q41</f>
        <v>254.9681847429756</v>
      </c>
    </row>
    <row r="42" spans="1:20" ht="14.25">
      <c r="A42" s="19"/>
      <c r="B42" s="11"/>
      <c r="C42" s="3"/>
      <c r="D42" s="2"/>
      <c r="E42" s="2"/>
      <c r="F42" s="95"/>
      <c r="G42" s="100"/>
      <c r="H42" s="99"/>
      <c r="I42" s="21"/>
      <c r="J42" s="55"/>
      <c r="K42" s="232"/>
      <c r="L42" s="233"/>
      <c r="M42" s="27"/>
      <c r="N42" s="27"/>
      <c r="O42" s="27"/>
      <c r="P42" s="29"/>
      <c r="Q42" s="76"/>
      <c r="R42" s="27"/>
      <c r="S42" s="27"/>
      <c r="T42" s="103"/>
    </row>
    <row r="43" spans="1:20" ht="14.25">
      <c r="A43" s="18" t="s">
        <v>167</v>
      </c>
      <c r="B43" s="12"/>
      <c r="C43" s="3">
        <v>770800</v>
      </c>
      <c r="D43" s="2">
        <v>371900</v>
      </c>
      <c r="E43" s="2">
        <v>398900</v>
      </c>
      <c r="F43" s="95">
        <f>D43/E43*100</f>
        <v>93.23138631235899</v>
      </c>
      <c r="G43" s="96">
        <f>C43-C41</f>
        <v>2384</v>
      </c>
      <c r="H43" s="97">
        <f>G43/C41*100</f>
        <v>0.31024861533336107</v>
      </c>
      <c r="I43" s="2">
        <v>155964</v>
      </c>
      <c r="J43" s="55"/>
      <c r="K43" s="230" t="s">
        <v>151</v>
      </c>
      <c r="L43" s="231"/>
      <c r="M43" s="41">
        <f>SUM(M44:M47)</f>
        <v>273177</v>
      </c>
      <c r="N43" s="38">
        <v>395263</v>
      </c>
      <c r="O43" s="40">
        <f>M43/N43*100</f>
        <v>69.11271735527991</v>
      </c>
      <c r="P43" s="40">
        <f>SUM(P44:P47)</f>
        <v>32.800000000000004</v>
      </c>
      <c r="Q43" s="40">
        <v>459.3</v>
      </c>
      <c r="R43" s="40">
        <f>P43/Q43*100</f>
        <v>7.141301981275855</v>
      </c>
      <c r="S43" s="40">
        <f>M43/P43</f>
        <v>8328.56707317073</v>
      </c>
      <c r="T43" s="40">
        <f>N43/Q43</f>
        <v>860.5769649466579</v>
      </c>
    </row>
    <row r="44" spans="1:20" ht="14.25" customHeight="1">
      <c r="A44" s="18" t="s">
        <v>168</v>
      </c>
      <c r="B44" s="12"/>
      <c r="C44" s="3">
        <v>773200</v>
      </c>
      <c r="D44" s="2">
        <v>373100</v>
      </c>
      <c r="E44" s="2">
        <v>400100</v>
      </c>
      <c r="F44" s="95">
        <f>D44/E44*100</f>
        <v>93.25168707823043</v>
      </c>
      <c r="G44" s="96">
        <f>C44-C43</f>
        <v>2400</v>
      </c>
      <c r="H44" s="97">
        <f>G44/C43*100</f>
        <v>0.3113648157758173</v>
      </c>
      <c r="I44" s="2">
        <v>155828</v>
      </c>
      <c r="J44" s="55"/>
      <c r="K44" s="241" t="s">
        <v>140</v>
      </c>
      <c r="L44" s="241"/>
      <c r="M44" s="41">
        <v>228815</v>
      </c>
      <c r="N44" s="34" t="s">
        <v>150</v>
      </c>
      <c r="O44" s="34" t="s">
        <v>150</v>
      </c>
      <c r="P44" s="40">
        <v>25.8</v>
      </c>
      <c r="Q44" s="34" t="s">
        <v>150</v>
      </c>
      <c r="R44" s="34" t="s">
        <v>150</v>
      </c>
      <c r="S44" s="40">
        <f aca="true" t="shared" si="0" ref="S44:S54">M44/P44</f>
        <v>8868.798449612403</v>
      </c>
      <c r="T44" s="34" t="s">
        <v>150</v>
      </c>
    </row>
    <row r="45" spans="1:20" ht="14.25">
      <c r="A45" s="18" t="s">
        <v>169</v>
      </c>
      <c r="B45" s="12"/>
      <c r="C45" s="3">
        <v>775600</v>
      </c>
      <c r="D45" s="2">
        <v>374100</v>
      </c>
      <c r="E45" s="2">
        <v>401500</v>
      </c>
      <c r="F45" s="95">
        <f>D45/E45*100</f>
        <v>93.17559153175591</v>
      </c>
      <c r="G45" s="96">
        <f>C45-C44</f>
        <v>2400</v>
      </c>
      <c r="H45" s="97">
        <f>G45/C44*100</f>
        <v>0.3103983445421624</v>
      </c>
      <c r="I45" s="2">
        <v>155771</v>
      </c>
      <c r="J45" s="55"/>
      <c r="K45" s="241" t="s">
        <v>141</v>
      </c>
      <c r="L45" s="241"/>
      <c r="M45" s="41">
        <v>20948</v>
      </c>
      <c r="N45" s="34" t="s">
        <v>150</v>
      </c>
      <c r="O45" s="34" t="s">
        <v>150</v>
      </c>
      <c r="P45" s="40">
        <v>3.6</v>
      </c>
      <c r="Q45" s="34" t="s">
        <v>150</v>
      </c>
      <c r="R45" s="34" t="s">
        <v>150</v>
      </c>
      <c r="S45" s="40">
        <f t="shared" si="0"/>
        <v>5818.888888888889</v>
      </c>
      <c r="T45" s="34" t="s">
        <v>150</v>
      </c>
    </row>
    <row r="46" spans="1:20" ht="14.25">
      <c r="A46" s="18" t="s">
        <v>170</v>
      </c>
      <c r="B46" s="12"/>
      <c r="C46" s="3">
        <v>777100</v>
      </c>
      <c r="D46" s="2">
        <v>374200</v>
      </c>
      <c r="E46" s="2">
        <v>402900</v>
      </c>
      <c r="F46" s="95">
        <f>D46/E46*100</f>
        <v>92.87664432861752</v>
      </c>
      <c r="G46" s="96">
        <f>C46-C45</f>
        <v>1500</v>
      </c>
      <c r="H46" s="97">
        <f>G46/C45*100</f>
        <v>0.19339865910263024</v>
      </c>
      <c r="I46" s="2">
        <v>156537</v>
      </c>
      <c r="J46" s="55"/>
      <c r="K46" s="241" t="s">
        <v>142</v>
      </c>
      <c r="L46" s="241"/>
      <c r="M46" s="41">
        <v>14953</v>
      </c>
      <c r="N46" s="34" t="s">
        <v>150</v>
      </c>
      <c r="O46" s="34" t="s">
        <v>150</v>
      </c>
      <c r="P46" s="44">
        <v>2.7</v>
      </c>
      <c r="Q46" s="34" t="s">
        <v>150</v>
      </c>
      <c r="R46" s="34" t="s">
        <v>150</v>
      </c>
      <c r="S46" s="40">
        <f t="shared" si="0"/>
        <v>5538.148148148148</v>
      </c>
      <c r="T46" s="34" t="s">
        <v>150</v>
      </c>
    </row>
    <row r="47" spans="1:20" ht="14.25">
      <c r="A47" s="18" t="s">
        <v>172</v>
      </c>
      <c r="B47" s="11" t="s">
        <v>91</v>
      </c>
      <c r="C47" s="3">
        <v>757676</v>
      </c>
      <c r="D47" s="2">
        <v>363922</v>
      </c>
      <c r="E47" s="2">
        <v>393754</v>
      </c>
      <c r="F47" s="95">
        <f>D47/E47*100</f>
        <v>92.42369601324685</v>
      </c>
      <c r="G47" s="96">
        <f>C47-C46</f>
        <v>-19424</v>
      </c>
      <c r="H47" s="97">
        <f>G47/C46*100</f>
        <v>-2.4995496075151205</v>
      </c>
      <c r="I47" s="21">
        <v>158886</v>
      </c>
      <c r="J47" s="55"/>
      <c r="K47" s="241" t="s">
        <v>143</v>
      </c>
      <c r="L47" s="241"/>
      <c r="M47" s="42">
        <v>8461</v>
      </c>
      <c r="N47" s="34" t="s">
        <v>150</v>
      </c>
      <c r="O47" s="34" t="s">
        <v>150</v>
      </c>
      <c r="P47" s="45">
        <v>0.7</v>
      </c>
      <c r="Q47" s="34" t="s">
        <v>150</v>
      </c>
      <c r="R47" s="34" t="s">
        <v>150</v>
      </c>
      <c r="S47" s="45">
        <f t="shared" si="0"/>
        <v>12087.142857142859</v>
      </c>
      <c r="T47" s="34" t="s">
        <v>150</v>
      </c>
    </row>
    <row r="48" spans="1:20" ht="14.25" customHeight="1">
      <c r="A48" s="19"/>
      <c r="B48" s="11"/>
      <c r="C48" s="3"/>
      <c r="D48" s="2"/>
      <c r="E48" s="2"/>
      <c r="F48" s="95"/>
      <c r="G48" s="100"/>
      <c r="H48" s="99"/>
      <c r="I48" s="21"/>
      <c r="J48" s="55"/>
      <c r="K48" s="230" t="s">
        <v>3</v>
      </c>
      <c r="L48" s="231"/>
      <c r="M48" s="41">
        <v>17005</v>
      </c>
      <c r="N48" s="34">
        <v>49493</v>
      </c>
      <c r="O48" s="44">
        <f>M48/N48*100</f>
        <v>34.35839411633969</v>
      </c>
      <c r="P48" s="40">
        <v>3</v>
      </c>
      <c r="Q48" s="44">
        <v>144.2</v>
      </c>
      <c r="R48" s="44">
        <f>P48/Q48*100</f>
        <v>2.0804438280166435</v>
      </c>
      <c r="S48" s="40">
        <f t="shared" si="0"/>
        <v>5668.333333333333</v>
      </c>
      <c r="T48" s="44">
        <f>N48/Q48</f>
        <v>343.2246879334258</v>
      </c>
    </row>
    <row r="49" spans="1:20" ht="14.25">
      <c r="A49" s="18" t="s">
        <v>173</v>
      </c>
      <c r="B49" s="12"/>
      <c r="C49" s="3">
        <v>757700</v>
      </c>
      <c r="D49" s="2">
        <v>360900</v>
      </c>
      <c r="E49" s="2">
        <v>396800</v>
      </c>
      <c r="F49" s="95">
        <f>D49/E49*100</f>
        <v>90.95262096774194</v>
      </c>
      <c r="G49" s="96">
        <f>C49-C47</f>
        <v>24</v>
      </c>
      <c r="H49" s="97">
        <f>G49/C47*100</f>
        <v>0.0031675808656998505</v>
      </c>
      <c r="I49" s="26" t="s">
        <v>147</v>
      </c>
      <c r="J49" s="55"/>
      <c r="K49" s="230" t="s">
        <v>4</v>
      </c>
      <c r="L49" s="231"/>
      <c r="M49" s="41">
        <v>26165</v>
      </c>
      <c r="N49" s="34">
        <v>100273</v>
      </c>
      <c r="O49" s="44">
        <f>M49/N49*100</f>
        <v>26.093764024213893</v>
      </c>
      <c r="P49" s="40">
        <v>4.2</v>
      </c>
      <c r="Q49" s="44">
        <v>374.7</v>
      </c>
      <c r="R49" s="44">
        <f>P49/Q49*100</f>
        <v>1.1208967173738993</v>
      </c>
      <c r="S49" s="40">
        <f t="shared" si="0"/>
        <v>6229.761904761905</v>
      </c>
      <c r="T49" s="44">
        <f>N49/Q49</f>
        <v>267.6087536696024</v>
      </c>
    </row>
    <row r="50" spans="1:20" ht="14.25">
      <c r="A50" s="18" t="s">
        <v>174</v>
      </c>
      <c r="B50" s="12"/>
      <c r="C50" s="3">
        <v>761800</v>
      </c>
      <c r="D50" s="2">
        <v>355700</v>
      </c>
      <c r="E50" s="2">
        <v>406100</v>
      </c>
      <c r="F50" s="95">
        <f>D50/E50*100</f>
        <v>87.58926372814577</v>
      </c>
      <c r="G50" s="96">
        <f>C50-C49</f>
        <v>4100</v>
      </c>
      <c r="H50" s="97">
        <f>G50/C49*100</f>
        <v>0.5411112577537284</v>
      </c>
      <c r="I50" s="26" t="s">
        <v>147</v>
      </c>
      <c r="J50" s="55"/>
      <c r="K50" s="230" t="s">
        <v>5</v>
      </c>
      <c r="L50" s="231"/>
      <c r="M50" s="41">
        <v>14373</v>
      </c>
      <c r="N50" s="38">
        <v>33234</v>
      </c>
      <c r="O50" s="44">
        <f>M50/N50*100</f>
        <v>43.24787867846182</v>
      </c>
      <c r="P50" s="40">
        <v>1.8</v>
      </c>
      <c r="Q50" s="40">
        <v>271.2</v>
      </c>
      <c r="R50" s="45">
        <f>P50/Q50*100</f>
        <v>0.6637168141592921</v>
      </c>
      <c r="S50" s="40">
        <f t="shared" si="0"/>
        <v>7985</v>
      </c>
      <c r="T50" s="44">
        <f>N50/Q50</f>
        <v>122.54424778761063</v>
      </c>
    </row>
    <row r="51" spans="1:20" ht="14.25">
      <c r="A51" s="18" t="s">
        <v>175</v>
      </c>
      <c r="B51" s="12"/>
      <c r="C51" s="3">
        <v>761600</v>
      </c>
      <c r="D51" s="2">
        <v>347700</v>
      </c>
      <c r="E51" s="2">
        <v>413900</v>
      </c>
      <c r="F51" s="95">
        <f>D51/E51*100</f>
        <v>84.00579850205364</v>
      </c>
      <c r="G51" s="96">
        <f>C51-C50</f>
        <v>-200</v>
      </c>
      <c r="H51" s="97">
        <f>G51/C50*100</f>
        <v>-0.026253609871357313</v>
      </c>
      <c r="I51" s="26" t="s">
        <v>147</v>
      </c>
      <c r="J51" s="55"/>
      <c r="K51" s="230" t="s">
        <v>97</v>
      </c>
      <c r="L51" s="231"/>
      <c r="M51" s="42">
        <v>7173</v>
      </c>
      <c r="N51" s="38">
        <v>28238</v>
      </c>
      <c r="O51" s="44">
        <f>M51/N51*100</f>
        <v>25.401940647354625</v>
      </c>
      <c r="P51" s="45">
        <v>1.9</v>
      </c>
      <c r="Q51" s="40">
        <v>247.3</v>
      </c>
      <c r="R51" s="45">
        <f>P51/Q51*100</f>
        <v>0.7682976142337241</v>
      </c>
      <c r="S51" s="40">
        <f t="shared" si="0"/>
        <v>3775.263157894737</v>
      </c>
      <c r="T51" s="40">
        <f>N51/Q51</f>
        <v>114.18520016174686</v>
      </c>
    </row>
    <row r="52" spans="1:20" ht="14.25">
      <c r="A52" s="18" t="s">
        <v>176</v>
      </c>
      <c r="B52" s="12"/>
      <c r="C52" s="3">
        <v>743672</v>
      </c>
      <c r="D52" s="2">
        <v>333341</v>
      </c>
      <c r="E52" s="2">
        <v>410331</v>
      </c>
      <c r="F52" s="95">
        <f>D52/E52*100</f>
        <v>81.23709882996899</v>
      </c>
      <c r="G52" s="96">
        <f>C52-C51</f>
        <v>-17928</v>
      </c>
      <c r="H52" s="97">
        <f>G52/C51*100</f>
        <v>-2.3539915966386555</v>
      </c>
      <c r="I52" s="2">
        <v>169117</v>
      </c>
      <c r="J52" s="55"/>
      <c r="K52" s="230" t="s">
        <v>7</v>
      </c>
      <c r="L52" s="231"/>
      <c r="M52" s="41">
        <f>SUM(M53:M54)</f>
        <v>17807</v>
      </c>
      <c r="N52" s="38">
        <v>61599</v>
      </c>
      <c r="O52" s="40">
        <f>M52/N52*100</f>
        <v>28.90793681715612</v>
      </c>
      <c r="P52" s="40">
        <f>SUM(P53:P54)</f>
        <v>3</v>
      </c>
      <c r="Q52" s="40">
        <v>152</v>
      </c>
      <c r="R52" s="40">
        <f>P52/Q52*100</f>
        <v>1.9736842105263157</v>
      </c>
      <c r="S52" s="40">
        <f t="shared" si="0"/>
        <v>5935.666666666667</v>
      </c>
      <c r="T52" s="40">
        <v>405.2</v>
      </c>
    </row>
    <row r="53" spans="1:20" ht="14.25">
      <c r="A53" s="18" t="s">
        <v>177</v>
      </c>
      <c r="B53" s="12"/>
      <c r="C53" s="3">
        <v>887510</v>
      </c>
      <c r="D53" s="2">
        <v>405264</v>
      </c>
      <c r="E53" s="2">
        <v>482246</v>
      </c>
      <c r="F53" s="95">
        <f>D53/E53*100</f>
        <v>84.03677791002933</v>
      </c>
      <c r="G53" s="96">
        <f>C53-C52</f>
        <v>143838</v>
      </c>
      <c r="H53" s="97">
        <f>G53/C52*100</f>
        <v>19.341591454297056</v>
      </c>
      <c r="I53" s="2">
        <v>186375</v>
      </c>
      <c r="J53" s="55"/>
      <c r="K53" s="241" t="s">
        <v>140</v>
      </c>
      <c r="L53" s="241"/>
      <c r="M53" s="41">
        <v>10536</v>
      </c>
      <c r="N53" s="34" t="s">
        <v>150</v>
      </c>
      <c r="O53" s="44" t="s">
        <v>150</v>
      </c>
      <c r="P53" s="40">
        <v>2.1</v>
      </c>
      <c r="Q53" s="44" t="s">
        <v>150</v>
      </c>
      <c r="R53" s="44" t="s">
        <v>150</v>
      </c>
      <c r="S53" s="40">
        <f t="shared" si="0"/>
        <v>5017.142857142857</v>
      </c>
      <c r="T53" s="44" t="s">
        <v>150</v>
      </c>
    </row>
    <row r="54" spans="1:20" ht="14.25">
      <c r="A54" s="18"/>
      <c r="B54" s="12"/>
      <c r="C54" s="3"/>
      <c r="D54" s="2"/>
      <c r="E54" s="2"/>
      <c r="F54" s="95"/>
      <c r="G54" s="100"/>
      <c r="H54" s="99"/>
      <c r="I54" s="2"/>
      <c r="J54" s="55"/>
      <c r="K54" s="241" t="s">
        <v>141</v>
      </c>
      <c r="L54" s="241"/>
      <c r="M54" s="37">
        <v>7271</v>
      </c>
      <c r="N54" s="34" t="s">
        <v>150</v>
      </c>
      <c r="O54" s="44" t="s">
        <v>150</v>
      </c>
      <c r="P54" s="40">
        <v>0.9</v>
      </c>
      <c r="Q54" s="44" t="s">
        <v>150</v>
      </c>
      <c r="R54" s="44" t="s">
        <v>150</v>
      </c>
      <c r="S54" s="40">
        <f t="shared" si="0"/>
        <v>8078.888888888889</v>
      </c>
      <c r="T54" s="44" t="s">
        <v>150</v>
      </c>
    </row>
    <row r="55" spans="1:20" ht="14.25">
      <c r="A55" s="18" t="s">
        <v>178</v>
      </c>
      <c r="B55" s="18"/>
      <c r="C55" s="101">
        <v>877197</v>
      </c>
      <c r="D55" s="2">
        <v>407430</v>
      </c>
      <c r="E55" s="2">
        <v>469767</v>
      </c>
      <c r="F55" s="95">
        <f>D55/E55*100</f>
        <v>86.73023009279068</v>
      </c>
      <c r="G55" s="96">
        <f>C55-C53</f>
        <v>-10313</v>
      </c>
      <c r="H55" s="97">
        <f>G55/C53*100</f>
        <v>-1.162015075886469</v>
      </c>
      <c r="I55" s="2">
        <v>187181</v>
      </c>
      <c r="J55" s="55"/>
      <c r="K55" s="230" t="s">
        <v>8</v>
      </c>
      <c r="L55" s="236"/>
      <c r="M55" s="39">
        <v>7998</v>
      </c>
      <c r="N55" s="38">
        <v>28726</v>
      </c>
      <c r="O55" s="44">
        <f aca="true" t="shared" si="1" ref="O55:O61">M55/N55*100</f>
        <v>27.842372763350276</v>
      </c>
      <c r="P55" s="45">
        <v>1.6</v>
      </c>
      <c r="Q55" s="40">
        <v>81</v>
      </c>
      <c r="R55" s="45">
        <f aca="true" t="shared" si="2" ref="R55:R61">P55/Q55*100</f>
        <v>1.9753086419753085</v>
      </c>
      <c r="S55" s="40">
        <f aca="true" t="shared" si="3" ref="S55:S61">M55/P55</f>
        <v>4998.75</v>
      </c>
      <c r="T55" s="40">
        <v>354.5</v>
      </c>
    </row>
    <row r="56" spans="1:20" ht="14.25">
      <c r="A56" s="18" t="s">
        <v>179</v>
      </c>
      <c r="B56" s="19" t="s">
        <v>91</v>
      </c>
      <c r="C56" s="101">
        <v>927743</v>
      </c>
      <c r="D56" s="2">
        <v>443872</v>
      </c>
      <c r="E56" s="2">
        <v>483871</v>
      </c>
      <c r="F56" s="95">
        <f>D56/E56*100</f>
        <v>91.73354055109729</v>
      </c>
      <c r="G56" s="96">
        <f>C56-C55</f>
        <v>50546</v>
      </c>
      <c r="H56" s="97">
        <f>G56/C55*100</f>
        <v>5.762217609043351</v>
      </c>
      <c r="I56" s="21">
        <v>195354</v>
      </c>
      <c r="J56" s="55"/>
      <c r="K56" s="230" t="s">
        <v>9</v>
      </c>
      <c r="L56" s="236"/>
      <c r="M56" s="37">
        <v>10264</v>
      </c>
      <c r="N56" s="38">
        <v>36170</v>
      </c>
      <c r="O56" s="44">
        <f t="shared" si="1"/>
        <v>28.377108100635883</v>
      </c>
      <c r="P56" s="40">
        <v>1.9</v>
      </c>
      <c r="Q56" s="44">
        <v>59.8</v>
      </c>
      <c r="R56" s="45">
        <f t="shared" si="2"/>
        <v>3.177257525083612</v>
      </c>
      <c r="S56" s="40">
        <f t="shared" si="3"/>
        <v>5402.105263157895</v>
      </c>
      <c r="T56" s="40">
        <v>605.4</v>
      </c>
    </row>
    <row r="57" spans="1:20" ht="14.25">
      <c r="A57" s="18" t="s">
        <v>180</v>
      </c>
      <c r="B57" s="18"/>
      <c r="C57" s="101">
        <v>942000</v>
      </c>
      <c r="D57" s="2">
        <v>450800</v>
      </c>
      <c r="E57" s="2">
        <v>491200</v>
      </c>
      <c r="F57" s="95">
        <f>D57/E57*100</f>
        <v>91.77524429967427</v>
      </c>
      <c r="G57" s="96">
        <f>C57-C56</f>
        <v>14257</v>
      </c>
      <c r="H57" s="97">
        <f>G57/C56*100</f>
        <v>1.5367402394844263</v>
      </c>
      <c r="I57" s="2">
        <v>194824</v>
      </c>
      <c r="J57" s="55"/>
      <c r="K57" s="230" t="s">
        <v>96</v>
      </c>
      <c r="L57" s="236"/>
      <c r="M57" s="37">
        <v>5955</v>
      </c>
      <c r="N57" s="38">
        <v>12806</v>
      </c>
      <c r="O57" s="44">
        <f t="shared" si="1"/>
        <v>46.501639856317354</v>
      </c>
      <c r="P57" s="40">
        <v>0.7</v>
      </c>
      <c r="Q57" s="44">
        <v>154.6</v>
      </c>
      <c r="R57" s="45">
        <f t="shared" si="2"/>
        <v>0.45278137128072443</v>
      </c>
      <c r="S57" s="40">
        <f t="shared" si="3"/>
        <v>8507.142857142857</v>
      </c>
      <c r="T57" s="44">
        <f>N57/Q57</f>
        <v>82.83311772315653</v>
      </c>
    </row>
    <row r="58" spans="1:20" ht="14.25">
      <c r="A58" s="18" t="s">
        <v>181</v>
      </c>
      <c r="B58" s="18"/>
      <c r="C58" s="101">
        <v>965100</v>
      </c>
      <c r="D58" s="2">
        <v>463700</v>
      </c>
      <c r="E58" s="2">
        <v>501400</v>
      </c>
      <c r="F58" s="95">
        <f>D58/E58*100</f>
        <v>92.48105305145592</v>
      </c>
      <c r="G58" s="96">
        <f>C58-C57</f>
        <v>23100</v>
      </c>
      <c r="H58" s="97">
        <f>G58/C57*100</f>
        <v>2.4522292993630574</v>
      </c>
      <c r="I58" s="2">
        <v>196218</v>
      </c>
      <c r="J58" s="55"/>
      <c r="K58" s="230" t="s">
        <v>17</v>
      </c>
      <c r="L58" s="236"/>
      <c r="M58" s="37">
        <v>5012</v>
      </c>
      <c r="N58" s="38">
        <v>12055</v>
      </c>
      <c r="O58" s="44">
        <f t="shared" si="1"/>
        <v>41.576109498133555</v>
      </c>
      <c r="P58" s="40">
        <v>0.6</v>
      </c>
      <c r="Q58" s="40">
        <v>9.7</v>
      </c>
      <c r="R58" s="45">
        <f t="shared" si="2"/>
        <v>6.185567010309279</v>
      </c>
      <c r="S58" s="40">
        <f t="shared" si="3"/>
        <v>8353.333333333334</v>
      </c>
      <c r="T58" s="40">
        <v>1246.6</v>
      </c>
    </row>
    <row r="59" spans="1:20" ht="14.25">
      <c r="A59" s="18" t="s">
        <v>182</v>
      </c>
      <c r="B59" s="19" t="s">
        <v>91</v>
      </c>
      <c r="C59" s="101">
        <v>957279</v>
      </c>
      <c r="D59" s="2">
        <v>460859</v>
      </c>
      <c r="E59" s="2">
        <v>496420</v>
      </c>
      <c r="F59" s="95">
        <f>D59/E59*100</f>
        <v>92.83650940735667</v>
      </c>
      <c r="G59" s="96">
        <f>C59-C58</f>
        <v>-7821</v>
      </c>
      <c r="H59" s="97">
        <f>G59/C58*100</f>
        <v>-0.8103823437985701</v>
      </c>
      <c r="I59" s="21">
        <v>194652</v>
      </c>
      <c r="J59" s="55"/>
      <c r="K59" s="230" t="s">
        <v>126</v>
      </c>
      <c r="L59" s="236"/>
      <c r="M59" s="37">
        <v>5170</v>
      </c>
      <c r="N59" s="38">
        <v>15252</v>
      </c>
      <c r="O59" s="44">
        <f t="shared" si="1"/>
        <v>33.897193810647785</v>
      </c>
      <c r="P59" s="40">
        <v>0.8</v>
      </c>
      <c r="Q59" s="40">
        <v>35.4</v>
      </c>
      <c r="R59" s="45">
        <f t="shared" si="2"/>
        <v>2.259887005649718</v>
      </c>
      <c r="S59" s="40">
        <f t="shared" si="3"/>
        <v>6462.5</v>
      </c>
      <c r="T59" s="40">
        <v>430.5</v>
      </c>
    </row>
    <row r="60" spans="1:20" ht="14.25">
      <c r="A60" s="19"/>
      <c r="B60" s="19"/>
      <c r="C60" s="101"/>
      <c r="D60" s="2"/>
      <c r="E60" s="2"/>
      <c r="F60" s="95"/>
      <c r="G60" s="100"/>
      <c r="H60" s="99"/>
      <c r="I60" s="21"/>
      <c r="J60" s="55"/>
      <c r="K60" s="237" t="s">
        <v>211</v>
      </c>
      <c r="L60" s="238"/>
      <c r="M60" s="37">
        <v>10846</v>
      </c>
      <c r="N60" s="38">
        <v>23757</v>
      </c>
      <c r="O60" s="44">
        <f t="shared" si="1"/>
        <v>45.65391253104348</v>
      </c>
      <c r="P60" s="40">
        <v>1.9</v>
      </c>
      <c r="Q60" s="40">
        <v>13.5</v>
      </c>
      <c r="R60" s="45">
        <f t="shared" si="2"/>
        <v>14.074074074074073</v>
      </c>
      <c r="S60" s="40">
        <f t="shared" si="3"/>
        <v>5708.421052631579</v>
      </c>
      <c r="T60" s="40">
        <v>1766.3</v>
      </c>
    </row>
    <row r="61" spans="1:20" ht="14.25">
      <c r="A61" s="18" t="s">
        <v>183</v>
      </c>
      <c r="B61" s="18"/>
      <c r="C61" s="101">
        <v>960100</v>
      </c>
      <c r="D61" s="2">
        <v>462200</v>
      </c>
      <c r="E61" s="2">
        <v>497900</v>
      </c>
      <c r="F61" s="95">
        <f>D61/E61*100</f>
        <v>92.82988551918055</v>
      </c>
      <c r="G61" s="96">
        <f>C61-C59</f>
        <v>2821</v>
      </c>
      <c r="H61" s="97">
        <f>G61/C59*100</f>
        <v>0.2946894270113519</v>
      </c>
      <c r="I61" s="2">
        <v>195709</v>
      </c>
      <c r="J61" s="55"/>
      <c r="K61" s="230" t="s">
        <v>30</v>
      </c>
      <c r="L61" s="231"/>
      <c r="M61" s="107">
        <v>5652</v>
      </c>
      <c r="N61" s="49">
        <v>16870</v>
      </c>
      <c r="O61" s="44">
        <f t="shared" si="1"/>
        <v>33.50326022525192</v>
      </c>
      <c r="P61" s="47">
        <v>1.2</v>
      </c>
      <c r="Q61" s="47">
        <v>13.2</v>
      </c>
      <c r="R61" s="47">
        <f t="shared" si="2"/>
        <v>9.090909090909092</v>
      </c>
      <c r="S61" s="47">
        <f t="shared" si="3"/>
        <v>4710</v>
      </c>
      <c r="T61" s="40">
        <f>N61/Q61</f>
        <v>1278.030303030303</v>
      </c>
    </row>
    <row r="62" spans="1:20" ht="14.25">
      <c r="A62" s="18" t="s">
        <v>184</v>
      </c>
      <c r="B62" s="18"/>
      <c r="C62" s="101">
        <v>959300</v>
      </c>
      <c r="D62" s="2">
        <v>461600</v>
      </c>
      <c r="E62" s="2">
        <v>497700</v>
      </c>
      <c r="F62" s="95">
        <f>D62/E62*100</f>
        <v>92.74663451878642</v>
      </c>
      <c r="G62" s="96">
        <f>C62-C61</f>
        <v>-800</v>
      </c>
      <c r="H62" s="97">
        <f>G62/C61*100</f>
        <v>-0.08332465368190813</v>
      </c>
      <c r="I62" s="2">
        <v>195490</v>
      </c>
      <c r="J62" s="55"/>
      <c r="K62" s="221"/>
      <c r="L62" s="221"/>
      <c r="M62" s="43"/>
      <c r="N62" s="61"/>
      <c r="O62" s="46"/>
      <c r="P62" s="88"/>
      <c r="Q62" s="89"/>
      <c r="R62" s="88"/>
      <c r="S62" s="88"/>
      <c r="T62" s="48"/>
    </row>
    <row r="63" spans="1:19" ht="14.25">
      <c r="A63" s="18" t="s">
        <v>185</v>
      </c>
      <c r="B63" s="18"/>
      <c r="C63" s="101">
        <v>958000</v>
      </c>
      <c r="D63" s="2">
        <v>461100</v>
      </c>
      <c r="E63" s="2">
        <v>496900</v>
      </c>
      <c r="F63" s="95">
        <f>D63/E63*100</f>
        <v>92.79533105252565</v>
      </c>
      <c r="G63" s="96">
        <f>C63-C62</f>
        <v>-1300</v>
      </c>
      <c r="H63" s="97">
        <f>G63/C62*100</f>
        <v>-0.13551548003752736</v>
      </c>
      <c r="I63" s="2">
        <v>196079</v>
      </c>
      <c r="J63" s="55"/>
      <c r="K63" s="30" t="s">
        <v>152</v>
      </c>
      <c r="L63" s="27"/>
      <c r="M63" s="54"/>
      <c r="N63" s="54"/>
      <c r="O63" s="54"/>
      <c r="P63" s="54"/>
      <c r="Q63" s="54"/>
      <c r="R63" s="54"/>
      <c r="S63" s="54"/>
    </row>
    <row r="64" spans="1:20" ht="14.25">
      <c r="A64" s="18" t="s">
        <v>186</v>
      </c>
      <c r="B64" s="18"/>
      <c r="C64" s="101">
        <v>962400</v>
      </c>
      <c r="D64" s="2">
        <v>462700</v>
      </c>
      <c r="E64" s="2">
        <v>499700</v>
      </c>
      <c r="F64" s="95">
        <f>D64/E64*100</f>
        <v>92.59555733440064</v>
      </c>
      <c r="G64" s="96">
        <f>C64-C63</f>
        <v>4400</v>
      </c>
      <c r="H64" s="97">
        <f>G64/C63*100</f>
        <v>0.4592901878914405</v>
      </c>
      <c r="I64" s="2">
        <v>197301</v>
      </c>
      <c r="J64" s="55"/>
      <c r="K64" s="27" t="s">
        <v>153</v>
      </c>
      <c r="T64" s="54"/>
    </row>
    <row r="65" spans="1:11" ht="14.25">
      <c r="A65" s="18" t="s">
        <v>187</v>
      </c>
      <c r="B65" s="19" t="s">
        <v>91</v>
      </c>
      <c r="C65" s="101">
        <v>966187</v>
      </c>
      <c r="D65" s="2">
        <v>463477</v>
      </c>
      <c r="E65" s="2">
        <v>502710</v>
      </c>
      <c r="F65" s="95">
        <f>D65/E65*100</f>
        <v>92.1956993097412</v>
      </c>
      <c r="G65" s="96">
        <f>C65-C64</f>
        <v>3787</v>
      </c>
      <c r="H65" s="97">
        <f>G65/C64*100</f>
        <v>0.3934954280964256</v>
      </c>
      <c r="I65" s="21">
        <v>198161</v>
      </c>
      <c r="J65" s="55"/>
      <c r="K65" s="27" t="s">
        <v>127</v>
      </c>
    </row>
    <row r="66" spans="1:10" ht="14.25">
      <c r="A66" s="19"/>
      <c r="B66" s="19"/>
      <c r="C66" s="101"/>
      <c r="D66" s="2"/>
      <c r="E66" s="2"/>
      <c r="F66" s="95"/>
      <c r="G66" s="100"/>
      <c r="H66" s="99"/>
      <c r="I66" s="21"/>
      <c r="J66" s="55"/>
    </row>
    <row r="67" spans="1:10" ht="14.25">
      <c r="A67" s="18" t="s">
        <v>188</v>
      </c>
      <c r="B67" s="18"/>
      <c r="C67" s="101">
        <v>968531</v>
      </c>
      <c r="D67" s="2">
        <v>463670</v>
      </c>
      <c r="E67" s="2">
        <v>504861</v>
      </c>
      <c r="F67" s="95">
        <f>D67/E67*100</f>
        <v>91.84112062528101</v>
      </c>
      <c r="G67" s="96">
        <f>C67-C65</f>
        <v>2344</v>
      </c>
      <c r="H67" s="97">
        <f>G67/C65*100</f>
        <v>0.24260313997186883</v>
      </c>
      <c r="I67" s="21">
        <v>199927</v>
      </c>
      <c r="J67" s="55"/>
    </row>
    <row r="68" spans="1:10" ht="14.25">
      <c r="A68" s="18" t="s">
        <v>189</v>
      </c>
      <c r="B68" s="18"/>
      <c r="C68" s="102">
        <v>971390</v>
      </c>
      <c r="D68" s="2">
        <v>463818</v>
      </c>
      <c r="E68" s="2">
        <v>507572</v>
      </c>
      <c r="F68" s="95">
        <f>D68/E68*100</f>
        <v>91.3797451396058</v>
      </c>
      <c r="G68" s="96">
        <f>C68-C67</f>
        <v>2859</v>
      </c>
      <c r="H68" s="97">
        <f>G68/C67*100</f>
        <v>0.29518931247425223</v>
      </c>
      <c r="I68" s="21">
        <v>200795</v>
      </c>
      <c r="J68" s="55"/>
    </row>
    <row r="69" spans="1:21" ht="14.25">
      <c r="A69" s="18" t="s">
        <v>190</v>
      </c>
      <c r="B69" s="12"/>
      <c r="C69" s="98">
        <v>973808</v>
      </c>
      <c r="D69" s="2">
        <v>464779</v>
      </c>
      <c r="E69" s="2">
        <v>509029</v>
      </c>
      <c r="F69" s="95">
        <f>D69/E69*100</f>
        <v>91.30697858078813</v>
      </c>
      <c r="G69" s="96">
        <f>C69-C68</f>
        <v>2418</v>
      </c>
      <c r="H69" s="97">
        <f>G69/C68*100</f>
        <v>0.2489216483595672</v>
      </c>
      <c r="I69" s="2">
        <v>201747</v>
      </c>
      <c r="J69" s="55"/>
      <c r="U69" s="54"/>
    </row>
    <row r="70" spans="1:21" ht="14.25">
      <c r="A70" s="18" t="s">
        <v>191</v>
      </c>
      <c r="B70" s="12"/>
      <c r="C70" s="98">
        <v>974420</v>
      </c>
      <c r="D70" s="2">
        <v>464363</v>
      </c>
      <c r="E70" s="2">
        <v>510057</v>
      </c>
      <c r="F70" s="95">
        <f>D70/E70*100</f>
        <v>91.04139341289307</v>
      </c>
      <c r="G70" s="96">
        <f>C70-C69</f>
        <v>612</v>
      </c>
      <c r="H70" s="97">
        <f>G70/C69*100</f>
        <v>0.06284606411120057</v>
      </c>
      <c r="I70" s="2">
        <v>202454</v>
      </c>
      <c r="J70" s="55"/>
      <c r="U70" s="54"/>
    </row>
    <row r="71" spans="1:10" ht="14.25">
      <c r="A71" s="18" t="s">
        <v>192</v>
      </c>
      <c r="B71" s="11" t="s">
        <v>91</v>
      </c>
      <c r="C71" s="3">
        <v>973418</v>
      </c>
      <c r="D71" s="2">
        <v>464889</v>
      </c>
      <c r="E71" s="2">
        <v>508529</v>
      </c>
      <c r="F71" s="95">
        <f>D71/E71*100</f>
        <v>91.41838518550564</v>
      </c>
      <c r="G71" s="96">
        <f>C71-C70</f>
        <v>-1002</v>
      </c>
      <c r="H71" s="97">
        <f>G71/C70*100</f>
        <v>-0.10283040167484248</v>
      </c>
      <c r="I71" s="21">
        <v>211265</v>
      </c>
      <c r="J71" s="55"/>
    </row>
    <row r="72" spans="1:10" ht="14.25">
      <c r="A72" s="77"/>
      <c r="B72" s="78"/>
      <c r="C72" s="90"/>
      <c r="D72" s="57"/>
      <c r="E72" s="57"/>
      <c r="F72" s="90"/>
      <c r="G72" s="90"/>
      <c r="H72" s="90"/>
      <c r="I72" s="57"/>
      <c r="J72" s="55"/>
    </row>
    <row r="73" spans="1:10" ht="14.25">
      <c r="A73" s="18"/>
      <c r="B73" s="18"/>
      <c r="C73" s="8"/>
      <c r="D73" s="2"/>
      <c r="E73" s="2"/>
      <c r="F73" s="4"/>
      <c r="G73" s="13"/>
      <c r="H73" s="14"/>
      <c r="I73" s="21"/>
      <c r="J73" s="55"/>
    </row>
    <row r="74" spans="1:9" ht="14.25">
      <c r="A74" s="18"/>
      <c r="B74" s="18"/>
      <c r="C74" s="6"/>
      <c r="D74" s="2"/>
      <c r="E74" s="2"/>
      <c r="F74" s="4"/>
      <c r="G74" s="13"/>
      <c r="H74" s="14"/>
      <c r="I74" s="2"/>
    </row>
    <row r="75" spans="1:9" ht="14.25">
      <c r="A75" s="18"/>
      <c r="B75" s="18"/>
      <c r="C75" s="6"/>
      <c r="D75" s="2"/>
      <c r="E75" s="2"/>
      <c r="F75" s="4"/>
      <c r="G75" s="13"/>
      <c r="H75" s="14"/>
      <c r="I75" s="2"/>
    </row>
    <row r="76" spans="1:9" ht="14.25">
      <c r="A76" s="18"/>
      <c r="B76" s="18"/>
      <c r="C76" s="6"/>
      <c r="D76" s="2"/>
      <c r="E76" s="2"/>
      <c r="F76" s="4"/>
      <c r="G76" s="13"/>
      <c r="H76" s="14"/>
      <c r="I76" s="2"/>
    </row>
    <row r="77" spans="1:9" ht="14.25">
      <c r="A77" s="19"/>
      <c r="B77" s="19"/>
      <c r="C77" s="6"/>
      <c r="D77" s="3"/>
      <c r="E77" s="3"/>
      <c r="F77" s="4"/>
      <c r="G77" s="13"/>
      <c r="H77" s="14"/>
      <c r="I77" s="3"/>
    </row>
    <row r="78" spans="1:9" ht="14.25">
      <c r="A78" s="19"/>
      <c r="B78" s="19"/>
      <c r="C78" s="6"/>
      <c r="D78" s="3"/>
      <c r="E78" s="3"/>
      <c r="F78" s="4"/>
      <c r="G78" s="13"/>
      <c r="H78" s="14"/>
      <c r="I78" s="3"/>
    </row>
    <row r="79" spans="1:9" ht="14.25">
      <c r="A79" s="18"/>
      <c r="B79" s="18"/>
      <c r="C79" s="6"/>
      <c r="D79" s="2"/>
      <c r="E79" s="2"/>
      <c r="F79" s="5"/>
      <c r="G79" s="13"/>
      <c r="H79" s="14"/>
      <c r="I79" s="2"/>
    </row>
    <row r="80" spans="1:9" ht="14.25">
      <c r="A80" s="18"/>
      <c r="B80" s="18"/>
      <c r="C80" s="6"/>
      <c r="D80" s="2"/>
      <c r="E80" s="2"/>
      <c r="F80" s="5"/>
      <c r="G80" s="13"/>
      <c r="H80" s="14"/>
      <c r="I80" s="2"/>
    </row>
    <row r="81" spans="1:9" ht="14.25">
      <c r="A81" s="18"/>
      <c r="B81" s="18"/>
      <c r="C81" s="6"/>
      <c r="D81" s="2"/>
      <c r="E81" s="2"/>
      <c r="F81" s="5"/>
      <c r="G81" s="13"/>
      <c r="H81" s="14"/>
      <c r="I81" s="2"/>
    </row>
    <row r="82" spans="1:9" ht="14.25">
      <c r="A82" s="18"/>
      <c r="B82" s="18"/>
      <c r="C82" s="6"/>
      <c r="D82" s="2"/>
      <c r="E82" s="2"/>
      <c r="F82" s="5"/>
      <c r="G82" s="13"/>
      <c r="H82" s="14"/>
      <c r="I82" s="3"/>
    </row>
    <row r="83" spans="1:9" ht="14.25">
      <c r="A83" s="19"/>
      <c r="B83" s="19"/>
      <c r="C83" s="6"/>
      <c r="D83" s="2"/>
      <c r="E83" s="2"/>
      <c r="F83" s="5"/>
      <c r="G83" s="13"/>
      <c r="H83" s="14"/>
      <c r="I83" s="2"/>
    </row>
    <row r="84" spans="1:9" ht="14.25">
      <c r="A84" s="19"/>
      <c r="B84" s="19"/>
      <c r="C84" s="6"/>
      <c r="D84" s="2"/>
      <c r="E84" s="2"/>
      <c r="F84" s="5"/>
      <c r="G84" s="13"/>
      <c r="H84" s="14"/>
      <c r="I84" s="2"/>
    </row>
    <row r="85" spans="1:9" ht="14.25">
      <c r="A85" s="18"/>
      <c r="B85" s="18"/>
      <c r="C85" s="6"/>
      <c r="D85" s="2"/>
      <c r="E85" s="2"/>
      <c r="F85" s="5"/>
      <c r="G85" s="13"/>
      <c r="H85" s="14"/>
      <c r="I85" s="2"/>
    </row>
    <row r="86" spans="1:9" ht="14.25">
      <c r="A86" s="18"/>
      <c r="B86" s="18"/>
      <c r="C86" s="6"/>
      <c r="D86" s="2"/>
      <c r="E86" s="2"/>
      <c r="F86" s="5"/>
      <c r="G86" s="13"/>
      <c r="H86" s="14"/>
      <c r="I86" s="2"/>
    </row>
    <row r="87" spans="1:9" ht="14.25">
      <c r="A87" s="30"/>
      <c r="B87" s="18"/>
      <c r="C87" s="6"/>
      <c r="D87" s="2"/>
      <c r="E87" s="2"/>
      <c r="F87" s="5"/>
      <c r="G87" s="13"/>
      <c r="H87" s="14"/>
      <c r="I87" s="2"/>
    </row>
    <row r="88" spans="1:9" ht="14.25">
      <c r="A88" s="18"/>
      <c r="B88" s="18"/>
      <c r="C88" s="6"/>
      <c r="D88" s="2"/>
      <c r="E88" s="2"/>
      <c r="F88" s="5"/>
      <c r="G88" s="13"/>
      <c r="H88" s="14"/>
      <c r="I88" s="2"/>
    </row>
    <row r="89" spans="1:9" ht="14.25">
      <c r="A89" s="19"/>
      <c r="B89" s="19"/>
      <c r="C89" s="6"/>
      <c r="D89" s="2"/>
      <c r="E89" s="2"/>
      <c r="F89" s="5"/>
      <c r="G89" s="13"/>
      <c r="H89" s="14"/>
      <c r="I89" s="2"/>
    </row>
    <row r="90" spans="1:9" ht="14.25">
      <c r="A90" s="18"/>
      <c r="B90" s="18"/>
      <c r="C90" s="6"/>
      <c r="D90" s="2"/>
      <c r="E90" s="2"/>
      <c r="F90" s="5"/>
      <c r="G90" s="13"/>
      <c r="H90" s="14"/>
      <c r="I90" s="2"/>
    </row>
    <row r="91" spans="1:9" ht="14.25">
      <c r="A91" s="18"/>
      <c r="B91" s="18"/>
      <c r="C91" s="6"/>
      <c r="D91" s="2"/>
      <c r="E91" s="2"/>
      <c r="F91" s="5"/>
      <c r="G91" s="13"/>
      <c r="H91" s="14"/>
      <c r="I91" s="2"/>
    </row>
    <row r="92" spans="1:9" ht="14.25">
      <c r="A92" s="18"/>
      <c r="B92" s="18"/>
      <c r="C92" s="6"/>
      <c r="D92" s="2"/>
      <c r="E92" s="2"/>
      <c r="F92" s="5"/>
      <c r="G92" s="13"/>
      <c r="H92" s="14"/>
      <c r="I92" s="2"/>
    </row>
    <row r="93" spans="1:9" ht="14.25">
      <c r="A93" s="18"/>
      <c r="B93" s="18"/>
      <c r="C93" s="6"/>
      <c r="D93" s="2"/>
      <c r="E93" s="3"/>
      <c r="F93" s="5"/>
      <c r="G93" s="13"/>
      <c r="H93" s="14"/>
      <c r="I93" s="2"/>
    </row>
    <row r="94" spans="1:9" ht="14.25">
      <c r="A94" s="18"/>
      <c r="B94" s="18"/>
      <c r="C94" s="6"/>
      <c r="D94" s="2"/>
      <c r="E94" s="2"/>
      <c r="F94" s="5"/>
      <c r="G94" s="13"/>
      <c r="H94" s="14"/>
      <c r="I94" s="2"/>
    </row>
    <row r="95" spans="1:9" ht="14.25">
      <c r="A95" s="19"/>
      <c r="B95" s="19"/>
      <c r="C95" s="6"/>
      <c r="D95" s="2"/>
      <c r="E95" s="2"/>
      <c r="F95" s="5"/>
      <c r="G95" s="13"/>
      <c r="H95" s="14"/>
      <c r="I95" s="2"/>
    </row>
    <row r="96" spans="1:9" ht="14.25">
      <c r="A96" s="18"/>
      <c r="B96" s="18"/>
      <c r="C96" s="6"/>
      <c r="D96" s="2"/>
      <c r="E96" s="2"/>
      <c r="F96" s="5"/>
      <c r="G96" s="13"/>
      <c r="H96" s="14"/>
      <c r="I96" s="2"/>
    </row>
    <row r="97" spans="1:9" ht="14.25">
      <c r="A97" s="18"/>
      <c r="B97" s="18"/>
      <c r="C97" s="6"/>
      <c r="D97" s="2"/>
      <c r="E97" s="2"/>
      <c r="F97" s="5"/>
      <c r="G97" s="13"/>
      <c r="H97" s="14"/>
      <c r="I97" s="2"/>
    </row>
    <row r="98" spans="1:9" ht="14.25">
      <c r="A98" s="18"/>
      <c r="B98" s="18"/>
      <c r="C98" s="6"/>
      <c r="D98" s="2"/>
      <c r="E98" s="2"/>
      <c r="F98" s="5"/>
      <c r="G98" s="13"/>
      <c r="H98" s="14"/>
      <c r="I98" s="2"/>
    </row>
    <row r="99" spans="1:9" ht="14.25">
      <c r="A99" s="18"/>
      <c r="B99" s="18"/>
      <c r="C99" s="6"/>
      <c r="D99" s="2"/>
      <c r="E99" s="2"/>
      <c r="F99" s="5"/>
      <c r="G99" s="13"/>
      <c r="H99" s="14"/>
      <c r="I99" s="2"/>
    </row>
    <row r="100" spans="1:9" ht="14.25">
      <c r="A100" s="18"/>
      <c r="B100" s="18"/>
      <c r="C100" s="6"/>
      <c r="D100" s="2"/>
      <c r="E100" s="2"/>
      <c r="F100" s="5"/>
      <c r="G100" s="13"/>
      <c r="H100" s="14"/>
      <c r="I100" s="2"/>
    </row>
    <row r="101" spans="1:9" ht="14.25">
      <c r="A101" s="19"/>
      <c r="B101" s="19"/>
      <c r="C101" s="6"/>
      <c r="D101" s="2"/>
      <c r="E101" s="2"/>
      <c r="F101" s="5"/>
      <c r="G101" s="13"/>
      <c r="H101" s="14"/>
      <c r="I101" s="2"/>
    </row>
    <row r="102" spans="1:9" ht="14.25">
      <c r="A102" s="18"/>
      <c r="B102" s="18"/>
      <c r="C102" s="6"/>
      <c r="D102" s="2"/>
      <c r="E102" s="2"/>
      <c r="F102" s="5"/>
      <c r="G102" s="13"/>
      <c r="H102" s="14"/>
      <c r="I102" s="2"/>
    </row>
    <row r="103" spans="1:9" ht="14.25">
      <c r="A103" s="18"/>
      <c r="B103" s="18"/>
      <c r="C103" s="6"/>
      <c r="D103" s="2"/>
      <c r="E103" s="2"/>
      <c r="F103" s="5"/>
      <c r="G103" s="13"/>
      <c r="H103" s="14"/>
      <c r="I103" s="2"/>
    </row>
    <row r="104" spans="1:9" ht="14.25">
      <c r="A104" s="20"/>
      <c r="B104" s="20"/>
      <c r="C104" s="22"/>
      <c r="D104" s="9"/>
      <c r="E104" s="9"/>
      <c r="F104" s="10"/>
      <c r="G104" s="15"/>
      <c r="H104" s="16"/>
      <c r="I104" s="9"/>
    </row>
    <row r="105" spans="1:9" ht="14.25">
      <c r="A105" s="79"/>
      <c r="B105" s="79"/>
      <c r="C105" s="86"/>
      <c r="D105" s="55"/>
      <c r="E105" s="55"/>
      <c r="F105" s="86"/>
      <c r="G105" s="86"/>
      <c r="H105" s="86"/>
      <c r="I105" s="55"/>
    </row>
    <row r="106" spans="1:9" ht="14.25">
      <c r="A106" s="79"/>
      <c r="B106" s="79"/>
      <c r="C106" s="86"/>
      <c r="D106" s="55"/>
      <c r="E106" s="55"/>
      <c r="F106" s="86"/>
      <c r="G106" s="86"/>
      <c r="H106" s="86"/>
      <c r="I106" s="55"/>
    </row>
    <row r="107" spans="1:9" ht="14.25">
      <c r="A107" s="79"/>
      <c r="B107" s="79"/>
      <c r="C107" s="86"/>
      <c r="D107" s="55"/>
      <c r="E107" s="55"/>
      <c r="F107" s="55"/>
      <c r="G107" s="86"/>
      <c r="H107" s="86"/>
      <c r="I107" s="55"/>
    </row>
    <row r="108" spans="1:9" ht="14.25">
      <c r="A108" s="79"/>
      <c r="B108" s="79"/>
      <c r="C108" s="55"/>
      <c r="D108" s="55"/>
      <c r="E108" s="55"/>
      <c r="F108" s="55"/>
      <c r="G108" s="86"/>
      <c r="H108" s="86"/>
      <c r="I108" s="55"/>
    </row>
    <row r="109" spans="1:9" ht="14.25">
      <c r="A109" s="79"/>
      <c r="B109" s="79"/>
      <c r="C109" s="55"/>
      <c r="D109" s="55"/>
      <c r="E109" s="55"/>
      <c r="F109" s="55"/>
      <c r="G109" s="86"/>
      <c r="H109" s="86"/>
      <c r="I109" s="55"/>
    </row>
    <row r="110" spans="1:9" ht="14.25">
      <c r="A110" s="79"/>
      <c r="B110" s="79"/>
      <c r="C110" s="55"/>
      <c r="D110" s="55"/>
      <c r="E110" s="55"/>
      <c r="F110" s="55"/>
      <c r="G110" s="86"/>
      <c r="H110" s="86"/>
      <c r="I110" s="55"/>
    </row>
    <row r="111" spans="1:9" ht="14.25">
      <c r="A111" s="79"/>
      <c r="B111" s="79"/>
      <c r="C111" s="55"/>
      <c r="D111" s="55"/>
      <c r="E111" s="55"/>
      <c r="F111" s="55"/>
      <c r="G111" s="55"/>
      <c r="H111" s="55"/>
      <c r="I111" s="55"/>
    </row>
    <row r="112" spans="1:9" ht="14.25">
      <c r="A112" s="79"/>
      <c r="B112" s="79"/>
      <c r="C112" s="55"/>
      <c r="D112" s="55"/>
      <c r="E112" s="55"/>
      <c r="F112" s="55"/>
      <c r="G112" s="55"/>
      <c r="H112" s="55"/>
      <c r="I112" s="55"/>
    </row>
    <row r="113" spans="1:9" ht="14.25">
      <c r="A113" s="79"/>
      <c r="B113" s="79"/>
      <c r="C113" s="55"/>
      <c r="D113" s="55"/>
      <c r="E113" s="55"/>
      <c r="F113" s="55"/>
      <c r="G113" s="55"/>
      <c r="H113" s="55"/>
      <c r="I113" s="55"/>
    </row>
    <row r="114" spans="1:9" ht="14.25">
      <c r="A114" s="79"/>
      <c r="B114" s="79"/>
      <c r="C114" s="55"/>
      <c r="D114" s="55"/>
      <c r="E114" s="55"/>
      <c r="F114" s="55"/>
      <c r="G114" s="55"/>
      <c r="H114" s="55"/>
      <c r="I114" s="55"/>
    </row>
    <row r="115" spans="1:9" ht="14.25">
      <c r="A115" s="79"/>
      <c r="B115" s="79"/>
      <c r="C115" s="55"/>
      <c r="D115" s="55"/>
      <c r="E115" s="55"/>
      <c r="F115" s="55"/>
      <c r="G115" s="55"/>
      <c r="H115" s="55"/>
      <c r="I115" s="55"/>
    </row>
    <row r="116" spans="1:9" ht="14.25">
      <c r="A116" s="79"/>
      <c r="B116" s="79"/>
      <c r="C116" s="55"/>
      <c r="D116" s="55"/>
      <c r="E116" s="55"/>
      <c r="F116" s="55"/>
      <c r="G116" s="55"/>
      <c r="H116" s="55"/>
      <c r="I116" s="55"/>
    </row>
    <row r="117" spans="1:9" ht="14.25">
      <c r="A117" s="79"/>
      <c r="B117" s="79"/>
      <c r="C117" s="55"/>
      <c r="D117" s="55"/>
      <c r="E117" s="55"/>
      <c r="F117" s="55"/>
      <c r="G117" s="55"/>
      <c r="H117" s="55"/>
      <c r="I117" s="55"/>
    </row>
    <row r="118" spans="1:9" ht="14.25">
      <c r="A118" s="79"/>
      <c r="B118" s="79"/>
      <c r="C118" s="55"/>
      <c r="D118" s="55"/>
      <c r="E118" s="55"/>
      <c r="F118" s="55"/>
      <c r="G118" s="55"/>
      <c r="H118" s="55"/>
      <c r="I118" s="55"/>
    </row>
    <row r="119" spans="1:9" ht="14.25">
      <c r="A119" s="79"/>
      <c r="B119" s="79"/>
      <c r="C119" s="55"/>
      <c r="D119" s="55"/>
      <c r="E119" s="55"/>
      <c r="F119" s="55"/>
      <c r="G119" s="55"/>
      <c r="H119" s="55"/>
      <c r="I119" s="55"/>
    </row>
    <row r="120" spans="1:9" ht="14.25">
      <c r="A120" s="79"/>
      <c r="B120" s="79"/>
      <c r="C120" s="55"/>
      <c r="D120" s="55"/>
      <c r="E120" s="55"/>
      <c r="F120" s="55"/>
      <c r="G120" s="55"/>
      <c r="H120" s="55"/>
      <c r="I120" s="55"/>
    </row>
    <row r="121" spans="1:9" ht="14.25">
      <c r="A121" s="79"/>
      <c r="B121" s="79"/>
      <c r="C121" s="55"/>
      <c r="D121" s="55"/>
      <c r="E121" s="55"/>
      <c r="F121" s="55"/>
      <c r="G121" s="55"/>
      <c r="H121" s="55"/>
      <c r="I121" s="55"/>
    </row>
    <row r="122" spans="1:9" ht="14.25">
      <c r="A122" s="79"/>
      <c r="B122" s="79"/>
      <c r="C122" s="55"/>
      <c r="D122" s="55"/>
      <c r="E122" s="55"/>
      <c r="F122" s="55"/>
      <c r="G122" s="55"/>
      <c r="H122" s="55"/>
      <c r="I122" s="55"/>
    </row>
    <row r="123" spans="1:9" ht="14.25">
      <c r="A123" s="79"/>
      <c r="B123" s="79"/>
      <c r="C123" s="55"/>
      <c r="D123" s="55"/>
      <c r="E123" s="55"/>
      <c r="F123" s="55"/>
      <c r="G123" s="55"/>
      <c r="H123" s="55"/>
      <c r="I123" s="55"/>
    </row>
    <row r="124" spans="1:9" ht="14.25">
      <c r="A124" s="79"/>
      <c r="B124" s="79"/>
      <c r="C124" s="55"/>
      <c r="D124" s="55"/>
      <c r="E124" s="55"/>
      <c r="F124" s="55"/>
      <c r="G124" s="55"/>
      <c r="H124" s="55"/>
      <c r="I124" s="55"/>
    </row>
    <row r="125" spans="1:9" ht="14.25">
      <c r="A125" s="79"/>
      <c r="B125" s="79"/>
      <c r="C125" s="55"/>
      <c r="D125" s="55"/>
      <c r="E125" s="55"/>
      <c r="F125" s="55"/>
      <c r="G125" s="55"/>
      <c r="H125" s="55"/>
      <c r="I125" s="55"/>
    </row>
    <row r="126" spans="1:9" ht="14.25">
      <c r="A126" s="79"/>
      <c r="B126" s="79"/>
      <c r="C126" s="55"/>
      <c r="D126" s="55"/>
      <c r="E126" s="55"/>
      <c r="F126" s="55"/>
      <c r="G126" s="55"/>
      <c r="H126" s="55"/>
      <c r="I126" s="55"/>
    </row>
    <row r="127" spans="1:9" ht="14.25">
      <c r="A127" s="79"/>
      <c r="B127" s="79"/>
      <c r="C127" s="55"/>
      <c r="D127" s="55"/>
      <c r="E127" s="55"/>
      <c r="F127" s="55"/>
      <c r="G127" s="55"/>
      <c r="H127" s="55"/>
      <c r="I127" s="55"/>
    </row>
  </sheetData>
  <sheetProtection/>
  <mergeCells count="51">
    <mergeCell ref="K59:L59"/>
    <mergeCell ref="T37:T39"/>
    <mergeCell ref="S36:T36"/>
    <mergeCell ref="K44:L44"/>
    <mergeCell ref="K43:L43"/>
    <mergeCell ref="O37:O39"/>
    <mergeCell ref="M37:M39"/>
    <mergeCell ref="N37:N39"/>
    <mergeCell ref="R37:R39"/>
    <mergeCell ref="S37:S39"/>
    <mergeCell ref="A11:B13"/>
    <mergeCell ref="C11:H11"/>
    <mergeCell ref="C12:C13"/>
    <mergeCell ref="D12:D13"/>
    <mergeCell ref="E12:E13"/>
    <mergeCell ref="F12:F13"/>
    <mergeCell ref="G12:G13"/>
    <mergeCell ref="H12:H13"/>
    <mergeCell ref="K41:L41"/>
    <mergeCell ref="K36:L39"/>
    <mergeCell ref="M36:O36"/>
    <mergeCell ref="P36:R36"/>
    <mergeCell ref="Q37:Q39"/>
    <mergeCell ref="P37:P39"/>
    <mergeCell ref="K46:L46"/>
    <mergeCell ref="K55:L55"/>
    <mergeCell ref="K47:L47"/>
    <mergeCell ref="K48:L48"/>
    <mergeCell ref="K49:L49"/>
    <mergeCell ref="K52:L52"/>
    <mergeCell ref="K50:L50"/>
    <mergeCell ref="K42:L42"/>
    <mergeCell ref="K40:L40"/>
    <mergeCell ref="K58:L58"/>
    <mergeCell ref="K60:L60"/>
    <mergeCell ref="S5:S6"/>
    <mergeCell ref="K56:L56"/>
    <mergeCell ref="K57:L57"/>
    <mergeCell ref="K53:L53"/>
    <mergeCell ref="K54:L54"/>
    <mergeCell ref="K45:L45"/>
    <mergeCell ref="A4:I4"/>
    <mergeCell ref="A6:I6"/>
    <mergeCell ref="K3:S3"/>
    <mergeCell ref="K34:T34"/>
    <mergeCell ref="K62:L62"/>
    <mergeCell ref="A8:I9"/>
    <mergeCell ref="M5:R5"/>
    <mergeCell ref="K5:L6"/>
    <mergeCell ref="K51:L51"/>
    <mergeCell ref="K61:L6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K63" sqref="K63"/>
    </sheetView>
  </sheetViews>
  <sheetFormatPr defaultColWidth="9.00390625" defaultRowHeight="13.5"/>
  <cols>
    <col min="1" max="1" width="3.625" style="60" customWidth="1"/>
    <col min="2" max="2" width="15.25390625" style="60" customWidth="1"/>
    <col min="3" max="3" width="11.125" style="60" customWidth="1"/>
    <col min="4" max="4" width="14.25390625" style="60" bestFit="1" customWidth="1"/>
    <col min="5" max="6" width="11.625" style="60" bestFit="1" customWidth="1"/>
    <col min="7" max="7" width="16.25390625" style="60" customWidth="1"/>
    <col min="8" max="8" width="12.50390625" style="60" customWidth="1"/>
    <col min="9" max="9" width="3.125" style="60" customWidth="1"/>
    <col min="10" max="10" width="3.625" style="60" customWidth="1"/>
    <col min="11" max="11" width="15.25390625" style="60" customWidth="1"/>
    <col min="12" max="12" width="11.125" style="60" customWidth="1"/>
    <col min="13" max="14" width="8.50390625" style="112" customWidth="1"/>
    <col min="15" max="15" width="8.50390625" style="60" customWidth="1"/>
    <col min="16" max="16" width="16.375" style="60" customWidth="1"/>
    <col min="17" max="17" width="12.50390625" style="60" customWidth="1"/>
    <col min="18" max="16384" width="9.00390625" style="60" customWidth="1"/>
  </cols>
  <sheetData>
    <row r="1" spans="1:17" ht="13.5">
      <c r="A1" s="151" t="s">
        <v>212</v>
      </c>
      <c r="Q1" s="122" t="s">
        <v>213</v>
      </c>
    </row>
    <row r="3" spans="1:17" ht="17.25">
      <c r="A3" s="219" t="s">
        <v>214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ht="14.25" thickBot="1">
      <c r="A4" s="113"/>
      <c r="B4" s="113"/>
      <c r="C4" s="113"/>
      <c r="D4" s="113"/>
      <c r="E4" s="113"/>
      <c r="F4" s="113"/>
      <c r="G4" s="113"/>
      <c r="H4" s="113"/>
      <c r="I4" s="114"/>
      <c r="J4" s="113"/>
      <c r="K4" s="113"/>
      <c r="L4" s="113"/>
      <c r="M4" s="115"/>
      <c r="N4" s="115"/>
      <c r="O4" s="113"/>
      <c r="P4" s="113"/>
      <c r="Q4" s="113"/>
    </row>
    <row r="5" spans="1:17" ht="14.25">
      <c r="A5" s="288" t="s">
        <v>0</v>
      </c>
      <c r="B5" s="289"/>
      <c r="C5" s="141" t="s">
        <v>50</v>
      </c>
      <c r="D5" s="279" t="s">
        <v>228</v>
      </c>
      <c r="E5" s="283"/>
      <c r="F5" s="280"/>
      <c r="G5" s="141" t="s">
        <v>53</v>
      </c>
      <c r="H5" s="286" t="s">
        <v>55</v>
      </c>
      <c r="I5" s="55"/>
      <c r="J5" s="279" t="s">
        <v>0</v>
      </c>
      <c r="K5" s="280"/>
      <c r="L5" s="141" t="s">
        <v>50</v>
      </c>
      <c r="M5" s="279" t="s">
        <v>228</v>
      </c>
      <c r="N5" s="283"/>
      <c r="O5" s="280"/>
      <c r="P5" s="141" t="s">
        <v>53</v>
      </c>
      <c r="Q5" s="286" t="s">
        <v>55</v>
      </c>
    </row>
    <row r="6" spans="1:17" ht="14.25">
      <c r="A6" s="281"/>
      <c r="B6" s="290"/>
      <c r="C6" s="142" t="s">
        <v>222</v>
      </c>
      <c r="D6" s="143" t="s">
        <v>1</v>
      </c>
      <c r="E6" s="144" t="s">
        <v>51</v>
      </c>
      <c r="F6" s="145" t="s">
        <v>52</v>
      </c>
      <c r="G6" s="142" t="s">
        <v>54</v>
      </c>
      <c r="H6" s="287"/>
      <c r="I6" s="55"/>
      <c r="J6" s="281"/>
      <c r="K6" s="282"/>
      <c r="L6" s="142" t="s">
        <v>222</v>
      </c>
      <c r="M6" s="146" t="s">
        <v>1</v>
      </c>
      <c r="N6" s="147" t="s">
        <v>51</v>
      </c>
      <c r="O6" s="145" t="s">
        <v>52</v>
      </c>
      <c r="P6" s="142" t="s">
        <v>54</v>
      </c>
      <c r="Q6" s="287"/>
    </row>
    <row r="7" spans="1:9" ht="18.75" customHeight="1">
      <c r="A7" s="116"/>
      <c r="B7" s="117"/>
      <c r="I7" s="114"/>
    </row>
    <row r="8" spans="1:17" ht="18.75" customHeight="1">
      <c r="A8" s="291" t="s">
        <v>217</v>
      </c>
      <c r="B8" s="292"/>
      <c r="C8" s="123">
        <v>4195.85</v>
      </c>
      <c r="D8" s="124">
        <f>SUM(D10:D17,D19,D22,D28,M8,M15,M21,M29,M35)</f>
        <v>1100512</v>
      </c>
      <c r="E8" s="124">
        <f>SUM(E10:E17,E19,E22,E28,N8,N15,N21,N29,N35)</f>
        <v>534410</v>
      </c>
      <c r="F8" s="124">
        <f>SUM(F10:F17,F19,F22,F28,O8,O15,O21,O29,O35)</f>
        <v>566102</v>
      </c>
      <c r="G8" s="125">
        <v>262.2</v>
      </c>
      <c r="H8" s="124">
        <f>SUM(H10:H17,H19,H22,H28,Q8,Q15,Q21,Q29,Q35)</f>
        <v>303905</v>
      </c>
      <c r="I8" s="30"/>
      <c r="J8" s="278" t="s">
        <v>224</v>
      </c>
      <c r="K8" s="278"/>
      <c r="L8" s="148">
        <f>SUM(L9:L13)</f>
        <v>182.73000000000002</v>
      </c>
      <c r="M8" s="135">
        <f>SUM(M9:M13)</f>
        <v>76422</v>
      </c>
      <c r="N8" s="135">
        <f>SUM(N9:N13)</f>
        <v>37177</v>
      </c>
      <c r="O8" s="135">
        <f>SUM(O9:O13)</f>
        <v>39245</v>
      </c>
      <c r="P8" s="125">
        <f>M8/L8</f>
        <v>418.22360860285664</v>
      </c>
      <c r="Q8" s="135">
        <f>SUM(Q9:Q13)</f>
        <v>18818</v>
      </c>
    </row>
    <row r="9" spans="1:17" ht="18.75" customHeight="1">
      <c r="A9" s="111"/>
      <c r="B9" s="131"/>
      <c r="C9" s="30"/>
      <c r="D9" s="30"/>
      <c r="E9" s="30"/>
      <c r="F9" s="30"/>
      <c r="G9" s="30"/>
      <c r="H9" s="30"/>
      <c r="I9" s="30"/>
      <c r="J9" s="110"/>
      <c r="K9" s="110" t="s">
        <v>26</v>
      </c>
      <c r="L9" s="126">
        <v>106.54</v>
      </c>
      <c r="M9" s="54">
        <f>SUM(N9:O9)</f>
        <v>23124</v>
      </c>
      <c r="N9" s="54">
        <v>11333</v>
      </c>
      <c r="O9" s="54">
        <v>11791</v>
      </c>
      <c r="P9" s="127">
        <f>M9/L9</f>
        <v>217.04524122395344</v>
      </c>
      <c r="Q9" s="54">
        <v>5477</v>
      </c>
    </row>
    <row r="10" spans="1:17" ht="18.75" customHeight="1">
      <c r="A10" s="111"/>
      <c r="B10" s="131" t="s">
        <v>2</v>
      </c>
      <c r="C10" s="30">
        <v>459.31</v>
      </c>
      <c r="D10" s="54">
        <f>SUM(E10:F10)</f>
        <v>407318</v>
      </c>
      <c r="E10" s="54">
        <v>199330</v>
      </c>
      <c r="F10" s="49">
        <v>207988</v>
      </c>
      <c r="G10" s="127">
        <f aca="true" t="shared" si="0" ref="G10:G17">D10/C10</f>
        <v>886.8041192223117</v>
      </c>
      <c r="H10" s="49">
        <v>125393</v>
      </c>
      <c r="I10" s="30"/>
      <c r="J10" s="110"/>
      <c r="K10" s="110" t="s">
        <v>27</v>
      </c>
      <c r="L10" s="30">
        <v>26.98</v>
      </c>
      <c r="M10" s="54">
        <f>SUM(N10:O10)</f>
        <v>11683</v>
      </c>
      <c r="N10" s="54">
        <v>5556</v>
      </c>
      <c r="O10" s="54">
        <v>6127</v>
      </c>
      <c r="P10" s="127">
        <f>M10/L10</f>
        <v>433.02446256486286</v>
      </c>
      <c r="Q10" s="54">
        <v>2634</v>
      </c>
    </row>
    <row r="11" spans="1:17" ht="18.75" customHeight="1">
      <c r="A11" s="111"/>
      <c r="B11" s="131" t="s">
        <v>3</v>
      </c>
      <c r="C11" s="30">
        <v>144.27</v>
      </c>
      <c r="D11" s="54">
        <f aca="true" t="shared" si="1" ref="D11:D17">SUM(E11:F11)</f>
        <v>50067</v>
      </c>
      <c r="E11" s="54">
        <v>23917</v>
      </c>
      <c r="F11" s="49">
        <v>26150</v>
      </c>
      <c r="G11" s="127">
        <f t="shared" si="0"/>
        <v>347.03680598877105</v>
      </c>
      <c r="H11" s="49">
        <v>13200</v>
      </c>
      <c r="I11" s="30"/>
      <c r="J11" s="110"/>
      <c r="K11" s="110" t="s">
        <v>28</v>
      </c>
      <c r="L11" s="30">
        <v>6.11</v>
      </c>
      <c r="M11" s="54">
        <f>SUM(N11:O11)</f>
        <v>11255</v>
      </c>
      <c r="N11" s="54">
        <v>5445</v>
      </c>
      <c r="O11" s="54">
        <v>5810</v>
      </c>
      <c r="P11" s="127">
        <v>1842</v>
      </c>
      <c r="Q11" s="54">
        <v>2629</v>
      </c>
    </row>
    <row r="12" spans="1:17" ht="18.75" customHeight="1">
      <c r="A12" s="111"/>
      <c r="B12" s="131" t="s">
        <v>4</v>
      </c>
      <c r="C12" s="30">
        <v>374.72</v>
      </c>
      <c r="D12" s="54">
        <f t="shared" si="1"/>
        <v>102982</v>
      </c>
      <c r="E12" s="54">
        <v>50155</v>
      </c>
      <c r="F12" s="49">
        <v>52827</v>
      </c>
      <c r="G12" s="127">
        <f t="shared" si="0"/>
        <v>274.82386848847136</v>
      </c>
      <c r="H12" s="49">
        <v>26214</v>
      </c>
      <c r="I12" s="30"/>
      <c r="J12" s="110"/>
      <c r="K12" s="110" t="s">
        <v>29</v>
      </c>
      <c r="L12" s="149">
        <v>29.9</v>
      </c>
      <c r="M12" s="54">
        <f>SUM(N12:O12)</f>
        <v>10707</v>
      </c>
      <c r="N12" s="54">
        <v>5273</v>
      </c>
      <c r="O12" s="54">
        <v>5434</v>
      </c>
      <c r="P12" s="127">
        <v>358</v>
      </c>
      <c r="Q12" s="54">
        <v>2546</v>
      </c>
    </row>
    <row r="13" spans="1:17" ht="18.75" customHeight="1">
      <c r="A13" s="111"/>
      <c r="B13" s="131" t="s">
        <v>5</v>
      </c>
      <c r="C13" s="30">
        <v>271.21</v>
      </c>
      <c r="D13" s="54">
        <f t="shared" si="1"/>
        <v>33041</v>
      </c>
      <c r="E13" s="54">
        <v>15892</v>
      </c>
      <c r="F13" s="49">
        <v>17149</v>
      </c>
      <c r="G13" s="127">
        <f t="shared" si="0"/>
        <v>121.8281036834925</v>
      </c>
      <c r="H13" s="49">
        <v>9045</v>
      </c>
      <c r="I13" s="30"/>
      <c r="J13" s="110"/>
      <c r="K13" s="110" t="s">
        <v>30</v>
      </c>
      <c r="L13" s="149">
        <v>13.2</v>
      </c>
      <c r="M13" s="54">
        <f>SUM(N13:O13)</f>
        <v>19653</v>
      </c>
      <c r="N13" s="54">
        <v>9570</v>
      </c>
      <c r="O13" s="54">
        <v>10083</v>
      </c>
      <c r="P13" s="127">
        <v>1488.8</v>
      </c>
      <c r="Q13" s="54">
        <v>5532</v>
      </c>
    </row>
    <row r="14" spans="1:17" ht="18.75" customHeight="1">
      <c r="A14" s="111"/>
      <c r="B14" s="131" t="s">
        <v>6</v>
      </c>
      <c r="C14" s="30">
        <v>247.36</v>
      </c>
      <c r="D14" s="54">
        <f t="shared" si="1"/>
        <v>27724</v>
      </c>
      <c r="E14" s="54">
        <v>13151</v>
      </c>
      <c r="F14" s="49">
        <v>14573</v>
      </c>
      <c r="G14" s="127">
        <v>112</v>
      </c>
      <c r="H14" s="49">
        <v>7264</v>
      </c>
      <c r="I14" s="30"/>
      <c r="J14" s="110"/>
      <c r="K14" s="110"/>
      <c r="L14" s="30"/>
      <c r="M14" s="54"/>
      <c r="N14" s="54"/>
      <c r="O14" s="30"/>
      <c r="P14" s="30"/>
      <c r="Q14" s="30"/>
    </row>
    <row r="15" spans="1:17" ht="18.75" customHeight="1">
      <c r="A15" s="111"/>
      <c r="B15" s="131" t="s">
        <v>7</v>
      </c>
      <c r="C15" s="30">
        <v>152.01</v>
      </c>
      <c r="D15" s="54">
        <f t="shared" si="1"/>
        <v>63779</v>
      </c>
      <c r="E15" s="54">
        <v>29817</v>
      </c>
      <c r="F15" s="49">
        <v>33962</v>
      </c>
      <c r="G15" s="127">
        <v>419.5</v>
      </c>
      <c r="H15" s="49">
        <v>18187</v>
      </c>
      <c r="I15" s="30"/>
      <c r="J15" s="278" t="s">
        <v>225</v>
      </c>
      <c r="K15" s="278"/>
      <c r="L15" s="148">
        <f>SUM(L16:L19)</f>
        <v>359.56000000000006</v>
      </c>
      <c r="M15" s="135">
        <f>SUM(M16:M19)</f>
        <v>48303</v>
      </c>
      <c r="N15" s="135">
        <f>SUM(N16:N19)</f>
        <v>23098</v>
      </c>
      <c r="O15" s="135">
        <f>SUM(O16:O19)</f>
        <v>25205</v>
      </c>
      <c r="P15" s="125">
        <f>M15/L15</f>
        <v>134.3391923462009</v>
      </c>
      <c r="Q15" s="135">
        <f>SUM(Q16:Q19)</f>
        <v>11641</v>
      </c>
    </row>
    <row r="16" spans="1:17" ht="18.75" customHeight="1">
      <c r="A16" s="111"/>
      <c r="B16" s="131" t="s">
        <v>8</v>
      </c>
      <c r="C16" s="30">
        <v>81.04</v>
      </c>
      <c r="D16" s="54">
        <f t="shared" si="1"/>
        <v>28789</v>
      </c>
      <c r="E16" s="54">
        <v>13649</v>
      </c>
      <c r="F16" s="49">
        <v>15140</v>
      </c>
      <c r="G16" s="127">
        <f t="shared" si="0"/>
        <v>355.2443237907206</v>
      </c>
      <c r="H16" s="49">
        <v>7043</v>
      </c>
      <c r="I16" s="30"/>
      <c r="J16" s="110"/>
      <c r="K16" s="110" t="s">
        <v>32</v>
      </c>
      <c r="L16" s="30">
        <v>124.18</v>
      </c>
      <c r="M16" s="54">
        <f>SUM(N16:O16)</f>
        <v>13520</v>
      </c>
      <c r="N16" s="54">
        <v>6445</v>
      </c>
      <c r="O16" s="54">
        <v>7075</v>
      </c>
      <c r="P16" s="127">
        <v>108.8</v>
      </c>
      <c r="Q16" s="54">
        <v>3275</v>
      </c>
    </row>
    <row r="17" spans="1:17" ht="18.75" customHeight="1">
      <c r="A17" s="111"/>
      <c r="B17" s="131" t="s">
        <v>9</v>
      </c>
      <c r="C17" s="30">
        <v>59.75</v>
      </c>
      <c r="D17" s="54">
        <f t="shared" si="1"/>
        <v>40356</v>
      </c>
      <c r="E17" s="54">
        <v>19628</v>
      </c>
      <c r="F17" s="49">
        <v>20728</v>
      </c>
      <c r="G17" s="127">
        <f t="shared" si="0"/>
        <v>675.4142259414226</v>
      </c>
      <c r="H17" s="49">
        <v>9822</v>
      </c>
      <c r="I17" s="30"/>
      <c r="J17" s="110"/>
      <c r="K17" s="110" t="s">
        <v>33</v>
      </c>
      <c r="L17" s="30">
        <v>59.11</v>
      </c>
      <c r="M17" s="54">
        <f>SUM(N17:O17)</f>
        <v>8031</v>
      </c>
      <c r="N17" s="54">
        <v>3784</v>
      </c>
      <c r="O17" s="54">
        <v>4247</v>
      </c>
      <c r="P17" s="127">
        <v>135.8</v>
      </c>
      <c r="Q17" s="54">
        <v>2007</v>
      </c>
    </row>
    <row r="18" spans="1:17" ht="18.75" customHeight="1">
      <c r="A18" s="111"/>
      <c r="B18" s="131"/>
      <c r="C18" s="30"/>
      <c r="D18" s="30"/>
      <c r="E18" s="30"/>
      <c r="F18" s="30"/>
      <c r="G18" s="30"/>
      <c r="H18" s="30"/>
      <c r="I18" s="30"/>
      <c r="J18" s="110"/>
      <c r="K18" s="110" t="s">
        <v>34</v>
      </c>
      <c r="L18" s="30">
        <v>122.54</v>
      </c>
      <c r="M18" s="54">
        <f>SUM(N18:O18)</f>
        <v>17577</v>
      </c>
      <c r="N18" s="54">
        <v>8466</v>
      </c>
      <c r="O18" s="54">
        <v>9111</v>
      </c>
      <c r="P18" s="127">
        <f>M18/L18</f>
        <v>143.43887710135465</v>
      </c>
      <c r="Q18" s="54">
        <v>4203</v>
      </c>
    </row>
    <row r="19" spans="1:17" ht="18.75" customHeight="1">
      <c r="A19" s="284" t="s">
        <v>218</v>
      </c>
      <c r="B19" s="285"/>
      <c r="C19" s="136">
        <f>SUM(C20)</f>
        <v>154.61</v>
      </c>
      <c r="D19" s="135">
        <f>SUM(D20)</f>
        <v>12415</v>
      </c>
      <c r="E19" s="135">
        <f>SUM(E20)</f>
        <v>5715</v>
      </c>
      <c r="F19" s="135">
        <f>SUM(F20)</f>
        <v>6700</v>
      </c>
      <c r="G19" s="125">
        <f>D19/C19</f>
        <v>80.29881637668973</v>
      </c>
      <c r="H19" s="135">
        <f>SUM(H20)</f>
        <v>3534</v>
      </c>
      <c r="I19" s="30"/>
      <c r="J19" s="110"/>
      <c r="K19" s="110" t="s">
        <v>35</v>
      </c>
      <c r="L19" s="30">
        <v>53.73</v>
      </c>
      <c r="M19" s="54">
        <f>SUM(N19:O19)</f>
        <v>9175</v>
      </c>
      <c r="N19" s="54">
        <v>4403</v>
      </c>
      <c r="O19" s="54">
        <v>4772</v>
      </c>
      <c r="P19" s="127">
        <v>170.7</v>
      </c>
      <c r="Q19" s="54">
        <v>2156</v>
      </c>
    </row>
    <row r="20" spans="1:17" ht="18.75" customHeight="1">
      <c r="A20" s="111"/>
      <c r="B20" s="131" t="s">
        <v>11</v>
      </c>
      <c r="C20" s="30">
        <v>154.61</v>
      </c>
      <c r="D20" s="54">
        <f>SUM(E20:F20)</f>
        <v>12415</v>
      </c>
      <c r="E20" s="54">
        <v>5715</v>
      </c>
      <c r="F20" s="49">
        <v>6700</v>
      </c>
      <c r="G20" s="127">
        <f>D20/C20</f>
        <v>80.29881637668973</v>
      </c>
      <c r="H20" s="49">
        <v>3534</v>
      </c>
      <c r="I20" s="30"/>
      <c r="J20" s="110"/>
      <c r="K20" s="110"/>
      <c r="L20" s="30"/>
      <c r="M20" s="54"/>
      <c r="N20" s="54"/>
      <c r="O20" s="30"/>
      <c r="P20" s="128"/>
      <c r="Q20" s="30"/>
    </row>
    <row r="21" spans="1:17" ht="18.75" customHeight="1">
      <c r="A21" s="111"/>
      <c r="B21" s="131"/>
      <c r="C21" s="30"/>
      <c r="D21" s="30"/>
      <c r="E21" s="30"/>
      <c r="F21" s="30"/>
      <c r="G21" s="30"/>
      <c r="H21" s="30"/>
      <c r="I21" s="30"/>
      <c r="J21" s="278" t="s">
        <v>223</v>
      </c>
      <c r="K21" s="278"/>
      <c r="L21" s="148">
        <f>SUM(L22:L27)</f>
        <v>265.08</v>
      </c>
      <c r="M21" s="135">
        <f>SUM(M22:M27)</f>
        <v>42547</v>
      </c>
      <c r="N21" s="135">
        <f>SUM(N22:N27)</f>
        <v>20330</v>
      </c>
      <c r="O21" s="135">
        <f>SUM(O22:O27)</f>
        <v>22217</v>
      </c>
      <c r="P21" s="125">
        <f aca="true" t="shared" si="2" ref="P21:P27">M21/L21</f>
        <v>160.5062622604497</v>
      </c>
      <c r="Q21" s="135">
        <f>SUM(Q22:Q27)</f>
        <v>10265</v>
      </c>
    </row>
    <row r="22" spans="1:17" ht="18.75" customHeight="1">
      <c r="A22" s="276" t="s">
        <v>219</v>
      </c>
      <c r="B22" s="277"/>
      <c r="C22" s="138">
        <f>SUM(C23:C26)</f>
        <v>98.3</v>
      </c>
      <c r="D22" s="137">
        <f>SUM(D23:D26)</f>
        <v>40645</v>
      </c>
      <c r="E22" s="137">
        <f>SUM(E23:E26)</f>
        <v>19693</v>
      </c>
      <c r="F22" s="137">
        <f>SUM(F23:F26)</f>
        <v>20952</v>
      </c>
      <c r="G22" s="139">
        <v>413.4</v>
      </c>
      <c r="H22" s="137">
        <f>SUM(H23:H26)</f>
        <v>9644</v>
      </c>
      <c r="I22" s="30"/>
      <c r="J22" s="110"/>
      <c r="K22" s="110" t="s">
        <v>37</v>
      </c>
      <c r="L22" s="30">
        <v>29.94</v>
      </c>
      <c r="M22" s="54">
        <f aca="true" t="shared" si="3" ref="M22:M27">SUM(N22:O22)</f>
        <v>6540</v>
      </c>
      <c r="N22" s="54">
        <v>3166</v>
      </c>
      <c r="O22" s="54">
        <v>3374</v>
      </c>
      <c r="P22" s="127">
        <f t="shared" si="2"/>
        <v>218.43687374749499</v>
      </c>
      <c r="Q22" s="54">
        <v>1580</v>
      </c>
    </row>
    <row r="23" spans="1:17" ht="18.75" customHeight="1">
      <c r="A23" s="111"/>
      <c r="B23" s="131" t="s">
        <v>13</v>
      </c>
      <c r="C23" s="30">
        <v>13.74</v>
      </c>
      <c r="D23" s="54">
        <f>SUM(E23:F23)</f>
        <v>13880</v>
      </c>
      <c r="E23" s="54">
        <v>6733</v>
      </c>
      <c r="F23" s="54">
        <v>7147</v>
      </c>
      <c r="G23" s="127">
        <v>1010.1</v>
      </c>
      <c r="H23" s="49">
        <v>3402</v>
      </c>
      <c r="I23" s="30"/>
      <c r="J23" s="110"/>
      <c r="K23" s="110" t="s">
        <v>38</v>
      </c>
      <c r="L23" s="30">
        <v>26.58</v>
      </c>
      <c r="M23" s="54">
        <f t="shared" si="3"/>
        <v>6505</v>
      </c>
      <c r="N23" s="54">
        <v>3128</v>
      </c>
      <c r="O23" s="54">
        <v>3377</v>
      </c>
      <c r="P23" s="127">
        <f t="shared" si="2"/>
        <v>244.73288186606473</v>
      </c>
      <c r="Q23" s="54">
        <v>1550</v>
      </c>
    </row>
    <row r="24" spans="1:17" ht="18.75" customHeight="1">
      <c r="A24" s="111"/>
      <c r="B24" s="131" t="s">
        <v>14</v>
      </c>
      <c r="C24" s="30">
        <v>13.31</v>
      </c>
      <c r="D24" s="54">
        <f>SUM(E24:F24)</f>
        <v>13008</v>
      </c>
      <c r="E24" s="54">
        <v>6358</v>
      </c>
      <c r="F24" s="54">
        <v>6650</v>
      </c>
      <c r="G24" s="127">
        <f>D24/C24</f>
        <v>977.3102930127723</v>
      </c>
      <c r="H24" s="49">
        <v>3071</v>
      </c>
      <c r="I24" s="30"/>
      <c r="J24" s="110"/>
      <c r="K24" s="110" t="s">
        <v>39</v>
      </c>
      <c r="L24" s="30">
        <v>98.88</v>
      </c>
      <c r="M24" s="54">
        <f t="shared" si="3"/>
        <v>9289</v>
      </c>
      <c r="N24" s="54">
        <v>4444</v>
      </c>
      <c r="O24" s="54">
        <v>4845</v>
      </c>
      <c r="P24" s="127">
        <f t="shared" si="2"/>
        <v>93.94215210355988</v>
      </c>
      <c r="Q24" s="54">
        <v>2268</v>
      </c>
    </row>
    <row r="25" spans="1:17" ht="18.75" customHeight="1">
      <c r="A25" s="111"/>
      <c r="B25" s="131" t="s">
        <v>15</v>
      </c>
      <c r="C25" s="30">
        <v>56.15</v>
      </c>
      <c r="D25" s="54">
        <f>SUM(E25:F25)</f>
        <v>9492</v>
      </c>
      <c r="E25" s="54">
        <v>4568</v>
      </c>
      <c r="F25" s="54">
        <v>4924</v>
      </c>
      <c r="G25" s="127">
        <f>D25/C25</f>
        <v>169.04719501335708</v>
      </c>
      <c r="H25" s="49">
        <v>2258</v>
      </c>
      <c r="I25" s="30"/>
      <c r="J25" s="110"/>
      <c r="K25" s="110" t="s">
        <v>40</v>
      </c>
      <c r="L25" s="126">
        <v>47.9</v>
      </c>
      <c r="M25" s="54">
        <f t="shared" si="3"/>
        <v>10142</v>
      </c>
      <c r="N25" s="54">
        <v>4783</v>
      </c>
      <c r="O25" s="54">
        <v>5359</v>
      </c>
      <c r="P25" s="127">
        <f t="shared" si="2"/>
        <v>211.73277661795407</v>
      </c>
      <c r="Q25" s="54">
        <v>2416</v>
      </c>
    </row>
    <row r="26" spans="1:17" ht="18.75" customHeight="1">
      <c r="A26" s="111"/>
      <c r="B26" s="131" t="s">
        <v>133</v>
      </c>
      <c r="C26" s="126">
        <v>15.1</v>
      </c>
      <c r="D26" s="54">
        <f>SUM(E26:F26)</f>
        <v>4265</v>
      </c>
      <c r="E26" s="54">
        <v>2034</v>
      </c>
      <c r="F26" s="54">
        <v>2231</v>
      </c>
      <c r="G26" s="127">
        <v>282.4</v>
      </c>
      <c r="H26" s="49">
        <v>913</v>
      </c>
      <c r="I26" s="30"/>
      <c r="J26" s="110"/>
      <c r="K26" s="110" t="s">
        <v>41</v>
      </c>
      <c r="L26" s="30">
        <v>47.45</v>
      </c>
      <c r="M26" s="54">
        <f t="shared" si="3"/>
        <v>4013</v>
      </c>
      <c r="N26" s="54">
        <v>1929</v>
      </c>
      <c r="O26" s="54">
        <v>2084</v>
      </c>
      <c r="P26" s="127">
        <v>84.5</v>
      </c>
      <c r="Q26" s="54">
        <v>956</v>
      </c>
    </row>
    <row r="27" spans="1:17" ht="18.75" customHeight="1">
      <c r="A27" s="111"/>
      <c r="B27" s="131"/>
      <c r="C27" s="30"/>
      <c r="D27" s="30"/>
      <c r="E27" s="30"/>
      <c r="F27" s="30"/>
      <c r="G27" s="30"/>
      <c r="H27" s="30"/>
      <c r="I27" s="30"/>
      <c r="J27" s="110"/>
      <c r="K27" s="110" t="s">
        <v>42</v>
      </c>
      <c r="L27" s="30">
        <v>14.33</v>
      </c>
      <c r="M27" s="54">
        <f t="shared" si="3"/>
        <v>6058</v>
      </c>
      <c r="N27" s="54">
        <v>2880</v>
      </c>
      <c r="O27" s="54">
        <v>3178</v>
      </c>
      <c r="P27" s="127">
        <f t="shared" si="2"/>
        <v>422.74947662247035</v>
      </c>
      <c r="Q27" s="54">
        <v>1495</v>
      </c>
    </row>
    <row r="28" spans="1:17" ht="18.75" customHeight="1">
      <c r="A28" s="284" t="s">
        <v>220</v>
      </c>
      <c r="B28" s="285"/>
      <c r="C28" s="136">
        <f>SUM(C29:C36)</f>
        <v>709.3100000000001</v>
      </c>
      <c r="D28" s="135">
        <f>SUM(D29:D36)</f>
        <v>67154</v>
      </c>
      <c r="E28" s="135">
        <f>SUM(E29:E36)</f>
        <v>34696</v>
      </c>
      <c r="F28" s="135">
        <f>SUM(F29:F36)</f>
        <v>32458</v>
      </c>
      <c r="G28" s="125">
        <v>94.6</v>
      </c>
      <c r="H28" s="135">
        <f>SUM(H29:H36)</f>
        <v>18257</v>
      </c>
      <c r="I28" s="30"/>
      <c r="J28" s="110"/>
      <c r="K28" s="110"/>
      <c r="L28" s="30"/>
      <c r="M28" s="54"/>
      <c r="N28" s="54"/>
      <c r="O28" s="30"/>
      <c r="P28" s="30"/>
      <c r="Q28" s="30"/>
    </row>
    <row r="29" spans="1:17" ht="18.75" customHeight="1">
      <c r="A29" s="111"/>
      <c r="B29" s="131" t="s">
        <v>17</v>
      </c>
      <c r="C29" s="30">
        <v>9.67</v>
      </c>
      <c r="D29" s="129">
        <f aca="true" t="shared" si="4" ref="D29:D36">SUM(E29:F29)</f>
        <v>12152</v>
      </c>
      <c r="E29" s="54">
        <v>5881</v>
      </c>
      <c r="F29" s="54">
        <v>6271</v>
      </c>
      <c r="G29" s="127">
        <v>1256.6</v>
      </c>
      <c r="H29" s="49">
        <v>3086</v>
      </c>
      <c r="I29" s="30"/>
      <c r="J29" s="278" t="s">
        <v>226</v>
      </c>
      <c r="K29" s="278"/>
      <c r="L29" s="136">
        <f>SUM(L30:L33)</f>
        <v>561.41</v>
      </c>
      <c r="M29" s="135">
        <f>SUM(M30:M33)</f>
        <v>48441</v>
      </c>
      <c r="N29" s="135">
        <f>SUM(N30:N33)</f>
        <v>23032</v>
      </c>
      <c r="O29" s="135">
        <f>SUM(O30:O33)</f>
        <v>25409</v>
      </c>
      <c r="P29" s="125">
        <v>86.2</v>
      </c>
      <c r="Q29" s="135">
        <f>SUM(Q30:Q33)</f>
        <v>13019</v>
      </c>
    </row>
    <row r="30" spans="1:17" ht="18.75" customHeight="1">
      <c r="A30" s="111"/>
      <c r="B30" s="131" t="s">
        <v>18</v>
      </c>
      <c r="C30" s="30">
        <v>35.43</v>
      </c>
      <c r="D30" s="129">
        <f t="shared" si="4"/>
        <v>16354</v>
      </c>
      <c r="E30" s="54">
        <v>7912</v>
      </c>
      <c r="F30" s="54">
        <v>8442</v>
      </c>
      <c r="G30" s="127">
        <v>461.5</v>
      </c>
      <c r="H30" s="49">
        <v>4042</v>
      </c>
      <c r="I30" s="30"/>
      <c r="J30" s="110"/>
      <c r="K30" s="110" t="s">
        <v>44</v>
      </c>
      <c r="L30" s="30">
        <v>182.92</v>
      </c>
      <c r="M30" s="54">
        <f>SUM(N30:O30)</f>
        <v>14118</v>
      </c>
      <c r="N30" s="54">
        <v>6680</v>
      </c>
      <c r="O30" s="54">
        <v>7438</v>
      </c>
      <c r="P30" s="127">
        <v>77.1</v>
      </c>
      <c r="Q30" s="54">
        <v>3888</v>
      </c>
    </row>
    <row r="31" spans="1:17" ht="18.75" customHeight="1">
      <c r="A31" s="111"/>
      <c r="B31" s="131" t="s">
        <v>19</v>
      </c>
      <c r="C31" s="30">
        <v>13.45</v>
      </c>
      <c r="D31" s="129">
        <f t="shared" si="4"/>
        <v>29242</v>
      </c>
      <c r="E31" s="54">
        <v>15753</v>
      </c>
      <c r="F31" s="54">
        <v>13489</v>
      </c>
      <c r="G31" s="127">
        <f>D31/C31</f>
        <v>2174.126394052045</v>
      </c>
      <c r="H31" s="49">
        <v>8806</v>
      </c>
      <c r="I31" s="30"/>
      <c r="J31" s="110"/>
      <c r="K31" s="110" t="s">
        <v>45</v>
      </c>
      <c r="L31" s="30">
        <v>157.91</v>
      </c>
      <c r="M31" s="54">
        <f>SUM(N31:O31)</f>
        <v>13018</v>
      </c>
      <c r="N31" s="54">
        <v>6188</v>
      </c>
      <c r="O31" s="54">
        <v>6830</v>
      </c>
      <c r="P31" s="127">
        <f>M31/L31</f>
        <v>82.4393641947945</v>
      </c>
      <c r="Q31" s="54">
        <v>3597</v>
      </c>
    </row>
    <row r="32" spans="1:17" ht="18.75" customHeight="1">
      <c r="A32" s="111"/>
      <c r="B32" s="131" t="s">
        <v>20</v>
      </c>
      <c r="C32" s="30">
        <v>74.59</v>
      </c>
      <c r="D32" s="129">
        <f t="shared" si="4"/>
        <v>1126</v>
      </c>
      <c r="E32" s="54">
        <v>617</v>
      </c>
      <c r="F32" s="54">
        <v>509</v>
      </c>
      <c r="G32" s="127">
        <f>D32/C32</f>
        <v>15.095857353532644</v>
      </c>
      <c r="H32" s="49">
        <v>246</v>
      </c>
      <c r="I32" s="30"/>
      <c r="J32" s="110"/>
      <c r="K32" s="110" t="s">
        <v>46</v>
      </c>
      <c r="L32" s="30">
        <v>115.56</v>
      </c>
      <c r="M32" s="54">
        <f>SUM(N32:O32)</f>
        <v>15734</v>
      </c>
      <c r="N32" s="54">
        <v>7510</v>
      </c>
      <c r="O32" s="54">
        <v>8224</v>
      </c>
      <c r="P32" s="127">
        <v>136.1</v>
      </c>
      <c r="Q32" s="54">
        <v>4109</v>
      </c>
    </row>
    <row r="33" spans="1:17" ht="18.75" customHeight="1">
      <c r="A33" s="111"/>
      <c r="B33" s="131" t="s">
        <v>21</v>
      </c>
      <c r="C33" s="30">
        <v>142.58</v>
      </c>
      <c r="D33" s="129">
        <f t="shared" si="4"/>
        <v>1752</v>
      </c>
      <c r="E33" s="54">
        <v>922</v>
      </c>
      <c r="F33" s="54">
        <v>830</v>
      </c>
      <c r="G33" s="127">
        <v>12.2</v>
      </c>
      <c r="H33" s="49">
        <v>414</v>
      </c>
      <c r="I33" s="30"/>
      <c r="J33" s="110"/>
      <c r="K33" s="110" t="s">
        <v>47</v>
      </c>
      <c r="L33" s="30">
        <v>105.02</v>
      </c>
      <c r="M33" s="54">
        <f>SUM(N33:O33)</f>
        <v>5571</v>
      </c>
      <c r="N33" s="54">
        <v>2654</v>
      </c>
      <c r="O33" s="54">
        <v>2917</v>
      </c>
      <c r="P33" s="127">
        <f>M33/L33</f>
        <v>53.04703865930299</v>
      </c>
      <c r="Q33" s="54">
        <v>1425</v>
      </c>
    </row>
    <row r="34" spans="1:17" ht="18.75" customHeight="1">
      <c r="A34" s="111"/>
      <c r="B34" s="131" t="s">
        <v>22</v>
      </c>
      <c r="C34" s="30">
        <v>74.58</v>
      </c>
      <c r="D34" s="129">
        <f t="shared" si="4"/>
        <v>3704</v>
      </c>
      <c r="E34" s="54">
        <v>1839</v>
      </c>
      <c r="F34" s="54">
        <v>1865</v>
      </c>
      <c r="G34" s="127">
        <v>49.6</v>
      </c>
      <c r="H34" s="49">
        <v>910</v>
      </c>
      <c r="I34" s="30"/>
      <c r="J34" s="110"/>
      <c r="K34" s="110"/>
      <c r="L34" s="30"/>
      <c r="M34" s="54"/>
      <c r="N34" s="54"/>
      <c r="O34" s="30"/>
      <c r="P34" s="30"/>
      <c r="Q34" s="30"/>
    </row>
    <row r="35" spans="1:17" ht="18.75" customHeight="1">
      <c r="A35" s="111"/>
      <c r="B35" s="131" t="s">
        <v>23</v>
      </c>
      <c r="C35" s="30">
        <v>136.77</v>
      </c>
      <c r="D35" s="129">
        <f t="shared" si="4"/>
        <v>1445</v>
      </c>
      <c r="E35" s="54">
        <v>982</v>
      </c>
      <c r="F35" s="54">
        <v>463</v>
      </c>
      <c r="G35" s="127">
        <v>10.5</v>
      </c>
      <c r="H35" s="49">
        <v>333</v>
      </c>
      <c r="I35" s="30"/>
      <c r="J35" s="278" t="s">
        <v>227</v>
      </c>
      <c r="K35" s="278"/>
      <c r="L35" s="136">
        <f aca="true" t="shared" si="5" ref="L35:Q35">SUM(L36)</f>
        <v>53.98</v>
      </c>
      <c r="M35" s="135">
        <f t="shared" si="5"/>
        <v>10529</v>
      </c>
      <c r="N35" s="135">
        <f t="shared" si="5"/>
        <v>5130</v>
      </c>
      <c r="O35" s="135">
        <f t="shared" si="5"/>
        <v>5399</v>
      </c>
      <c r="P35" s="150">
        <f t="shared" si="5"/>
        <v>195</v>
      </c>
      <c r="Q35" s="135">
        <f t="shared" si="5"/>
        <v>2559</v>
      </c>
    </row>
    <row r="36" spans="1:17" ht="18.75" customHeight="1">
      <c r="A36" s="132"/>
      <c r="B36" s="133" t="s">
        <v>24</v>
      </c>
      <c r="C36" s="57">
        <v>222.24</v>
      </c>
      <c r="D36" s="61">
        <f t="shared" si="4"/>
        <v>1379</v>
      </c>
      <c r="E36" s="57">
        <v>790</v>
      </c>
      <c r="F36" s="57">
        <v>589</v>
      </c>
      <c r="G36" s="130">
        <f>D36/C36</f>
        <v>6.205003599712023</v>
      </c>
      <c r="H36" s="57">
        <v>420</v>
      </c>
      <c r="I36" s="30"/>
      <c r="J36" s="132"/>
      <c r="K36" s="132" t="s">
        <v>49</v>
      </c>
      <c r="L36" s="57">
        <v>53.98</v>
      </c>
      <c r="M36" s="61">
        <f>SUM(N36:O36)</f>
        <v>10529</v>
      </c>
      <c r="N36" s="61">
        <v>5130</v>
      </c>
      <c r="O36" s="61">
        <v>5399</v>
      </c>
      <c r="P36" s="130">
        <v>195</v>
      </c>
      <c r="Q36" s="61">
        <v>2559</v>
      </c>
    </row>
    <row r="37" ht="13.5">
      <c r="A37" s="140" t="s">
        <v>221</v>
      </c>
    </row>
    <row r="38" ht="14.25">
      <c r="A38" s="27" t="s">
        <v>136</v>
      </c>
    </row>
    <row r="39" spans="6:11" ht="13.5">
      <c r="F39" s="118"/>
      <c r="G39" s="119"/>
      <c r="H39" s="119"/>
      <c r="I39" s="119"/>
      <c r="J39" s="120"/>
      <c r="K39" s="119"/>
    </row>
  </sheetData>
  <sheetProtection/>
  <mergeCells count="16">
    <mergeCell ref="Q5:Q6"/>
    <mergeCell ref="J8:K8"/>
    <mergeCell ref="A3:Q3"/>
    <mergeCell ref="J15:K15"/>
    <mergeCell ref="A5:B6"/>
    <mergeCell ref="D5:F5"/>
    <mergeCell ref="H5:H6"/>
    <mergeCell ref="A8:B8"/>
    <mergeCell ref="A22:B22"/>
    <mergeCell ref="J35:K35"/>
    <mergeCell ref="J5:K6"/>
    <mergeCell ref="M5:O5"/>
    <mergeCell ref="J21:K21"/>
    <mergeCell ref="J29:K29"/>
    <mergeCell ref="A28:B28"/>
    <mergeCell ref="A19:B19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8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7"/>
  <sheetViews>
    <sheetView zoomScalePageLayoutView="0" workbookViewId="0" topLeftCell="A21">
      <selection activeCell="K63" sqref="K63"/>
    </sheetView>
  </sheetViews>
  <sheetFormatPr defaultColWidth="9.00390625" defaultRowHeight="13.5"/>
  <cols>
    <col min="1" max="2" width="9.00390625" style="30" customWidth="1"/>
    <col min="3" max="3" width="2.375" style="55" customWidth="1"/>
    <col min="4" max="4" width="11.00390625" style="30" customWidth="1"/>
    <col min="5" max="5" width="10.50390625" style="30" bestFit="1" customWidth="1"/>
    <col min="6" max="6" width="9.00390625" style="30" customWidth="1"/>
    <col min="7" max="7" width="9.875" style="30" customWidth="1"/>
    <col min="8" max="8" width="9.00390625" style="30" customWidth="1"/>
    <col min="9" max="9" width="11.625" style="30" bestFit="1" customWidth="1"/>
    <col min="10" max="10" width="9.00390625" style="30" customWidth="1"/>
    <col min="11" max="11" width="12.50390625" style="30" customWidth="1"/>
    <col min="12" max="18" width="16.375" style="30" customWidth="1"/>
    <col min="19" max="16384" width="9.00390625" style="30" customWidth="1"/>
  </cols>
  <sheetData>
    <row r="1" spans="1:18" ht="14.25">
      <c r="A1" s="172" t="s">
        <v>229</v>
      </c>
      <c r="R1" s="164" t="s">
        <v>230</v>
      </c>
    </row>
    <row r="2" spans="1:18" ht="14.25">
      <c r="A2" s="172"/>
      <c r="R2" s="164"/>
    </row>
    <row r="3" spans="1:19" ht="17.25">
      <c r="A3" s="293" t="s">
        <v>231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173"/>
    </row>
    <row r="4" spans="1:19" ht="14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 t="s">
        <v>240</v>
      </c>
      <c r="S4" s="173"/>
    </row>
    <row r="5" spans="1:19" ht="14.25">
      <c r="A5" s="294" t="s">
        <v>232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173"/>
    </row>
    <row r="6" spans="1:18" ht="15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59"/>
    </row>
    <row r="7" spans="1:19" ht="13.5" customHeight="1">
      <c r="A7" s="295" t="s">
        <v>233</v>
      </c>
      <c r="B7" s="296"/>
      <c r="C7" s="316" t="s">
        <v>104</v>
      </c>
      <c r="D7" s="317"/>
      <c r="E7" s="301" t="s">
        <v>59</v>
      </c>
      <c r="F7" s="301" t="s">
        <v>60</v>
      </c>
      <c r="G7" s="313" t="s">
        <v>105</v>
      </c>
      <c r="H7" s="301" t="s">
        <v>61</v>
      </c>
      <c r="I7" s="301" t="s">
        <v>62</v>
      </c>
      <c r="J7" s="301" t="s">
        <v>63</v>
      </c>
      <c r="K7" s="301" t="s">
        <v>106</v>
      </c>
      <c r="L7" s="307" t="s">
        <v>234</v>
      </c>
      <c r="M7" s="307" t="s">
        <v>235</v>
      </c>
      <c r="N7" s="307" t="s">
        <v>130</v>
      </c>
      <c r="O7" s="307" t="s">
        <v>236</v>
      </c>
      <c r="P7" s="307" t="s">
        <v>237</v>
      </c>
      <c r="Q7" s="307" t="s">
        <v>238</v>
      </c>
      <c r="R7" s="304" t="s">
        <v>107</v>
      </c>
      <c r="S7" s="55"/>
    </row>
    <row r="8" spans="1:19" ht="13.5" customHeight="1">
      <c r="A8" s="297"/>
      <c r="B8" s="298"/>
      <c r="C8" s="318"/>
      <c r="D8" s="314"/>
      <c r="E8" s="302"/>
      <c r="F8" s="302"/>
      <c r="G8" s="314"/>
      <c r="H8" s="302"/>
      <c r="I8" s="302"/>
      <c r="J8" s="302"/>
      <c r="K8" s="302"/>
      <c r="L8" s="308"/>
      <c r="M8" s="308"/>
      <c r="N8" s="308"/>
      <c r="O8" s="308"/>
      <c r="P8" s="308"/>
      <c r="Q8" s="308"/>
      <c r="R8" s="305"/>
      <c r="S8" s="55"/>
    </row>
    <row r="9" spans="1:19" ht="13.5" customHeight="1">
      <c r="A9" s="299"/>
      <c r="B9" s="300"/>
      <c r="C9" s="319"/>
      <c r="D9" s="315"/>
      <c r="E9" s="303"/>
      <c r="F9" s="303"/>
      <c r="G9" s="315"/>
      <c r="H9" s="303"/>
      <c r="I9" s="303"/>
      <c r="J9" s="303"/>
      <c r="K9" s="303"/>
      <c r="L9" s="309"/>
      <c r="M9" s="309"/>
      <c r="N9" s="309"/>
      <c r="O9" s="309"/>
      <c r="P9" s="309"/>
      <c r="Q9" s="309"/>
      <c r="R9" s="306"/>
      <c r="S9" s="55"/>
    </row>
    <row r="10" spans="1:19" ht="13.5" customHeight="1">
      <c r="A10" s="55"/>
      <c r="B10" s="165"/>
      <c r="C10" s="166"/>
      <c r="D10" s="167"/>
      <c r="E10" s="167"/>
      <c r="F10" s="167"/>
      <c r="G10" s="167"/>
      <c r="H10" s="167"/>
      <c r="I10" s="167"/>
      <c r="J10" s="167"/>
      <c r="K10" s="167"/>
      <c r="L10" s="55"/>
      <c r="M10" s="55"/>
      <c r="N10" s="55"/>
      <c r="O10" s="55"/>
      <c r="P10" s="55"/>
      <c r="Q10" s="55"/>
      <c r="R10" s="55"/>
      <c r="S10" s="55"/>
    </row>
    <row r="11" spans="1:18" ht="12.75" customHeight="1">
      <c r="A11" s="312" t="s">
        <v>239</v>
      </c>
      <c r="B11" s="311"/>
      <c r="C11" s="167"/>
      <c r="D11" s="49">
        <v>752100</v>
      </c>
      <c r="E11" s="50">
        <v>26262</v>
      </c>
      <c r="F11" s="50">
        <v>18667</v>
      </c>
      <c r="G11" s="50">
        <v>4944</v>
      </c>
      <c r="H11" s="50">
        <v>1506</v>
      </c>
      <c r="I11" s="50">
        <v>7088</v>
      </c>
      <c r="J11" s="50">
        <v>853</v>
      </c>
      <c r="K11" s="50">
        <f>E11-F11</f>
        <v>7595</v>
      </c>
      <c r="L11" s="152">
        <f>E11/D11*1000</f>
        <v>34.91822895891504</v>
      </c>
      <c r="M11" s="152">
        <f>F11/D11*1000</f>
        <v>24.819837787528254</v>
      </c>
      <c r="N11" s="152">
        <f>G11/E11*1000</f>
        <v>188.256796892849</v>
      </c>
      <c r="O11" s="152">
        <v>54.2</v>
      </c>
      <c r="P11" s="152">
        <f>I11/D11*1000</f>
        <v>9.4242786863449</v>
      </c>
      <c r="Q11" s="153">
        <f>J11/D11*1000</f>
        <v>1.1341576917963037</v>
      </c>
      <c r="R11" s="154">
        <f>K11/D11*1000</f>
        <v>10.098391171386783</v>
      </c>
    </row>
    <row r="12" spans="1:18" ht="14.25">
      <c r="A12" s="310" t="s">
        <v>158</v>
      </c>
      <c r="B12" s="261"/>
      <c r="D12" s="50">
        <v>753100</v>
      </c>
      <c r="E12" s="50">
        <v>25468</v>
      </c>
      <c r="F12" s="50">
        <v>19663</v>
      </c>
      <c r="G12" s="50">
        <v>5264</v>
      </c>
      <c r="H12" s="50">
        <v>1378</v>
      </c>
      <c r="I12" s="50">
        <v>7041</v>
      </c>
      <c r="J12" s="50">
        <v>833</v>
      </c>
      <c r="K12" s="50">
        <f>E12-F12</f>
        <v>5805</v>
      </c>
      <c r="L12" s="152">
        <f aca="true" t="shared" si="0" ref="L12:L73">E12/D12*1000</f>
        <v>33.81755410967999</v>
      </c>
      <c r="M12" s="152">
        <f aca="true" t="shared" si="1" ref="M12:M73">F12/D12*1000</f>
        <v>26.109414420395698</v>
      </c>
      <c r="N12" s="152">
        <f aca="true" t="shared" si="2" ref="N12:N73">G12/E12*1000</f>
        <v>206.69074917543583</v>
      </c>
      <c r="O12" s="152">
        <v>51.3</v>
      </c>
      <c r="P12" s="152">
        <f>I12/D12*1000</f>
        <v>9.34935599521976</v>
      </c>
      <c r="Q12" s="153">
        <f aca="true" t="shared" si="3" ref="Q12:Q72">J12/D12*1000</f>
        <v>1.1060948081264108</v>
      </c>
      <c r="R12" s="154">
        <f aca="true" t="shared" si="4" ref="R12:R73">K12/D12*1000</f>
        <v>7.708139689284291</v>
      </c>
    </row>
    <row r="13" spans="1:18" ht="14.25">
      <c r="A13" s="310" t="s">
        <v>159</v>
      </c>
      <c r="B13" s="261"/>
      <c r="D13" s="50">
        <v>754200</v>
      </c>
      <c r="E13" s="50">
        <v>25863</v>
      </c>
      <c r="F13" s="50">
        <v>19147</v>
      </c>
      <c r="G13" s="50">
        <v>4897</v>
      </c>
      <c r="H13" s="50">
        <v>1351</v>
      </c>
      <c r="I13" s="50">
        <v>7100</v>
      </c>
      <c r="J13" s="50">
        <v>794</v>
      </c>
      <c r="K13" s="50">
        <f>E13-F13</f>
        <v>6716</v>
      </c>
      <c r="L13" s="152">
        <f t="shared" si="0"/>
        <v>34.29196499602227</v>
      </c>
      <c r="M13" s="152">
        <f t="shared" si="1"/>
        <v>25.387165208167595</v>
      </c>
      <c r="N13" s="152">
        <f t="shared" si="2"/>
        <v>189.3438502880563</v>
      </c>
      <c r="O13" s="152">
        <v>49.6</v>
      </c>
      <c r="P13" s="152">
        <f>I13/D13*1000</f>
        <v>9.41394855476001</v>
      </c>
      <c r="Q13" s="153">
        <f t="shared" si="3"/>
        <v>1.052771148236542</v>
      </c>
      <c r="R13" s="154">
        <f t="shared" si="4"/>
        <v>8.90479978785468</v>
      </c>
    </row>
    <row r="14" spans="1:18" ht="14.25">
      <c r="A14" s="310" t="s">
        <v>160</v>
      </c>
      <c r="B14" s="261"/>
      <c r="D14" s="50">
        <v>755300</v>
      </c>
      <c r="E14" s="50">
        <v>24920</v>
      </c>
      <c r="F14" s="50">
        <v>19924</v>
      </c>
      <c r="G14" s="50">
        <v>5033</v>
      </c>
      <c r="H14" s="50">
        <v>1361</v>
      </c>
      <c r="I14" s="50">
        <v>6722</v>
      </c>
      <c r="J14" s="50">
        <v>760</v>
      </c>
      <c r="K14" s="50">
        <f>E14-F14</f>
        <v>4996</v>
      </c>
      <c r="L14" s="152">
        <f t="shared" si="0"/>
        <v>32.9935125115848</v>
      </c>
      <c r="M14" s="152">
        <f t="shared" si="1"/>
        <v>26.378922282536738</v>
      </c>
      <c r="N14" s="152">
        <f t="shared" si="2"/>
        <v>201.96629213483146</v>
      </c>
      <c r="O14" s="152">
        <v>51.8</v>
      </c>
      <c r="P14" s="152">
        <f>I14/D14*1000</f>
        <v>8.89977492387131</v>
      </c>
      <c r="Q14" s="153">
        <f t="shared" si="3"/>
        <v>1.006222692969681</v>
      </c>
      <c r="R14" s="154">
        <f t="shared" si="4"/>
        <v>6.61459022904806</v>
      </c>
    </row>
    <row r="15" spans="1:18" ht="14.25">
      <c r="A15" s="310" t="s">
        <v>161</v>
      </c>
      <c r="B15" s="261"/>
      <c r="C15" s="167" t="s">
        <v>83</v>
      </c>
      <c r="D15" s="50">
        <v>756835</v>
      </c>
      <c r="E15" s="50">
        <v>24786</v>
      </c>
      <c r="F15" s="50">
        <v>17778</v>
      </c>
      <c r="G15" s="50">
        <v>4185</v>
      </c>
      <c r="H15" s="50">
        <v>1296</v>
      </c>
      <c r="I15" s="50">
        <v>7338</v>
      </c>
      <c r="J15" s="50">
        <v>772</v>
      </c>
      <c r="K15" s="50">
        <f>E15-F15</f>
        <v>7008</v>
      </c>
      <c r="L15" s="152">
        <f t="shared" si="0"/>
        <v>32.749542502659104</v>
      </c>
      <c r="M15" s="152">
        <f t="shared" si="1"/>
        <v>23.489928452040406</v>
      </c>
      <c r="N15" s="152">
        <f t="shared" si="2"/>
        <v>168.84531590413943</v>
      </c>
      <c r="O15" s="152">
        <v>49.7</v>
      </c>
      <c r="P15" s="152">
        <f>I15/D15*1000</f>
        <v>9.695640397180364</v>
      </c>
      <c r="Q15" s="153">
        <f t="shared" si="3"/>
        <v>1.0200373925624475</v>
      </c>
      <c r="R15" s="154">
        <f t="shared" si="4"/>
        <v>9.259614050618694</v>
      </c>
    </row>
    <row r="16" spans="1:18" ht="14.25">
      <c r="A16" s="161"/>
      <c r="B16" s="168"/>
      <c r="C16" s="167"/>
      <c r="D16" s="50"/>
      <c r="E16" s="54"/>
      <c r="F16" s="50"/>
      <c r="G16" s="50"/>
      <c r="H16" s="50"/>
      <c r="I16" s="50"/>
      <c r="J16" s="50"/>
      <c r="K16" s="50"/>
      <c r="L16" s="152"/>
      <c r="M16" s="152"/>
      <c r="N16" s="152"/>
      <c r="O16" s="152"/>
      <c r="P16" s="152"/>
      <c r="Q16" s="153"/>
      <c r="R16" s="154"/>
    </row>
    <row r="17" spans="1:18" ht="14.25">
      <c r="A17" s="310" t="s">
        <v>162</v>
      </c>
      <c r="B17" s="261"/>
      <c r="D17" s="50">
        <v>754500</v>
      </c>
      <c r="E17" s="50">
        <v>25115</v>
      </c>
      <c r="F17" s="50">
        <v>18829</v>
      </c>
      <c r="G17" s="50">
        <v>4614</v>
      </c>
      <c r="H17" s="50">
        <v>1219</v>
      </c>
      <c r="I17" s="50">
        <v>7012</v>
      </c>
      <c r="J17" s="50">
        <v>786</v>
      </c>
      <c r="K17" s="50">
        <f aca="true" t="shared" si="5" ref="K17:K73">E17-F17</f>
        <v>6286</v>
      </c>
      <c r="L17" s="152">
        <f t="shared" si="0"/>
        <v>33.28694499668654</v>
      </c>
      <c r="M17" s="152">
        <f t="shared" si="1"/>
        <v>24.95559973492379</v>
      </c>
      <c r="N17" s="152">
        <v>188.7</v>
      </c>
      <c r="O17" s="152">
        <v>46.3</v>
      </c>
      <c r="P17" s="152">
        <f>I17/D17*1000</f>
        <v>9.293571901921803</v>
      </c>
      <c r="Q17" s="153">
        <f t="shared" si="3"/>
        <v>1.0417495029821073</v>
      </c>
      <c r="R17" s="154">
        <f t="shared" si="4"/>
        <v>8.331345261762756</v>
      </c>
    </row>
    <row r="18" spans="1:18" ht="12.75" customHeight="1">
      <c r="A18" s="310" t="s">
        <v>163</v>
      </c>
      <c r="B18" s="311"/>
      <c r="D18" s="49">
        <v>749600</v>
      </c>
      <c r="E18" s="50">
        <v>25540</v>
      </c>
      <c r="F18" s="50">
        <v>18327</v>
      </c>
      <c r="G18" s="50">
        <v>4356</v>
      </c>
      <c r="H18" s="50">
        <v>1246</v>
      </c>
      <c r="I18" s="50">
        <v>7121</v>
      </c>
      <c r="J18" s="50">
        <v>819</v>
      </c>
      <c r="K18" s="50">
        <f t="shared" si="5"/>
        <v>7213</v>
      </c>
      <c r="L18" s="152">
        <f t="shared" si="0"/>
        <v>34.071504802561364</v>
      </c>
      <c r="M18" s="152">
        <f t="shared" si="1"/>
        <v>24.44903948772679</v>
      </c>
      <c r="N18" s="152">
        <f t="shared" si="2"/>
        <v>170.55599060297573</v>
      </c>
      <c r="O18" s="152">
        <v>46.5</v>
      </c>
      <c r="P18" s="152">
        <f>I18/D18*1000</f>
        <v>9.499733191035219</v>
      </c>
      <c r="Q18" s="153">
        <f t="shared" si="3"/>
        <v>1.0925827107790822</v>
      </c>
      <c r="R18" s="154">
        <f t="shared" si="4"/>
        <v>9.622465314834578</v>
      </c>
    </row>
    <row r="19" spans="1:18" ht="14.25">
      <c r="A19" s="310" t="s">
        <v>164</v>
      </c>
      <c r="B19" s="311"/>
      <c r="C19" s="79"/>
      <c r="D19" s="50">
        <v>759200</v>
      </c>
      <c r="E19" s="50">
        <v>25520</v>
      </c>
      <c r="F19" s="50">
        <v>17711</v>
      </c>
      <c r="G19" s="50">
        <v>4252</v>
      </c>
      <c r="H19" s="50">
        <v>1286</v>
      </c>
      <c r="I19" s="50">
        <v>6776</v>
      </c>
      <c r="J19" s="50">
        <v>729</v>
      </c>
      <c r="K19" s="50">
        <f t="shared" si="5"/>
        <v>7809</v>
      </c>
      <c r="L19" s="152">
        <f t="shared" si="0"/>
        <v>33.614330874604846</v>
      </c>
      <c r="M19" s="152">
        <f t="shared" si="1"/>
        <v>23.32850368809273</v>
      </c>
      <c r="N19" s="152">
        <f t="shared" si="2"/>
        <v>166.61442006269593</v>
      </c>
      <c r="O19" s="152">
        <v>48</v>
      </c>
      <c r="P19" s="152">
        <f>I19/D19*1000</f>
        <v>8.92518440463646</v>
      </c>
      <c r="Q19" s="153">
        <f t="shared" si="3"/>
        <v>0.9602212855637513</v>
      </c>
      <c r="R19" s="154">
        <f t="shared" si="4"/>
        <v>10.285827186512117</v>
      </c>
    </row>
    <row r="20" spans="1:18" ht="14.25">
      <c r="A20" s="310" t="s">
        <v>165</v>
      </c>
      <c r="B20" s="261"/>
      <c r="C20" s="167"/>
      <c r="D20" s="50">
        <v>764300</v>
      </c>
      <c r="E20" s="54">
        <v>23133</v>
      </c>
      <c r="F20" s="50">
        <v>20016</v>
      </c>
      <c r="G20" s="50">
        <v>4460</v>
      </c>
      <c r="H20" s="50">
        <v>1240</v>
      </c>
      <c r="I20" s="50">
        <v>6787</v>
      </c>
      <c r="J20" s="50">
        <v>762</v>
      </c>
      <c r="K20" s="50">
        <f t="shared" si="5"/>
        <v>3117</v>
      </c>
      <c r="L20" s="152">
        <f t="shared" si="0"/>
        <v>30.266910898861706</v>
      </c>
      <c r="M20" s="152">
        <f t="shared" si="1"/>
        <v>26.188669370665966</v>
      </c>
      <c r="N20" s="152">
        <f t="shared" si="2"/>
        <v>192.7981671205637</v>
      </c>
      <c r="O20" s="152">
        <v>50.9</v>
      </c>
      <c r="P20" s="152">
        <f>I20/D20*1000</f>
        <v>8.880020934188146</v>
      </c>
      <c r="Q20" s="153">
        <f t="shared" si="3"/>
        <v>0.9969907104540102</v>
      </c>
      <c r="R20" s="154">
        <f t="shared" si="4"/>
        <v>4.0782415281957345</v>
      </c>
    </row>
    <row r="21" spans="1:18" ht="14.25">
      <c r="A21" s="310" t="s">
        <v>166</v>
      </c>
      <c r="B21" s="261"/>
      <c r="C21" s="167" t="s">
        <v>83</v>
      </c>
      <c r="D21" s="50">
        <v>768416</v>
      </c>
      <c r="E21" s="54">
        <v>23958</v>
      </c>
      <c r="F21" s="50">
        <v>17698</v>
      </c>
      <c r="G21" s="50">
        <v>3514</v>
      </c>
      <c r="H21" s="50">
        <v>1170</v>
      </c>
      <c r="I21" s="50">
        <v>7426</v>
      </c>
      <c r="J21" s="50">
        <v>777</v>
      </c>
      <c r="K21" s="50">
        <f t="shared" si="5"/>
        <v>6260</v>
      </c>
      <c r="L21" s="152">
        <f t="shared" si="0"/>
        <v>31.178424186898763</v>
      </c>
      <c r="M21" s="152">
        <f t="shared" si="1"/>
        <v>23.031795277557986</v>
      </c>
      <c r="N21" s="152">
        <f t="shared" si="2"/>
        <v>146.67334502045244</v>
      </c>
      <c r="O21" s="152">
        <v>46.6</v>
      </c>
      <c r="P21" s="152">
        <f>I21/D21*1000</f>
        <v>9.664036147086994</v>
      </c>
      <c r="Q21" s="153">
        <f t="shared" si="3"/>
        <v>1.011171032357473</v>
      </c>
      <c r="R21" s="154">
        <f t="shared" si="4"/>
        <v>8.146628909340775</v>
      </c>
    </row>
    <row r="22" spans="1:18" ht="14.25" customHeight="1">
      <c r="A22" s="160"/>
      <c r="B22" s="80"/>
      <c r="C22" s="167"/>
      <c r="D22" s="50"/>
      <c r="E22" s="50"/>
      <c r="F22" s="50"/>
      <c r="G22" s="50"/>
      <c r="H22" s="50"/>
      <c r="I22" s="50"/>
      <c r="J22" s="50"/>
      <c r="K22" s="50"/>
      <c r="L22" s="152"/>
      <c r="M22" s="152"/>
      <c r="N22" s="152"/>
      <c r="O22" s="152"/>
      <c r="P22" s="152"/>
      <c r="Q22" s="153"/>
      <c r="R22" s="154"/>
    </row>
    <row r="23" spans="1:18" ht="14.25" customHeight="1">
      <c r="A23" s="310" t="s">
        <v>167</v>
      </c>
      <c r="B23" s="261"/>
      <c r="C23" s="167"/>
      <c r="D23" s="50">
        <v>777700</v>
      </c>
      <c r="E23" s="50">
        <v>24386</v>
      </c>
      <c r="F23" s="50">
        <v>19095</v>
      </c>
      <c r="G23" s="50">
        <v>4123</v>
      </c>
      <c r="H23" s="50">
        <v>1214</v>
      </c>
      <c r="I23" s="50">
        <v>7375</v>
      </c>
      <c r="J23" s="50">
        <v>712</v>
      </c>
      <c r="K23" s="50">
        <f t="shared" si="5"/>
        <v>5291</v>
      </c>
      <c r="L23" s="152">
        <f t="shared" si="0"/>
        <v>31.356564227851358</v>
      </c>
      <c r="M23" s="152">
        <f t="shared" si="1"/>
        <v>24.55316960267455</v>
      </c>
      <c r="N23" s="152">
        <f t="shared" si="2"/>
        <v>169.07241860083656</v>
      </c>
      <c r="O23" s="152">
        <v>47.4</v>
      </c>
      <c r="P23" s="152">
        <f>I23/D23*1000</f>
        <v>9.483091166259483</v>
      </c>
      <c r="Q23" s="153">
        <f t="shared" si="3"/>
        <v>0.9155201234409156</v>
      </c>
      <c r="R23" s="154">
        <f t="shared" si="4"/>
        <v>6.803394625176804</v>
      </c>
    </row>
    <row r="24" spans="1:18" ht="14.25" customHeight="1">
      <c r="A24" s="310" t="s">
        <v>168</v>
      </c>
      <c r="B24" s="261"/>
      <c r="C24" s="167"/>
      <c r="D24" s="50">
        <v>777100</v>
      </c>
      <c r="E24" s="50">
        <v>22862</v>
      </c>
      <c r="F24" s="50">
        <v>18322</v>
      </c>
      <c r="G24" s="50">
        <v>3553</v>
      </c>
      <c r="H24" s="50">
        <v>1151</v>
      </c>
      <c r="I24" s="50">
        <v>9017</v>
      </c>
      <c r="J24" s="50">
        <v>662</v>
      </c>
      <c r="K24" s="50">
        <f t="shared" si="5"/>
        <v>4540</v>
      </c>
      <c r="L24" s="152">
        <f t="shared" si="0"/>
        <v>29.41963711234075</v>
      </c>
      <c r="M24" s="152">
        <f t="shared" si="1"/>
        <v>23.57740316561575</v>
      </c>
      <c r="N24" s="152">
        <f t="shared" si="2"/>
        <v>155.41072522089055</v>
      </c>
      <c r="O24" s="152">
        <v>47.9</v>
      </c>
      <c r="P24" s="152">
        <f>I24/D24*1000</f>
        <v>11.603397246171664</v>
      </c>
      <c r="Q24" s="153">
        <f t="shared" si="3"/>
        <v>0.8518852142581392</v>
      </c>
      <c r="R24" s="154">
        <f t="shared" si="4"/>
        <v>5.8422339467250035</v>
      </c>
    </row>
    <row r="25" spans="1:18" ht="14.25" customHeight="1">
      <c r="A25" s="310" t="s">
        <v>169</v>
      </c>
      <c r="B25" s="261"/>
      <c r="C25" s="167"/>
      <c r="D25" s="50">
        <v>764400</v>
      </c>
      <c r="E25" s="50">
        <v>19664</v>
      </c>
      <c r="F25" s="50">
        <v>18168</v>
      </c>
      <c r="G25" s="50">
        <v>3226</v>
      </c>
      <c r="H25" s="50">
        <v>1001</v>
      </c>
      <c r="I25" s="50">
        <v>6256</v>
      </c>
      <c r="J25" s="50">
        <v>643</v>
      </c>
      <c r="K25" s="50">
        <f t="shared" si="5"/>
        <v>1496</v>
      </c>
      <c r="L25" s="152">
        <f t="shared" si="0"/>
        <v>25.724751439037153</v>
      </c>
      <c r="M25" s="152">
        <f t="shared" si="1"/>
        <v>23.767660910518053</v>
      </c>
      <c r="N25" s="152">
        <f t="shared" si="2"/>
        <v>164.05614320585843</v>
      </c>
      <c r="O25" s="152">
        <v>48.4</v>
      </c>
      <c r="P25" s="152">
        <f>I25/D25*1000</f>
        <v>8.184196755625328</v>
      </c>
      <c r="Q25" s="153">
        <f t="shared" si="3"/>
        <v>0.8411826268969126</v>
      </c>
      <c r="R25" s="154">
        <f t="shared" si="4"/>
        <v>1.9570905285190998</v>
      </c>
    </row>
    <row r="26" spans="1:18" ht="14.25" customHeight="1">
      <c r="A26" s="310" t="s">
        <v>170</v>
      </c>
      <c r="B26" s="261"/>
      <c r="C26" s="167"/>
      <c r="D26" s="50">
        <v>749900</v>
      </c>
      <c r="E26" s="50">
        <v>19398</v>
      </c>
      <c r="F26" s="50">
        <v>17559</v>
      </c>
      <c r="G26" s="50">
        <v>2798</v>
      </c>
      <c r="H26" s="50">
        <v>881</v>
      </c>
      <c r="I26" s="50">
        <v>6778</v>
      </c>
      <c r="J26" s="50">
        <v>680</v>
      </c>
      <c r="K26" s="50">
        <f t="shared" si="5"/>
        <v>1839</v>
      </c>
      <c r="L26" s="152">
        <f t="shared" si="0"/>
        <v>25.867448993199094</v>
      </c>
      <c r="M26" s="152">
        <f t="shared" si="1"/>
        <v>23.415122016268835</v>
      </c>
      <c r="N26" s="152">
        <f t="shared" si="2"/>
        <v>144.2416743994226</v>
      </c>
      <c r="O26" s="152">
        <v>43.4</v>
      </c>
      <c r="P26" s="152">
        <f>I26/D26*1000</f>
        <v>9.03853847179624</v>
      </c>
      <c r="Q26" s="153">
        <f t="shared" si="3"/>
        <v>0.9067875716762236</v>
      </c>
      <c r="R26" s="154">
        <f t="shared" si="4"/>
        <v>2.4523269769302574</v>
      </c>
    </row>
    <row r="27" spans="1:18" ht="14.25" customHeight="1">
      <c r="A27" s="310" t="s">
        <v>172</v>
      </c>
      <c r="B27" s="261"/>
      <c r="C27" s="167" t="s">
        <v>83</v>
      </c>
      <c r="D27" s="50">
        <v>757676</v>
      </c>
      <c r="E27" s="50">
        <v>21279</v>
      </c>
      <c r="F27" s="54">
        <v>16953</v>
      </c>
      <c r="G27" s="54">
        <v>2756</v>
      </c>
      <c r="H27" s="54">
        <v>949</v>
      </c>
      <c r="I27" s="54">
        <v>8958</v>
      </c>
      <c r="J27" s="54">
        <v>766</v>
      </c>
      <c r="K27" s="50">
        <f t="shared" si="5"/>
        <v>4326</v>
      </c>
      <c r="L27" s="152">
        <f t="shared" si="0"/>
        <v>28.0845638505113</v>
      </c>
      <c r="M27" s="152">
        <v>22.7</v>
      </c>
      <c r="N27" s="152">
        <f t="shared" si="2"/>
        <v>129.51736453780723</v>
      </c>
      <c r="O27" s="152">
        <v>42.7</v>
      </c>
      <c r="P27" s="152">
        <v>12</v>
      </c>
      <c r="Q27" s="153">
        <f t="shared" si="3"/>
        <v>1.0109862263025358</v>
      </c>
      <c r="R27" s="154">
        <v>5.8</v>
      </c>
    </row>
    <row r="28" spans="1:18" ht="14.25" customHeight="1">
      <c r="A28" s="160"/>
      <c r="B28" s="80"/>
      <c r="C28" s="167"/>
      <c r="D28" s="50"/>
      <c r="E28" s="50"/>
      <c r="F28" s="50"/>
      <c r="G28" s="50"/>
      <c r="H28" s="50"/>
      <c r="I28" s="50"/>
      <c r="J28" s="50"/>
      <c r="K28" s="50"/>
      <c r="L28" s="152"/>
      <c r="M28" s="152"/>
      <c r="N28" s="152"/>
      <c r="O28" s="152"/>
      <c r="P28" s="152"/>
      <c r="Q28" s="153"/>
      <c r="R28" s="154"/>
    </row>
    <row r="29" spans="1:18" ht="14.25" customHeight="1">
      <c r="A29" s="310" t="s">
        <v>173</v>
      </c>
      <c r="B29" s="261"/>
      <c r="C29" s="167"/>
      <c r="D29" s="50">
        <v>736600</v>
      </c>
      <c r="E29" s="50">
        <v>23463</v>
      </c>
      <c r="F29" s="54">
        <v>15659</v>
      </c>
      <c r="G29" s="54">
        <v>2588</v>
      </c>
      <c r="H29" s="54">
        <v>950</v>
      </c>
      <c r="I29" s="54">
        <v>11798</v>
      </c>
      <c r="J29" s="54">
        <v>713</v>
      </c>
      <c r="K29" s="50">
        <f t="shared" si="5"/>
        <v>7804</v>
      </c>
      <c r="L29" s="152">
        <f t="shared" si="0"/>
        <v>31.85310887863155</v>
      </c>
      <c r="M29" s="152">
        <f t="shared" si="1"/>
        <v>21.258484930762965</v>
      </c>
      <c r="N29" s="152">
        <f t="shared" si="2"/>
        <v>110.30132549119891</v>
      </c>
      <c r="O29" s="152">
        <v>38.9</v>
      </c>
      <c r="P29" s="152">
        <f aca="true" t="shared" si="6" ref="P29:P73">I29/D29*1000</f>
        <v>16.016834102633723</v>
      </c>
      <c r="Q29" s="153">
        <f t="shared" si="3"/>
        <v>0.9679609014390443</v>
      </c>
      <c r="R29" s="154">
        <f t="shared" si="4"/>
        <v>10.594623947868586</v>
      </c>
    </row>
    <row r="30" spans="1:18" ht="14.25" customHeight="1">
      <c r="A30" s="310" t="s">
        <v>174</v>
      </c>
      <c r="B30" s="261"/>
      <c r="C30" s="167"/>
      <c r="D30" s="50">
        <v>737300</v>
      </c>
      <c r="E30" s="50">
        <v>24983</v>
      </c>
      <c r="F30" s="50">
        <v>15351</v>
      </c>
      <c r="G30" s="50">
        <v>2750</v>
      </c>
      <c r="H30" s="50">
        <v>1019</v>
      </c>
      <c r="I30" s="50">
        <v>8151</v>
      </c>
      <c r="J30" s="50">
        <v>750</v>
      </c>
      <c r="K30" s="50">
        <f t="shared" si="5"/>
        <v>9632</v>
      </c>
      <c r="L30" s="152">
        <f t="shared" si="0"/>
        <v>33.88444323884443</v>
      </c>
      <c r="M30" s="152">
        <f t="shared" si="1"/>
        <v>20.820561508205614</v>
      </c>
      <c r="N30" s="152">
        <f t="shared" si="2"/>
        <v>110.07485089861106</v>
      </c>
      <c r="O30" s="152">
        <v>39.2</v>
      </c>
      <c r="P30" s="152">
        <f t="shared" si="6"/>
        <v>11.055201410552014</v>
      </c>
      <c r="Q30" s="153">
        <f t="shared" si="3"/>
        <v>1.01722501017225</v>
      </c>
      <c r="R30" s="154">
        <f t="shared" si="4"/>
        <v>13.063881730638817</v>
      </c>
    </row>
    <row r="31" spans="1:18" ht="14.25" customHeight="1">
      <c r="A31" s="310" t="s">
        <v>175</v>
      </c>
      <c r="B31" s="261"/>
      <c r="C31" s="167"/>
      <c r="D31" s="50">
        <v>741000</v>
      </c>
      <c r="E31" s="50">
        <v>24032</v>
      </c>
      <c r="F31" s="50">
        <v>16091</v>
      </c>
      <c r="G31" s="50">
        <v>2740</v>
      </c>
      <c r="H31" s="50">
        <v>843</v>
      </c>
      <c r="I31" s="50">
        <v>9878</v>
      </c>
      <c r="J31" s="50">
        <v>811</v>
      </c>
      <c r="K31" s="50">
        <f t="shared" si="5"/>
        <v>7941</v>
      </c>
      <c r="L31" s="152">
        <f t="shared" si="0"/>
        <v>32.43184885290148</v>
      </c>
      <c r="M31" s="152">
        <f t="shared" si="1"/>
        <v>21.715249662618085</v>
      </c>
      <c r="N31" s="152">
        <f t="shared" si="2"/>
        <v>114.01464713715046</v>
      </c>
      <c r="O31" s="152">
        <v>33.9</v>
      </c>
      <c r="P31" s="152">
        <f t="shared" si="6"/>
        <v>13.3306342780027</v>
      </c>
      <c r="Q31" s="153">
        <f t="shared" si="3"/>
        <v>1.0944669365721997</v>
      </c>
      <c r="R31" s="154">
        <f t="shared" si="4"/>
        <v>10.7165991902834</v>
      </c>
    </row>
    <row r="32" spans="1:18" ht="14.25" customHeight="1">
      <c r="A32" s="310" t="s">
        <v>176</v>
      </c>
      <c r="B32" s="261"/>
      <c r="C32" s="167"/>
      <c r="D32" s="50">
        <v>743700</v>
      </c>
      <c r="E32" s="50" t="s">
        <v>138</v>
      </c>
      <c r="F32" s="50" t="s">
        <v>138</v>
      </c>
      <c r="G32" s="50" t="s">
        <v>138</v>
      </c>
      <c r="H32" s="50" t="s">
        <v>138</v>
      </c>
      <c r="I32" s="50" t="s">
        <v>138</v>
      </c>
      <c r="J32" s="50" t="s">
        <v>138</v>
      </c>
      <c r="K32" s="50" t="s">
        <v>138</v>
      </c>
      <c r="L32" s="152" t="s">
        <v>138</v>
      </c>
      <c r="M32" s="152" t="s">
        <v>138</v>
      </c>
      <c r="N32" s="152" t="s">
        <v>138</v>
      </c>
      <c r="O32" s="152" t="s">
        <v>138</v>
      </c>
      <c r="P32" s="152" t="s">
        <v>138</v>
      </c>
      <c r="Q32" s="153" t="s">
        <v>138</v>
      </c>
      <c r="R32" s="154" t="s">
        <v>138</v>
      </c>
    </row>
    <row r="33" spans="1:18" ht="14.25" customHeight="1">
      <c r="A33" s="310" t="s">
        <v>177</v>
      </c>
      <c r="B33" s="261"/>
      <c r="C33" s="167"/>
      <c r="D33" s="50">
        <v>887500</v>
      </c>
      <c r="E33" s="50" t="s">
        <v>138</v>
      </c>
      <c r="F33" s="50" t="s">
        <v>138</v>
      </c>
      <c r="G33" s="50" t="s">
        <v>138</v>
      </c>
      <c r="H33" s="50" t="s">
        <v>138</v>
      </c>
      <c r="I33" s="50" t="s">
        <v>138</v>
      </c>
      <c r="J33" s="50" t="s">
        <v>138</v>
      </c>
      <c r="K33" s="50" t="s">
        <v>138</v>
      </c>
      <c r="L33" s="152" t="s">
        <v>138</v>
      </c>
      <c r="M33" s="152" t="s">
        <v>138</v>
      </c>
      <c r="N33" s="152" t="s">
        <v>138</v>
      </c>
      <c r="O33" s="152" t="s">
        <v>138</v>
      </c>
      <c r="P33" s="152" t="s">
        <v>138</v>
      </c>
      <c r="Q33" s="153" t="s">
        <v>138</v>
      </c>
      <c r="R33" s="154" t="s">
        <v>138</v>
      </c>
    </row>
    <row r="34" spans="1:18" ht="14.25" customHeight="1">
      <c r="A34" s="160"/>
      <c r="B34" s="80"/>
      <c r="C34" s="167"/>
      <c r="D34" s="50"/>
      <c r="E34" s="50"/>
      <c r="F34" s="50"/>
      <c r="G34" s="50"/>
      <c r="H34" s="50"/>
      <c r="I34" s="50"/>
      <c r="J34" s="50"/>
      <c r="K34" s="50"/>
      <c r="L34" s="152"/>
      <c r="M34" s="152"/>
      <c r="N34" s="152"/>
      <c r="O34" s="152"/>
      <c r="P34" s="152"/>
      <c r="Q34" s="153"/>
      <c r="R34" s="154"/>
    </row>
    <row r="35" spans="1:18" ht="14.25" customHeight="1">
      <c r="A35" s="310" t="s">
        <v>178</v>
      </c>
      <c r="B35" s="261"/>
      <c r="C35" s="167"/>
      <c r="D35" s="50">
        <v>877200</v>
      </c>
      <c r="E35" s="50" t="s">
        <v>138</v>
      </c>
      <c r="F35" s="50" t="s">
        <v>138</v>
      </c>
      <c r="G35" s="50" t="s">
        <v>138</v>
      </c>
      <c r="H35" s="50" t="s">
        <v>138</v>
      </c>
      <c r="I35" s="50" t="s">
        <v>138</v>
      </c>
      <c r="J35" s="50" t="s">
        <v>138</v>
      </c>
      <c r="K35" s="50" t="s">
        <v>138</v>
      </c>
      <c r="L35" s="152" t="s">
        <v>138</v>
      </c>
      <c r="M35" s="152" t="s">
        <v>138</v>
      </c>
      <c r="N35" s="152" t="s">
        <v>138</v>
      </c>
      <c r="O35" s="152" t="s">
        <v>138</v>
      </c>
      <c r="P35" s="152" t="s">
        <v>138</v>
      </c>
      <c r="Q35" s="153" t="s">
        <v>138</v>
      </c>
      <c r="R35" s="154" t="s">
        <v>138</v>
      </c>
    </row>
    <row r="36" spans="1:18" ht="14.25" customHeight="1">
      <c r="A36" s="310" t="s">
        <v>179</v>
      </c>
      <c r="B36" s="261"/>
      <c r="C36" s="167"/>
      <c r="D36" s="50">
        <v>927743</v>
      </c>
      <c r="E36" s="50">
        <v>37289</v>
      </c>
      <c r="F36" s="50">
        <v>15185</v>
      </c>
      <c r="G36" s="50">
        <v>3241</v>
      </c>
      <c r="H36" s="50">
        <v>1428</v>
      </c>
      <c r="I36" s="50">
        <v>12797</v>
      </c>
      <c r="J36" s="50">
        <v>1234</v>
      </c>
      <c r="K36" s="50">
        <f t="shared" si="5"/>
        <v>22104</v>
      </c>
      <c r="L36" s="152">
        <f t="shared" si="0"/>
        <v>40.193243171869796</v>
      </c>
      <c r="M36" s="152">
        <f t="shared" si="1"/>
        <v>16.36767941121625</v>
      </c>
      <c r="N36" s="152">
        <f t="shared" si="2"/>
        <v>86.91571240848508</v>
      </c>
      <c r="O36" s="152">
        <v>36.9</v>
      </c>
      <c r="P36" s="152">
        <f t="shared" si="6"/>
        <v>13.793690709603846</v>
      </c>
      <c r="Q36" s="153">
        <f t="shared" si="3"/>
        <v>1.3301097394429275</v>
      </c>
      <c r="R36" s="154">
        <f t="shared" si="4"/>
        <v>23.825563760653544</v>
      </c>
    </row>
    <row r="37" spans="1:18" ht="14.25" customHeight="1">
      <c r="A37" s="310" t="s">
        <v>180</v>
      </c>
      <c r="B37" s="261"/>
      <c r="C37" s="167"/>
      <c r="D37" s="50">
        <v>945100</v>
      </c>
      <c r="E37" s="50">
        <v>34339</v>
      </c>
      <c r="F37" s="50">
        <v>13475</v>
      </c>
      <c r="G37" s="50">
        <v>3018</v>
      </c>
      <c r="H37" s="50">
        <v>1479</v>
      </c>
      <c r="I37" s="50">
        <v>11401</v>
      </c>
      <c r="J37" s="50">
        <v>1156</v>
      </c>
      <c r="K37" s="50">
        <f t="shared" si="5"/>
        <v>20864</v>
      </c>
      <c r="L37" s="152">
        <f t="shared" si="0"/>
        <v>36.333721299333405</v>
      </c>
      <c r="M37" s="152">
        <f t="shared" si="1"/>
        <v>14.257750502592318</v>
      </c>
      <c r="N37" s="152">
        <f t="shared" si="2"/>
        <v>87.88840676781503</v>
      </c>
      <c r="O37" s="152">
        <v>41.3</v>
      </c>
      <c r="P37" s="152">
        <f t="shared" si="6"/>
        <v>12.063273727647868</v>
      </c>
      <c r="Q37" s="153">
        <f t="shared" si="3"/>
        <v>1.2231509893133001</v>
      </c>
      <c r="R37" s="154">
        <f t="shared" si="4"/>
        <v>22.075970796741085</v>
      </c>
    </row>
    <row r="38" spans="1:18" ht="14.25" customHeight="1">
      <c r="A38" s="310" t="s">
        <v>181</v>
      </c>
      <c r="B38" s="261"/>
      <c r="C38" s="167"/>
      <c r="D38" s="50">
        <v>952600</v>
      </c>
      <c r="E38" s="50">
        <v>32131</v>
      </c>
      <c r="F38" s="50">
        <v>12979</v>
      </c>
      <c r="G38" s="50">
        <v>2650</v>
      </c>
      <c r="H38" s="50">
        <v>2009</v>
      </c>
      <c r="I38" s="50">
        <v>9615</v>
      </c>
      <c r="J38" s="50">
        <v>1112</v>
      </c>
      <c r="K38" s="50">
        <f t="shared" si="5"/>
        <v>19152</v>
      </c>
      <c r="L38" s="152">
        <f t="shared" si="0"/>
        <v>33.729792147806</v>
      </c>
      <c r="M38" s="152">
        <f t="shared" si="1"/>
        <v>13.624816292252783</v>
      </c>
      <c r="N38" s="152">
        <f t="shared" si="2"/>
        <v>82.47486850704927</v>
      </c>
      <c r="O38" s="152">
        <v>58.8</v>
      </c>
      <c r="P38" s="152">
        <f t="shared" si="6"/>
        <v>10.093428511442367</v>
      </c>
      <c r="Q38" s="153">
        <f t="shared" si="3"/>
        <v>1.167331513751837</v>
      </c>
      <c r="R38" s="154">
        <f t="shared" si="4"/>
        <v>20.104975855553224</v>
      </c>
    </row>
    <row r="39" spans="1:18" ht="14.25" customHeight="1">
      <c r="A39" s="310" t="s">
        <v>182</v>
      </c>
      <c r="B39" s="261"/>
      <c r="C39" s="167" t="s">
        <v>83</v>
      </c>
      <c r="D39" s="50">
        <v>957279</v>
      </c>
      <c r="E39" s="50">
        <v>26283</v>
      </c>
      <c r="F39" s="50">
        <v>12688</v>
      </c>
      <c r="G39" s="50">
        <v>2190</v>
      </c>
      <c r="H39" s="50">
        <v>2043</v>
      </c>
      <c r="I39" s="50">
        <v>8069</v>
      </c>
      <c r="J39" s="50">
        <v>1135</v>
      </c>
      <c r="K39" s="50">
        <f t="shared" si="5"/>
        <v>13595</v>
      </c>
      <c r="L39" s="152">
        <f t="shared" si="0"/>
        <v>27.455945445371725</v>
      </c>
      <c r="M39" s="152">
        <f t="shared" si="1"/>
        <v>13.254234136547444</v>
      </c>
      <c r="N39" s="152">
        <f t="shared" si="2"/>
        <v>83.32382148156603</v>
      </c>
      <c r="O39" s="152">
        <v>72.1</v>
      </c>
      <c r="P39" s="152">
        <f t="shared" si="6"/>
        <v>8.429099562405527</v>
      </c>
      <c r="Q39" s="153">
        <f t="shared" si="3"/>
        <v>1.185652249762086</v>
      </c>
      <c r="R39" s="154">
        <f t="shared" si="4"/>
        <v>14.201711308824283</v>
      </c>
    </row>
    <row r="40" spans="1:18" ht="14.25" customHeight="1">
      <c r="A40" s="160"/>
      <c r="B40" s="80"/>
      <c r="C40" s="167"/>
      <c r="D40" s="50"/>
      <c r="E40" s="50"/>
      <c r="F40" s="50"/>
      <c r="G40" s="50"/>
      <c r="H40" s="50"/>
      <c r="I40" s="50"/>
      <c r="J40" s="50"/>
      <c r="K40" s="50"/>
      <c r="L40" s="152"/>
      <c r="M40" s="152"/>
      <c r="N40" s="152"/>
      <c r="O40" s="152"/>
      <c r="P40" s="152"/>
      <c r="Q40" s="153"/>
      <c r="R40" s="154"/>
    </row>
    <row r="41" spans="1:18" ht="14.25" customHeight="1">
      <c r="A41" s="310" t="s">
        <v>183</v>
      </c>
      <c r="B41" s="261"/>
      <c r="C41" s="167"/>
      <c r="D41" s="50">
        <v>960000</v>
      </c>
      <c r="E41" s="50">
        <v>22177</v>
      </c>
      <c r="F41" s="50">
        <v>11210</v>
      </c>
      <c r="G41" s="50">
        <v>1888</v>
      </c>
      <c r="H41" s="50">
        <v>1870</v>
      </c>
      <c r="I41" s="50">
        <v>7514</v>
      </c>
      <c r="J41" s="50">
        <v>1045</v>
      </c>
      <c r="K41" s="50">
        <f t="shared" si="5"/>
        <v>10967</v>
      </c>
      <c r="L41" s="152">
        <f t="shared" si="0"/>
        <v>23.101041666666667</v>
      </c>
      <c r="M41" s="152">
        <f t="shared" si="1"/>
        <v>11.677083333333332</v>
      </c>
      <c r="N41" s="152">
        <f t="shared" si="2"/>
        <v>85.13324615592731</v>
      </c>
      <c r="O41" s="152">
        <v>77.8</v>
      </c>
      <c r="P41" s="152">
        <f t="shared" si="6"/>
        <v>7.827083333333333</v>
      </c>
      <c r="Q41" s="153">
        <f t="shared" si="3"/>
        <v>1.0885416666666667</v>
      </c>
      <c r="R41" s="154">
        <f t="shared" si="4"/>
        <v>11.423958333333333</v>
      </c>
    </row>
    <row r="42" spans="1:18" ht="14.25" customHeight="1">
      <c r="A42" s="310" t="s">
        <v>184</v>
      </c>
      <c r="B42" s="261"/>
      <c r="C42" s="167"/>
      <c r="D42" s="50">
        <v>959000</v>
      </c>
      <c r="E42" s="50">
        <v>20626</v>
      </c>
      <c r="F42" s="50">
        <v>10251</v>
      </c>
      <c r="G42" s="50">
        <v>1484</v>
      </c>
      <c r="H42" s="50">
        <v>1725</v>
      </c>
      <c r="I42" s="50">
        <v>7614</v>
      </c>
      <c r="J42" s="50">
        <v>986</v>
      </c>
      <c r="K42" s="50">
        <f t="shared" si="5"/>
        <v>10375</v>
      </c>
      <c r="L42" s="152">
        <f t="shared" si="0"/>
        <v>21.50782064650678</v>
      </c>
      <c r="M42" s="152">
        <f t="shared" si="1"/>
        <v>10.689259645464025</v>
      </c>
      <c r="N42" s="152">
        <f t="shared" si="2"/>
        <v>71.9480267623388</v>
      </c>
      <c r="O42" s="152">
        <v>77.2</v>
      </c>
      <c r="P42" s="152">
        <f t="shared" si="6"/>
        <v>7.939520333680918</v>
      </c>
      <c r="Q42" s="153">
        <f t="shared" si="3"/>
        <v>1.0281543274244005</v>
      </c>
      <c r="R42" s="154">
        <f t="shared" si="4"/>
        <v>10.818561001042754</v>
      </c>
    </row>
    <row r="43" spans="1:18" ht="14.25" customHeight="1">
      <c r="A43" s="310" t="s">
        <v>185</v>
      </c>
      <c r="B43" s="261"/>
      <c r="C43" s="167"/>
      <c r="D43" s="50">
        <v>958000</v>
      </c>
      <c r="E43" s="50">
        <v>19355</v>
      </c>
      <c r="F43" s="50">
        <v>10165</v>
      </c>
      <c r="G43" s="50">
        <v>1284</v>
      </c>
      <c r="H43" s="50">
        <v>1717</v>
      </c>
      <c r="I43" s="50">
        <v>7354</v>
      </c>
      <c r="J43" s="50">
        <v>908</v>
      </c>
      <c r="K43" s="50">
        <f t="shared" si="5"/>
        <v>9190</v>
      </c>
      <c r="L43" s="152">
        <f t="shared" si="0"/>
        <v>20.203549060542798</v>
      </c>
      <c r="M43" s="152">
        <f t="shared" si="1"/>
        <v>10.610647181628392</v>
      </c>
      <c r="N43" s="152">
        <f t="shared" si="2"/>
        <v>66.33944717127358</v>
      </c>
      <c r="O43" s="152">
        <v>81.5</v>
      </c>
      <c r="P43" s="152">
        <f t="shared" si="6"/>
        <v>7.676409185803758</v>
      </c>
      <c r="Q43" s="153">
        <f t="shared" si="3"/>
        <v>0.9478079331941545</v>
      </c>
      <c r="R43" s="154">
        <f t="shared" si="4"/>
        <v>9.592901878914406</v>
      </c>
    </row>
    <row r="44" spans="1:18" ht="14.25" customHeight="1">
      <c r="A44" s="310" t="s">
        <v>186</v>
      </c>
      <c r="B44" s="261"/>
      <c r="C44" s="167"/>
      <c r="D44" s="50">
        <v>962000</v>
      </c>
      <c r="E44" s="50">
        <v>19006</v>
      </c>
      <c r="F44" s="50">
        <v>9038</v>
      </c>
      <c r="G44" s="50">
        <v>1116</v>
      </c>
      <c r="H44" s="50">
        <v>1729</v>
      </c>
      <c r="I44" s="50">
        <v>7425</v>
      </c>
      <c r="J44" s="50">
        <v>930</v>
      </c>
      <c r="K44" s="50">
        <f t="shared" si="5"/>
        <v>9968</v>
      </c>
      <c r="L44" s="152">
        <f t="shared" si="0"/>
        <v>19.756756756756758</v>
      </c>
      <c r="M44" s="152">
        <f t="shared" si="1"/>
        <v>9.395010395010395</v>
      </c>
      <c r="N44" s="152">
        <f t="shared" si="2"/>
        <v>58.718299484373354</v>
      </c>
      <c r="O44" s="152">
        <v>83.4</v>
      </c>
      <c r="P44" s="152">
        <f t="shared" si="6"/>
        <v>7.718295218295219</v>
      </c>
      <c r="Q44" s="153">
        <f t="shared" si="3"/>
        <v>0.9667359667359667</v>
      </c>
      <c r="R44" s="154">
        <f t="shared" si="4"/>
        <v>10.361746361746361</v>
      </c>
    </row>
    <row r="45" spans="1:18" ht="14.25" customHeight="1">
      <c r="A45" s="310" t="s">
        <v>187</v>
      </c>
      <c r="B45" s="261"/>
      <c r="C45" s="167" t="s">
        <v>83</v>
      </c>
      <c r="D45" s="50">
        <v>966187</v>
      </c>
      <c r="E45" s="50">
        <v>18264</v>
      </c>
      <c r="F45" s="50">
        <v>8775</v>
      </c>
      <c r="G45" s="50">
        <v>952</v>
      </c>
      <c r="H45" s="50">
        <v>1592</v>
      </c>
      <c r="I45" s="50">
        <v>7413</v>
      </c>
      <c r="J45" s="50">
        <v>824</v>
      </c>
      <c r="K45" s="50">
        <f t="shared" si="5"/>
        <v>9489</v>
      </c>
      <c r="L45" s="152">
        <f t="shared" si="0"/>
        <v>18.903172988251757</v>
      </c>
      <c r="M45" s="152">
        <f t="shared" si="1"/>
        <v>9.082092803981011</v>
      </c>
      <c r="N45" s="152">
        <f t="shared" si="2"/>
        <v>52.12439772229523</v>
      </c>
      <c r="O45" s="152">
        <v>80.2</v>
      </c>
      <c r="P45" s="152">
        <f t="shared" si="6"/>
        <v>7.672427801243445</v>
      </c>
      <c r="Q45" s="153">
        <f t="shared" si="3"/>
        <v>0.8528369766929177</v>
      </c>
      <c r="R45" s="154">
        <v>9.6</v>
      </c>
    </row>
    <row r="46" spans="1:18" ht="14.25" customHeight="1">
      <c r="A46" s="160"/>
      <c r="B46" s="80"/>
      <c r="C46" s="167"/>
      <c r="D46" s="50"/>
      <c r="E46" s="50"/>
      <c r="F46" s="50"/>
      <c r="G46" s="50"/>
      <c r="H46" s="50"/>
      <c r="I46" s="50"/>
      <c r="J46" s="50"/>
      <c r="K46" s="50"/>
      <c r="L46" s="152"/>
      <c r="M46" s="152"/>
      <c r="N46" s="152"/>
      <c r="O46" s="152"/>
      <c r="P46" s="152"/>
      <c r="Q46" s="153"/>
      <c r="R46" s="154"/>
    </row>
    <row r="47" spans="1:18" ht="14.25" customHeight="1">
      <c r="A47" s="310" t="s">
        <v>188</v>
      </c>
      <c r="B47" s="261"/>
      <c r="C47" s="167"/>
      <c r="D47" s="50">
        <v>969000</v>
      </c>
      <c r="E47" s="50">
        <v>16848</v>
      </c>
      <c r="F47" s="50">
        <v>9075</v>
      </c>
      <c r="G47" s="50">
        <v>871</v>
      </c>
      <c r="H47" s="50">
        <v>1597</v>
      </c>
      <c r="I47" s="50">
        <v>7494</v>
      </c>
      <c r="J47" s="50">
        <v>863</v>
      </c>
      <c r="K47" s="50">
        <f t="shared" si="5"/>
        <v>7773</v>
      </c>
      <c r="L47" s="152">
        <f t="shared" si="0"/>
        <v>17.386996904024766</v>
      </c>
      <c r="M47" s="152">
        <v>9.3</v>
      </c>
      <c r="N47" s="152">
        <f t="shared" si="2"/>
        <v>51.69753086419753</v>
      </c>
      <c r="O47" s="152">
        <v>86.6</v>
      </c>
      <c r="P47" s="152">
        <f t="shared" si="6"/>
        <v>7.733746130030959</v>
      </c>
      <c r="Q47" s="153">
        <f t="shared" si="3"/>
        <v>0.890608875128999</v>
      </c>
      <c r="R47" s="154">
        <f t="shared" si="4"/>
        <v>8.021671826625386</v>
      </c>
    </row>
    <row r="48" spans="1:18" ht="14.25" customHeight="1">
      <c r="A48" s="310" t="s">
        <v>189</v>
      </c>
      <c r="B48" s="261"/>
      <c r="C48" s="167"/>
      <c r="D48" s="50">
        <v>969000</v>
      </c>
      <c r="E48" s="50">
        <v>16556</v>
      </c>
      <c r="F48" s="50">
        <v>9559</v>
      </c>
      <c r="G48" s="50">
        <v>852</v>
      </c>
      <c r="H48" s="50">
        <v>1664</v>
      </c>
      <c r="I48" s="50">
        <v>7848</v>
      </c>
      <c r="J48" s="50">
        <v>810</v>
      </c>
      <c r="K48" s="50">
        <f t="shared" si="5"/>
        <v>6997</v>
      </c>
      <c r="L48" s="152">
        <f t="shared" si="0"/>
        <v>17.08565531475748</v>
      </c>
      <c r="M48" s="152">
        <f t="shared" si="1"/>
        <v>9.864809081527348</v>
      </c>
      <c r="N48" s="152">
        <f t="shared" si="2"/>
        <v>51.461705726020774</v>
      </c>
      <c r="O48" s="152">
        <v>91.3</v>
      </c>
      <c r="P48" s="152">
        <f t="shared" si="6"/>
        <v>8.099071207430342</v>
      </c>
      <c r="Q48" s="153">
        <f t="shared" si="3"/>
        <v>0.8359133126934984</v>
      </c>
      <c r="R48" s="154">
        <f t="shared" si="4"/>
        <v>7.220846233230135</v>
      </c>
    </row>
    <row r="49" spans="1:18" ht="14.25" customHeight="1">
      <c r="A49" s="310" t="s">
        <v>190</v>
      </c>
      <c r="B49" s="261"/>
      <c r="C49" s="167"/>
      <c r="D49" s="50">
        <v>970000</v>
      </c>
      <c r="E49" s="50">
        <v>17678</v>
      </c>
      <c r="F49" s="50">
        <v>8627</v>
      </c>
      <c r="G49" s="50">
        <v>816</v>
      </c>
      <c r="H49" s="50">
        <v>1611</v>
      </c>
      <c r="I49" s="50">
        <v>8137</v>
      </c>
      <c r="J49" s="50">
        <v>764</v>
      </c>
      <c r="K49" s="50">
        <f t="shared" si="5"/>
        <v>9051</v>
      </c>
      <c r="L49" s="152">
        <f t="shared" si="0"/>
        <v>18.224742268041236</v>
      </c>
      <c r="M49" s="152">
        <f t="shared" si="1"/>
        <v>8.893814432989691</v>
      </c>
      <c r="N49" s="152">
        <f t="shared" si="2"/>
        <v>46.15906776784704</v>
      </c>
      <c r="O49" s="152">
        <v>83.5</v>
      </c>
      <c r="P49" s="152">
        <f t="shared" si="6"/>
        <v>8.388659793814432</v>
      </c>
      <c r="Q49" s="153">
        <f t="shared" si="3"/>
        <v>0.7876288659793815</v>
      </c>
      <c r="R49" s="154">
        <f t="shared" si="4"/>
        <v>9.330927835051547</v>
      </c>
    </row>
    <row r="50" spans="1:18" ht="14.25" customHeight="1">
      <c r="A50" s="310" t="s">
        <v>191</v>
      </c>
      <c r="B50" s="261"/>
      <c r="C50" s="167"/>
      <c r="D50" s="50">
        <v>972000</v>
      </c>
      <c r="E50" s="50">
        <v>16291</v>
      </c>
      <c r="F50" s="50">
        <v>8654</v>
      </c>
      <c r="G50" s="50">
        <v>731</v>
      </c>
      <c r="H50" s="50">
        <v>1458</v>
      </c>
      <c r="I50" s="50">
        <v>7956</v>
      </c>
      <c r="J50" s="50">
        <v>821</v>
      </c>
      <c r="K50" s="50">
        <f t="shared" si="5"/>
        <v>7637</v>
      </c>
      <c r="L50" s="152">
        <f t="shared" si="0"/>
        <v>16.76028806584362</v>
      </c>
      <c r="M50" s="152">
        <f t="shared" si="1"/>
        <v>8.90329218106996</v>
      </c>
      <c r="N50" s="152">
        <f t="shared" si="2"/>
        <v>44.87140138726904</v>
      </c>
      <c r="O50" s="152">
        <v>82.1</v>
      </c>
      <c r="P50" s="152">
        <f t="shared" si="6"/>
        <v>8.185185185185185</v>
      </c>
      <c r="Q50" s="153">
        <f t="shared" si="3"/>
        <v>0.8446502057613169</v>
      </c>
      <c r="R50" s="154">
        <f t="shared" si="4"/>
        <v>7.856995884773663</v>
      </c>
    </row>
    <row r="51" spans="1:18" ht="14.25" customHeight="1">
      <c r="A51" s="310" t="s">
        <v>192</v>
      </c>
      <c r="B51" s="261"/>
      <c r="C51" s="167" t="s">
        <v>83</v>
      </c>
      <c r="D51" s="50">
        <v>973418</v>
      </c>
      <c r="E51" s="50">
        <v>16303</v>
      </c>
      <c r="F51" s="50">
        <v>8810</v>
      </c>
      <c r="G51" s="50">
        <v>629</v>
      </c>
      <c r="H51" s="50">
        <v>1479</v>
      </c>
      <c r="I51" s="50">
        <v>8159</v>
      </c>
      <c r="J51" s="50">
        <v>751</v>
      </c>
      <c r="K51" s="50">
        <f t="shared" si="5"/>
        <v>7493</v>
      </c>
      <c r="L51" s="152">
        <f t="shared" si="0"/>
        <v>16.748200670215674</v>
      </c>
      <c r="M51" s="152">
        <f t="shared" si="1"/>
        <v>9.050582586309273</v>
      </c>
      <c r="N51" s="152">
        <f t="shared" si="2"/>
        <v>38.581856100104275</v>
      </c>
      <c r="O51" s="152">
        <v>83.2</v>
      </c>
      <c r="P51" s="152">
        <f t="shared" si="6"/>
        <v>8.381805144347034</v>
      </c>
      <c r="Q51" s="153">
        <f t="shared" si="3"/>
        <v>0.7715082318181912</v>
      </c>
      <c r="R51" s="154">
        <f t="shared" si="4"/>
        <v>7.6976180839063995</v>
      </c>
    </row>
    <row r="52" spans="1:18" ht="14.25" customHeight="1">
      <c r="A52" s="160"/>
      <c r="B52" s="80"/>
      <c r="C52" s="162"/>
      <c r="D52" s="50"/>
      <c r="E52" s="50"/>
      <c r="F52" s="50"/>
      <c r="G52" s="50"/>
      <c r="H52" s="50"/>
      <c r="I52" s="50"/>
      <c r="J52" s="50"/>
      <c r="K52" s="50"/>
      <c r="L52" s="152"/>
      <c r="M52" s="152"/>
      <c r="N52" s="152"/>
      <c r="O52" s="152"/>
      <c r="P52" s="152"/>
      <c r="Q52" s="153"/>
      <c r="R52" s="154"/>
    </row>
    <row r="53" spans="1:18" ht="14.25" customHeight="1">
      <c r="A53" s="310" t="s">
        <v>193</v>
      </c>
      <c r="B53" s="261"/>
      <c r="C53" s="167"/>
      <c r="D53" s="50">
        <v>976000</v>
      </c>
      <c r="E53" s="50">
        <v>15815</v>
      </c>
      <c r="F53" s="50">
        <v>8855</v>
      </c>
      <c r="G53" s="50">
        <v>547</v>
      </c>
      <c r="H53" s="50">
        <v>1564</v>
      </c>
      <c r="I53" s="50">
        <v>8091</v>
      </c>
      <c r="J53" s="50">
        <v>682</v>
      </c>
      <c r="K53" s="50">
        <f t="shared" si="5"/>
        <v>6960</v>
      </c>
      <c r="L53" s="152">
        <f t="shared" si="0"/>
        <v>16.20389344262295</v>
      </c>
      <c r="M53" s="152">
        <f t="shared" si="1"/>
        <v>9.072745901639346</v>
      </c>
      <c r="N53" s="152">
        <f t="shared" si="2"/>
        <v>34.58741700916851</v>
      </c>
      <c r="O53" s="152">
        <v>90</v>
      </c>
      <c r="P53" s="152">
        <f t="shared" si="6"/>
        <v>8.289959016393443</v>
      </c>
      <c r="Q53" s="153">
        <f t="shared" si="3"/>
        <v>0.6987704918032787</v>
      </c>
      <c r="R53" s="154">
        <f t="shared" si="4"/>
        <v>7.131147540983607</v>
      </c>
    </row>
    <row r="54" spans="1:18" ht="14.25" customHeight="1">
      <c r="A54" s="310" t="s">
        <v>194</v>
      </c>
      <c r="B54" s="261"/>
      <c r="C54" s="167"/>
      <c r="D54" s="50">
        <v>977000</v>
      </c>
      <c r="E54" s="50">
        <v>16084</v>
      </c>
      <c r="F54" s="50">
        <v>8703</v>
      </c>
      <c r="G54" s="50">
        <v>501</v>
      </c>
      <c r="H54" s="50">
        <v>1572</v>
      </c>
      <c r="I54" s="50">
        <v>8398</v>
      </c>
      <c r="J54" s="50">
        <v>791</v>
      </c>
      <c r="K54" s="50">
        <f t="shared" si="5"/>
        <v>7381</v>
      </c>
      <c r="L54" s="152">
        <f t="shared" si="0"/>
        <v>16.462640736949844</v>
      </c>
      <c r="M54" s="152">
        <f t="shared" si="1"/>
        <v>8.907881269191403</v>
      </c>
      <c r="N54" s="152">
        <f t="shared" si="2"/>
        <v>31.14896791842825</v>
      </c>
      <c r="O54" s="152">
        <v>89</v>
      </c>
      <c r="P54" s="152">
        <f t="shared" si="6"/>
        <v>8.595701125895598</v>
      </c>
      <c r="Q54" s="153">
        <f t="shared" si="3"/>
        <v>0.8096212896622313</v>
      </c>
      <c r="R54" s="154">
        <f t="shared" si="4"/>
        <v>7.554759467758444</v>
      </c>
    </row>
    <row r="55" spans="1:18" ht="14.25" customHeight="1">
      <c r="A55" s="310" t="s">
        <v>195</v>
      </c>
      <c r="B55" s="261"/>
      <c r="C55" s="167"/>
      <c r="D55" s="50">
        <v>979000</v>
      </c>
      <c r="E55" s="50">
        <v>16277</v>
      </c>
      <c r="F55" s="50">
        <v>8155</v>
      </c>
      <c r="G55" s="50">
        <v>400</v>
      </c>
      <c r="H55" s="50">
        <v>1343</v>
      </c>
      <c r="I55" s="50">
        <v>8393</v>
      </c>
      <c r="J55" s="50">
        <v>722</v>
      </c>
      <c r="K55" s="50">
        <f t="shared" si="5"/>
        <v>8122</v>
      </c>
      <c r="L55" s="152">
        <f t="shared" si="0"/>
        <v>16.62614913176711</v>
      </c>
      <c r="M55" s="152">
        <f t="shared" si="1"/>
        <v>8.329928498467824</v>
      </c>
      <c r="N55" s="152">
        <f t="shared" si="2"/>
        <v>24.574553050316396</v>
      </c>
      <c r="O55" s="152">
        <v>81.2</v>
      </c>
      <c r="P55" s="152">
        <v>8.5</v>
      </c>
      <c r="Q55" s="153">
        <f t="shared" si="3"/>
        <v>0.7374872318692544</v>
      </c>
      <c r="R55" s="154">
        <f t="shared" si="4"/>
        <v>8.296220633299285</v>
      </c>
    </row>
    <row r="56" spans="1:18" ht="14.25" customHeight="1">
      <c r="A56" s="310" t="s">
        <v>196</v>
      </c>
      <c r="B56" s="261"/>
      <c r="C56" s="162"/>
      <c r="D56" s="50">
        <v>984000</v>
      </c>
      <c r="E56" s="50">
        <v>16953</v>
      </c>
      <c r="F56" s="50">
        <v>8365</v>
      </c>
      <c r="G56" s="50">
        <v>390</v>
      </c>
      <c r="H56" s="50">
        <v>1303</v>
      </c>
      <c r="I56" s="50">
        <v>8670</v>
      </c>
      <c r="J56" s="50">
        <v>684</v>
      </c>
      <c r="K56" s="50">
        <f t="shared" si="5"/>
        <v>8588</v>
      </c>
      <c r="L56" s="152">
        <f t="shared" si="0"/>
        <v>17.228658536585368</v>
      </c>
      <c r="M56" s="152">
        <f t="shared" si="1"/>
        <v>8.501016260162602</v>
      </c>
      <c r="N56" s="152">
        <f t="shared" si="2"/>
        <v>23.0047779154132</v>
      </c>
      <c r="O56" s="152">
        <v>71.4</v>
      </c>
      <c r="P56" s="152">
        <f t="shared" si="6"/>
        <v>8.810975609756097</v>
      </c>
      <c r="Q56" s="153">
        <f t="shared" si="3"/>
        <v>0.6951219512195121</v>
      </c>
      <c r="R56" s="154">
        <f t="shared" si="4"/>
        <v>8.727642276422763</v>
      </c>
    </row>
    <row r="57" spans="1:18" ht="14.25" customHeight="1">
      <c r="A57" s="310" t="s">
        <v>197</v>
      </c>
      <c r="B57" s="261"/>
      <c r="C57" s="167" t="s">
        <v>83</v>
      </c>
      <c r="D57" s="50">
        <v>980499</v>
      </c>
      <c r="E57" s="50">
        <v>17433</v>
      </c>
      <c r="F57" s="50">
        <v>8604</v>
      </c>
      <c r="G57" s="50">
        <v>355</v>
      </c>
      <c r="H57" s="50">
        <v>1233</v>
      </c>
      <c r="I57" s="50">
        <v>8380</v>
      </c>
      <c r="J57" s="50">
        <v>763</v>
      </c>
      <c r="K57" s="50">
        <v>8834</v>
      </c>
      <c r="L57" s="152">
        <f t="shared" si="0"/>
        <v>17.779722365856568</v>
      </c>
      <c r="M57" s="152">
        <f t="shared" si="1"/>
        <v>8.775123687020589</v>
      </c>
      <c r="N57" s="152">
        <f t="shared" si="2"/>
        <v>20.363678081798888</v>
      </c>
      <c r="O57" s="152">
        <v>66.1</v>
      </c>
      <c r="P57" s="152">
        <f t="shared" si="6"/>
        <v>8.54666858405771</v>
      </c>
      <c r="Q57" s="153">
        <f t="shared" si="3"/>
        <v>0.778175194467307</v>
      </c>
      <c r="R57" s="154">
        <v>9.6</v>
      </c>
    </row>
    <row r="58" spans="1:18" ht="14.25" customHeight="1">
      <c r="A58" s="160"/>
      <c r="B58" s="80"/>
      <c r="C58" s="167"/>
      <c r="D58" s="50"/>
      <c r="E58" s="50"/>
      <c r="F58" s="50"/>
      <c r="G58" s="50"/>
      <c r="H58" s="50"/>
      <c r="I58" s="50"/>
      <c r="J58" s="50"/>
      <c r="K58" s="50"/>
      <c r="L58" s="152"/>
      <c r="M58" s="152"/>
      <c r="N58" s="152"/>
      <c r="O58" s="152"/>
      <c r="P58" s="152"/>
      <c r="Q58" s="153"/>
      <c r="R58" s="154"/>
    </row>
    <row r="59" spans="1:18" ht="14.25" customHeight="1">
      <c r="A59" s="310" t="s">
        <v>198</v>
      </c>
      <c r="B59" s="261"/>
      <c r="C59" s="167"/>
      <c r="D59" s="50">
        <v>982000</v>
      </c>
      <c r="E59" s="50">
        <v>13291</v>
      </c>
      <c r="F59" s="50">
        <v>7830</v>
      </c>
      <c r="G59" s="50">
        <v>299</v>
      </c>
      <c r="H59" s="50">
        <v>1175</v>
      </c>
      <c r="I59" s="50">
        <v>8998</v>
      </c>
      <c r="J59" s="50">
        <v>783</v>
      </c>
      <c r="K59" s="50">
        <f t="shared" si="5"/>
        <v>5461</v>
      </c>
      <c r="L59" s="152">
        <f t="shared" si="0"/>
        <v>13.534623217922606</v>
      </c>
      <c r="M59" s="152">
        <f t="shared" si="1"/>
        <v>7.973523421588595</v>
      </c>
      <c r="N59" s="152">
        <f t="shared" si="2"/>
        <v>22.49642615303589</v>
      </c>
      <c r="O59" s="152">
        <v>81.2</v>
      </c>
      <c r="P59" s="152">
        <f t="shared" si="6"/>
        <v>9.162932790224032</v>
      </c>
      <c r="Q59" s="153">
        <f t="shared" si="3"/>
        <v>0.7973523421588595</v>
      </c>
      <c r="R59" s="154">
        <f t="shared" si="4"/>
        <v>5.5610997963340125</v>
      </c>
    </row>
    <row r="60" spans="1:18" ht="14.25" customHeight="1">
      <c r="A60" s="310" t="s">
        <v>199</v>
      </c>
      <c r="B60" s="261"/>
      <c r="C60" s="167"/>
      <c r="D60" s="50">
        <v>985000</v>
      </c>
      <c r="E60" s="50">
        <v>18006</v>
      </c>
      <c r="F60" s="50">
        <v>7779</v>
      </c>
      <c r="G60" s="50">
        <v>287</v>
      </c>
      <c r="H60" s="50">
        <v>1152</v>
      </c>
      <c r="I60" s="50">
        <v>8616</v>
      </c>
      <c r="J60" s="50">
        <v>793</v>
      </c>
      <c r="K60" s="50">
        <f t="shared" si="5"/>
        <v>10227</v>
      </c>
      <c r="L60" s="152">
        <f t="shared" si="0"/>
        <v>18.28020304568528</v>
      </c>
      <c r="M60" s="152">
        <f t="shared" si="1"/>
        <v>7.89746192893401</v>
      </c>
      <c r="N60" s="152">
        <f t="shared" si="2"/>
        <v>15.939131400644229</v>
      </c>
      <c r="O60" s="152">
        <v>60.1</v>
      </c>
      <c r="P60" s="152">
        <v>8.8</v>
      </c>
      <c r="Q60" s="153">
        <f t="shared" si="3"/>
        <v>0.8050761421319798</v>
      </c>
      <c r="R60" s="154">
        <f t="shared" si="4"/>
        <v>10.38274111675127</v>
      </c>
    </row>
    <row r="61" spans="1:18" ht="14.25" customHeight="1">
      <c r="A61" s="310" t="s">
        <v>200</v>
      </c>
      <c r="B61" s="261"/>
      <c r="C61" s="167"/>
      <c r="D61" s="50">
        <v>991000</v>
      </c>
      <c r="E61" s="50">
        <v>17006</v>
      </c>
      <c r="F61" s="50">
        <v>7823</v>
      </c>
      <c r="G61" s="50">
        <v>262</v>
      </c>
      <c r="H61" s="50">
        <v>1138</v>
      </c>
      <c r="I61" s="50">
        <v>8553</v>
      </c>
      <c r="J61" s="50">
        <v>852</v>
      </c>
      <c r="K61" s="50">
        <f t="shared" si="5"/>
        <v>9183</v>
      </c>
      <c r="L61" s="152">
        <f t="shared" si="0"/>
        <v>17.160443995963675</v>
      </c>
      <c r="M61" s="152">
        <v>8</v>
      </c>
      <c r="N61" s="152">
        <f t="shared" si="2"/>
        <v>15.406327178642833</v>
      </c>
      <c r="O61" s="152">
        <v>62.7</v>
      </c>
      <c r="P61" s="152">
        <v>8.7</v>
      </c>
      <c r="Q61" s="153">
        <f t="shared" si="3"/>
        <v>0.8597376387487387</v>
      </c>
      <c r="R61" s="154">
        <v>9.4</v>
      </c>
    </row>
    <row r="62" spans="1:18" ht="14.25" customHeight="1">
      <c r="A62" s="310" t="s">
        <v>201</v>
      </c>
      <c r="B62" s="261"/>
      <c r="C62" s="167"/>
      <c r="D62" s="50">
        <v>998000</v>
      </c>
      <c r="E62" s="50">
        <v>17185</v>
      </c>
      <c r="F62" s="50">
        <v>7622</v>
      </c>
      <c r="G62" s="50">
        <v>279</v>
      </c>
      <c r="H62" s="50">
        <v>1106</v>
      </c>
      <c r="I62" s="50">
        <v>9229</v>
      </c>
      <c r="J62" s="50">
        <v>883</v>
      </c>
      <c r="K62" s="50">
        <f t="shared" si="5"/>
        <v>9563</v>
      </c>
      <c r="L62" s="152">
        <f t="shared" si="0"/>
        <v>17.21943887775551</v>
      </c>
      <c r="M62" s="152">
        <v>7.7</v>
      </c>
      <c r="N62" s="152">
        <f t="shared" si="2"/>
        <v>16.23508874018039</v>
      </c>
      <c r="O62" s="152">
        <v>60.5</v>
      </c>
      <c r="P62" s="152">
        <v>9.3</v>
      </c>
      <c r="Q62" s="153">
        <f t="shared" si="3"/>
        <v>0.8847695390781564</v>
      </c>
      <c r="R62" s="154">
        <v>9.7</v>
      </c>
    </row>
    <row r="63" spans="1:18" ht="14.25" customHeight="1">
      <c r="A63" s="310" t="s">
        <v>202</v>
      </c>
      <c r="B63" s="261"/>
      <c r="C63" s="167" t="s">
        <v>83</v>
      </c>
      <c r="D63" s="50">
        <v>1002420</v>
      </c>
      <c r="E63" s="50">
        <v>18125</v>
      </c>
      <c r="F63" s="50">
        <v>7776</v>
      </c>
      <c r="G63" s="50">
        <v>237</v>
      </c>
      <c r="H63" s="50">
        <v>1078</v>
      </c>
      <c r="I63" s="50">
        <v>9766</v>
      </c>
      <c r="J63" s="50">
        <v>955</v>
      </c>
      <c r="K63" s="50">
        <f t="shared" si="5"/>
        <v>10349</v>
      </c>
      <c r="L63" s="152">
        <f t="shared" si="0"/>
        <v>18.081243390993798</v>
      </c>
      <c r="M63" s="152">
        <f t="shared" si="1"/>
        <v>7.757227509427186</v>
      </c>
      <c r="N63" s="152">
        <f t="shared" si="2"/>
        <v>13.075862068965519</v>
      </c>
      <c r="O63" s="152">
        <v>56.1</v>
      </c>
      <c r="P63" s="152">
        <f t="shared" si="6"/>
        <v>9.742423335528022</v>
      </c>
      <c r="Q63" s="153">
        <f t="shared" si="3"/>
        <v>0.9526944793599489</v>
      </c>
      <c r="R63" s="154">
        <f t="shared" si="4"/>
        <v>10.32401588156661</v>
      </c>
    </row>
    <row r="64" spans="1:18" ht="14.25" customHeight="1">
      <c r="A64" s="160"/>
      <c r="B64" s="80"/>
      <c r="C64" s="167"/>
      <c r="D64" s="50"/>
      <c r="E64" s="50"/>
      <c r="F64" s="50"/>
      <c r="G64" s="50"/>
      <c r="H64" s="50"/>
      <c r="I64" s="50"/>
      <c r="J64" s="50"/>
      <c r="K64" s="50"/>
      <c r="L64" s="152"/>
      <c r="M64" s="152"/>
      <c r="N64" s="152"/>
      <c r="O64" s="152"/>
      <c r="P64" s="152"/>
      <c r="Q64" s="153"/>
      <c r="R64" s="154"/>
    </row>
    <row r="65" spans="1:18" ht="14.25" customHeight="1">
      <c r="A65" s="310" t="s">
        <v>203</v>
      </c>
      <c r="B65" s="261"/>
      <c r="C65" s="167"/>
      <c r="D65" s="50">
        <v>1008000</v>
      </c>
      <c r="E65" s="50">
        <v>19065</v>
      </c>
      <c r="F65" s="50">
        <v>7512</v>
      </c>
      <c r="G65" s="50">
        <v>234</v>
      </c>
      <c r="H65" s="50">
        <v>1077</v>
      </c>
      <c r="I65" s="50">
        <v>10154</v>
      </c>
      <c r="J65" s="50">
        <v>1042</v>
      </c>
      <c r="K65" s="50">
        <v>11523</v>
      </c>
      <c r="L65" s="152">
        <f t="shared" si="0"/>
        <v>18.913690476190478</v>
      </c>
      <c r="M65" s="152">
        <v>7.4</v>
      </c>
      <c r="N65" s="152">
        <f t="shared" si="2"/>
        <v>12.273800157356412</v>
      </c>
      <c r="O65" s="152">
        <v>53.5</v>
      </c>
      <c r="P65" s="152">
        <v>10</v>
      </c>
      <c r="Q65" s="153">
        <f t="shared" si="3"/>
        <v>1.0337301587301586</v>
      </c>
      <c r="R65" s="154">
        <v>11.4</v>
      </c>
    </row>
    <row r="66" spans="1:18" ht="14.25" customHeight="1">
      <c r="A66" s="310" t="s">
        <v>204</v>
      </c>
      <c r="B66" s="261"/>
      <c r="C66" s="167"/>
      <c r="D66" s="50">
        <v>1019000</v>
      </c>
      <c r="E66" s="50">
        <v>19818</v>
      </c>
      <c r="F66" s="50">
        <v>7644</v>
      </c>
      <c r="G66" s="50">
        <v>236</v>
      </c>
      <c r="H66" s="50">
        <v>1049</v>
      </c>
      <c r="I66" s="50">
        <v>10020</v>
      </c>
      <c r="J66" s="50">
        <v>1087</v>
      </c>
      <c r="K66" s="50">
        <f t="shared" si="5"/>
        <v>12174</v>
      </c>
      <c r="L66" s="152">
        <f t="shared" si="0"/>
        <v>19.44847890088322</v>
      </c>
      <c r="M66" s="152">
        <f t="shared" si="1"/>
        <v>7.5014720314033365</v>
      </c>
      <c r="N66" s="152">
        <f t="shared" si="2"/>
        <v>11.908366131799374</v>
      </c>
      <c r="O66" s="152">
        <v>50.3</v>
      </c>
      <c r="P66" s="152">
        <f t="shared" si="6"/>
        <v>9.833169774288518</v>
      </c>
      <c r="Q66" s="153">
        <f t="shared" si="3"/>
        <v>1.0667320902845927</v>
      </c>
      <c r="R66" s="154">
        <f t="shared" si="4"/>
        <v>11.947006869479882</v>
      </c>
    </row>
    <row r="67" spans="1:18" ht="14.25" customHeight="1">
      <c r="A67" s="310" t="s">
        <v>205</v>
      </c>
      <c r="B67" s="261"/>
      <c r="C67" s="167"/>
      <c r="D67" s="50">
        <v>1032000</v>
      </c>
      <c r="E67" s="50">
        <v>20312</v>
      </c>
      <c r="F67" s="50">
        <v>7882</v>
      </c>
      <c r="G67" s="50">
        <v>226</v>
      </c>
      <c r="H67" s="50">
        <v>981</v>
      </c>
      <c r="I67" s="50">
        <v>9743</v>
      </c>
      <c r="J67" s="50">
        <v>1030</v>
      </c>
      <c r="K67" s="50">
        <f t="shared" si="5"/>
        <v>12430</v>
      </c>
      <c r="L67" s="152">
        <f t="shared" si="0"/>
        <v>19.682170542635657</v>
      </c>
      <c r="M67" s="152">
        <f t="shared" si="1"/>
        <v>7.637596899224807</v>
      </c>
      <c r="N67" s="152">
        <f t="shared" si="2"/>
        <v>11.126427727451754</v>
      </c>
      <c r="O67" s="152">
        <v>46.1</v>
      </c>
      <c r="P67" s="152">
        <f t="shared" si="6"/>
        <v>9.440891472868216</v>
      </c>
      <c r="Q67" s="153">
        <f t="shared" si="3"/>
        <v>0.9980620155038761</v>
      </c>
      <c r="R67" s="154">
        <f t="shared" si="4"/>
        <v>12.044573643410853</v>
      </c>
    </row>
    <row r="68" spans="1:18" ht="14.25" customHeight="1">
      <c r="A68" s="310" t="s">
        <v>206</v>
      </c>
      <c r="B68" s="261"/>
      <c r="C68" s="167"/>
      <c r="D68" s="50">
        <v>1045779</v>
      </c>
      <c r="E68" s="50">
        <v>19723</v>
      </c>
      <c r="F68" s="50">
        <v>7857</v>
      </c>
      <c r="G68" s="50">
        <v>228</v>
      </c>
      <c r="H68" s="50">
        <v>993</v>
      </c>
      <c r="I68" s="50">
        <v>9023</v>
      </c>
      <c r="J68" s="50">
        <v>1053</v>
      </c>
      <c r="K68" s="50">
        <f t="shared" si="5"/>
        <v>11866</v>
      </c>
      <c r="L68" s="152">
        <f t="shared" si="0"/>
        <v>18.859625217182597</v>
      </c>
      <c r="M68" s="152">
        <f t="shared" si="1"/>
        <v>7.513059642620478</v>
      </c>
      <c r="N68" s="152">
        <f t="shared" si="2"/>
        <v>11.560107488718755</v>
      </c>
      <c r="O68" s="152">
        <v>47.9</v>
      </c>
      <c r="P68" s="152">
        <f t="shared" si="6"/>
        <v>8.628017965554864</v>
      </c>
      <c r="Q68" s="153">
        <f t="shared" si="3"/>
        <v>1.0069049005573836</v>
      </c>
      <c r="R68" s="154">
        <f t="shared" si="4"/>
        <v>11.34656557456212</v>
      </c>
    </row>
    <row r="69" spans="1:18" ht="14.25" customHeight="1">
      <c r="A69" s="310" t="s">
        <v>207</v>
      </c>
      <c r="B69" s="261"/>
      <c r="C69" s="167"/>
      <c r="D69" s="50">
        <v>1066895</v>
      </c>
      <c r="E69" s="50">
        <v>18817</v>
      </c>
      <c r="F69" s="50">
        <v>7706</v>
      </c>
      <c r="G69" s="50">
        <v>186</v>
      </c>
      <c r="H69" s="50">
        <v>901</v>
      </c>
      <c r="I69" s="50">
        <v>8427</v>
      </c>
      <c r="J69" s="50">
        <v>1120</v>
      </c>
      <c r="K69" s="50">
        <f t="shared" si="5"/>
        <v>11111</v>
      </c>
      <c r="L69" s="152">
        <f t="shared" si="0"/>
        <v>17.63716204499974</v>
      </c>
      <c r="M69" s="152">
        <f t="shared" si="1"/>
        <v>7.222828863196472</v>
      </c>
      <c r="N69" s="152">
        <f t="shared" si="2"/>
        <v>9.884678747940692</v>
      </c>
      <c r="O69" s="152">
        <v>45.7</v>
      </c>
      <c r="P69" s="152">
        <f t="shared" si="6"/>
        <v>7.898621701292067</v>
      </c>
      <c r="Q69" s="153">
        <f t="shared" si="3"/>
        <v>1.0497752824785944</v>
      </c>
      <c r="R69" s="154">
        <f t="shared" si="4"/>
        <v>10.41433318180327</v>
      </c>
    </row>
    <row r="70" spans="1:18" ht="14.25" customHeight="1">
      <c r="A70" s="160"/>
      <c r="B70" s="80"/>
      <c r="C70" s="167"/>
      <c r="D70" s="50"/>
      <c r="E70" s="50"/>
      <c r="F70" s="50"/>
      <c r="G70" s="50"/>
      <c r="H70" s="50"/>
      <c r="I70" s="50"/>
      <c r="J70" s="50"/>
      <c r="K70" s="50"/>
      <c r="L70" s="152"/>
      <c r="M70" s="152"/>
      <c r="N70" s="152"/>
      <c r="O70" s="152"/>
      <c r="P70" s="152"/>
      <c r="Q70" s="153"/>
      <c r="R70" s="154"/>
    </row>
    <row r="71" spans="1:18" ht="14.25" customHeight="1">
      <c r="A71" s="310" t="s">
        <v>208</v>
      </c>
      <c r="B71" s="261"/>
      <c r="C71" s="167"/>
      <c r="D71" s="50">
        <v>1078317</v>
      </c>
      <c r="E71" s="50">
        <v>18062</v>
      </c>
      <c r="F71" s="50">
        <v>7539</v>
      </c>
      <c r="G71" s="50">
        <v>166</v>
      </c>
      <c r="H71" s="50">
        <v>842</v>
      </c>
      <c r="I71" s="50">
        <v>7784</v>
      </c>
      <c r="J71" s="50">
        <v>1167</v>
      </c>
      <c r="K71" s="50">
        <f t="shared" si="5"/>
        <v>10523</v>
      </c>
      <c r="L71" s="152">
        <f t="shared" si="0"/>
        <v>16.750176432347814</v>
      </c>
      <c r="M71" s="152">
        <v>6.9</v>
      </c>
      <c r="N71" s="152">
        <f t="shared" si="2"/>
        <v>9.190565828811872</v>
      </c>
      <c r="O71" s="152">
        <v>44.5</v>
      </c>
      <c r="P71" s="152">
        <f t="shared" si="6"/>
        <v>7.218656480422733</v>
      </c>
      <c r="Q71" s="153">
        <f t="shared" si="3"/>
        <v>1.0822420494158953</v>
      </c>
      <c r="R71" s="154">
        <f t="shared" si="4"/>
        <v>9.758725866326877</v>
      </c>
    </row>
    <row r="72" spans="1:48" ht="14.25" customHeight="1">
      <c r="A72" s="310" t="s">
        <v>209</v>
      </c>
      <c r="B72" s="261"/>
      <c r="C72" s="167"/>
      <c r="D72" s="50">
        <v>1088566</v>
      </c>
      <c r="E72" s="50">
        <v>17009</v>
      </c>
      <c r="F72" s="50">
        <v>7506</v>
      </c>
      <c r="G72" s="50">
        <v>160</v>
      </c>
      <c r="H72" s="50">
        <v>901</v>
      </c>
      <c r="I72" s="50">
        <v>7335</v>
      </c>
      <c r="J72" s="50">
        <v>1163</v>
      </c>
      <c r="K72" s="50">
        <f t="shared" si="5"/>
        <v>9503</v>
      </c>
      <c r="L72" s="152">
        <f t="shared" si="0"/>
        <v>15.625143537461213</v>
      </c>
      <c r="M72" s="152">
        <f t="shared" si="1"/>
        <v>6.895309976611432</v>
      </c>
      <c r="N72" s="152">
        <f t="shared" si="2"/>
        <v>9.40678464342407</v>
      </c>
      <c r="O72" s="152">
        <v>50.3</v>
      </c>
      <c r="P72" s="152">
        <f t="shared" si="6"/>
        <v>6.738222579062731</v>
      </c>
      <c r="Q72" s="153">
        <f t="shared" si="3"/>
        <v>1.0683780312815208</v>
      </c>
      <c r="R72" s="154">
        <f t="shared" si="4"/>
        <v>8.729833560849778</v>
      </c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18" ht="14.25" customHeight="1">
      <c r="A73" s="310" t="s">
        <v>210</v>
      </c>
      <c r="B73" s="261"/>
      <c r="C73" s="167"/>
      <c r="D73" s="50">
        <v>1097284</v>
      </c>
      <c r="E73" s="50">
        <v>16462</v>
      </c>
      <c r="F73" s="50">
        <v>7466</v>
      </c>
      <c r="G73" s="50">
        <v>123</v>
      </c>
      <c r="H73" s="50">
        <v>786</v>
      </c>
      <c r="I73" s="50">
        <v>7180</v>
      </c>
      <c r="J73" s="50">
        <v>1151</v>
      </c>
      <c r="K73" s="50">
        <f t="shared" si="5"/>
        <v>8996</v>
      </c>
      <c r="L73" s="152">
        <f t="shared" si="0"/>
        <v>15.002497074595091</v>
      </c>
      <c r="M73" s="152">
        <f t="shared" si="1"/>
        <v>6.80407260107684</v>
      </c>
      <c r="N73" s="152">
        <f t="shared" si="2"/>
        <v>7.47175312841696</v>
      </c>
      <c r="O73" s="152">
        <v>45.6</v>
      </c>
      <c r="P73" s="152">
        <f t="shared" si="6"/>
        <v>6.5434290484505375</v>
      </c>
      <c r="Q73" s="153">
        <f>J73/D73*1000</f>
        <v>1.0489535981569038</v>
      </c>
      <c r="R73" s="154">
        <f t="shared" si="4"/>
        <v>8.19842447351825</v>
      </c>
    </row>
    <row r="74" spans="1:18" ht="14.25" customHeight="1">
      <c r="A74" s="310"/>
      <c r="B74" s="261"/>
      <c r="C74" s="167"/>
      <c r="D74" s="50"/>
      <c r="E74" s="50"/>
      <c r="F74" s="50"/>
      <c r="G74" s="50"/>
      <c r="H74" s="50"/>
      <c r="I74" s="50"/>
      <c r="J74" s="50"/>
      <c r="K74" s="50"/>
      <c r="L74" s="51"/>
      <c r="M74" s="51"/>
      <c r="N74" s="51"/>
      <c r="O74" s="51"/>
      <c r="P74" s="51"/>
      <c r="Q74" s="52"/>
      <c r="R74" s="51"/>
    </row>
    <row r="75" spans="1:18" ht="14.25">
      <c r="A75" s="320"/>
      <c r="B75" s="321"/>
      <c r="C75" s="170"/>
      <c r="D75" s="155"/>
      <c r="E75" s="155"/>
      <c r="F75" s="155"/>
      <c r="G75" s="155"/>
      <c r="H75" s="155"/>
      <c r="I75" s="155"/>
      <c r="J75" s="155"/>
      <c r="K75" s="155"/>
      <c r="L75" s="156"/>
      <c r="M75" s="156"/>
      <c r="N75" s="156"/>
      <c r="O75" s="156"/>
      <c r="P75" s="156"/>
      <c r="Q75" s="157"/>
      <c r="R75" s="156"/>
    </row>
    <row r="76" spans="1:15" ht="14.25">
      <c r="A76" s="163" t="s">
        <v>241</v>
      </c>
      <c r="J76" s="50"/>
      <c r="N76" s="171"/>
      <c r="O76" s="171"/>
    </row>
    <row r="77" ht="14.25">
      <c r="A77" s="30" t="s">
        <v>79</v>
      </c>
    </row>
  </sheetData>
  <sheetProtection/>
  <mergeCells count="73">
    <mergeCell ref="A53:B53"/>
    <mergeCell ref="A57:B57"/>
    <mergeCell ref="A71:B71"/>
    <mergeCell ref="A66:B66"/>
    <mergeCell ref="A67:B67"/>
    <mergeCell ref="A69:B69"/>
    <mergeCell ref="A68:B68"/>
    <mergeCell ref="A60:B60"/>
    <mergeCell ref="A54:B54"/>
    <mergeCell ref="A75:B75"/>
    <mergeCell ref="A72:B72"/>
    <mergeCell ref="A73:B73"/>
    <mergeCell ref="A74:B74"/>
    <mergeCell ref="A55:B55"/>
    <mergeCell ref="A65:B65"/>
    <mergeCell ref="A61:B61"/>
    <mergeCell ref="A62:B62"/>
    <mergeCell ref="A44:B44"/>
    <mergeCell ref="A45:B45"/>
    <mergeCell ref="A47:B47"/>
    <mergeCell ref="A48:B48"/>
    <mergeCell ref="A63:B63"/>
    <mergeCell ref="A59:B59"/>
    <mergeCell ref="A56:B56"/>
    <mergeCell ref="A51:B51"/>
    <mergeCell ref="A49:B49"/>
    <mergeCell ref="A50:B50"/>
    <mergeCell ref="A43:B43"/>
    <mergeCell ref="A37:B37"/>
    <mergeCell ref="A38:B38"/>
    <mergeCell ref="A39:B39"/>
    <mergeCell ref="A35:B35"/>
    <mergeCell ref="A36:B36"/>
    <mergeCell ref="A41:B41"/>
    <mergeCell ref="A42:B42"/>
    <mergeCell ref="A33:B33"/>
    <mergeCell ref="A20:B20"/>
    <mergeCell ref="A21:B21"/>
    <mergeCell ref="A23:B23"/>
    <mergeCell ref="A24:B24"/>
    <mergeCell ref="A29:B29"/>
    <mergeCell ref="A30:B30"/>
    <mergeCell ref="A31:B31"/>
    <mergeCell ref="A25:B25"/>
    <mergeCell ref="A26:B26"/>
    <mergeCell ref="G7:G9"/>
    <mergeCell ref="C7:D9"/>
    <mergeCell ref="A17:B17"/>
    <mergeCell ref="A14:B14"/>
    <mergeCell ref="A12:B12"/>
    <mergeCell ref="A32:B32"/>
    <mergeCell ref="A27:B27"/>
    <mergeCell ref="A15:B15"/>
    <mergeCell ref="P7:P9"/>
    <mergeCell ref="K7:K9"/>
    <mergeCell ref="L7:L9"/>
    <mergeCell ref="N7:N9"/>
    <mergeCell ref="A13:B13"/>
    <mergeCell ref="A19:B19"/>
    <mergeCell ref="M7:M9"/>
    <mergeCell ref="O7:O9"/>
    <mergeCell ref="A18:B18"/>
    <mergeCell ref="A11:B11"/>
    <mergeCell ref="A3:R3"/>
    <mergeCell ref="A5:R5"/>
    <mergeCell ref="A7:B9"/>
    <mergeCell ref="E7:E9"/>
    <mergeCell ref="F7:F9"/>
    <mergeCell ref="H7:H9"/>
    <mergeCell ref="I7:I9"/>
    <mergeCell ref="J7:J9"/>
    <mergeCell ref="R7:R9"/>
    <mergeCell ref="Q7:Q9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9"/>
  <sheetViews>
    <sheetView zoomScaleSheetLayoutView="75" zoomScalePageLayoutView="0" workbookViewId="0" topLeftCell="A1">
      <selection activeCell="K63" sqref="K63"/>
    </sheetView>
  </sheetViews>
  <sheetFormatPr defaultColWidth="9.00390625" defaultRowHeight="13.5"/>
  <cols>
    <col min="1" max="1" width="13.625" style="30" customWidth="1"/>
    <col min="2" max="2" width="11.00390625" style="30" customWidth="1"/>
    <col min="3" max="3" width="6.875" style="30" customWidth="1"/>
    <col min="4" max="4" width="7.00390625" style="30" customWidth="1"/>
    <col min="5" max="28" width="6.125" style="30" customWidth="1"/>
    <col min="29" max="16384" width="9.00390625" style="30" customWidth="1"/>
  </cols>
  <sheetData>
    <row r="1" spans="1:28" ht="14.25">
      <c r="A1" s="121" t="s">
        <v>255</v>
      </c>
      <c r="AB1" s="174" t="s">
        <v>256</v>
      </c>
    </row>
    <row r="2" ht="14.25">
      <c r="AB2" s="56"/>
    </row>
    <row r="3" spans="1:28" ht="14.25">
      <c r="A3" s="335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</row>
    <row r="4" spans="1:28" ht="15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9" ht="14.25">
      <c r="A5" s="323" t="s">
        <v>258</v>
      </c>
      <c r="B5" s="322" t="s">
        <v>261</v>
      </c>
      <c r="C5" s="322"/>
      <c r="D5" s="322"/>
      <c r="E5" s="322"/>
      <c r="F5" s="322"/>
      <c r="G5" s="322"/>
      <c r="H5" s="322"/>
      <c r="I5" s="322" t="s">
        <v>264</v>
      </c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 t="s">
        <v>265</v>
      </c>
      <c r="W5" s="322"/>
      <c r="X5" s="322" t="s">
        <v>266</v>
      </c>
      <c r="Y5" s="322"/>
      <c r="Z5" s="328" t="s">
        <v>267</v>
      </c>
      <c r="AA5" s="260"/>
      <c r="AB5" s="260"/>
      <c r="AC5" s="55"/>
    </row>
    <row r="6" spans="1:29" ht="14.25">
      <c r="A6" s="324"/>
      <c r="B6" s="325" t="s">
        <v>262</v>
      </c>
      <c r="C6" s="325"/>
      <c r="D6" s="325"/>
      <c r="E6" s="325" t="s">
        <v>57</v>
      </c>
      <c r="F6" s="325"/>
      <c r="G6" s="325" t="s">
        <v>58</v>
      </c>
      <c r="H6" s="325"/>
      <c r="I6" s="325" t="s">
        <v>216</v>
      </c>
      <c r="J6" s="325"/>
      <c r="K6" s="325"/>
      <c r="L6" s="325" t="s">
        <v>57</v>
      </c>
      <c r="M6" s="325"/>
      <c r="N6" s="325" t="s">
        <v>58</v>
      </c>
      <c r="O6" s="325"/>
      <c r="P6" s="325" t="s">
        <v>263</v>
      </c>
      <c r="Q6" s="325"/>
      <c r="R6" s="325"/>
      <c r="S6" s="325"/>
      <c r="T6" s="325"/>
      <c r="U6" s="325"/>
      <c r="V6" s="325"/>
      <c r="W6" s="325"/>
      <c r="X6" s="325"/>
      <c r="Y6" s="325"/>
      <c r="Z6" s="328"/>
      <c r="AA6" s="260"/>
      <c r="AB6" s="260"/>
      <c r="AC6" s="55"/>
    </row>
    <row r="7" spans="1:29" ht="14.25">
      <c r="A7" s="324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 t="s">
        <v>56</v>
      </c>
      <c r="Q7" s="326"/>
      <c r="R7" s="326" t="s">
        <v>57</v>
      </c>
      <c r="S7" s="326"/>
      <c r="T7" s="326" t="s">
        <v>58</v>
      </c>
      <c r="U7" s="326"/>
      <c r="V7" s="326"/>
      <c r="W7" s="326"/>
      <c r="X7" s="326"/>
      <c r="Y7" s="326"/>
      <c r="Z7" s="328"/>
      <c r="AA7" s="260"/>
      <c r="AB7" s="260"/>
      <c r="AC7" s="55"/>
    </row>
    <row r="8" spans="1:29" ht="18.75" customHeight="1">
      <c r="A8" s="184" t="s">
        <v>259</v>
      </c>
      <c r="B8" s="332">
        <f>SUM(E8:H8)</f>
        <v>16462</v>
      </c>
      <c r="C8" s="329"/>
      <c r="D8" s="329"/>
      <c r="E8" s="329">
        <f>SUM(E10:F21)</f>
        <v>8409</v>
      </c>
      <c r="F8" s="329"/>
      <c r="G8" s="329">
        <f>SUM(G10:H21)</f>
        <v>8053</v>
      </c>
      <c r="H8" s="329"/>
      <c r="I8" s="329">
        <f>SUM(L8:O8)</f>
        <v>7466</v>
      </c>
      <c r="J8" s="329"/>
      <c r="K8" s="329"/>
      <c r="L8" s="329">
        <f>SUM(L10:M21)</f>
        <v>3937</v>
      </c>
      <c r="M8" s="329"/>
      <c r="N8" s="329">
        <f>SUM(N10:O21)</f>
        <v>3529</v>
      </c>
      <c r="O8" s="329"/>
      <c r="P8" s="329">
        <f>SUM(R8:U8)</f>
        <v>123</v>
      </c>
      <c r="Q8" s="329"/>
      <c r="R8" s="329">
        <f>SUM(R10:S21)</f>
        <v>68</v>
      </c>
      <c r="S8" s="329"/>
      <c r="T8" s="329">
        <f>SUM(T10:U21)</f>
        <v>55</v>
      </c>
      <c r="U8" s="329"/>
      <c r="V8" s="329">
        <f>SUM(V10:W21)</f>
        <v>786</v>
      </c>
      <c r="W8" s="329"/>
      <c r="X8" s="329">
        <f>SUM(X10:Y21)</f>
        <v>7180</v>
      </c>
      <c r="Y8" s="329"/>
      <c r="Z8" s="329">
        <f>SUM(Z10:AB21)</f>
        <v>1151</v>
      </c>
      <c r="AA8" s="329"/>
      <c r="AB8" s="329"/>
      <c r="AC8" s="55"/>
    </row>
    <row r="9" spans="1:29" ht="18.75" customHeight="1">
      <c r="A9" s="168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55"/>
    </row>
    <row r="10" spans="1:29" ht="18.75" customHeight="1">
      <c r="A10" s="183" t="s">
        <v>260</v>
      </c>
      <c r="B10" s="330">
        <f aca="true" t="shared" si="0" ref="B10:B21">SUM(E10:H10)</f>
        <v>1403</v>
      </c>
      <c r="C10" s="330"/>
      <c r="D10" s="330"/>
      <c r="E10" s="330">
        <v>711</v>
      </c>
      <c r="F10" s="330"/>
      <c r="G10" s="330">
        <v>692</v>
      </c>
      <c r="H10" s="330"/>
      <c r="I10" s="330">
        <f aca="true" t="shared" si="1" ref="I10:I21">SUM(L10:O10)</f>
        <v>730</v>
      </c>
      <c r="J10" s="330"/>
      <c r="K10" s="330"/>
      <c r="L10" s="330">
        <v>370</v>
      </c>
      <c r="M10" s="330"/>
      <c r="N10" s="330">
        <v>360</v>
      </c>
      <c r="O10" s="330"/>
      <c r="P10" s="330">
        <f aca="true" t="shared" si="2" ref="P10:P21">SUM(R10:U10)</f>
        <v>5</v>
      </c>
      <c r="Q10" s="330"/>
      <c r="R10" s="330">
        <v>2</v>
      </c>
      <c r="S10" s="330"/>
      <c r="T10" s="330">
        <v>3</v>
      </c>
      <c r="U10" s="330"/>
      <c r="V10" s="330">
        <v>62</v>
      </c>
      <c r="W10" s="330"/>
      <c r="X10" s="330">
        <v>301</v>
      </c>
      <c r="Y10" s="330"/>
      <c r="Z10" s="330">
        <v>75</v>
      </c>
      <c r="AA10" s="330"/>
      <c r="AB10" s="330"/>
      <c r="AC10" s="55"/>
    </row>
    <row r="11" spans="1:29" ht="18.75" customHeight="1">
      <c r="A11" s="80">
        <v>2</v>
      </c>
      <c r="B11" s="331">
        <f t="shared" si="0"/>
        <v>1237</v>
      </c>
      <c r="C11" s="330"/>
      <c r="D11" s="330"/>
      <c r="E11" s="330">
        <v>633</v>
      </c>
      <c r="F11" s="330"/>
      <c r="G11" s="330">
        <v>604</v>
      </c>
      <c r="H11" s="330"/>
      <c r="I11" s="330">
        <f t="shared" si="1"/>
        <v>653</v>
      </c>
      <c r="J11" s="330"/>
      <c r="K11" s="330"/>
      <c r="L11" s="330">
        <v>337</v>
      </c>
      <c r="M11" s="330"/>
      <c r="N11" s="330">
        <v>316</v>
      </c>
      <c r="O11" s="330"/>
      <c r="P11" s="330">
        <f t="shared" si="2"/>
        <v>12</v>
      </c>
      <c r="Q11" s="330"/>
      <c r="R11" s="330">
        <v>7</v>
      </c>
      <c r="S11" s="330"/>
      <c r="T11" s="330">
        <v>5</v>
      </c>
      <c r="U11" s="330"/>
      <c r="V11" s="330">
        <v>71</v>
      </c>
      <c r="W11" s="330"/>
      <c r="X11" s="330">
        <v>309</v>
      </c>
      <c r="Y11" s="330"/>
      <c r="Z11" s="330">
        <v>72</v>
      </c>
      <c r="AA11" s="330"/>
      <c r="AB11" s="330"/>
      <c r="AC11" s="55"/>
    </row>
    <row r="12" spans="1:28" ht="18.75" customHeight="1">
      <c r="A12" s="80">
        <v>3</v>
      </c>
      <c r="B12" s="331">
        <f t="shared" si="0"/>
        <v>1364</v>
      </c>
      <c r="C12" s="330"/>
      <c r="D12" s="330"/>
      <c r="E12" s="330">
        <v>688</v>
      </c>
      <c r="F12" s="330"/>
      <c r="G12" s="330">
        <v>676</v>
      </c>
      <c r="H12" s="330"/>
      <c r="I12" s="330">
        <f t="shared" si="1"/>
        <v>670</v>
      </c>
      <c r="J12" s="330"/>
      <c r="K12" s="330"/>
      <c r="L12" s="330">
        <v>361</v>
      </c>
      <c r="M12" s="330"/>
      <c r="N12" s="330">
        <v>309</v>
      </c>
      <c r="O12" s="330"/>
      <c r="P12" s="330">
        <f t="shared" si="2"/>
        <v>15</v>
      </c>
      <c r="Q12" s="330"/>
      <c r="R12" s="330">
        <v>9</v>
      </c>
      <c r="S12" s="330"/>
      <c r="T12" s="330">
        <v>6</v>
      </c>
      <c r="U12" s="330"/>
      <c r="V12" s="330">
        <v>70</v>
      </c>
      <c r="W12" s="330"/>
      <c r="X12" s="330">
        <v>836</v>
      </c>
      <c r="Y12" s="330"/>
      <c r="Z12" s="330">
        <v>124</v>
      </c>
      <c r="AA12" s="330"/>
      <c r="AB12" s="330"/>
    </row>
    <row r="13" spans="1:28" ht="18.75" customHeight="1">
      <c r="A13" s="80">
        <v>4</v>
      </c>
      <c r="B13" s="331">
        <f t="shared" si="0"/>
        <v>1395</v>
      </c>
      <c r="C13" s="330"/>
      <c r="D13" s="330"/>
      <c r="E13" s="330">
        <v>725</v>
      </c>
      <c r="F13" s="330"/>
      <c r="G13" s="330">
        <v>670</v>
      </c>
      <c r="H13" s="330"/>
      <c r="I13" s="330">
        <f t="shared" si="1"/>
        <v>620</v>
      </c>
      <c r="J13" s="330"/>
      <c r="K13" s="330"/>
      <c r="L13" s="330">
        <v>309</v>
      </c>
      <c r="M13" s="330"/>
      <c r="N13" s="330">
        <v>311</v>
      </c>
      <c r="O13" s="330"/>
      <c r="P13" s="330">
        <f t="shared" si="2"/>
        <v>15</v>
      </c>
      <c r="Q13" s="330"/>
      <c r="R13" s="330">
        <v>5</v>
      </c>
      <c r="S13" s="330"/>
      <c r="T13" s="330">
        <v>10</v>
      </c>
      <c r="U13" s="330"/>
      <c r="V13" s="330">
        <v>55</v>
      </c>
      <c r="W13" s="330"/>
      <c r="X13" s="330">
        <v>881</v>
      </c>
      <c r="Y13" s="330"/>
      <c r="Z13" s="330">
        <v>97</v>
      </c>
      <c r="AA13" s="330"/>
      <c r="AB13" s="330"/>
    </row>
    <row r="14" spans="1:28" ht="18.75" customHeight="1">
      <c r="A14" s="80">
        <v>5</v>
      </c>
      <c r="B14" s="331">
        <f t="shared" si="0"/>
        <v>1448</v>
      </c>
      <c r="C14" s="330"/>
      <c r="D14" s="330"/>
      <c r="E14" s="330">
        <v>746</v>
      </c>
      <c r="F14" s="330"/>
      <c r="G14" s="330">
        <v>702</v>
      </c>
      <c r="H14" s="330"/>
      <c r="I14" s="330">
        <f t="shared" si="1"/>
        <v>586</v>
      </c>
      <c r="J14" s="330"/>
      <c r="K14" s="330"/>
      <c r="L14" s="330">
        <v>313</v>
      </c>
      <c r="M14" s="330"/>
      <c r="N14" s="330">
        <v>273</v>
      </c>
      <c r="O14" s="330"/>
      <c r="P14" s="330">
        <f t="shared" si="2"/>
        <v>9</v>
      </c>
      <c r="Q14" s="330"/>
      <c r="R14" s="330">
        <v>6</v>
      </c>
      <c r="S14" s="330"/>
      <c r="T14" s="330">
        <v>3</v>
      </c>
      <c r="U14" s="330"/>
      <c r="V14" s="330">
        <v>70</v>
      </c>
      <c r="W14" s="330"/>
      <c r="X14" s="330">
        <v>780</v>
      </c>
      <c r="Y14" s="330"/>
      <c r="Z14" s="330">
        <v>92</v>
      </c>
      <c r="AA14" s="330"/>
      <c r="AB14" s="330"/>
    </row>
    <row r="15" spans="1:28" ht="18.75" customHeight="1">
      <c r="A15" s="80">
        <v>6</v>
      </c>
      <c r="B15" s="331">
        <f t="shared" si="0"/>
        <v>1429</v>
      </c>
      <c r="C15" s="330"/>
      <c r="D15" s="330"/>
      <c r="E15" s="330">
        <v>732</v>
      </c>
      <c r="F15" s="330"/>
      <c r="G15" s="330">
        <v>697</v>
      </c>
      <c r="H15" s="330"/>
      <c r="I15" s="330">
        <f t="shared" si="1"/>
        <v>585</v>
      </c>
      <c r="J15" s="330"/>
      <c r="K15" s="330"/>
      <c r="L15" s="330">
        <v>316</v>
      </c>
      <c r="M15" s="330"/>
      <c r="N15" s="330">
        <v>269</v>
      </c>
      <c r="O15" s="330"/>
      <c r="P15" s="330">
        <f t="shared" si="2"/>
        <v>5</v>
      </c>
      <c r="Q15" s="330"/>
      <c r="R15" s="330">
        <v>2</v>
      </c>
      <c r="S15" s="330"/>
      <c r="T15" s="330">
        <v>3</v>
      </c>
      <c r="U15" s="330"/>
      <c r="V15" s="330">
        <v>65</v>
      </c>
      <c r="W15" s="330"/>
      <c r="X15" s="330">
        <v>716</v>
      </c>
      <c r="Y15" s="330"/>
      <c r="Z15" s="330">
        <v>98</v>
      </c>
      <c r="AA15" s="330"/>
      <c r="AB15" s="330"/>
    </row>
    <row r="16" spans="1:28" ht="18.75" customHeight="1">
      <c r="A16" s="80">
        <v>7</v>
      </c>
      <c r="B16" s="331">
        <f t="shared" si="0"/>
        <v>1538</v>
      </c>
      <c r="C16" s="330"/>
      <c r="D16" s="330"/>
      <c r="E16" s="330">
        <v>773</v>
      </c>
      <c r="F16" s="330"/>
      <c r="G16" s="330">
        <v>765</v>
      </c>
      <c r="H16" s="330"/>
      <c r="I16" s="330">
        <f t="shared" si="1"/>
        <v>595</v>
      </c>
      <c r="J16" s="330"/>
      <c r="K16" s="330"/>
      <c r="L16" s="330">
        <v>301</v>
      </c>
      <c r="M16" s="330"/>
      <c r="N16" s="330">
        <v>294</v>
      </c>
      <c r="O16" s="330"/>
      <c r="P16" s="330">
        <f t="shared" si="2"/>
        <v>16</v>
      </c>
      <c r="Q16" s="330"/>
      <c r="R16" s="330">
        <v>10</v>
      </c>
      <c r="S16" s="330"/>
      <c r="T16" s="330">
        <v>6</v>
      </c>
      <c r="U16" s="330"/>
      <c r="V16" s="330">
        <v>58</v>
      </c>
      <c r="W16" s="330"/>
      <c r="X16" s="330">
        <v>283</v>
      </c>
      <c r="Y16" s="330"/>
      <c r="Z16" s="330">
        <v>94</v>
      </c>
      <c r="AA16" s="330"/>
      <c r="AB16" s="330"/>
    </row>
    <row r="17" spans="1:28" ht="18.75" customHeight="1">
      <c r="A17" s="80">
        <v>8</v>
      </c>
      <c r="B17" s="331">
        <f t="shared" si="0"/>
        <v>1454</v>
      </c>
      <c r="C17" s="330"/>
      <c r="D17" s="330"/>
      <c r="E17" s="330">
        <v>734</v>
      </c>
      <c r="F17" s="330"/>
      <c r="G17" s="330">
        <v>720</v>
      </c>
      <c r="H17" s="330"/>
      <c r="I17" s="330">
        <f t="shared" si="1"/>
        <v>595</v>
      </c>
      <c r="J17" s="330"/>
      <c r="K17" s="330"/>
      <c r="L17" s="330">
        <v>329</v>
      </c>
      <c r="M17" s="330"/>
      <c r="N17" s="330">
        <v>266</v>
      </c>
      <c r="O17" s="330"/>
      <c r="P17" s="330">
        <f t="shared" si="2"/>
        <v>13</v>
      </c>
      <c r="Q17" s="330"/>
      <c r="R17" s="330">
        <v>7</v>
      </c>
      <c r="S17" s="330"/>
      <c r="T17" s="330">
        <v>6</v>
      </c>
      <c r="U17" s="330"/>
      <c r="V17" s="330">
        <v>72</v>
      </c>
      <c r="W17" s="330"/>
      <c r="X17" s="330">
        <v>175</v>
      </c>
      <c r="Y17" s="330"/>
      <c r="Z17" s="330">
        <v>107</v>
      </c>
      <c r="AA17" s="330"/>
      <c r="AB17" s="330"/>
    </row>
    <row r="18" spans="1:28" ht="18.75" customHeight="1">
      <c r="A18" s="80">
        <v>9</v>
      </c>
      <c r="B18" s="331">
        <f t="shared" si="0"/>
        <v>1329</v>
      </c>
      <c r="C18" s="330"/>
      <c r="D18" s="330"/>
      <c r="E18" s="330">
        <v>703</v>
      </c>
      <c r="F18" s="330"/>
      <c r="G18" s="330">
        <v>626</v>
      </c>
      <c r="H18" s="330"/>
      <c r="I18" s="330">
        <f t="shared" si="1"/>
        <v>586</v>
      </c>
      <c r="J18" s="330"/>
      <c r="K18" s="330"/>
      <c r="L18" s="330">
        <v>306</v>
      </c>
      <c r="M18" s="330"/>
      <c r="N18" s="330">
        <v>280</v>
      </c>
      <c r="O18" s="330"/>
      <c r="P18" s="330">
        <f t="shared" si="2"/>
        <v>6</v>
      </c>
      <c r="Q18" s="330"/>
      <c r="R18" s="330">
        <v>2</v>
      </c>
      <c r="S18" s="330"/>
      <c r="T18" s="330">
        <v>4</v>
      </c>
      <c r="U18" s="330"/>
      <c r="V18" s="330">
        <v>74</v>
      </c>
      <c r="W18" s="330"/>
      <c r="X18" s="330">
        <v>206</v>
      </c>
      <c r="Y18" s="330"/>
      <c r="Z18" s="330">
        <v>105</v>
      </c>
      <c r="AA18" s="330"/>
      <c r="AB18" s="330"/>
    </row>
    <row r="19" spans="1:28" ht="18.75" customHeight="1">
      <c r="A19" s="80">
        <v>10</v>
      </c>
      <c r="B19" s="331">
        <f t="shared" si="0"/>
        <v>1344</v>
      </c>
      <c r="C19" s="330"/>
      <c r="D19" s="330"/>
      <c r="E19" s="330">
        <v>708</v>
      </c>
      <c r="F19" s="330"/>
      <c r="G19" s="330">
        <v>636</v>
      </c>
      <c r="H19" s="330"/>
      <c r="I19" s="330">
        <f t="shared" si="1"/>
        <v>625</v>
      </c>
      <c r="J19" s="330"/>
      <c r="K19" s="330"/>
      <c r="L19" s="330">
        <v>324</v>
      </c>
      <c r="M19" s="330"/>
      <c r="N19" s="330">
        <v>301</v>
      </c>
      <c r="O19" s="330"/>
      <c r="P19" s="330">
        <f t="shared" si="2"/>
        <v>7</v>
      </c>
      <c r="Q19" s="330"/>
      <c r="R19" s="330">
        <v>6</v>
      </c>
      <c r="S19" s="330"/>
      <c r="T19" s="330">
        <v>1</v>
      </c>
      <c r="U19" s="330"/>
      <c r="V19" s="330">
        <v>63</v>
      </c>
      <c r="W19" s="330"/>
      <c r="X19" s="330">
        <v>893</v>
      </c>
      <c r="Y19" s="330"/>
      <c r="Z19" s="330">
        <v>96</v>
      </c>
      <c r="AA19" s="330"/>
      <c r="AB19" s="330"/>
    </row>
    <row r="20" spans="1:28" ht="18.75" customHeight="1">
      <c r="A20" s="80">
        <v>11</v>
      </c>
      <c r="B20" s="331">
        <f t="shared" si="0"/>
        <v>1211</v>
      </c>
      <c r="C20" s="330"/>
      <c r="D20" s="330"/>
      <c r="E20" s="330">
        <v>595</v>
      </c>
      <c r="F20" s="330"/>
      <c r="G20" s="330">
        <v>616</v>
      </c>
      <c r="H20" s="330"/>
      <c r="I20" s="330">
        <f t="shared" si="1"/>
        <v>602</v>
      </c>
      <c r="J20" s="330"/>
      <c r="K20" s="330"/>
      <c r="L20" s="330">
        <v>337</v>
      </c>
      <c r="M20" s="330"/>
      <c r="N20" s="330">
        <v>265</v>
      </c>
      <c r="O20" s="330"/>
      <c r="P20" s="330">
        <f t="shared" si="2"/>
        <v>13</v>
      </c>
      <c r="Q20" s="330"/>
      <c r="R20" s="330">
        <v>8</v>
      </c>
      <c r="S20" s="330"/>
      <c r="T20" s="330">
        <v>5</v>
      </c>
      <c r="U20" s="330"/>
      <c r="V20" s="330">
        <v>61</v>
      </c>
      <c r="W20" s="330"/>
      <c r="X20" s="330">
        <v>1104</v>
      </c>
      <c r="Y20" s="330"/>
      <c r="Z20" s="330">
        <v>84</v>
      </c>
      <c r="AA20" s="330"/>
      <c r="AB20" s="330"/>
    </row>
    <row r="21" spans="1:28" ht="18.75" customHeight="1">
      <c r="A21" s="78">
        <v>12</v>
      </c>
      <c r="B21" s="333">
        <f t="shared" si="0"/>
        <v>1310</v>
      </c>
      <c r="C21" s="334"/>
      <c r="D21" s="334"/>
      <c r="E21" s="334">
        <v>661</v>
      </c>
      <c r="F21" s="334"/>
      <c r="G21" s="334">
        <v>649</v>
      </c>
      <c r="H21" s="334"/>
      <c r="I21" s="334">
        <f t="shared" si="1"/>
        <v>619</v>
      </c>
      <c r="J21" s="334"/>
      <c r="K21" s="334"/>
      <c r="L21" s="334">
        <v>334</v>
      </c>
      <c r="M21" s="334"/>
      <c r="N21" s="334">
        <v>285</v>
      </c>
      <c r="O21" s="334"/>
      <c r="P21" s="334">
        <f t="shared" si="2"/>
        <v>7</v>
      </c>
      <c r="Q21" s="334"/>
      <c r="R21" s="334">
        <v>4</v>
      </c>
      <c r="S21" s="334"/>
      <c r="T21" s="334">
        <v>3</v>
      </c>
      <c r="U21" s="334"/>
      <c r="V21" s="334">
        <v>65</v>
      </c>
      <c r="W21" s="334"/>
      <c r="X21" s="334">
        <v>696</v>
      </c>
      <c r="Y21" s="334"/>
      <c r="Z21" s="334">
        <v>107</v>
      </c>
      <c r="AA21" s="334"/>
      <c r="AB21" s="334"/>
    </row>
    <row r="22" spans="1:29" ht="14.25">
      <c r="A22" s="30" t="s">
        <v>121</v>
      </c>
      <c r="AC22" s="55"/>
    </row>
    <row r="23" ht="14.25">
      <c r="AC23" s="55"/>
    </row>
    <row r="24" ht="14.25">
      <c r="AC24" s="55"/>
    </row>
    <row r="25" ht="14.25">
      <c r="AC25" s="55"/>
    </row>
    <row r="26" spans="1:29" ht="14.25">
      <c r="A26" s="260" t="s">
        <v>268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55"/>
    </row>
    <row r="27" spans="1:29" ht="15" thickBo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55"/>
    </row>
    <row r="28" spans="1:29" ht="14.25">
      <c r="A28" s="323" t="s">
        <v>242</v>
      </c>
      <c r="B28" s="322" t="s">
        <v>262</v>
      </c>
      <c r="C28" s="322"/>
      <c r="D28" s="322"/>
      <c r="E28" s="322" t="s">
        <v>243</v>
      </c>
      <c r="F28" s="322"/>
      <c r="G28" s="322" t="s">
        <v>244</v>
      </c>
      <c r="H28" s="322"/>
      <c r="I28" s="322" t="s">
        <v>245</v>
      </c>
      <c r="J28" s="322"/>
      <c r="K28" s="322" t="s">
        <v>246</v>
      </c>
      <c r="L28" s="322"/>
      <c r="M28" s="322" t="s">
        <v>247</v>
      </c>
      <c r="N28" s="322"/>
      <c r="O28" s="322" t="s">
        <v>248</v>
      </c>
      <c r="P28" s="322"/>
      <c r="Q28" s="322" t="s">
        <v>249</v>
      </c>
      <c r="R28" s="322"/>
      <c r="S28" s="322" t="s">
        <v>250</v>
      </c>
      <c r="T28" s="322"/>
      <c r="U28" s="322" t="s">
        <v>251</v>
      </c>
      <c r="V28" s="322"/>
      <c r="W28" s="322" t="s">
        <v>252</v>
      </c>
      <c r="X28" s="322"/>
      <c r="Y28" s="322" t="s">
        <v>253</v>
      </c>
      <c r="Z28" s="322"/>
      <c r="AA28" s="322" t="s">
        <v>254</v>
      </c>
      <c r="AB28" s="327"/>
      <c r="AC28" s="55"/>
    </row>
    <row r="29" spans="1:29" s="81" customFormat="1" ht="14.25">
      <c r="A29" s="324"/>
      <c r="B29" s="176" t="s">
        <v>56</v>
      </c>
      <c r="C29" s="176" t="s">
        <v>57</v>
      </c>
      <c r="D29" s="176" t="s">
        <v>58</v>
      </c>
      <c r="E29" s="176" t="s">
        <v>57</v>
      </c>
      <c r="F29" s="176" t="s">
        <v>58</v>
      </c>
      <c r="G29" s="176" t="s">
        <v>57</v>
      </c>
      <c r="H29" s="176" t="s">
        <v>58</v>
      </c>
      <c r="I29" s="176" t="s">
        <v>57</v>
      </c>
      <c r="J29" s="176" t="s">
        <v>58</v>
      </c>
      <c r="K29" s="176" t="s">
        <v>57</v>
      </c>
      <c r="L29" s="176" t="s">
        <v>58</v>
      </c>
      <c r="M29" s="176" t="s">
        <v>57</v>
      </c>
      <c r="N29" s="176" t="s">
        <v>58</v>
      </c>
      <c r="O29" s="176" t="s">
        <v>57</v>
      </c>
      <c r="P29" s="176" t="s">
        <v>58</v>
      </c>
      <c r="Q29" s="176" t="s">
        <v>57</v>
      </c>
      <c r="R29" s="176" t="s">
        <v>58</v>
      </c>
      <c r="S29" s="176" t="s">
        <v>57</v>
      </c>
      <c r="T29" s="176" t="s">
        <v>58</v>
      </c>
      <c r="U29" s="176" t="s">
        <v>57</v>
      </c>
      <c r="V29" s="176" t="s">
        <v>58</v>
      </c>
      <c r="W29" s="176" t="s">
        <v>57</v>
      </c>
      <c r="X29" s="176" t="s">
        <v>58</v>
      </c>
      <c r="Y29" s="176" t="s">
        <v>57</v>
      </c>
      <c r="Z29" s="176" t="s">
        <v>58</v>
      </c>
      <c r="AA29" s="176" t="s">
        <v>57</v>
      </c>
      <c r="AB29" s="178" t="s">
        <v>58</v>
      </c>
      <c r="AC29" s="79"/>
    </row>
    <row r="30" spans="1:29" ht="18.75" customHeight="1">
      <c r="A30" s="179"/>
      <c r="AC30" s="55"/>
    </row>
    <row r="31" spans="1:29" ht="18.75" customHeight="1">
      <c r="A31" s="134" t="s">
        <v>215</v>
      </c>
      <c r="B31" s="135">
        <f>SUM(C31:D31)</f>
        <v>16462</v>
      </c>
      <c r="C31" s="135">
        <f>SUM(C33:C40,C43:C50)</f>
        <v>8409</v>
      </c>
      <c r="D31" s="135">
        <f>SUM(D33:D40,D43:D50)</f>
        <v>8053</v>
      </c>
      <c r="E31" s="185">
        <f>SUM(E33:E40,E43:E50)</f>
        <v>711</v>
      </c>
      <c r="F31" s="185">
        <f>SUM(F33:F40,F43:F50)</f>
        <v>692</v>
      </c>
      <c r="G31" s="185">
        <f aca="true" t="shared" si="3" ref="G31:AB31">SUM(G33:G40,G43:G50)</f>
        <v>633</v>
      </c>
      <c r="H31" s="185">
        <f t="shared" si="3"/>
        <v>604</v>
      </c>
      <c r="I31" s="185">
        <f t="shared" si="3"/>
        <v>688</v>
      </c>
      <c r="J31" s="185">
        <f t="shared" si="3"/>
        <v>676</v>
      </c>
      <c r="K31" s="185">
        <f t="shared" si="3"/>
        <v>725</v>
      </c>
      <c r="L31" s="185">
        <f t="shared" si="3"/>
        <v>670</v>
      </c>
      <c r="M31" s="185">
        <f t="shared" si="3"/>
        <v>746</v>
      </c>
      <c r="N31" s="185">
        <f t="shared" si="3"/>
        <v>702</v>
      </c>
      <c r="O31" s="185">
        <f t="shared" si="3"/>
        <v>732</v>
      </c>
      <c r="P31" s="185">
        <f t="shared" si="3"/>
        <v>697</v>
      </c>
      <c r="Q31" s="185">
        <f t="shared" si="3"/>
        <v>773</v>
      </c>
      <c r="R31" s="185">
        <f t="shared" si="3"/>
        <v>765</v>
      </c>
      <c r="S31" s="185">
        <f t="shared" si="3"/>
        <v>734</v>
      </c>
      <c r="T31" s="185">
        <f t="shared" si="3"/>
        <v>720</v>
      </c>
      <c r="U31" s="185">
        <f t="shared" si="3"/>
        <v>703</v>
      </c>
      <c r="V31" s="185">
        <f t="shared" si="3"/>
        <v>626</v>
      </c>
      <c r="W31" s="185">
        <f t="shared" si="3"/>
        <v>708</v>
      </c>
      <c r="X31" s="185">
        <f t="shared" si="3"/>
        <v>636</v>
      </c>
      <c r="Y31" s="185">
        <f t="shared" si="3"/>
        <v>595</v>
      </c>
      <c r="Z31" s="185">
        <f t="shared" si="3"/>
        <v>616</v>
      </c>
      <c r="AA31" s="185">
        <f t="shared" si="3"/>
        <v>661</v>
      </c>
      <c r="AB31" s="185">
        <f t="shared" si="3"/>
        <v>649</v>
      </c>
      <c r="AC31" s="55"/>
    </row>
    <row r="32" spans="1:29" ht="18.75" customHeight="1">
      <c r="A32" s="131"/>
      <c r="B32" s="53"/>
      <c r="C32" s="53"/>
      <c r="D32" s="54"/>
      <c r="AC32" s="55"/>
    </row>
    <row r="33" spans="1:29" ht="18.75" customHeight="1">
      <c r="A33" s="131" t="s">
        <v>151</v>
      </c>
      <c r="B33" s="163">
        <f aca="true" t="shared" si="4" ref="B33:B40">SUM(C33:D33)</f>
        <v>6442</v>
      </c>
      <c r="C33" s="49">
        <f>SUM(E33,G33,I33,K33,M33,O33,Q33,S33,U33,W33,Y33,AA33)</f>
        <v>3321</v>
      </c>
      <c r="D33" s="49">
        <f>SUM(F33,H33,J33,L33,N33,P33,R33,T33,V33,X33,Z33,AB33)</f>
        <v>3121</v>
      </c>
      <c r="E33" s="30">
        <v>273</v>
      </c>
      <c r="F33" s="30">
        <v>271</v>
      </c>
      <c r="G33" s="30">
        <v>247</v>
      </c>
      <c r="H33" s="30">
        <v>245</v>
      </c>
      <c r="I33" s="30">
        <v>271</v>
      </c>
      <c r="J33" s="30">
        <v>247</v>
      </c>
      <c r="K33" s="30">
        <v>293</v>
      </c>
      <c r="L33" s="30">
        <v>265</v>
      </c>
      <c r="M33" s="30">
        <v>295</v>
      </c>
      <c r="N33" s="30">
        <v>266</v>
      </c>
      <c r="O33" s="30">
        <v>276</v>
      </c>
      <c r="P33" s="30">
        <v>262</v>
      </c>
      <c r="Q33" s="30">
        <v>294</v>
      </c>
      <c r="R33" s="30">
        <v>305</v>
      </c>
      <c r="S33" s="30">
        <v>312</v>
      </c>
      <c r="T33" s="30">
        <v>294</v>
      </c>
      <c r="U33" s="30">
        <v>285</v>
      </c>
      <c r="V33" s="30">
        <v>247</v>
      </c>
      <c r="W33" s="30">
        <v>285</v>
      </c>
      <c r="X33" s="30">
        <v>237</v>
      </c>
      <c r="Y33" s="30">
        <v>217</v>
      </c>
      <c r="Z33" s="30">
        <v>227</v>
      </c>
      <c r="AA33" s="30">
        <v>273</v>
      </c>
      <c r="AB33" s="30">
        <v>255</v>
      </c>
      <c r="AC33" s="55"/>
    </row>
    <row r="34" spans="1:29" ht="18.75" customHeight="1">
      <c r="A34" s="131" t="s">
        <v>3</v>
      </c>
      <c r="B34" s="163">
        <f t="shared" si="4"/>
        <v>730</v>
      </c>
      <c r="C34" s="49">
        <f aca="true" t="shared" si="5" ref="C34:D40">SUM(E34,G34,I34,K34,M34,O34,Q34,S34,U34,W34,Y34,AA34)</f>
        <v>390</v>
      </c>
      <c r="D34" s="49">
        <f t="shared" si="5"/>
        <v>340</v>
      </c>
      <c r="E34" s="30">
        <v>33</v>
      </c>
      <c r="F34" s="30">
        <v>37</v>
      </c>
      <c r="G34" s="30">
        <v>30</v>
      </c>
      <c r="H34" s="30">
        <v>24</v>
      </c>
      <c r="I34" s="30">
        <v>35</v>
      </c>
      <c r="J34" s="30">
        <v>32</v>
      </c>
      <c r="K34" s="30">
        <v>45</v>
      </c>
      <c r="L34" s="30">
        <v>31</v>
      </c>
      <c r="M34" s="30">
        <v>25</v>
      </c>
      <c r="N34" s="30">
        <v>19</v>
      </c>
      <c r="O34" s="30">
        <v>32</v>
      </c>
      <c r="P34" s="30">
        <v>37</v>
      </c>
      <c r="Q34" s="30">
        <v>37</v>
      </c>
      <c r="R34" s="30">
        <v>30</v>
      </c>
      <c r="S34" s="30">
        <v>37</v>
      </c>
      <c r="T34" s="30">
        <v>20</v>
      </c>
      <c r="U34" s="30">
        <v>27</v>
      </c>
      <c r="V34" s="30">
        <v>27</v>
      </c>
      <c r="W34" s="30">
        <v>35</v>
      </c>
      <c r="X34" s="30">
        <v>26</v>
      </c>
      <c r="Y34" s="30">
        <v>27</v>
      </c>
      <c r="Z34" s="30">
        <v>24</v>
      </c>
      <c r="AA34" s="30">
        <v>27</v>
      </c>
      <c r="AB34" s="30">
        <v>33</v>
      </c>
      <c r="AC34" s="55"/>
    </row>
    <row r="35" spans="1:28" ht="18.75" customHeight="1">
      <c r="A35" s="131" t="s">
        <v>4</v>
      </c>
      <c r="B35" s="163">
        <f t="shared" si="4"/>
        <v>1565</v>
      </c>
      <c r="C35" s="49">
        <f t="shared" si="5"/>
        <v>802</v>
      </c>
      <c r="D35" s="49">
        <f t="shared" si="5"/>
        <v>763</v>
      </c>
      <c r="E35" s="30">
        <v>67</v>
      </c>
      <c r="F35" s="30">
        <v>70</v>
      </c>
      <c r="G35" s="30">
        <v>58</v>
      </c>
      <c r="H35" s="30">
        <v>54</v>
      </c>
      <c r="I35" s="30">
        <v>67</v>
      </c>
      <c r="J35" s="30">
        <v>80</v>
      </c>
      <c r="K35" s="30">
        <v>65</v>
      </c>
      <c r="L35" s="30">
        <v>67</v>
      </c>
      <c r="M35" s="30">
        <v>66</v>
      </c>
      <c r="N35" s="30">
        <v>78</v>
      </c>
      <c r="O35" s="30">
        <v>63</v>
      </c>
      <c r="P35" s="30">
        <v>73</v>
      </c>
      <c r="Q35" s="30">
        <v>73</v>
      </c>
      <c r="R35" s="30">
        <v>65</v>
      </c>
      <c r="S35" s="30">
        <v>66</v>
      </c>
      <c r="T35" s="30">
        <v>58</v>
      </c>
      <c r="U35" s="30">
        <v>69</v>
      </c>
      <c r="V35" s="30">
        <v>48</v>
      </c>
      <c r="W35" s="30">
        <v>76</v>
      </c>
      <c r="X35" s="30">
        <v>64</v>
      </c>
      <c r="Y35" s="30">
        <v>68</v>
      </c>
      <c r="Z35" s="30">
        <v>58</v>
      </c>
      <c r="AA35" s="30">
        <v>64</v>
      </c>
      <c r="AB35" s="30">
        <v>48</v>
      </c>
    </row>
    <row r="36" spans="1:28" ht="18.75" customHeight="1">
      <c r="A36" s="131" t="s">
        <v>5</v>
      </c>
      <c r="B36" s="163">
        <f t="shared" si="4"/>
        <v>400</v>
      </c>
      <c r="C36" s="49">
        <f t="shared" si="5"/>
        <v>186</v>
      </c>
      <c r="D36" s="49">
        <f t="shared" si="5"/>
        <v>214</v>
      </c>
      <c r="E36" s="30">
        <v>17</v>
      </c>
      <c r="F36" s="30">
        <v>25</v>
      </c>
      <c r="G36" s="30">
        <v>12</v>
      </c>
      <c r="H36" s="30">
        <v>21</v>
      </c>
      <c r="I36" s="30">
        <v>13</v>
      </c>
      <c r="J36" s="30">
        <v>17</v>
      </c>
      <c r="K36" s="30">
        <v>15</v>
      </c>
      <c r="L36" s="30">
        <v>17</v>
      </c>
      <c r="M36" s="30">
        <v>18</v>
      </c>
      <c r="N36" s="30">
        <v>22</v>
      </c>
      <c r="O36" s="30">
        <v>19</v>
      </c>
      <c r="P36" s="30">
        <v>15</v>
      </c>
      <c r="Q36" s="30">
        <v>17</v>
      </c>
      <c r="R36" s="30">
        <v>21</v>
      </c>
      <c r="S36" s="30">
        <v>17</v>
      </c>
      <c r="T36" s="30">
        <v>19</v>
      </c>
      <c r="U36" s="30">
        <v>13</v>
      </c>
      <c r="V36" s="30">
        <v>20</v>
      </c>
      <c r="W36" s="30">
        <v>17</v>
      </c>
      <c r="X36" s="30">
        <v>14</v>
      </c>
      <c r="Y36" s="30">
        <v>11</v>
      </c>
      <c r="Z36" s="30">
        <v>11</v>
      </c>
      <c r="AA36" s="30">
        <v>17</v>
      </c>
      <c r="AB36" s="30">
        <v>12</v>
      </c>
    </row>
    <row r="37" spans="1:28" ht="18.75" customHeight="1">
      <c r="A37" s="131" t="s">
        <v>6</v>
      </c>
      <c r="B37" s="163">
        <f t="shared" si="4"/>
        <v>349</v>
      </c>
      <c r="C37" s="49">
        <f t="shared" si="5"/>
        <v>176</v>
      </c>
      <c r="D37" s="49">
        <f t="shared" si="5"/>
        <v>173</v>
      </c>
      <c r="E37" s="30">
        <v>19</v>
      </c>
      <c r="F37" s="30">
        <v>13</v>
      </c>
      <c r="G37" s="30">
        <v>14</v>
      </c>
      <c r="H37" s="30">
        <v>12</v>
      </c>
      <c r="I37" s="30">
        <v>11</v>
      </c>
      <c r="J37" s="30">
        <v>12</v>
      </c>
      <c r="K37" s="30">
        <v>14</v>
      </c>
      <c r="L37" s="30">
        <v>11</v>
      </c>
      <c r="M37" s="30">
        <v>18</v>
      </c>
      <c r="N37" s="30">
        <v>12</v>
      </c>
      <c r="O37" s="30">
        <v>19</v>
      </c>
      <c r="P37" s="30">
        <v>18</v>
      </c>
      <c r="Q37" s="30">
        <v>17</v>
      </c>
      <c r="R37" s="30">
        <v>15</v>
      </c>
      <c r="S37" s="30">
        <v>11</v>
      </c>
      <c r="T37" s="30">
        <v>21</v>
      </c>
      <c r="U37" s="30">
        <v>10</v>
      </c>
      <c r="V37" s="30">
        <v>19</v>
      </c>
      <c r="W37" s="30">
        <v>15</v>
      </c>
      <c r="X37" s="30">
        <v>19</v>
      </c>
      <c r="Y37" s="30">
        <v>13</v>
      </c>
      <c r="Z37" s="30">
        <v>12</v>
      </c>
      <c r="AA37" s="30">
        <v>15</v>
      </c>
      <c r="AB37" s="30">
        <v>9</v>
      </c>
    </row>
    <row r="38" spans="1:28" ht="18.75" customHeight="1">
      <c r="A38" s="131" t="s">
        <v>7</v>
      </c>
      <c r="B38" s="163">
        <f t="shared" si="4"/>
        <v>908</v>
      </c>
      <c r="C38" s="49">
        <f t="shared" si="5"/>
        <v>463</v>
      </c>
      <c r="D38" s="49">
        <f t="shared" si="5"/>
        <v>445</v>
      </c>
      <c r="E38" s="30">
        <v>34</v>
      </c>
      <c r="F38" s="30">
        <v>33</v>
      </c>
      <c r="G38" s="30">
        <v>26</v>
      </c>
      <c r="H38" s="30">
        <v>38</v>
      </c>
      <c r="I38" s="30">
        <v>32</v>
      </c>
      <c r="J38" s="30">
        <v>35</v>
      </c>
      <c r="K38" s="30">
        <v>50</v>
      </c>
      <c r="L38" s="30">
        <v>40</v>
      </c>
      <c r="M38" s="30">
        <v>46</v>
      </c>
      <c r="N38" s="30">
        <v>35</v>
      </c>
      <c r="O38" s="30">
        <v>43</v>
      </c>
      <c r="P38" s="30">
        <v>39</v>
      </c>
      <c r="Q38" s="30">
        <v>52</v>
      </c>
      <c r="R38" s="30">
        <v>43</v>
      </c>
      <c r="S38" s="30">
        <v>38</v>
      </c>
      <c r="T38" s="30">
        <v>35</v>
      </c>
      <c r="U38" s="30">
        <v>34</v>
      </c>
      <c r="V38" s="30">
        <v>42</v>
      </c>
      <c r="W38" s="30">
        <v>39</v>
      </c>
      <c r="X38" s="30">
        <v>30</v>
      </c>
      <c r="Y38" s="30">
        <v>28</v>
      </c>
      <c r="Z38" s="30">
        <v>35</v>
      </c>
      <c r="AA38" s="30">
        <v>41</v>
      </c>
      <c r="AB38" s="30">
        <v>40</v>
      </c>
    </row>
    <row r="39" spans="1:28" ht="18.75" customHeight="1">
      <c r="A39" s="131" t="s">
        <v>8</v>
      </c>
      <c r="B39" s="163">
        <f t="shared" si="4"/>
        <v>398</v>
      </c>
      <c r="C39" s="49">
        <f t="shared" si="5"/>
        <v>201</v>
      </c>
      <c r="D39" s="49">
        <f t="shared" si="5"/>
        <v>197</v>
      </c>
      <c r="E39" s="30">
        <v>18</v>
      </c>
      <c r="F39" s="30">
        <v>20</v>
      </c>
      <c r="G39" s="30">
        <v>24</v>
      </c>
      <c r="H39" s="30">
        <v>16</v>
      </c>
      <c r="I39" s="30">
        <v>17</v>
      </c>
      <c r="J39" s="30">
        <v>20</v>
      </c>
      <c r="K39" s="30">
        <v>19</v>
      </c>
      <c r="L39" s="30">
        <v>15</v>
      </c>
      <c r="M39" s="30">
        <v>22</v>
      </c>
      <c r="N39" s="30">
        <v>14</v>
      </c>
      <c r="O39" s="30">
        <v>24</v>
      </c>
      <c r="P39" s="30">
        <v>16</v>
      </c>
      <c r="Q39" s="30">
        <v>14</v>
      </c>
      <c r="R39" s="30">
        <v>14</v>
      </c>
      <c r="S39" s="30">
        <v>5</v>
      </c>
      <c r="T39" s="30">
        <v>18</v>
      </c>
      <c r="U39" s="30">
        <v>16</v>
      </c>
      <c r="V39" s="30">
        <v>8</v>
      </c>
      <c r="W39" s="30">
        <v>17</v>
      </c>
      <c r="X39" s="30">
        <v>17</v>
      </c>
      <c r="Y39" s="30">
        <v>12</v>
      </c>
      <c r="Z39" s="30">
        <v>18</v>
      </c>
      <c r="AA39" s="30">
        <v>13</v>
      </c>
      <c r="AB39" s="30">
        <v>21</v>
      </c>
    </row>
    <row r="40" spans="1:28" ht="18.75" customHeight="1">
      <c r="A40" s="131" t="s">
        <v>9</v>
      </c>
      <c r="B40" s="163">
        <f t="shared" si="4"/>
        <v>664</v>
      </c>
      <c r="C40" s="49">
        <f t="shared" si="5"/>
        <v>337</v>
      </c>
      <c r="D40" s="49">
        <f t="shared" si="5"/>
        <v>327</v>
      </c>
      <c r="E40" s="30">
        <v>28</v>
      </c>
      <c r="F40" s="30">
        <v>20</v>
      </c>
      <c r="G40" s="30">
        <v>23</v>
      </c>
      <c r="H40" s="30">
        <v>29</v>
      </c>
      <c r="I40" s="30">
        <v>26</v>
      </c>
      <c r="J40" s="30">
        <v>32</v>
      </c>
      <c r="K40" s="30">
        <v>27</v>
      </c>
      <c r="L40" s="30">
        <v>27</v>
      </c>
      <c r="M40" s="30">
        <v>30</v>
      </c>
      <c r="N40" s="30">
        <v>34</v>
      </c>
      <c r="O40" s="30">
        <v>34</v>
      </c>
      <c r="P40" s="30">
        <v>24</v>
      </c>
      <c r="Q40" s="30">
        <v>33</v>
      </c>
      <c r="R40" s="30">
        <v>21</v>
      </c>
      <c r="S40" s="30">
        <v>31</v>
      </c>
      <c r="T40" s="30">
        <v>32</v>
      </c>
      <c r="U40" s="30">
        <v>22</v>
      </c>
      <c r="V40" s="30">
        <v>23</v>
      </c>
      <c r="W40" s="30">
        <v>34</v>
      </c>
      <c r="X40" s="30">
        <v>24</v>
      </c>
      <c r="Y40" s="30">
        <v>31</v>
      </c>
      <c r="Z40" s="30">
        <v>33</v>
      </c>
      <c r="AA40" s="30">
        <v>18</v>
      </c>
      <c r="AB40" s="30">
        <v>28</v>
      </c>
    </row>
    <row r="41" spans="1:4" ht="18.75" customHeight="1">
      <c r="A41" s="131"/>
      <c r="B41" s="49"/>
      <c r="C41" s="49"/>
      <c r="D41" s="49"/>
    </row>
    <row r="42" spans="1:4" ht="18.75" customHeight="1">
      <c r="A42" s="131"/>
      <c r="B42" s="49"/>
      <c r="C42" s="49"/>
      <c r="D42" s="163"/>
    </row>
    <row r="43" spans="1:28" ht="18.75" customHeight="1">
      <c r="A43" s="131" t="s">
        <v>10</v>
      </c>
      <c r="B43" s="163">
        <f aca="true" t="shared" si="6" ref="B43:B50">SUM(C43:D43)</f>
        <v>157</v>
      </c>
      <c r="C43" s="49">
        <f aca="true" t="shared" si="7" ref="C43:D50">SUM(E43,G43,I43,K43,M43,O43,Q43,S43,U43,W43,Y43,AA43)</f>
        <v>75</v>
      </c>
      <c r="D43" s="49">
        <f t="shared" si="7"/>
        <v>82</v>
      </c>
      <c r="E43" s="55">
        <v>8</v>
      </c>
      <c r="F43" s="55">
        <v>4</v>
      </c>
      <c r="G43" s="30">
        <v>8</v>
      </c>
      <c r="H43" s="30">
        <v>8</v>
      </c>
      <c r="I43" s="30">
        <v>8</v>
      </c>
      <c r="J43" s="30">
        <v>10</v>
      </c>
      <c r="K43" s="30">
        <v>7</v>
      </c>
      <c r="L43" s="30">
        <v>13</v>
      </c>
      <c r="M43" s="30">
        <v>4</v>
      </c>
      <c r="N43" s="30">
        <v>9</v>
      </c>
      <c r="O43" s="30">
        <v>8</v>
      </c>
      <c r="P43" s="30">
        <v>6</v>
      </c>
      <c r="Q43" s="30">
        <v>6</v>
      </c>
      <c r="R43" s="30">
        <v>6</v>
      </c>
      <c r="S43" s="30">
        <v>5</v>
      </c>
      <c r="T43" s="56">
        <v>4</v>
      </c>
      <c r="U43" s="30">
        <v>9</v>
      </c>
      <c r="V43" s="30">
        <v>4</v>
      </c>
      <c r="W43" s="30">
        <v>3</v>
      </c>
      <c r="X43" s="30">
        <v>7</v>
      </c>
      <c r="Y43" s="30">
        <v>6</v>
      </c>
      <c r="Z43" s="56">
        <v>5</v>
      </c>
      <c r="AA43" s="30">
        <v>3</v>
      </c>
      <c r="AB43" s="30">
        <v>6</v>
      </c>
    </row>
    <row r="44" spans="1:28" ht="18.75" customHeight="1">
      <c r="A44" s="131" t="s">
        <v>12</v>
      </c>
      <c r="B44" s="163">
        <f t="shared" si="6"/>
        <v>599</v>
      </c>
      <c r="C44" s="49">
        <f t="shared" si="7"/>
        <v>292</v>
      </c>
      <c r="D44" s="49">
        <f t="shared" si="7"/>
        <v>307</v>
      </c>
      <c r="E44" s="55">
        <v>33</v>
      </c>
      <c r="F44" s="55">
        <v>27</v>
      </c>
      <c r="G44" s="30">
        <v>13</v>
      </c>
      <c r="H44" s="30">
        <v>20</v>
      </c>
      <c r="I44" s="30">
        <v>28</v>
      </c>
      <c r="J44" s="30">
        <v>28</v>
      </c>
      <c r="K44" s="30">
        <v>20</v>
      </c>
      <c r="L44" s="30">
        <v>21</v>
      </c>
      <c r="M44" s="30">
        <v>23</v>
      </c>
      <c r="N44" s="30">
        <v>24</v>
      </c>
      <c r="O44" s="30">
        <v>44</v>
      </c>
      <c r="P44" s="30">
        <v>33</v>
      </c>
      <c r="Q44" s="30">
        <v>30</v>
      </c>
      <c r="R44" s="30">
        <v>35</v>
      </c>
      <c r="S44" s="30">
        <v>20</v>
      </c>
      <c r="T44" s="30">
        <v>32</v>
      </c>
      <c r="U44" s="30">
        <v>19</v>
      </c>
      <c r="V44" s="30">
        <v>16</v>
      </c>
      <c r="W44" s="30">
        <v>20</v>
      </c>
      <c r="X44" s="30">
        <v>25</v>
      </c>
      <c r="Y44" s="30">
        <v>22</v>
      </c>
      <c r="Z44" s="30">
        <v>22</v>
      </c>
      <c r="AA44" s="30">
        <v>20</v>
      </c>
      <c r="AB44" s="30">
        <v>24</v>
      </c>
    </row>
    <row r="45" spans="1:28" ht="18.75" customHeight="1">
      <c r="A45" s="131" t="s">
        <v>16</v>
      </c>
      <c r="B45" s="163">
        <f t="shared" si="6"/>
        <v>1169</v>
      </c>
      <c r="C45" s="49">
        <f t="shared" si="7"/>
        <v>604</v>
      </c>
      <c r="D45" s="49">
        <f t="shared" si="7"/>
        <v>565</v>
      </c>
      <c r="E45" s="55">
        <v>53</v>
      </c>
      <c r="F45" s="55">
        <v>46</v>
      </c>
      <c r="G45" s="30">
        <v>53</v>
      </c>
      <c r="H45" s="30">
        <v>37</v>
      </c>
      <c r="I45" s="30">
        <v>49</v>
      </c>
      <c r="J45" s="30">
        <v>49</v>
      </c>
      <c r="K45" s="30">
        <v>63</v>
      </c>
      <c r="L45" s="30">
        <v>42</v>
      </c>
      <c r="M45" s="30">
        <v>52</v>
      </c>
      <c r="N45" s="30">
        <v>51</v>
      </c>
      <c r="O45" s="30">
        <v>38</v>
      </c>
      <c r="P45" s="30">
        <v>37</v>
      </c>
      <c r="Q45" s="30">
        <v>65</v>
      </c>
      <c r="R45" s="30">
        <v>50</v>
      </c>
      <c r="S45" s="30">
        <v>55</v>
      </c>
      <c r="T45" s="30">
        <v>53</v>
      </c>
      <c r="U45" s="30">
        <v>49</v>
      </c>
      <c r="V45" s="30">
        <v>46</v>
      </c>
      <c r="W45" s="30">
        <v>46</v>
      </c>
      <c r="X45" s="30">
        <v>54</v>
      </c>
      <c r="Y45" s="30">
        <v>39</v>
      </c>
      <c r="Z45" s="30">
        <v>49</v>
      </c>
      <c r="AA45" s="30">
        <v>42</v>
      </c>
      <c r="AB45" s="30">
        <v>51</v>
      </c>
    </row>
    <row r="46" spans="1:28" ht="18.75" customHeight="1">
      <c r="A46" s="131" t="s">
        <v>25</v>
      </c>
      <c r="B46" s="163">
        <f t="shared" si="6"/>
        <v>1133</v>
      </c>
      <c r="C46" s="49">
        <f t="shared" si="7"/>
        <v>559</v>
      </c>
      <c r="D46" s="49">
        <f t="shared" si="7"/>
        <v>574</v>
      </c>
      <c r="E46" s="55">
        <v>42</v>
      </c>
      <c r="F46" s="55">
        <v>43</v>
      </c>
      <c r="G46" s="30">
        <v>41</v>
      </c>
      <c r="H46" s="30">
        <v>43</v>
      </c>
      <c r="I46" s="30">
        <v>55</v>
      </c>
      <c r="J46" s="30">
        <v>38</v>
      </c>
      <c r="K46" s="30">
        <v>42</v>
      </c>
      <c r="L46" s="30">
        <v>37</v>
      </c>
      <c r="M46" s="30">
        <v>53</v>
      </c>
      <c r="N46" s="30">
        <v>58</v>
      </c>
      <c r="O46" s="30">
        <v>48</v>
      </c>
      <c r="P46" s="30">
        <v>47</v>
      </c>
      <c r="Q46" s="30">
        <v>43</v>
      </c>
      <c r="R46" s="30">
        <v>62</v>
      </c>
      <c r="S46" s="30">
        <v>53</v>
      </c>
      <c r="T46" s="30">
        <v>51</v>
      </c>
      <c r="U46" s="30">
        <v>53</v>
      </c>
      <c r="V46" s="30">
        <v>45</v>
      </c>
      <c r="W46" s="30">
        <v>42</v>
      </c>
      <c r="X46" s="30">
        <v>47</v>
      </c>
      <c r="Y46" s="30">
        <v>47</v>
      </c>
      <c r="Z46" s="30">
        <v>53</v>
      </c>
      <c r="AA46" s="30">
        <v>40</v>
      </c>
      <c r="AB46" s="30">
        <v>50</v>
      </c>
    </row>
    <row r="47" spans="1:28" ht="18.75" customHeight="1">
      <c r="A47" s="131" t="s">
        <v>31</v>
      </c>
      <c r="B47" s="163">
        <f t="shared" si="6"/>
        <v>673</v>
      </c>
      <c r="C47" s="49">
        <f t="shared" si="7"/>
        <v>352</v>
      </c>
      <c r="D47" s="49">
        <f t="shared" si="7"/>
        <v>321</v>
      </c>
      <c r="E47" s="55">
        <v>30</v>
      </c>
      <c r="F47" s="55">
        <v>36</v>
      </c>
      <c r="G47" s="30">
        <v>26</v>
      </c>
      <c r="H47" s="30">
        <v>8</v>
      </c>
      <c r="I47" s="30">
        <v>25</v>
      </c>
      <c r="J47" s="30">
        <v>30</v>
      </c>
      <c r="K47" s="30">
        <v>23</v>
      </c>
      <c r="L47" s="30">
        <v>27</v>
      </c>
      <c r="M47" s="30">
        <v>37</v>
      </c>
      <c r="N47" s="30">
        <v>33</v>
      </c>
      <c r="O47" s="30">
        <v>26</v>
      </c>
      <c r="P47" s="30">
        <v>29</v>
      </c>
      <c r="Q47" s="30">
        <v>40</v>
      </c>
      <c r="R47" s="30">
        <v>36</v>
      </c>
      <c r="S47" s="30">
        <v>33</v>
      </c>
      <c r="T47" s="30">
        <v>28</v>
      </c>
      <c r="U47" s="30">
        <v>36</v>
      </c>
      <c r="V47" s="30">
        <v>25</v>
      </c>
      <c r="W47" s="30">
        <v>19</v>
      </c>
      <c r="X47" s="30">
        <v>25</v>
      </c>
      <c r="Y47" s="30">
        <v>28</v>
      </c>
      <c r="Z47" s="30">
        <v>18</v>
      </c>
      <c r="AA47" s="30">
        <v>29</v>
      </c>
      <c r="AB47" s="30">
        <v>26</v>
      </c>
    </row>
    <row r="48" spans="1:28" ht="18.75" customHeight="1">
      <c r="A48" s="131" t="s">
        <v>36</v>
      </c>
      <c r="B48" s="163">
        <f t="shared" si="6"/>
        <v>571</v>
      </c>
      <c r="C48" s="49">
        <f t="shared" si="7"/>
        <v>291</v>
      </c>
      <c r="D48" s="49">
        <f t="shared" si="7"/>
        <v>280</v>
      </c>
      <c r="E48" s="55">
        <v>23</v>
      </c>
      <c r="F48" s="55">
        <v>21</v>
      </c>
      <c r="G48" s="30">
        <v>23</v>
      </c>
      <c r="H48" s="30">
        <v>25</v>
      </c>
      <c r="I48" s="30">
        <v>24</v>
      </c>
      <c r="J48" s="30">
        <v>21</v>
      </c>
      <c r="K48" s="30">
        <v>17</v>
      </c>
      <c r="L48" s="30">
        <v>25</v>
      </c>
      <c r="M48" s="30">
        <v>20</v>
      </c>
      <c r="N48" s="30">
        <v>26</v>
      </c>
      <c r="O48" s="30">
        <v>34</v>
      </c>
      <c r="P48" s="30">
        <v>32</v>
      </c>
      <c r="Q48" s="30">
        <v>23</v>
      </c>
      <c r="R48" s="30">
        <v>29</v>
      </c>
      <c r="S48" s="30">
        <v>24</v>
      </c>
      <c r="T48" s="30">
        <v>19</v>
      </c>
      <c r="U48" s="30">
        <v>30</v>
      </c>
      <c r="V48" s="30">
        <v>24</v>
      </c>
      <c r="W48" s="30">
        <v>21</v>
      </c>
      <c r="X48" s="30">
        <v>13</v>
      </c>
      <c r="Y48" s="30">
        <v>19</v>
      </c>
      <c r="Z48" s="30">
        <v>23</v>
      </c>
      <c r="AA48" s="30">
        <v>33</v>
      </c>
      <c r="AB48" s="30">
        <v>22</v>
      </c>
    </row>
    <row r="49" spans="1:28" ht="18.75" customHeight="1">
      <c r="A49" s="131" t="s">
        <v>43</v>
      </c>
      <c r="B49" s="163">
        <f t="shared" si="6"/>
        <v>557</v>
      </c>
      <c r="C49" s="49">
        <f t="shared" si="7"/>
        <v>282</v>
      </c>
      <c r="D49" s="49">
        <f t="shared" si="7"/>
        <v>275</v>
      </c>
      <c r="E49" s="55">
        <v>23</v>
      </c>
      <c r="F49" s="55">
        <v>21</v>
      </c>
      <c r="G49" s="30">
        <v>27</v>
      </c>
      <c r="H49" s="30">
        <v>21</v>
      </c>
      <c r="I49" s="30">
        <v>22</v>
      </c>
      <c r="J49" s="30">
        <v>21</v>
      </c>
      <c r="K49" s="30">
        <v>22</v>
      </c>
      <c r="L49" s="30">
        <v>29</v>
      </c>
      <c r="M49" s="30">
        <v>31</v>
      </c>
      <c r="N49" s="30">
        <v>18</v>
      </c>
      <c r="O49" s="30">
        <v>20</v>
      </c>
      <c r="P49" s="30">
        <v>24</v>
      </c>
      <c r="Q49" s="30">
        <v>20</v>
      </c>
      <c r="R49" s="30">
        <v>24</v>
      </c>
      <c r="S49" s="30">
        <v>22</v>
      </c>
      <c r="T49" s="30">
        <v>30</v>
      </c>
      <c r="U49" s="30">
        <v>22</v>
      </c>
      <c r="V49" s="30">
        <v>24</v>
      </c>
      <c r="W49" s="30">
        <v>31</v>
      </c>
      <c r="X49" s="30">
        <v>24</v>
      </c>
      <c r="Y49" s="30">
        <v>22</v>
      </c>
      <c r="Z49" s="30">
        <v>20</v>
      </c>
      <c r="AA49" s="30">
        <v>20</v>
      </c>
      <c r="AB49" s="30">
        <v>19</v>
      </c>
    </row>
    <row r="50" spans="1:28" ht="18.75" customHeight="1">
      <c r="A50" s="133" t="s">
        <v>48</v>
      </c>
      <c r="B50" s="186">
        <f t="shared" si="6"/>
        <v>147</v>
      </c>
      <c r="C50" s="187">
        <f t="shared" si="7"/>
        <v>78</v>
      </c>
      <c r="D50" s="187">
        <f t="shared" si="7"/>
        <v>69</v>
      </c>
      <c r="E50" s="57">
        <v>10</v>
      </c>
      <c r="F50" s="57">
        <v>5</v>
      </c>
      <c r="G50" s="57">
        <v>8</v>
      </c>
      <c r="H50" s="57">
        <v>3</v>
      </c>
      <c r="I50" s="57">
        <v>5</v>
      </c>
      <c r="J50" s="57">
        <v>4</v>
      </c>
      <c r="K50" s="57">
        <v>3</v>
      </c>
      <c r="L50" s="57">
        <v>3</v>
      </c>
      <c r="M50" s="57">
        <v>6</v>
      </c>
      <c r="N50" s="57">
        <v>3</v>
      </c>
      <c r="O50" s="57">
        <v>4</v>
      </c>
      <c r="P50" s="57">
        <v>5</v>
      </c>
      <c r="Q50" s="57">
        <v>9</v>
      </c>
      <c r="R50" s="57">
        <v>9</v>
      </c>
      <c r="S50" s="57">
        <v>5</v>
      </c>
      <c r="T50" s="57">
        <v>6</v>
      </c>
      <c r="U50" s="57">
        <v>9</v>
      </c>
      <c r="V50" s="57">
        <v>8</v>
      </c>
      <c r="W50" s="57">
        <v>8</v>
      </c>
      <c r="X50" s="62">
        <v>10</v>
      </c>
      <c r="Y50" s="57">
        <v>5</v>
      </c>
      <c r="Z50" s="57">
        <v>8</v>
      </c>
      <c r="AA50" s="57">
        <v>6</v>
      </c>
      <c r="AB50" s="57">
        <v>5</v>
      </c>
    </row>
    <row r="51" spans="1:6" ht="14.25">
      <c r="A51" s="30" t="s">
        <v>79</v>
      </c>
      <c r="B51" s="180"/>
      <c r="C51" s="180"/>
      <c r="D51" s="167"/>
      <c r="E51" s="55"/>
      <c r="F51" s="55"/>
    </row>
    <row r="52" spans="1:6" ht="14.25">
      <c r="A52" s="181"/>
      <c r="B52" s="180"/>
      <c r="C52" s="180"/>
      <c r="D52" s="167"/>
      <c r="E52" s="55"/>
      <c r="F52" s="55"/>
    </row>
    <row r="53" spans="1:6" ht="14.25">
      <c r="A53" s="180"/>
      <c r="B53" s="180"/>
      <c r="C53" s="180"/>
      <c r="D53" s="167"/>
      <c r="E53" s="55"/>
      <c r="F53" s="55"/>
    </row>
    <row r="54" spans="1:6" ht="14.25">
      <c r="A54" s="180"/>
      <c r="B54" s="180"/>
      <c r="C54" s="181"/>
      <c r="D54" s="180"/>
      <c r="E54" s="55"/>
      <c r="F54" s="55"/>
    </row>
    <row r="55" spans="1:6" ht="14.25">
      <c r="A55" s="180"/>
      <c r="B55" s="180"/>
      <c r="C55" s="180"/>
      <c r="D55" s="167"/>
      <c r="E55" s="55"/>
      <c r="F55" s="55"/>
    </row>
    <row r="56" spans="1:6" ht="14.25">
      <c r="A56" s="180"/>
      <c r="B56" s="180"/>
      <c r="C56" s="180"/>
      <c r="D56" s="167"/>
      <c r="E56" s="55"/>
      <c r="F56" s="55"/>
    </row>
    <row r="57" spans="1:6" ht="14.25">
      <c r="A57" s="180"/>
      <c r="B57" s="180"/>
      <c r="C57" s="180"/>
      <c r="D57" s="167"/>
      <c r="E57" s="55"/>
      <c r="F57" s="55"/>
    </row>
    <row r="58" spans="1:6" ht="14.25">
      <c r="A58" s="180"/>
      <c r="B58" s="180"/>
      <c r="C58" s="180"/>
      <c r="D58" s="167"/>
      <c r="E58" s="55"/>
      <c r="F58" s="55"/>
    </row>
    <row r="59" spans="1:6" ht="14.25">
      <c r="A59" s="181"/>
      <c r="B59" s="181"/>
      <c r="C59" s="180"/>
      <c r="D59" s="167"/>
      <c r="E59" s="55"/>
      <c r="F59" s="55"/>
    </row>
    <row r="60" spans="1:6" ht="14.25">
      <c r="A60" s="181"/>
      <c r="B60" s="181"/>
      <c r="C60" s="180"/>
      <c r="D60" s="167"/>
      <c r="E60" s="55"/>
      <c r="F60" s="55"/>
    </row>
    <row r="61" spans="1:6" ht="14.25">
      <c r="A61" s="181"/>
      <c r="B61" s="181"/>
      <c r="C61" s="180"/>
      <c r="D61" s="167"/>
      <c r="E61" s="55"/>
      <c r="F61" s="55"/>
    </row>
    <row r="62" spans="1:6" ht="14.25">
      <c r="A62" s="181"/>
      <c r="B62" s="181"/>
      <c r="C62" s="181"/>
      <c r="D62" s="180"/>
      <c r="E62" s="55"/>
      <c r="F62" s="55"/>
    </row>
    <row r="63" spans="1:6" ht="14.25">
      <c r="A63" s="181"/>
      <c r="B63" s="181"/>
      <c r="C63" s="180"/>
      <c r="D63" s="167"/>
      <c r="E63" s="55"/>
      <c r="F63" s="55"/>
    </row>
    <row r="64" spans="1:6" ht="14.25">
      <c r="A64" s="181"/>
      <c r="B64" s="181"/>
      <c r="C64" s="180"/>
      <c r="D64" s="167"/>
      <c r="E64" s="55"/>
      <c r="F64" s="55"/>
    </row>
    <row r="65" spans="2:6" ht="14.25">
      <c r="B65" s="55"/>
      <c r="C65" s="167"/>
      <c r="D65" s="167"/>
      <c r="E65" s="55"/>
      <c r="F65" s="55"/>
    </row>
    <row r="66" spans="2:6" ht="14.25">
      <c r="B66" s="55"/>
      <c r="C66" s="167"/>
      <c r="D66" s="167"/>
      <c r="E66" s="55"/>
      <c r="F66" s="55"/>
    </row>
    <row r="67" spans="2:6" ht="14.25">
      <c r="B67" s="55"/>
      <c r="C67" s="167"/>
      <c r="D67" s="167"/>
      <c r="E67" s="55"/>
      <c r="F67" s="55"/>
    </row>
    <row r="68" ht="14.25">
      <c r="D68" s="182"/>
    </row>
    <row r="69" spans="3:4" ht="14.25">
      <c r="C69" s="167"/>
      <c r="D69" s="167" t="s">
        <v>240</v>
      </c>
    </row>
  </sheetData>
  <sheetProtection/>
  <mergeCells count="200">
    <mergeCell ref="A26:AB26"/>
    <mergeCell ref="A3:AB3"/>
    <mergeCell ref="X20:Y20"/>
    <mergeCell ref="Z20:AB20"/>
    <mergeCell ref="P21:Q21"/>
    <mergeCell ref="R21:S21"/>
    <mergeCell ref="T21:U21"/>
    <mergeCell ref="V21:W21"/>
    <mergeCell ref="X21:Y21"/>
    <mergeCell ref="Z21:AB21"/>
    <mergeCell ref="P20:Q20"/>
    <mergeCell ref="R20:S20"/>
    <mergeCell ref="T20:U20"/>
    <mergeCell ref="V20:W20"/>
    <mergeCell ref="X18:Y18"/>
    <mergeCell ref="V18:W18"/>
    <mergeCell ref="V19:W19"/>
    <mergeCell ref="X19:Y19"/>
    <mergeCell ref="R15:S15"/>
    <mergeCell ref="Z19:AB19"/>
    <mergeCell ref="P18:Q18"/>
    <mergeCell ref="R18:S18"/>
    <mergeCell ref="T18:U18"/>
    <mergeCell ref="R19:S19"/>
    <mergeCell ref="T19:U19"/>
    <mergeCell ref="Z18:AB18"/>
    <mergeCell ref="P19:Q19"/>
    <mergeCell ref="T16:U16"/>
    <mergeCell ref="Z17:AB17"/>
    <mergeCell ref="P16:Q16"/>
    <mergeCell ref="R16:S16"/>
    <mergeCell ref="R17:S17"/>
    <mergeCell ref="T17:U17"/>
    <mergeCell ref="V17:W17"/>
    <mergeCell ref="X17:Y17"/>
    <mergeCell ref="V16:W16"/>
    <mergeCell ref="T15:U15"/>
    <mergeCell ref="V15:W15"/>
    <mergeCell ref="X16:Y16"/>
    <mergeCell ref="Z16:AB16"/>
    <mergeCell ref="X15:Y15"/>
    <mergeCell ref="Z15:AB15"/>
    <mergeCell ref="R14:S14"/>
    <mergeCell ref="T14:U14"/>
    <mergeCell ref="V14:W14"/>
    <mergeCell ref="X14:Y14"/>
    <mergeCell ref="R13:S13"/>
    <mergeCell ref="T13:U13"/>
    <mergeCell ref="V13:W13"/>
    <mergeCell ref="X13:Y13"/>
    <mergeCell ref="Z10:AB10"/>
    <mergeCell ref="X11:Y11"/>
    <mergeCell ref="Z11:AB11"/>
    <mergeCell ref="Z14:AB14"/>
    <mergeCell ref="X12:Y12"/>
    <mergeCell ref="Z12:AB12"/>
    <mergeCell ref="Z13:AB13"/>
    <mergeCell ref="R11:S11"/>
    <mergeCell ref="T11:U11"/>
    <mergeCell ref="V11:W11"/>
    <mergeCell ref="R12:S12"/>
    <mergeCell ref="T12:U12"/>
    <mergeCell ref="V12:W12"/>
    <mergeCell ref="R8:S8"/>
    <mergeCell ref="T8:U8"/>
    <mergeCell ref="V8:W8"/>
    <mergeCell ref="R10:S10"/>
    <mergeCell ref="T10:U10"/>
    <mergeCell ref="V10:W10"/>
    <mergeCell ref="R9:S9"/>
    <mergeCell ref="T9:U9"/>
    <mergeCell ref="V9:W9"/>
    <mergeCell ref="P8:Q8"/>
    <mergeCell ref="P9:Q9"/>
    <mergeCell ref="P14:Q14"/>
    <mergeCell ref="P17:Q17"/>
    <mergeCell ref="P10:Q10"/>
    <mergeCell ref="P11:Q11"/>
    <mergeCell ref="P13:Q13"/>
    <mergeCell ref="P12:Q12"/>
    <mergeCell ref="P15:Q15"/>
    <mergeCell ref="I18:K18"/>
    <mergeCell ref="L18:M18"/>
    <mergeCell ref="N18:O18"/>
    <mergeCell ref="I16:K16"/>
    <mergeCell ref="L16:M16"/>
    <mergeCell ref="N16:O16"/>
    <mergeCell ref="I20:K20"/>
    <mergeCell ref="L20:M20"/>
    <mergeCell ref="L19:M19"/>
    <mergeCell ref="N19:O19"/>
    <mergeCell ref="L21:M21"/>
    <mergeCell ref="N21:O21"/>
    <mergeCell ref="L15:M15"/>
    <mergeCell ref="N15:O15"/>
    <mergeCell ref="N20:O20"/>
    <mergeCell ref="L17:M17"/>
    <mergeCell ref="N17:O17"/>
    <mergeCell ref="L12:M12"/>
    <mergeCell ref="N12:O12"/>
    <mergeCell ref="L13:M13"/>
    <mergeCell ref="N13:O13"/>
    <mergeCell ref="I14:K14"/>
    <mergeCell ref="L14:M14"/>
    <mergeCell ref="N14:O14"/>
    <mergeCell ref="N9:O9"/>
    <mergeCell ref="I10:K10"/>
    <mergeCell ref="L10:M10"/>
    <mergeCell ref="N10:O10"/>
    <mergeCell ref="L11:M11"/>
    <mergeCell ref="N11:O11"/>
    <mergeCell ref="I12:K12"/>
    <mergeCell ref="E21:F21"/>
    <mergeCell ref="G21:H21"/>
    <mergeCell ref="I8:K8"/>
    <mergeCell ref="I9:K9"/>
    <mergeCell ref="I11:K11"/>
    <mergeCell ref="I13:K13"/>
    <mergeCell ref="I15:K15"/>
    <mergeCell ref="I17:K17"/>
    <mergeCell ref="I19:K19"/>
    <mergeCell ref="I21:K21"/>
    <mergeCell ref="E19:F19"/>
    <mergeCell ref="G19:H19"/>
    <mergeCell ref="E17:F17"/>
    <mergeCell ref="E20:F20"/>
    <mergeCell ref="G17:H17"/>
    <mergeCell ref="E18:F18"/>
    <mergeCell ref="G18:H18"/>
    <mergeCell ref="G20:H20"/>
    <mergeCell ref="G11:H11"/>
    <mergeCell ref="E12:F12"/>
    <mergeCell ref="G12:H12"/>
    <mergeCell ref="E13:F13"/>
    <mergeCell ref="G13:H13"/>
    <mergeCell ref="G14:H14"/>
    <mergeCell ref="E15:F15"/>
    <mergeCell ref="G15:H15"/>
    <mergeCell ref="B17:D17"/>
    <mergeCell ref="E14:F14"/>
    <mergeCell ref="B15:D15"/>
    <mergeCell ref="B16:D16"/>
    <mergeCell ref="E16:F16"/>
    <mergeCell ref="G16:H16"/>
    <mergeCell ref="B18:D18"/>
    <mergeCell ref="B19:D19"/>
    <mergeCell ref="B20:D20"/>
    <mergeCell ref="B21:D21"/>
    <mergeCell ref="E8:F8"/>
    <mergeCell ref="E9:F9"/>
    <mergeCell ref="E10:F10"/>
    <mergeCell ref="E11:F11"/>
    <mergeCell ref="B11:D11"/>
    <mergeCell ref="B12:D12"/>
    <mergeCell ref="B13:D13"/>
    <mergeCell ref="B14:D14"/>
    <mergeCell ref="Z8:AB8"/>
    <mergeCell ref="B8:D8"/>
    <mergeCell ref="B9:D9"/>
    <mergeCell ref="B10:D10"/>
    <mergeCell ref="G8:H8"/>
    <mergeCell ref="G9:H9"/>
    <mergeCell ref="G10:H10"/>
    <mergeCell ref="L8:M8"/>
    <mergeCell ref="N8:O8"/>
    <mergeCell ref="L9:M9"/>
    <mergeCell ref="X9:Y9"/>
    <mergeCell ref="Z9:AB9"/>
    <mergeCell ref="X10:Y10"/>
    <mergeCell ref="P7:Q7"/>
    <mergeCell ref="R7:S7"/>
    <mergeCell ref="T7:U7"/>
    <mergeCell ref="V5:W7"/>
    <mergeCell ref="X5:Y7"/>
    <mergeCell ref="Z5:AB7"/>
    <mergeCell ref="X8:Y8"/>
    <mergeCell ref="B5:H5"/>
    <mergeCell ref="I5:U5"/>
    <mergeCell ref="A5:A7"/>
    <mergeCell ref="E6:F7"/>
    <mergeCell ref="G6:H7"/>
    <mergeCell ref="B6:D7"/>
    <mergeCell ref="P6:U6"/>
    <mergeCell ref="I6:K7"/>
    <mergeCell ref="L6:M7"/>
    <mergeCell ref="N6:O7"/>
    <mergeCell ref="M28:N28"/>
    <mergeCell ref="O28:P28"/>
    <mergeCell ref="AA28:AB28"/>
    <mergeCell ref="Y28:Z28"/>
    <mergeCell ref="Q28:R28"/>
    <mergeCell ref="S28:T28"/>
    <mergeCell ref="U28:V28"/>
    <mergeCell ref="W28:X28"/>
    <mergeCell ref="I28:J28"/>
    <mergeCell ref="K28:L28"/>
    <mergeCell ref="A28:A29"/>
    <mergeCell ref="B28:D28"/>
    <mergeCell ref="E28:F28"/>
    <mergeCell ref="G28:H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8" scale="90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75" zoomScalePageLayoutView="0" workbookViewId="0" topLeftCell="A1">
      <selection activeCell="K63" sqref="K63"/>
    </sheetView>
  </sheetViews>
  <sheetFormatPr defaultColWidth="9.00390625" defaultRowHeight="13.5"/>
  <cols>
    <col min="1" max="1" width="14.50390625" style="55" customWidth="1"/>
    <col min="2" max="7" width="5.00390625" style="55" customWidth="1"/>
    <col min="8" max="25" width="4.00390625" style="55" customWidth="1"/>
    <col min="26" max="26" width="5.00390625" style="55" customWidth="1"/>
    <col min="27" max="27" width="4.00390625" style="55" customWidth="1"/>
    <col min="28" max="30" width="5.00390625" style="55" customWidth="1"/>
    <col min="31" max="32" width="5.125" style="55" customWidth="1"/>
    <col min="33" max="37" width="5.00390625" style="55" customWidth="1"/>
    <col min="38" max="38" width="5.125" style="55" customWidth="1"/>
    <col min="39" max="39" width="5.00390625" style="55" customWidth="1"/>
    <col min="40" max="40" width="5.375" style="55" customWidth="1"/>
    <col min="41" max="42" width="5.00390625" style="55" customWidth="1"/>
    <col min="43" max="43" width="5.125" style="55" customWidth="1"/>
    <col min="44" max="55" width="4.00390625" style="55" customWidth="1"/>
    <col min="56" max="56" width="4.625" style="55" customWidth="1"/>
    <col min="57" max="16384" width="9.00390625" style="55" customWidth="1"/>
  </cols>
  <sheetData>
    <row r="1" spans="1:55" ht="18.75" customHeight="1">
      <c r="A1" s="151" t="s">
        <v>290</v>
      </c>
      <c r="BC1" s="122" t="s">
        <v>291</v>
      </c>
    </row>
    <row r="2" spans="1:55" ht="18.75" customHeight="1">
      <c r="A2" s="30"/>
      <c r="BC2" s="56"/>
    </row>
    <row r="3" spans="1:55" ht="18.75" customHeight="1">
      <c r="A3" s="335" t="s">
        <v>292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</row>
    <row r="4" spans="1:55" ht="18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</row>
    <row r="5" spans="1:55" ht="18.75" customHeight="1">
      <c r="A5" s="260" t="s">
        <v>293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</row>
    <row r="6" spans="1:55" ht="18.75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</row>
    <row r="7" spans="1:55" ht="18.75" customHeight="1">
      <c r="A7" s="261" t="s">
        <v>285</v>
      </c>
      <c r="B7" s="260" t="s">
        <v>286</v>
      </c>
      <c r="C7" s="260"/>
      <c r="D7" s="260"/>
      <c r="E7" s="260"/>
      <c r="F7" s="260"/>
      <c r="G7" s="260"/>
      <c r="H7" s="327" t="s">
        <v>110</v>
      </c>
      <c r="I7" s="228"/>
      <c r="J7" s="228"/>
      <c r="K7" s="228"/>
      <c r="L7" s="327" t="s">
        <v>111</v>
      </c>
      <c r="M7" s="228"/>
      <c r="N7" s="228"/>
      <c r="O7" s="229"/>
      <c r="P7" s="228" t="s">
        <v>112</v>
      </c>
      <c r="Q7" s="228"/>
      <c r="R7" s="228"/>
      <c r="S7" s="228"/>
      <c r="T7" s="327" t="s">
        <v>113</v>
      </c>
      <c r="U7" s="228"/>
      <c r="V7" s="228"/>
      <c r="W7" s="228"/>
      <c r="X7" s="327" t="s">
        <v>114</v>
      </c>
      <c r="Y7" s="228"/>
      <c r="Z7" s="228"/>
      <c r="AA7" s="228"/>
      <c r="AB7" s="327" t="s">
        <v>115</v>
      </c>
      <c r="AC7" s="228"/>
      <c r="AD7" s="228"/>
      <c r="AE7" s="228"/>
      <c r="AF7" s="327" t="s">
        <v>116</v>
      </c>
      <c r="AG7" s="228"/>
      <c r="AH7" s="228"/>
      <c r="AI7" s="229"/>
      <c r="AJ7" s="228" t="s">
        <v>117</v>
      </c>
      <c r="AK7" s="228"/>
      <c r="AL7" s="228"/>
      <c r="AM7" s="228"/>
      <c r="AN7" s="327" t="s">
        <v>118</v>
      </c>
      <c r="AO7" s="228"/>
      <c r="AP7" s="228"/>
      <c r="AQ7" s="228"/>
      <c r="AR7" s="327" t="s">
        <v>289</v>
      </c>
      <c r="AS7" s="228"/>
      <c r="AT7" s="228"/>
      <c r="AU7" s="229"/>
      <c r="AV7" s="260" t="s">
        <v>287</v>
      </c>
      <c r="AW7" s="260"/>
      <c r="AX7" s="260"/>
      <c r="AY7" s="260"/>
      <c r="AZ7" s="327" t="s">
        <v>288</v>
      </c>
      <c r="BA7" s="228"/>
      <c r="BB7" s="228"/>
      <c r="BC7" s="228"/>
    </row>
    <row r="8" spans="1:55" ht="18.75" customHeight="1">
      <c r="A8" s="229"/>
      <c r="B8" s="325" t="s">
        <v>56</v>
      </c>
      <c r="C8" s="325"/>
      <c r="D8" s="325" t="s">
        <v>57</v>
      </c>
      <c r="E8" s="325"/>
      <c r="F8" s="325" t="s">
        <v>58</v>
      </c>
      <c r="G8" s="325"/>
      <c r="H8" s="325" t="s">
        <v>57</v>
      </c>
      <c r="I8" s="325"/>
      <c r="J8" s="325" t="s">
        <v>58</v>
      </c>
      <c r="K8" s="325"/>
      <c r="L8" s="325" t="s">
        <v>57</v>
      </c>
      <c r="M8" s="325"/>
      <c r="N8" s="325" t="s">
        <v>58</v>
      </c>
      <c r="O8" s="325"/>
      <c r="P8" s="325" t="s">
        <v>57</v>
      </c>
      <c r="Q8" s="325"/>
      <c r="R8" s="325" t="s">
        <v>58</v>
      </c>
      <c r="S8" s="325"/>
      <c r="T8" s="325" t="s">
        <v>57</v>
      </c>
      <c r="U8" s="325"/>
      <c r="V8" s="325" t="s">
        <v>58</v>
      </c>
      <c r="W8" s="325"/>
      <c r="X8" s="325" t="s">
        <v>57</v>
      </c>
      <c r="Y8" s="325"/>
      <c r="Z8" s="325" t="s">
        <v>58</v>
      </c>
      <c r="AA8" s="325"/>
      <c r="AB8" s="325" t="s">
        <v>57</v>
      </c>
      <c r="AC8" s="325"/>
      <c r="AD8" s="325" t="s">
        <v>58</v>
      </c>
      <c r="AE8" s="325"/>
      <c r="AF8" s="325" t="s">
        <v>57</v>
      </c>
      <c r="AG8" s="325"/>
      <c r="AH8" s="325" t="s">
        <v>58</v>
      </c>
      <c r="AI8" s="325"/>
      <c r="AJ8" s="325" t="s">
        <v>57</v>
      </c>
      <c r="AK8" s="325"/>
      <c r="AL8" s="325" t="s">
        <v>58</v>
      </c>
      <c r="AM8" s="325"/>
      <c r="AN8" s="325" t="s">
        <v>57</v>
      </c>
      <c r="AO8" s="325"/>
      <c r="AP8" s="325" t="s">
        <v>58</v>
      </c>
      <c r="AQ8" s="325"/>
      <c r="AR8" s="325" t="s">
        <v>57</v>
      </c>
      <c r="AS8" s="325"/>
      <c r="AT8" s="325" t="s">
        <v>58</v>
      </c>
      <c r="AU8" s="325"/>
      <c r="AV8" s="325" t="s">
        <v>57</v>
      </c>
      <c r="AW8" s="325"/>
      <c r="AX8" s="325" t="s">
        <v>58</v>
      </c>
      <c r="AY8" s="325"/>
      <c r="AZ8" s="325" t="s">
        <v>57</v>
      </c>
      <c r="BA8" s="325"/>
      <c r="BB8" s="325" t="s">
        <v>58</v>
      </c>
      <c r="BC8" s="342"/>
    </row>
    <row r="9" spans="1:55" ht="18.75" customHeight="1">
      <c r="A9" s="193" t="s">
        <v>295</v>
      </c>
      <c r="B9" s="341">
        <f>SUM(D9:G9)</f>
        <v>7466</v>
      </c>
      <c r="C9" s="341"/>
      <c r="D9" s="341">
        <f>SUM(D11:E18,D21:E28)</f>
        <v>3937</v>
      </c>
      <c r="E9" s="341"/>
      <c r="F9" s="341">
        <f>SUM(F11:G18,F21:G28)</f>
        <v>3529</v>
      </c>
      <c r="G9" s="341"/>
      <c r="H9" s="341">
        <f>SUM(H11:I18,H21:I28)</f>
        <v>370</v>
      </c>
      <c r="I9" s="341"/>
      <c r="J9" s="341">
        <f>SUM(J11:K18,J21:K28)</f>
        <v>360</v>
      </c>
      <c r="K9" s="341"/>
      <c r="L9" s="341">
        <f>SUM(L11:M18,L21:M28)</f>
        <v>337</v>
      </c>
      <c r="M9" s="341"/>
      <c r="N9" s="341">
        <f>SUM(N11:O18,N21:O28)</f>
        <v>316</v>
      </c>
      <c r="O9" s="341"/>
      <c r="P9" s="341">
        <f>SUM(P11:Q18,P21:Q28)</f>
        <v>361</v>
      </c>
      <c r="Q9" s="341"/>
      <c r="R9" s="341">
        <f>SUM(R11:S18,R21:S28)</f>
        <v>309</v>
      </c>
      <c r="S9" s="341"/>
      <c r="T9" s="341">
        <f>SUM(T11:U18,T21:U28)</f>
        <v>309</v>
      </c>
      <c r="U9" s="341"/>
      <c r="V9" s="341">
        <f>SUM(V11:W18,V21:W28)</f>
        <v>311</v>
      </c>
      <c r="W9" s="341"/>
      <c r="X9" s="341">
        <f>SUM(X11:Y18,X21:Y28)</f>
        <v>313</v>
      </c>
      <c r="Y9" s="341"/>
      <c r="Z9" s="341">
        <f>SUM(Z11:AA18,Z21:AA28)</f>
        <v>273</v>
      </c>
      <c r="AA9" s="341"/>
      <c r="AB9" s="341">
        <f>SUM(AB11:AC18,AB21:AC28)</f>
        <v>316</v>
      </c>
      <c r="AC9" s="341"/>
      <c r="AD9" s="341">
        <f>SUM(AD11:AE18,AD21:AE28)</f>
        <v>269</v>
      </c>
      <c r="AE9" s="341"/>
      <c r="AF9" s="341">
        <f>SUM(AF11:AG18,AF21:AG28)</f>
        <v>301</v>
      </c>
      <c r="AG9" s="341"/>
      <c r="AH9" s="341">
        <f>SUM(AH11:AI18,AH21:AI28)</f>
        <v>294</v>
      </c>
      <c r="AI9" s="341"/>
      <c r="AJ9" s="341">
        <f>SUM(AJ11:AK18,AJ21:AK28)</f>
        <v>329</v>
      </c>
      <c r="AK9" s="341"/>
      <c r="AL9" s="341">
        <f>SUM(AL11:AM18,AL21:AM28)</f>
        <v>266</v>
      </c>
      <c r="AM9" s="341"/>
      <c r="AN9" s="341">
        <f>SUM(AN11:AO18,AN21:AO28)</f>
        <v>306</v>
      </c>
      <c r="AO9" s="341"/>
      <c r="AP9" s="341">
        <f>SUM(AP11:AQ18,AP21:AQ28)</f>
        <v>280</v>
      </c>
      <c r="AQ9" s="341"/>
      <c r="AR9" s="341">
        <f>SUM(AR11:AS18,AR21:AS28)</f>
        <v>324</v>
      </c>
      <c r="AS9" s="341"/>
      <c r="AT9" s="341">
        <f>SUM(AT11:AU18,AT21:AU28)</f>
        <v>301</v>
      </c>
      <c r="AU9" s="341"/>
      <c r="AV9" s="341">
        <f>SUM(AV11:AW18,AV21:AW28)</f>
        <v>337</v>
      </c>
      <c r="AW9" s="341"/>
      <c r="AX9" s="341">
        <f>SUM(AX11:AY18,AX21:AY28)</f>
        <v>265</v>
      </c>
      <c r="AY9" s="341"/>
      <c r="AZ9" s="341">
        <f>SUM(AZ11:BA18,AZ21:BA28)</f>
        <v>334</v>
      </c>
      <c r="BA9" s="341"/>
      <c r="BB9" s="341">
        <f>SUM(BB11:BC18,BB21:BC28)</f>
        <v>285</v>
      </c>
      <c r="BC9" s="341"/>
    </row>
    <row r="10" ht="18.75" customHeight="1">
      <c r="A10" s="168"/>
    </row>
    <row r="11" spans="1:55" ht="18.75" customHeight="1">
      <c r="A11" s="131" t="s">
        <v>2</v>
      </c>
      <c r="B11" s="336">
        <f aca="true" t="shared" si="0" ref="B11:B18">SUM(D11:G11)</f>
        <v>2378</v>
      </c>
      <c r="C11" s="336"/>
      <c r="D11" s="336">
        <f aca="true" t="shared" si="1" ref="D11:D18">SUM(H11,L11,P11,T11,X11,AB11,AF11,AJ11,AN11,AR11,AV11,AZ11)</f>
        <v>1222</v>
      </c>
      <c r="E11" s="336"/>
      <c r="F11" s="336">
        <f aca="true" t="shared" si="2" ref="F11:F18">SUM(J11,N11,R11,V11,Z11,AD11,AH11,AL11,AP11,AT11,AX11,BB11)</f>
        <v>1156</v>
      </c>
      <c r="G11" s="336"/>
      <c r="H11" s="336">
        <v>122</v>
      </c>
      <c r="I11" s="336"/>
      <c r="J11" s="336">
        <v>119</v>
      </c>
      <c r="K11" s="336"/>
      <c r="L11" s="336">
        <v>99</v>
      </c>
      <c r="M11" s="336"/>
      <c r="N11" s="338">
        <v>89</v>
      </c>
      <c r="O11" s="338"/>
      <c r="P11" s="338">
        <v>109</v>
      </c>
      <c r="Q11" s="338"/>
      <c r="R11" s="338">
        <v>92</v>
      </c>
      <c r="S11" s="338"/>
      <c r="T11" s="338">
        <v>98</v>
      </c>
      <c r="U11" s="338"/>
      <c r="V11" s="338">
        <v>93</v>
      </c>
      <c r="W11" s="338"/>
      <c r="X11" s="338">
        <v>89</v>
      </c>
      <c r="Y11" s="338"/>
      <c r="Z11" s="338">
        <v>88</v>
      </c>
      <c r="AA11" s="338"/>
      <c r="AB11" s="338">
        <v>97</v>
      </c>
      <c r="AC11" s="338"/>
      <c r="AD11" s="338">
        <v>85</v>
      </c>
      <c r="AE11" s="338"/>
      <c r="AF11" s="338">
        <v>100</v>
      </c>
      <c r="AG11" s="338"/>
      <c r="AH11" s="338">
        <v>114</v>
      </c>
      <c r="AI11" s="338"/>
      <c r="AJ11" s="338">
        <v>109</v>
      </c>
      <c r="AK11" s="338"/>
      <c r="AL11" s="338">
        <v>91</v>
      </c>
      <c r="AM11" s="338"/>
      <c r="AN11" s="338">
        <v>92</v>
      </c>
      <c r="AO11" s="338"/>
      <c r="AP11" s="338">
        <v>95</v>
      </c>
      <c r="AQ11" s="338"/>
      <c r="AR11" s="338">
        <v>87</v>
      </c>
      <c r="AS11" s="338"/>
      <c r="AT11" s="338">
        <v>101</v>
      </c>
      <c r="AU11" s="338"/>
      <c r="AV11" s="338">
        <v>107</v>
      </c>
      <c r="AW11" s="338"/>
      <c r="AX11" s="338">
        <v>97</v>
      </c>
      <c r="AY11" s="338"/>
      <c r="AZ11" s="338">
        <v>113</v>
      </c>
      <c r="BA11" s="338"/>
      <c r="BB11" s="338">
        <v>92</v>
      </c>
      <c r="BC11" s="338"/>
    </row>
    <row r="12" spans="1:55" ht="18.75" customHeight="1">
      <c r="A12" s="131" t="s">
        <v>3</v>
      </c>
      <c r="B12" s="336">
        <f t="shared" si="0"/>
        <v>363</v>
      </c>
      <c r="C12" s="336"/>
      <c r="D12" s="336">
        <f t="shared" si="1"/>
        <v>198</v>
      </c>
      <c r="E12" s="336"/>
      <c r="F12" s="336">
        <f t="shared" si="2"/>
        <v>165</v>
      </c>
      <c r="G12" s="336"/>
      <c r="H12" s="336">
        <v>25</v>
      </c>
      <c r="I12" s="336"/>
      <c r="J12" s="336">
        <v>17</v>
      </c>
      <c r="K12" s="336"/>
      <c r="L12" s="336">
        <v>26</v>
      </c>
      <c r="M12" s="336"/>
      <c r="N12" s="338">
        <v>16</v>
      </c>
      <c r="O12" s="338"/>
      <c r="P12" s="338">
        <v>13</v>
      </c>
      <c r="Q12" s="338"/>
      <c r="R12" s="338">
        <v>16</v>
      </c>
      <c r="S12" s="338"/>
      <c r="T12" s="338">
        <v>19</v>
      </c>
      <c r="U12" s="338"/>
      <c r="V12" s="338">
        <v>19</v>
      </c>
      <c r="W12" s="338"/>
      <c r="X12" s="338">
        <v>21</v>
      </c>
      <c r="Y12" s="338"/>
      <c r="Z12" s="338">
        <v>11</v>
      </c>
      <c r="AA12" s="338"/>
      <c r="AB12" s="338">
        <v>6</v>
      </c>
      <c r="AC12" s="338"/>
      <c r="AD12" s="338">
        <v>14</v>
      </c>
      <c r="AE12" s="338"/>
      <c r="AF12" s="338">
        <v>24</v>
      </c>
      <c r="AG12" s="338"/>
      <c r="AH12" s="338">
        <v>15</v>
      </c>
      <c r="AI12" s="338"/>
      <c r="AJ12" s="338">
        <v>9</v>
      </c>
      <c r="AK12" s="338"/>
      <c r="AL12" s="338">
        <v>18</v>
      </c>
      <c r="AM12" s="338"/>
      <c r="AN12" s="338">
        <v>9</v>
      </c>
      <c r="AO12" s="338"/>
      <c r="AP12" s="338">
        <v>10</v>
      </c>
      <c r="AQ12" s="338"/>
      <c r="AR12" s="338">
        <v>19</v>
      </c>
      <c r="AS12" s="338"/>
      <c r="AT12" s="338">
        <v>9</v>
      </c>
      <c r="AU12" s="338"/>
      <c r="AV12" s="338">
        <v>13</v>
      </c>
      <c r="AW12" s="338"/>
      <c r="AX12" s="338">
        <v>11</v>
      </c>
      <c r="AY12" s="338"/>
      <c r="AZ12" s="338">
        <v>14</v>
      </c>
      <c r="BA12" s="338"/>
      <c r="BB12" s="338">
        <v>9</v>
      </c>
      <c r="BC12" s="338"/>
    </row>
    <row r="13" spans="1:55" ht="18.75" customHeight="1">
      <c r="A13" s="131" t="s">
        <v>4</v>
      </c>
      <c r="B13" s="336">
        <f t="shared" si="0"/>
        <v>659</v>
      </c>
      <c r="C13" s="336"/>
      <c r="D13" s="336">
        <f t="shared" si="1"/>
        <v>339</v>
      </c>
      <c r="E13" s="336"/>
      <c r="F13" s="336">
        <f t="shared" si="2"/>
        <v>320</v>
      </c>
      <c r="G13" s="336"/>
      <c r="H13" s="336">
        <v>36</v>
      </c>
      <c r="I13" s="336"/>
      <c r="J13" s="336">
        <v>36</v>
      </c>
      <c r="K13" s="336"/>
      <c r="L13" s="336">
        <v>28</v>
      </c>
      <c r="M13" s="336"/>
      <c r="N13" s="338">
        <v>32</v>
      </c>
      <c r="O13" s="338"/>
      <c r="P13" s="338">
        <v>28</v>
      </c>
      <c r="Q13" s="338"/>
      <c r="R13" s="338">
        <v>22</v>
      </c>
      <c r="S13" s="338"/>
      <c r="T13" s="338">
        <v>28</v>
      </c>
      <c r="U13" s="338"/>
      <c r="V13" s="338">
        <v>32</v>
      </c>
      <c r="W13" s="338"/>
      <c r="X13" s="338">
        <v>23</v>
      </c>
      <c r="Y13" s="338"/>
      <c r="Z13" s="338">
        <v>32</v>
      </c>
      <c r="AA13" s="338"/>
      <c r="AB13" s="338">
        <v>26</v>
      </c>
      <c r="AC13" s="338"/>
      <c r="AD13" s="338">
        <v>23</v>
      </c>
      <c r="AE13" s="338"/>
      <c r="AF13" s="338">
        <v>22</v>
      </c>
      <c r="AG13" s="338"/>
      <c r="AH13" s="338">
        <v>20</v>
      </c>
      <c r="AI13" s="338"/>
      <c r="AJ13" s="338">
        <v>33</v>
      </c>
      <c r="AK13" s="338"/>
      <c r="AL13" s="338">
        <v>27</v>
      </c>
      <c r="AM13" s="338"/>
      <c r="AN13" s="338">
        <v>27</v>
      </c>
      <c r="AO13" s="338"/>
      <c r="AP13" s="338">
        <v>32</v>
      </c>
      <c r="AQ13" s="338"/>
      <c r="AR13" s="338">
        <v>31</v>
      </c>
      <c r="AS13" s="338"/>
      <c r="AT13" s="338">
        <v>26</v>
      </c>
      <c r="AU13" s="338"/>
      <c r="AV13" s="338">
        <v>29</v>
      </c>
      <c r="AW13" s="338"/>
      <c r="AX13" s="338">
        <v>18</v>
      </c>
      <c r="AY13" s="338"/>
      <c r="AZ13" s="338">
        <v>28</v>
      </c>
      <c r="BA13" s="338"/>
      <c r="BB13" s="338">
        <v>20</v>
      </c>
      <c r="BC13" s="338"/>
    </row>
    <row r="14" spans="1:55" ht="18.75" customHeight="1">
      <c r="A14" s="131" t="s">
        <v>5</v>
      </c>
      <c r="B14" s="336">
        <f t="shared" si="0"/>
        <v>315</v>
      </c>
      <c r="C14" s="336"/>
      <c r="D14" s="336">
        <f t="shared" si="1"/>
        <v>181</v>
      </c>
      <c r="E14" s="336"/>
      <c r="F14" s="336">
        <f t="shared" si="2"/>
        <v>134</v>
      </c>
      <c r="G14" s="336"/>
      <c r="H14" s="338">
        <v>21</v>
      </c>
      <c r="I14" s="338"/>
      <c r="J14" s="338">
        <v>12</v>
      </c>
      <c r="K14" s="338"/>
      <c r="L14" s="338">
        <v>12</v>
      </c>
      <c r="M14" s="338"/>
      <c r="N14" s="338">
        <v>15</v>
      </c>
      <c r="O14" s="338"/>
      <c r="P14" s="338">
        <v>16</v>
      </c>
      <c r="Q14" s="338"/>
      <c r="R14" s="338">
        <v>11</v>
      </c>
      <c r="S14" s="338"/>
      <c r="T14" s="338">
        <v>12</v>
      </c>
      <c r="U14" s="338"/>
      <c r="V14" s="338">
        <v>13</v>
      </c>
      <c r="W14" s="338"/>
      <c r="X14" s="338">
        <v>19</v>
      </c>
      <c r="Y14" s="338"/>
      <c r="Z14" s="338">
        <v>9</v>
      </c>
      <c r="AA14" s="338"/>
      <c r="AB14" s="338">
        <v>12</v>
      </c>
      <c r="AC14" s="338"/>
      <c r="AD14" s="338">
        <v>12</v>
      </c>
      <c r="AE14" s="338"/>
      <c r="AF14" s="338">
        <v>12</v>
      </c>
      <c r="AG14" s="338"/>
      <c r="AH14" s="338">
        <v>6</v>
      </c>
      <c r="AI14" s="338"/>
      <c r="AJ14" s="338">
        <v>21</v>
      </c>
      <c r="AK14" s="338"/>
      <c r="AL14" s="338">
        <v>8</v>
      </c>
      <c r="AM14" s="338"/>
      <c r="AN14" s="338">
        <v>15</v>
      </c>
      <c r="AO14" s="338"/>
      <c r="AP14" s="338">
        <v>15</v>
      </c>
      <c r="AQ14" s="338"/>
      <c r="AR14" s="338">
        <v>13</v>
      </c>
      <c r="AS14" s="338"/>
      <c r="AT14" s="338">
        <v>17</v>
      </c>
      <c r="AU14" s="338"/>
      <c r="AV14" s="338">
        <v>15</v>
      </c>
      <c r="AW14" s="338"/>
      <c r="AX14" s="338">
        <v>5</v>
      </c>
      <c r="AY14" s="338"/>
      <c r="AZ14" s="338">
        <v>13</v>
      </c>
      <c r="BA14" s="338"/>
      <c r="BB14" s="338">
        <v>11</v>
      </c>
      <c r="BC14" s="338"/>
    </row>
    <row r="15" spans="1:55" ht="18.75" customHeight="1">
      <c r="A15" s="131" t="s">
        <v>6</v>
      </c>
      <c r="B15" s="336">
        <f t="shared" si="0"/>
        <v>269</v>
      </c>
      <c r="C15" s="336"/>
      <c r="D15" s="336">
        <f t="shared" si="1"/>
        <v>139</v>
      </c>
      <c r="E15" s="336"/>
      <c r="F15" s="336">
        <f t="shared" si="2"/>
        <v>130</v>
      </c>
      <c r="G15" s="336"/>
      <c r="H15" s="338">
        <v>12</v>
      </c>
      <c r="I15" s="338"/>
      <c r="J15" s="338">
        <v>17</v>
      </c>
      <c r="K15" s="338"/>
      <c r="L15" s="338">
        <v>11</v>
      </c>
      <c r="M15" s="338"/>
      <c r="N15" s="338">
        <v>16</v>
      </c>
      <c r="O15" s="338"/>
      <c r="P15" s="338">
        <v>14</v>
      </c>
      <c r="Q15" s="338"/>
      <c r="R15" s="338">
        <v>15</v>
      </c>
      <c r="S15" s="338"/>
      <c r="T15" s="338">
        <v>10</v>
      </c>
      <c r="U15" s="338"/>
      <c r="V15" s="338">
        <v>11</v>
      </c>
      <c r="W15" s="338"/>
      <c r="X15" s="338">
        <v>15</v>
      </c>
      <c r="Y15" s="338"/>
      <c r="Z15" s="338">
        <v>8</v>
      </c>
      <c r="AA15" s="338"/>
      <c r="AB15" s="338">
        <v>17</v>
      </c>
      <c r="AC15" s="338"/>
      <c r="AD15" s="338">
        <v>10</v>
      </c>
      <c r="AE15" s="338"/>
      <c r="AF15" s="338">
        <v>9</v>
      </c>
      <c r="AG15" s="338"/>
      <c r="AH15" s="338">
        <v>7</v>
      </c>
      <c r="AI15" s="338"/>
      <c r="AJ15" s="338">
        <v>7</v>
      </c>
      <c r="AK15" s="338"/>
      <c r="AL15" s="338">
        <v>5</v>
      </c>
      <c r="AM15" s="338"/>
      <c r="AN15" s="338">
        <v>13</v>
      </c>
      <c r="AO15" s="338"/>
      <c r="AP15" s="338">
        <v>10</v>
      </c>
      <c r="AQ15" s="338"/>
      <c r="AR15" s="338">
        <v>8</v>
      </c>
      <c r="AS15" s="338"/>
      <c r="AT15" s="338">
        <v>7</v>
      </c>
      <c r="AU15" s="338"/>
      <c r="AV15" s="338">
        <v>15</v>
      </c>
      <c r="AW15" s="338"/>
      <c r="AX15" s="338">
        <v>12</v>
      </c>
      <c r="AY15" s="338"/>
      <c r="AZ15" s="338">
        <v>8</v>
      </c>
      <c r="BA15" s="338"/>
      <c r="BB15" s="338">
        <v>12</v>
      </c>
      <c r="BC15" s="338"/>
    </row>
    <row r="16" spans="1:55" ht="18.75" customHeight="1">
      <c r="A16" s="131" t="s">
        <v>7</v>
      </c>
      <c r="B16" s="336">
        <f t="shared" si="0"/>
        <v>425</v>
      </c>
      <c r="C16" s="336"/>
      <c r="D16" s="336">
        <f t="shared" si="1"/>
        <v>236</v>
      </c>
      <c r="E16" s="336"/>
      <c r="F16" s="336">
        <f t="shared" si="2"/>
        <v>189</v>
      </c>
      <c r="G16" s="336"/>
      <c r="H16" s="338">
        <v>17</v>
      </c>
      <c r="I16" s="338"/>
      <c r="J16" s="338">
        <v>19</v>
      </c>
      <c r="K16" s="338"/>
      <c r="L16" s="338">
        <v>15</v>
      </c>
      <c r="M16" s="338"/>
      <c r="N16" s="338">
        <v>17</v>
      </c>
      <c r="O16" s="338"/>
      <c r="P16" s="338">
        <v>22</v>
      </c>
      <c r="Q16" s="338"/>
      <c r="R16" s="338">
        <v>19</v>
      </c>
      <c r="S16" s="338"/>
      <c r="T16" s="338">
        <v>22</v>
      </c>
      <c r="U16" s="338"/>
      <c r="V16" s="338">
        <v>18</v>
      </c>
      <c r="W16" s="338"/>
      <c r="X16" s="338">
        <v>14</v>
      </c>
      <c r="Y16" s="338"/>
      <c r="Z16" s="338">
        <v>16</v>
      </c>
      <c r="AA16" s="338"/>
      <c r="AB16" s="338">
        <v>26</v>
      </c>
      <c r="AC16" s="338"/>
      <c r="AD16" s="338">
        <v>20</v>
      </c>
      <c r="AE16" s="338"/>
      <c r="AF16" s="338">
        <v>19</v>
      </c>
      <c r="AG16" s="338"/>
      <c r="AH16" s="338">
        <v>14</v>
      </c>
      <c r="AI16" s="338"/>
      <c r="AJ16" s="338">
        <v>12</v>
      </c>
      <c r="AK16" s="338"/>
      <c r="AL16" s="338">
        <v>12</v>
      </c>
      <c r="AM16" s="338"/>
      <c r="AN16" s="338">
        <v>23</v>
      </c>
      <c r="AO16" s="338"/>
      <c r="AP16" s="338">
        <v>12</v>
      </c>
      <c r="AQ16" s="338"/>
      <c r="AR16" s="338">
        <v>22</v>
      </c>
      <c r="AS16" s="338"/>
      <c r="AT16" s="338">
        <v>13</v>
      </c>
      <c r="AU16" s="338"/>
      <c r="AV16" s="338">
        <v>23</v>
      </c>
      <c r="AW16" s="338"/>
      <c r="AX16" s="338">
        <v>9</v>
      </c>
      <c r="AY16" s="338"/>
      <c r="AZ16" s="338">
        <v>21</v>
      </c>
      <c r="BA16" s="338"/>
      <c r="BB16" s="338">
        <v>20</v>
      </c>
      <c r="BC16" s="338"/>
    </row>
    <row r="17" spans="1:55" ht="18.75" customHeight="1">
      <c r="A17" s="131" t="s">
        <v>8</v>
      </c>
      <c r="B17" s="336">
        <f t="shared" si="0"/>
        <v>222</v>
      </c>
      <c r="C17" s="336"/>
      <c r="D17" s="336">
        <f t="shared" si="1"/>
        <v>116</v>
      </c>
      <c r="E17" s="336"/>
      <c r="F17" s="336">
        <f t="shared" si="2"/>
        <v>106</v>
      </c>
      <c r="G17" s="336"/>
      <c r="H17" s="338">
        <v>8</v>
      </c>
      <c r="I17" s="338"/>
      <c r="J17" s="338">
        <v>9</v>
      </c>
      <c r="K17" s="338"/>
      <c r="L17" s="338">
        <v>8</v>
      </c>
      <c r="M17" s="338"/>
      <c r="N17" s="338">
        <v>9</v>
      </c>
      <c r="O17" s="338"/>
      <c r="P17" s="338">
        <v>14</v>
      </c>
      <c r="Q17" s="338"/>
      <c r="R17" s="338">
        <v>12</v>
      </c>
      <c r="S17" s="338"/>
      <c r="T17" s="338">
        <v>6</v>
      </c>
      <c r="U17" s="338"/>
      <c r="V17" s="338">
        <v>9</v>
      </c>
      <c r="W17" s="338"/>
      <c r="X17" s="338">
        <v>11</v>
      </c>
      <c r="Y17" s="338"/>
      <c r="Z17" s="338">
        <v>10</v>
      </c>
      <c r="AA17" s="338"/>
      <c r="AB17" s="338">
        <v>13</v>
      </c>
      <c r="AC17" s="338"/>
      <c r="AD17" s="338">
        <v>10</v>
      </c>
      <c r="AE17" s="338"/>
      <c r="AF17" s="338">
        <v>7</v>
      </c>
      <c r="AG17" s="338"/>
      <c r="AH17" s="338">
        <v>5</v>
      </c>
      <c r="AI17" s="338"/>
      <c r="AJ17" s="338">
        <v>12</v>
      </c>
      <c r="AK17" s="338"/>
      <c r="AL17" s="338">
        <v>11</v>
      </c>
      <c r="AM17" s="338"/>
      <c r="AN17" s="338">
        <v>15</v>
      </c>
      <c r="AO17" s="338"/>
      <c r="AP17" s="338">
        <v>8</v>
      </c>
      <c r="AQ17" s="338"/>
      <c r="AR17" s="338">
        <v>7</v>
      </c>
      <c r="AS17" s="338"/>
      <c r="AT17" s="338">
        <v>7</v>
      </c>
      <c r="AU17" s="338"/>
      <c r="AV17" s="338">
        <v>8</v>
      </c>
      <c r="AW17" s="338"/>
      <c r="AX17" s="338">
        <v>9</v>
      </c>
      <c r="AY17" s="338"/>
      <c r="AZ17" s="338">
        <v>7</v>
      </c>
      <c r="BA17" s="338"/>
      <c r="BB17" s="338">
        <v>7</v>
      </c>
      <c r="BC17" s="338"/>
    </row>
    <row r="18" spans="1:55" ht="18.75" customHeight="1">
      <c r="A18" s="131" t="s">
        <v>9</v>
      </c>
      <c r="B18" s="336">
        <f t="shared" si="0"/>
        <v>244</v>
      </c>
      <c r="C18" s="336"/>
      <c r="D18" s="336">
        <f t="shared" si="1"/>
        <v>120</v>
      </c>
      <c r="E18" s="336"/>
      <c r="F18" s="336">
        <f t="shared" si="2"/>
        <v>124</v>
      </c>
      <c r="G18" s="336"/>
      <c r="H18" s="338">
        <v>12</v>
      </c>
      <c r="I18" s="338"/>
      <c r="J18" s="338">
        <v>13</v>
      </c>
      <c r="K18" s="338"/>
      <c r="L18" s="338">
        <v>8</v>
      </c>
      <c r="M18" s="338"/>
      <c r="N18" s="338">
        <v>13</v>
      </c>
      <c r="O18" s="338"/>
      <c r="P18" s="338">
        <v>17</v>
      </c>
      <c r="Q18" s="338"/>
      <c r="R18" s="338">
        <v>8</v>
      </c>
      <c r="S18" s="338"/>
      <c r="T18" s="338">
        <v>12</v>
      </c>
      <c r="U18" s="338"/>
      <c r="V18" s="338">
        <v>11</v>
      </c>
      <c r="W18" s="338"/>
      <c r="X18" s="338">
        <v>9</v>
      </c>
      <c r="Y18" s="338"/>
      <c r="Z18" s="338">
        <v>7</v>
      </c>
      <c r="AA18" s="338"/>
      <c r="AB18" s="338">
        <v>10</v>
      </c>
      <c r="AC18" s="338"/>
      <c r="AD18" s="338">
        <v>8</v>
      </c>
      <c r="AE18" s="338"/>
      <c r="AF18" s="338">
        <v>8</v>
      </c>
      <c r="AG18" s="338"/>
      <c r="AH18" s="338">
        <v>6</v>
      </c>
      <c r="AI18" s="338"/>
      <c r="AJ18" s="338">
        <v>11</v>
      </c>
      <c r="AK18" s="338"/>
      <c r="AL18" s="338">
        <v>6</v>
      </c>
      <c r="AM18" s="338"/>
      <c r="AN18" s="338">
        <v>8</v>
      </c>
      <c r="AO18" s="338"/>
      <c r="AP18" s="338">
        <v>10</v>
      </c>
      <c r="AQ18" s="338"/>
      <c r="AR18" s="338">
        <v>12</v>
      </c>
      <c r="AS18" s="338"/>
      <c r="AT18" s="338">
        <v>14</v>
      </c>
      <c r="AU18" s="338"/>
      <c r="AV18" s="338">
        <v>9</v>
      </c>
      <c r="AW18" s="338"/>
      <c r="AX18" s="338">
        <v>18</v>
      </c>
      <c r="AY18" s="338"/>
      <c r="AZ18" s="338">
        <v>4</v>
      </c>
      <c r="BA18" s="338"/>
      <c r="BB18" s="338">
        <v>10</v>
      </c>
      <c r="BC18" s="338"/>
    </row>
    <row r="19" spans="1:55" ht="18.75" customHeight="1">
      <c r="A19" s="131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</row>
    <row r="20" spans="1:55" ht="18.75" customHeight="1">
      <c r="A20" s="131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</row>
    <row r="21" spans="1:55" ht="18.75" customHeight="1">
      <c r="A21" s="131" t="s">
        <v>10</v>
      </c>
      <c r="B21" s="336">
        <f aca="true" t="shared" si="3" ref="B21:B28">SUM(D21:G21)</f>
        <v>86</v>
      </c>
      <c r="C21" s="336"/>
      <c r="D21" s="336">
        <f aca="true" t="shared" si="4" ref="D21:D28">SUM(H21,L21,P21,T21,X21,AB21,AF21,AJ21,AN21,AR21,AV21,AZ21)</f>
        <v>49</v>
      </c>
      <c r="E21" s="336"/>
      <c r="F21" s="336">
        <f aca="true" t="shared" si="5" ref="F21:F28">SUM(J21,N21,R21,V21,Z21,AD21,AH21,AL21,AP21,AT21,AX21,BB21)</f>
        <v>37</v>
      </c>
      <c r="G21" s="336"/>
      <c r="H21" s="338">
        <v>4</v>
      </c>
      <c r="I21" s="338"/>
      <c r="J21" s="338">
        <v>4</v>
      </c>
      <c r="K21" s="338"/>
      <c r="L21" s="338">
        <v>3</v>
      </c>
      <c r="M21" s="338"/>
      <c r="N21" s="338">
        <v>5</v>
      </c>
      <c r="O21" s="338"/>
      <c r="P21" s="338">
        <v>6</v>
      </c>
      <c r="Q21" s="338"/>
      <c r="R21" s="338">
        <v>2</v>
      </c>
      <c r="S21" s="338"/>
      <c r="T21" s="338">
        <v>2</v>
      </c>
      <c r="U21" s="338"/>
      <c r="V21" s="338">
        <v>1</v>
      </c>
      <c r="W21" s="338"/>
      <c r="X21" s="338">
        <v>4</v>
      </c>
      <c r="Y21" s="338"/>
      <c r="Z21" s="338">
        <v>4</v>
      </c>
      <c r="AA21" s="338"/>
      <c r="AB21" s="330" t="s">
        <v>150</v>
      </c>
      <c r="AC21" s="330"/>
      <c r="AD21" s="330">
        <v>3</v>
      </c>
      <c r="AE21" s="330"/>
      <c r="AF21" s="338">
        <v>1</v>
      </c>
      <c r="AG21" s="338"/>
      <c r="AH21" s="338">
        <v>3</v>
      </c>
      <c r="AI21" s="338"/>
      <c r="AJ21" s="338">
        <v>4</v>
      </c>
      <c r="AK21" s="338"/>
      <c r="AL21" s="330">
        <v>5</v>
      </c>
      <c r="AM21" s="330"/>
      <c r="AN21" s="338">
        <v>5</v>
      </c>
      <c r="AO21" s="338"/>
      <c r="AP21" s="338">
        <v>2</v>
      </c>
      <c r="AQ21" s="338"/>
      <c r="AR21" s="338">
        <v>6</v>
      </c>
      <c r="AS21" s="338"/>
      <c r="AT21" s="338">
        <v>2</v>
      </c>
      <c r="AU21" s="338"/>
      <c r="AV21" s="338">
        <v>3</v>
      </c>
      <c r="AW21" s="338"/>
      <c r="AX21" s="338">
        <v>4</v>
      </c>
      <c r="AY21" s="338"/>
      <c r="AZ21" s="343">
        <v>11</v>
      </c>
      <c r="BA21" s="343"/>
      <c r="BB21" s="338">
        <v>2</v>
      </c>
      <c r="BC21" s="338"/>
    </row>
    <row r="22" spans="1:55" ht="18.75" customHeight="1">
      <c r="A22" s="131" t="s">
        <v>12</v>
      </c>
      <c r="B22" s="336">
        <f t="shared" si="3"/>
        <v>257</v>
      </c>
      <c r="C22" s="336"/>
      <c r="D22" s="336">
        <f t="shared" si="4"/>
        <v>123</v>
      </c>
      <c r="E22" s="336"/>
      <c r="F22" s="336">
        <f t="shared" si="5"/>
        <v>134</v>
      </c>
      <c r="G22" s="336"/>
      <c r="H22" s="338">
        <v>8</v>
      </c>
      <c r="I22" s="338"/>
      <c r="J22" s="338">
        <v>19</v>
      </c>
      <c r="K22" s="338"/>
      <c r="L22" s="338">
        <v>12</v>
      </c>
      <c r="M22" s="338"/>
      <c r="N22" s="338">
        <v>6</v>
      </c>
      <c r="O22" s="338"/>
      <c r="P22" s="338">
        <v>14</v>
      </c>
      <c r="Q22" s="338"/>
      <c r="R22" s="338">
        <v>9</v>
      </c>
      <c r="S22" s="338"/>
      <c r="T22" s="338">
        <v>12</v>
      </c>
      <c r="U22" s="338"/>
      <c r="V22" s="338">
        <v>13</v>
      </c>
      <c r="W22" s="338"/>
      <c r="X22" s="338">
        <v>11</v>
      </c>
      <c r="Y22" s="338"/>
      <c r="Z22" s="338">
        <v>13</v>
      </c>
      <c r="AA22" s="338"/>
      <c r="AB22" s="338">
        <v>4</v>
      </c>
      <c r="AC22" s="338"/>
      <c r="AD22" s="338">
        <v>11</v>
      </c>
      <c r="AE22" s="338"/>
      <c r="AF22" s="338">
        <v>6</v>
      </c>
      <c r="AG22" s="338"/>
      <c r="AH22" s="338">
        <v>11</v>
      </c>
      <c r="AI22" s="338"/>
      <c r="AJ22" s="338">
        <v>10</v>
      </c>
      <c r="AK22" s="338"/>
      <c r="AL22" s="338">
        <v>7</v>
      </c>
      <c r="AM22" s="338"/>
      <c r="AN22" s="338">
        <v>11</v>
      </c>
      <c r="AO22" s="338"/>
      <c r="AP22" s="338">
        <v>12</v>
      </c>
      <c r="AQ22" s="338"/>
      <c r="AR22" s="338">
        <v>9</v>
      </c>
      <c r="AS22" s="338"/>
      <c r="AT22" s="338">
        <v>12</v>
      </c>
      <c r="AU22" s="338"/>
      <c r="AV22" s="338">
        <v>11</v>
      </c>
      <c r="AW22" s="338"/>
      <c r="AX22" s="338">
        <v>9</v>
      </c>
      <c r="AY22" s="338"/>
      <c r="AZ22" s="338">
        <v>15</v>
      </c>
      <c r="BA22" s="338"/>
      <c r="BB22" s="338">
        <v>12</v>
      </c>
      <c r="BC22" s="338"/>
    </row>
    <row r="23" spans="1:55" ht="18.75" customHeight="1">
      <c r="A23" s="131" t="s">
        <v>16</v>
      </c>
      <c r="B23" s="336">
        <f t="shared" si="3"/>
        <v>378</v>
      </c>
      <c r="C23" s="336"/>
      <c r="D23" s="336">
        <f t="shared" si="4"/>
        <v>177</v>
      </c>
      <c r="E23" s="336"/>
      <c r="F23" s="336">
        <f t="shared" si="5"/>
        <v>201</v>
      </c>
      <c r="G23" s="336"/>
      <c r="H23" s="338">
        <v>15</v>
      </c>
      <c r="I23" s="338"/>
      <c r="J23" s="338">
        <v>24</v>
      </c>
      <c r="K23" s="338"/>
      <c r="L23" s="338">
        <v>17</v>
      </c>
      <c r="M23" s="338"/>
      <c r="N23" s="338">
        <v>17</v>
      </c>
      <c r="O23" s="338"/>
      <c r="P23" s="338">
        <v>13</v>
      </c>
      <c r="Q23" s="338"/>
      <c r="R23" s="338">
        <v>16</v>
      </c>
      <c r="S23" s="338"/>
      <c r="T23" s="338">
        <v>11</v>
      </c>
      <c r="U23" s="338"/>
      <c r="V23" s="338">
        <v>23</v>
      </c>
      <c r="W23" s="338"/>
      <c r="X23" s="338">
        <v>10</v>
      </c>
      <c r="Y23" s="338"/>
      <c r="Z23" s="336">
        <v>12</v>
      </c>
      <c r="AA23" s="336"/>
      <c r="AB23" s="338">
        <v>16</v>
      </c>
      <c r="AC23" s="338"/>
      <c r="AD23" s="338">
        <v>14</v>
      </c>
      <c r="AE23" s="338"/>
      <c r="AF23" s="338">
        <v>16</v>
      </c>
      <c r="AG23" s="338"/>
      <c r="AH23" s="338">
        <v>20</v>
      </c>
      <c r="AI23" s="338"/>
      <c r="AJ23" s="338">
        <v>14</v>
      </c>
      <c r="AK23" s="338"/>
      <c r="AL23" s="338">
        <v>16</v>
      </c>
      <c r="AM23" s="338"/>
      <c r="AN23" s="338">
        <v>12</v>
      </c>
      <c r="AO23" s="338"/>
      <c r="AP23" s="338">
        <v>16</v>
      </c>
      <c r="AQ23" s="338"/>
      <c r="AR23" s="338">
        <v>19</v>
      </c>
      <c r="AS23" s="338"/>
      <c r="AT23" s="338">
        <v>16</v>
      </c>
      <c r="AU23" s="338"/>
      <c r="AV23" s="338">
        <v>15</v>
      </c>
      <c r="AW23" s="338"/>
      <c r="AX23" s="338">
        <v>14</v>
      </c>
      <c r="AY23" s="338"/>
      <c r="AZ23" s="338">
        <v>19</v>
      </c>
      <c r="BA23" s="338"/>
      <c r="BB23" s="338">
        <v>13</v>
      </c>
      <c r="BC23" s="338"/>
    </row>
    <row r="24" spans="1:55" ht="18.75" customHeight="1">
      <c r="A24" s="131" t="s">
        <v>25</v>
      </c>
      <c r="B24" s="336">
        <f t="shared" si="3"/>
        <v>491</v>
      </c>
      <c r="C24" s="336"/>
      <c r="D24" s="336">
        <f t="shared" si="4"/>
        <v>260</v>
      </c>
      <c r="E24" s="336"/>
      <c r="F24" s="336">
        <f t="shared" si="5"/>
        <v>231</v>
      </c>
      <c r="G24" s="336"/>
      <c r="H24" s="338">
        <v>21</v>
      </c>
      <c r="I24" s="338"/>
      <c r="J24" s="338">
        <v>23</v>
      </c>
      <c r="K24" s="338"/>
      <c r="L24" s="338">
        <v>29</v>
      </c>
      <c r="M24" s="338"/>
      <c r="N24" s="338">
        <v>22</v>
      </c>
      <c r="O24" s="338"/>
      <c r="P24" s="338">
        <v>27</v>
      </c>
      <c r="Q24" s="338"/>
      <c r="R24" s="338">
        <v>23</v>
      </c>
      <c r="S24" s="338"/>
      <c r="T24" s="338">
        <v>16</v>
      </c>
      <c r="U24" s="338"/>
      <c r="V24" s="338">
        <v>25</v>
      </c>
      <c r="W24" s="338"/>
      <c r="X24" s="338">
        <v>18</v>
      </c>
      <c r="Y24" s="338"/>
      <c r="Z24" s="338">
        <v>25</v>
      </c>
      <c r="AA24" s="338"/>
      <c r="AB24" s="338">
        <v>31</v>
      </c>
      <c r="AC24" s="338"/>
      <c r="AD24" s="338">
        <v>12</v>
      </c>
      <c r="AE24" s="338"/>
      <c r="AF24" s="338">
        <v>13</v>
      </c>
      <c r="AG24" s="338"/>
      <c r="AH24" s="338">
        <v>22</v>
      </c>
      <c r="AI24" s="338"/>
      <c r="AJ24" s="338">
        <v>25</v>
      </c>
      <c r="AK24" s="338"/>
      <c r="AL24" s="338">
        <v>17</v>
      </c>
      <c r="AM24" s="338"/>
      <c r="AN24" s="338">
        <v>20</v>
      </c>
      <c r="AO24" s="338"/>
      <c r="AP24" s="338">
        <v>15</v>
      </c>
      <c r="AQ24" s="338"/>
      <c r="AR24" s="338">
        <v>23</v>
      </c>
      <c r="AS24" s="338"/>
      <c r="AT24" s="338">
        <v>17</v>
      </c>
      <c r="AU24" s="338"/>
      <c r="AV24" s="338">
        <v>19</v>
      </c>
      <c r="AW24" s="338"/>
      <c r="AX24" s="338">
        <v>12</v>
      </c>
      <c r="AY24" s="338"/>
      <c r="AZ24" s="338">
        <v>18</v>
      </c>
      <c r="BA24" s="338"/>
      <c r="BB24" s="338">
        <v>18</v>
      </c>
      <c r="BC24" s="338"/>
    </row>
    <row r="25" spans="1:55" ht="18.75" customHeight="1">
      <c r="A25" s="131" t="s">
        <v>31</v>
      </c>
      <c r="B25" s="336">
        <f t="shared" si="3"/>
        <v>433</v>
      </c>
      <c r="C25" s="336"/>
      <c r="D25" s="336">
        <f t="shared" si="4"/>
        <v>264</v>
      </c>
      <c r="E25" s="336"/>
      <c r="F25" s="336">
        <f t="shared" si="5"/>
        <v>169</v>
      </c>
      <c r="G25" s="336"/>
      <c r="H25" s="338">
        <v>23</v>
      </c>
      <c r="I25" s="338"/>
      <c r="J25" s="338">
        <v>15</v>
      </c>
      <c r="K25" s="338"/>
      <c r="L25" s="338">
        <v>23</v>
      </c>
      <c r="M25" s="338"/>
      <c r="N25" s="338">
        <v>13</v>
      </c>
      <c r="O25" s="338"/>
      <c r="P25" s="338">
        <v>20</v>
      </c>
      <c r="Q25" s="338"/>
      <c r="R25" s="338">
        <v>18</v>
      </c>
      <c r="S25" s="338"/>
      <c r="T25" s="338">
        <v>18</v>
      </c>
      <c r="U25" s="338"/>
      <c r="V25" s="338">
        <v>10</v>
      </c>
      <c r="W25" s="338"/>
      <c r="X25" s="338">
        <v>24</v>
      </c>
      <c r="Y25" s="338"/>
      <c r="Z25" s="338">
        <v>6</v>
      </c>
      <c r="AA25" s="338"/>
      <c r="AB25" s="338">
        <v>17</v>
      </c>
      <c r="AC25" s="338"/>
      <c r="AD25" s="338">
        <v>14</v>
      </c>
      <c r="AE25" s="338"/>
      <c r="AF25" s="338">
        <v>21</v>
      </c>
      <c r="AG25" s="338"/>
      <c r="AH25" s="338">
        <v>21</v>
      </c>
      <c r="AI25" s="338"/>
      <c r="AJ25" s="338">
        <v>26</v>
      </c>
      <c r="AK25" s="338"/>
      <c r="AL25" s="338">
        <v>10</v>
      </c>
      <c r="AM25" s="338"/>
      <c r="AN25" s="338">
        <v>23</v>
      </c>
      <c r="AO25" s="338"/>
      <c r="AP25" s="338">
        <v>13</v>
      </c>
      <c r="AQ25" s="338"/>
      <c r="AR25" s="338">
        <v>16</v>
      </c>
      <c r="AS25" s="338"/>
      <c r="AT25" s="338">
        <v>14</v>
      </c>
      <c r="AU25" s="338"/>
      <c r="AV25" s="338">
        <v>26</v>
      </c>
      <c r="AW25" s="338"/>
      <c r="AX25" s="338">
        <v>15</v>
      </c>
      <c r="AY25" s="338"/>
      <c r="AZ25" s="338">
        <v>27</v>
      </c>
      <c r="BA25" s="338"/>
      <c r="BB25" s="338">
        <v>20</v>
      </c>
      <c r="BC25" s="338"/>
    </row>
    <row r="26" spans="1:55" ht="18.75" customHeight="1">
      <c r="A26" s="131" t="s">
        <v>36</v>
      </c>
      <c r="B26" s="336">
        <f t="shared" si="3"/>
        <v>370</v>
      </c>
      <c r="C26" s="336"/>
      <c r="D26" s="336">
        <f t="shared" si="4"/>
        <v>193</v>
      </c>
      <c r="E26" s="336"/>
      <c r="F26" s="336">
        <f t="shared" si="5"/>
        <v>177</v>
      </c>
      <c r="G26" s="336"/>
      <c r="H26" s="338">
        <v>14</v>
      </c>
      <c r="I26" s="338"/>
      <c r="J26" s="338">
        <v>11</v>
      </c>
      <c r="K26" s="338"/>
      <c r="L26" s="338">
        <v>19</v>
      </c>
      <c r="M26" s="338"/>
      <c r="N26" s="338">
        <v>19</v>
      </c>
      <c r="O26" s="338"/>
      <c r="P26" s="338">
        <v>13</v>
      </c>
      <c r="Q26" s="338"/>
      <c r="R26" s="338">
        <v>21</v>
      </c>
      <c r="S26" s="338"/>
      <c r="T26" s="338">
        <v>18</v>
      </c>
      <c r="U26" s="338"/>
      <c r="V26" s="338">
        <v>12</v>
      </c>
      <c r="W26" s="338"/>
      <c r="X26" s="338">
        <v>22</v>
      </c>
      <c r="Y26" s="338"/>
      <c r="Z26" s="338">
        <v>13</v>
      </c>
      <c r="AA26" s="338"/>
      <c r="AB26" s="338">
        <v>15</v>
      </c>
      <c r="AC26" s="338"/>
      <c r="AD26" s="338">
        <v>13</v>
      </c>
      <c r="AE26" s="338"/>
      <c r="AF26" s="338">
        <v>17</v>
      </c>
      <c r="AG26" s="338"/>
      <c r="AH26" s="338">
        <v>12</v>
      </c>
      <c r="AI26" s="338"/>
      <c r="AJ26" s="338">
        <v>13</v>
      </c>
      <c r="AK26" s="338"/>
      <c r="AL26" s="338">
        <v>15</v>
      </c>
      <c r="AM26" s="338"/>
      <c r="AN26" s="338">
        <v>7</v>
      </c>
      <c r="AO26" s="338"/>
      <c r="AP26" s="338">
        <v>9</v>
      </c>
      <c r="AQ26" s="338"/>
      <c r="AR26" s="338">
        <v>23</v>
      </c>
      <c r="AS26" s="338"/>
      <c r="AT26" s="338">
        <v>22</v>
      </c>
      <c r="AU26" s="338"/>
      <c r="AV26" s="338">
        <v>16</v>
      </c>
      <c r="AW26" s="338"/>
      <c r="AX26" s="338">
        <v>12</v>
      </c>
      <c r="AY26" s="338"/>
      <c r="AZ26" s="338">
        <v>16</v>
      </c>
      <c r="BA26" s="338"/>
      <c r="BB26" s="338">
        <v>18</v>
      </c>
      <c r="BC26" s="338"/>
    </row>
    <row r="27" spans="1:55" s="192" customFormat="1" ht="18.75" customHeight="1">
      <c r="A27" s="131" t="s">
        <v>43</v>
      </c>
      <c r="B27" s="336">
        <f t="shared" si="3"/>
        <v>470</v>
      </c>
      <c r="C27" s="336"/>
      <c r="D27" s="336">
        <f t="shared" si="4"/>
        <v>262</v>
      </c>
      <c r="E27" s="336"/>
      <c r="F27" s="336">
        <f t="shared" si="5"/>
        <v>208</v>
      </c>
      <c r="G27" s="336"/>
      <c r="H27" s="338">
        <v>26</v>
      </c>
      <c r="I27" s="338"/>
      <c r="J27" s="338">
        <v>18</v>
      </c>
      <c r="K27" s="338"/>
      <c r="L27" s="338">
        <v>23</v>
      </c>
      <c r="M27" s="338"/>
      <c r="N27" s="338">
        <v>24</v>
      </c>
      <c r="O27" s="338"/>
      <c r="P27" s="338">
        <v>25</v>
      </c>
      <c r="Q27" s="338"/>
      <c r="R27" s="338">
        <v>19</v>
      </c>
      <c r="S27" s="338"/>
      <c r="T27" s="338">
        <v>20</v>
      </c>
      <c r="U27" s="338"/>
      <c r="V27" s="338">
        <v>17</v>
      </c>
      <c r="W27" s="338"/>
      <c r="X27" s="338">
        <v>19</v>
      </c>
      <c r="Y27" s="338"/>
      <c r="Z27" s="338">
        <v>13</v>
      </c>
      <c r="AA27" s="338"/>
      <c r="AB27" s="338">
        <v>23</v>
      </c>
      <c r="AC27" s="338"/>
      <c r="AD27" s="338">
        <v>17</v>
      </c>
      <c r="AE27" s="338"/>
      <c r="AF27" s="338">
        <v>21</v>
      </c>
      <c r="AG27" s="338"/>
      <c r="AH27" s="338">
        <v>15</v>
      </c>
      <c r="AI27" s="338"/>
      <c r="AJ27" s="338">
        <v>20</v>
      </c>
      <c r="AK27" s="338"/>
      <c r="AL27" s="338">
        <v>12</v>
      </c>
      <c r="AM27" s="338"/>
      <c r="AN27" s="338">
        <v>21</v>
      </c>
      <c r="AO27" s="338"/>
      <c r="AP27" s="338">
        <v>17</v>
      </c>
      <c r="AQ27" s="338"/>
      <c r="AR27" s="338">
        <v>25</v>
      </c>
      <c r="AS27" s="338"/>
      <c r="AT27" s="338">
        <v>21</v>
      </c>
      <c r="AU27" s="338"/>
      <c r="AV27" s="338">
        <v>22</v>
      </c>
      <c r="AW27" s="338"/>
      <c r="AX27" s="338">
        <v>18</v>
      </c>
      <c r="AY27" s="338"/>
      <c r="AZ27" s="338">
        <v>17</v>
      </c>
      <c r="BA27" s="338"/>
      <c r="BB27" s="338">
        <v>17</v>
      </c>
      <c r="BC27" s="338"/>
    </row>
    <row r="28" spans="1:55" ht="18.75" customHeight="1">
      <c r="A28" s="133" t="s">
        <v>48</v>
      </c>
      <c r="B28" s="344">
        <f t="shared" si="3"/>
        <v>106</v>
      </c>
      <c r="C28" s="344"/>
      <c r="D28" s="344">
        <f t="shared" si="4"/>
        <v>58</v>
      </c>
      <c r="E28" s="344"/>
      <c r="F28" s="344">
        <f t="shared" si="5"/>
        <v>48</v>
      </c>
      <c r="G28" s="344"/>
      <c r="H28" s="345">
        <v>6</v>
      </c>
      <c r="I28" s="345"/>
      <c r="J28" s="345">
        <v>4</v>
      </c>
      <c r="K28" s="345"/>
      <c r="L28" s="345">
        <v>4</v>
      </c>
      <c r="M28" s="345"/>
      <c r="N28" s="345">
        <v>3</v>
      </c>
      <c r="O28" s="345"/>
      <c r="P28" s="345">
        <v>10</v>
      </c>
      <c r="Q28" s="345"/>
      <c r="R28" s="345">
        <v>6</v>
      </c>
      <c r="S28" s="345"/>
      <c r="T28" s="345">
        <v>5</v>
      </c>
      <c r="U28" s="345"/>
      <c r="V28" s="334">
        <v>4</v>
      </c>
      <c r="W28" s="334"/>
      <c r="X28" s="345">
        <v>4</v>
      </c>
      <c r="Y28" s="345"/>
      <c r="Z28" s="345">
        <v>6</v>
      </c>
      <c r="AA28" s="345"/>
      <c r="AB28" s="345">
        <v>3</v>
      </c>
      <c r="AC28" s="345"/>
      <c r="AD28" s="345">
        <v>3</v>
      </c>
      <c r="AE28" s="345"/>
      <c r="AF28" s="334">
        <v>5</v>
      </c>
      <c r="AG28" s="334"/>
      <c r="AH28" s="345">
        <v>3</v>
      </c>
      <c r="AI28" s="345"/>
      <c r="AJ28" s="345">
        <v>3</v>
      </c>
      <c r="AK28" s="345"/>
      <c r="AL28" s="345">
        <v>6</v>
      </c>
      <c r="AM28" s="345"/>
      <c r="AN28" s="345">
        <v>5</v>
      </c>
      <c r="AO28" s="345"/>
      <c r="AP28" s="345">
        <v>4</v>
      </c>
      <c r="AQ28" s="345"/>
      <c r="AR28" s="345">
        <v>4</v>
      </c>
      <c r="AS28" s="345"/>
      <c r="AT28" s="345">
        <v>3</v>
      </c>
      <c r="AU28" s="345"/>
      <c r="AV28" s="345">
        <v>6</v>
      </c>
      <c r="AW28" s="345"/>
      <c r="AX28" s="345">
        <v>2</v>
      </c>
      <c r="AY28" s="345"/>
      <c r="AZ28" s="345">
        <v>3</v>
      </c>
      <c r="BA28" s="345"/>
      <c r="BB28" s="345">
        <v>4</v>
      </c>
      <c r="BC28" s="345"/>
    </row>
    <row r="29" ht="18.75" customHeight="1">
      <c r="A29" s="55" t="s">
        <v>108</v>
      </c>
    </row>
    <row r="30" ht="18.75" customHeight="1"/>
    <row r="31" ht="18.75" customHeight="1"/>
    <row r="32" spans="1:43" ht="18.75" customHeight="1">
      <c r="A32" s="260" t="s">
        <v>296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</row>
    <row r="33" ht="18.75" customHeight="1" thickBot="1"/>
    <row r="34" spans="1:43" ht="18.75" customHeight="1">
      <c r="A34" s="227" t="s">
        <v>294</v>
      </c>
      <c r="B34" s="339" t="s">
        <v>286</v>
      </c>
      <c r="C34" s="340"/>
      <c r="D34" s="340"/>
      <c r="E34" s="340"/>
      <c r="F34" s="340"/>
      <c r="G34" s="323"/>
      <c r="H34" s="337" t="s">
        <v>64</v>
      </c>
      <c r="I34" s="337"/>
      <c r="J34" s="337" t="s">
        <v>269</v>
      </c>
      <c r="K34" s="337"/>
      <c r="L34" s="337" t="s">
        <v>270</v>
      </c>
      <c r="M34" s="337"/>
      <c r="N34" s="337" t="s">
        <v>271</v>
      </c>
      <c r="O34" s="337"/>
      <c r="P34" s="337" t="s">
        <v>272</v>
      </c>
      <c r="Q34" s="337"/>
      <c r="R34" s="337" t="s">
        <v>273</v>
      </c>
      <c r="S34" s="337"/>
      <c r="T34" s="337" t="s">
        <v>274</v>
      </c>
      <c r="U34" s="337"/>
      <c r="V34" s="337" t="s">
        <v>275</v>
      </c>
      <c r="W34" s="337"/>
      <c r="X34" s="337" t="s">
        <v>276</v>
      </c>
      <c r="Y34" s="337"/>
      <c r="Z34" s="337" t="s">
        <v>277</v>
      </c>
      <c r="AA34" s="337"/>
      <c r="AB34" s="337" t="s">
        <v>278</v>
      </c>
      <c r="AC34" s="337"/>
      <c r="AD34" s="337" t="s">
        <v>279</v>
      </c>
      <c r="AE34" s="337"/>
      <c r="AF34" s="337" t="s">
        <v>280</v>
      </c>
      <c r="AG34" s="337"/>
      <c r="AH34" s="337" t="s">
        <v>281</v>
      </c>
      <c r="AI34" s="337"/>
      <c r="AJ34" s="337" t="s">
        <v>282</v>
      </c>
      <c r="AK34" s="337"/>
      <c r="AL34" s="337" t="s">
        <v>283</v>
      </c>
      <c r="AM34" s="337"/>
      <c r="AN34" s="337" t="s">
        <v>284</v>
      </c>
      <c r="AO34" s="337"/>
      <c r="AP34" s="339" t="s">
        <v>65</v>
      </c>
      <c r="AQ34" s="340"/>
    </row>
    <row r="35" spans="1:43" ht="18.75" customHeight="1">
      <c r="A35" s="229"/>
      <c r="B35" s="325" t="s">
        <v>56</v>
      </c>
      <c r="C35" s="325"/>
      <c r="D35" s="325" t="s">
        <v>57</v>
      </c>
      <c r="E35" s="325"/>
      <c r="F35" s="325" t="s">
        <v>58</v>
      </c>
      <c r="G35" s="325"/>
      <c r="H35" s="176" t="s">
        <v>57</v>
      </c>
      <c r="I35" s="176" t="s">
        <v>58</v>
      </c>
      <c r="J35" s="176" t="s">
        <v>57</v>
      </c>
      <c r="K35" s="176" t="s">
        <v>58</v>
      </c>
      <c r="L35" s="176" t="s">
        <v>57</v>
      </c>
      <c r="M35" s="176" t="s">
        <v>58</v>
      </c>
      <c r="N35" s="176" t="s">
        <v>57</v>
      </c>
      <c r="O35" s="176" t="s">
        <v>58</v>
      </c>
      <c r="P35" s="176" t="s">
        <v>57</v>
      </c>
      <c r="Q35" s="176" t="s">
        <v>58</v>
      </c>
      <c r="R35" s="176" t="s">
        <v>57</v>
      </c>
      <c r="S35" s="176" t="s">
        <v>58</v>
      </c>
      <c r="T35" s="176" t="s">
        <v>57</v>
      </c>
      <c r="U35" s="176" t="s">
        <v>58</v>
      </c>
      <c r="V35" s="176" t="s">
        <v>57</v>
      </c>
      <c r="W35" s="176" t="s">
        <v>58</v>
      </c>
      <c r="X35" s="176" t="s">
        <v>57</v>
      </c>
      <c r="Y35" s="176" t="s">
        <v>58</v>
      </c>
      <c r="Z35" s="176" t="s">
        <v>57</v>
      </c>
      <c r="AA35" s="176" t="s">
        <v>58</v>
      </c>
      <c r="AB35" s="176" t="s">
        <v>57</v>
      </c>
      <c r="AC35" s="176" t="s">
        <v>58</v>
      </c>
      <c r="AD35" s="176" t="s">
        <v>57</v>
      </c>
      <c r="AE35" s="176" t="s">
        <v>58</v>
      </c>
      <c r="AF35" s="176" t="s">
        <v>57</v>
      </c>
      <c r="AG35" s="176" t="s">
        <v>58</v>
      </c>
      <c r="AH35" s="176" t="s">
        <v>57</v>
      </c>
      <c r="AI35" s="176" t="s">
        <v>58</v>
      </c>
      <c r="AJ35" s="176" t="s">
        <v>57</v>
      </c>
      <c r="AK35" s="176" t="s">
        <v>58</v>
      </c>
      <c r="AL35" s="176" t="s">
        <v>57</v>
      </c>
      <c r="AM35" s="176" t="s">
        <v>58</v>
      </c>
      <c r="AN35" s="176" t="s">
        <v>57</v>
      </c>
      <c r="AO35" s="176" t="s">
        <v>58</v>
      </c>
      <c r="AP35" s="176" t="s">
        <v>57</v>
      </c>
      <c r="AQ35" s="178" t="s">
        <v>58</v>
      </c>
    </row>
    <row r="36" spans="1:43" ht="18.75" customHeight="1">
      <c r="A36" s="193" t="s">
        <v>295</v>
      </c>
      <c r="B36" s="341">
        <f>SUM(D36:G36)</f>
        <v>7466</v>
      </c>
      <c r="C36" s="341"/>
      <c r="D36" s="341">
        <f>SUM(D38:E41,D43:E46,D48:E51)</f>
        <v>3937</v>
      </c>
      <c r="E36" s="341"/>
      <c r="F36" s="341">
        <f>SUM(F38:G41,F43:G46,F48:G51)</f>
        <v>3529</v>
      </c>
      <c r="G36" s="341"/>
      <c r="H36" s="194">
        <f>SUM(H38:H41,H43:H46,H48:H51)</f>
        <v>99</v>
      </c>
      <c r="I36" s="194">
        <f aca="true" t="shared" si="6" ref="I36:AQ36">SUM(I38:I41,I43:I46,I48:I51)</f>
        <v>89</v>
      </c>
      <c r="J36" s="194">
        <f t="shared" si="6"/>
        <v>16</v>
      </c>
      <c r="K36" s="194">
        <f t="shared" si="6"/>
        <v>9</v>
      </c>
      <c r="L36" s="194">
        <f t="shared" si="6"/>
        <v>13</v>
      </c>
      <c r="M36" s="194">
        <f t="shared" si="6"/>
        <v>6</v>
      </c>
      <c r="N36" s="194">
        <f t="shared" si="6"/>
        <v>24</v>
      </c>
      <c r="O36" s="194">
        <f t="shared" si="6"/>
        <v>8</v>
      </c>
      <c r="P36" s="194">
        <f t="shared" si="6"/>
        <v>40</v>
      </c>
      <c r="Q36" s="194">
        <f t="shared" si="6"/>
        <v>14</v>
      </c>
      <c r="R36" s="194">
        <f t="shared" si="6"/>
        <v>40</v>
      </c>
      <c r="S36" s="194">
        <f t="shared" si="6"/>
        <v>19</v>
      </c>
      <c r="T36" s="194">
        <f t="shared" si="6"/>
        <v>52</v>
      </c>
      <c r="U36" s="194">
        <f t="shared" si="6"/>
        <v>26</v>
      </c>
      <c r="V36" s="194">
        <f t="shared" si="6"/>
        <v>50</v>
      </c>
      <c r="W36" s="194">
        <f t="shared" si="6"/>
        <v>38</v>
      </c>
      <c r="X36" s="194">
        <f t="shared" si="6"/>
        <v>87</v>
      </c>
      <c r="Y36" s="194">
        <f t="shared" si="6"/>
        <v>69</v>
      </c>
      <c r="Z36" s="194">
        <f t="shared" si="6"/>
        <v>141</v>
      </c>
      <c r="AA36" s="194">
        <f t="shared" si="6"/>
        <v>73</v>
      </c>
      <c r="AB36" s="194">
        <f t="shared" si="6"/>
        <v>185</v>
      </c>
      <c r="AC36" s="194">
        <f t="shared" si="6"/>
        <v>113</v>
      </c>
      <c r="AD36" s="194">
        <f t="shared" si="6"/>
        <v>210</v>
      </c>
      <c r="AE36" s="194">
        <f t="shared" si="6"/>
        <v>150</v>
      </c>
      <c r="AF36" s="194">
        <f t="shared" si="6"/>
        <v>309</v>
      </c>
      <c r="AG36" s="194">
        <f t="shared" si="6"/>
        <v>207</v>
      </c>
      <c r="AH36" s="194">
        <f t="shared" si="6"/>
        <v>497</v>
      </c>
      <c r="AI36" s="194">
        <f t="shared" si="6"/>
        <v>335</v>
      </c>
      <c r="AJ36" s="194">
        <f t="shared" si="6"/>
        <v>679</v>
      </c>
      <c r="AK36" s="194">
        <f t="shared" si="6"/>
        <v>500</v>
      </c>
      <c r="AL36" s="194">
        <f t="shared" si="6"/>
        <v>709</v>
      </c>
      <c r="AM36" s="194">
        <f t="shared" si="6"/>
        <v>634</v>
      </c>
      <c r="AN36" s="194">
        <f t="shared" si="6"/>
        <v>468</v>
      </c>
      <c r="AO36" s="194">
        <f t="shared" si="6"/>
        <v>610</v>
      </c>
      <c r="AP36" s="194">
        <f t="shared" si="6"/>
        <v>318</v>
      </c>
      <c r="AQ36" s="194">
        <f t="shared" si="6"/>
        <v>629</v>
      </c>
    </row>
    <row r="37" spans="1:7" ht="18.75" customHeight="1">
      <c r="A37" s="168"/>
      <c r="B37" s="129"/>
      <c r="C37" s="129"/>
      <c r="D37" s="129"/>
      <c r="E37" s="129"/>
      <c r="F37" s="129"/>
      <c r="G37" s="129"/>
    </row>
    <row r="38" spans="1:43" ht="18.75" customHeight="1">
      <c r="A38" s="183" t="s">
        <v>260</v>
      </c>
      <c r="B38" s="338">
        <f>SUM(D38:G38)</f>
        <v>729</v>
      </c>
      <c r="C38" s="338"/>
      <c r="D38" s="338">
        <f>SUM(H38,J38,L38,N38,P38,R38,T38,V38,X38,Z38,AB38,AD38,AF38,AH38,AJ38,AL38,AN38,AP38)</f>
        <v>370</v>
      </c>
      <c r="E38" s="338"/>
      <c r="F38" s="338">
        <f>SUM(I38,K38,M38,O38,Q38,S38,U38,W38,Y38,AA38,AC38,AE38,AG38,AI38,AK38,AM38,AO38,AQ38)</f>
        <v>359</v>
      </c>
      <c r="G38" s="338"/>
      <c r="H38" s="55">
        <v>5</v>
      </c>
      <c r="I38" s="55">
        <v>4</v>
      </c>
      <c r="J38" s="36" t="s">
        <v>150</v>
      </c>
      <c r="K38" s="36">
        <v>2</v>
      </c>
      <c r="L38" s="188">
        <v>2</v>
      </c>
      <c r="M38" s="36" t="s">
        <v>150</v>
      </c>
      <c r="N38" s="188">
        <v>3</v>
      </c>
      <c r="O38" s="36">
        <v>1</v>
      </c>
      <c r="P38" s="36">
        <v>3</v>
      </c>
      <c r="Q38" s="36">
        <v>1</v>
      </c>
      <c r="R38" s="36">
        <v>3</v>
      </c>
      <c r="S38" s="36">
        <v>3</v>
      </c>
      <c r="T38" s="36">
        <v>5</v>
      </c>
      <c r="U38" s="36">
        <v>4</v>
      </c>
      <c r="V38" s="36">
        <v>3</v>
      </c>
      <c r="W38" s="36">
        <v>2</v>
      </c>
      <c r="X38" s="36">
        <v>9</v>
      </c>
      <c r="Y38" s="188">
        <v>8</v>
      </c>
      <c r="Z38" s="189">
        <v>9</v>
      </c>
      <c r="AA38" s="189">
        <v>9</v>
      </c>
      <c r="AB38" s="189">
        <v>18</v>
      </c>
      <c r="AC38" s="189">
        <v>8</v>
      </c>
      <c r="AD38" s="189">
        <v>24</v>
      </c>
      <c r="AE38" s="189">
        <v>18</v>
      </c>
      <c r="AF38" s="189">
        <v>34</v>
      </c>
      <c r="AG38" s="189">
        <v>15</v>
      </c>
      <c r="AH38" s="189">
        <v>36</v>
      </c>
      <c r="AI38" s="189">
        <v>37</v>
      </c>
      <c r="AJ38" s="189">
        <v>59</v>
      </c>
      <c r="AK38" s="189">
        <v>61</v>
      </c>
      <c r="AL38" s="189">
        <v>80</v>
      </c>
      <c r="AM38" s="189">
        <v>59</v>
      </c>
      <c r="AN38" s="189">
        <v>49</v>
      </c>
      <c r="AO38" s="189">
        <v>68</v>
      </c>
      <c r="AP38" s="189">
        <v>28</v>
      </c>
      <c r="AQ38" s="189">
        <v>59</v>
      </c>
    </row>
    <row r="39" spans="1:43" ht="18.75" customHeight="1">
      <c r="A39" s="80">
        <v>2</v>
      </c>
      <c r="B39" s="338">
        <f>SUM(D39:G39)</f>
        <v>653</v>
      </c>
      <c r="C39" s="338"/>
      <c r="D39" s="338">
        <f>SUM(H39,J39,L39,N39,P39,R39,T39,V39,X39,Z39,AB39,AD39,AF39,AH39,AJ39,AL39,AN39,AP39)</f>
        <v>337</v>
      </c>
      <c r="E39" s="338"/>
      <c r="F39" s="338">
        <f>SUM(I39,K39,M39,O39,Q39,S39,U39,W39,Y39,AA39,AC39,AE39,AG39,AI39,AK39,AM39,AO39,AQ39)</f>
        <v>316</v>
      </c>
      <c r="G39" s="338"/>
      <c r="H39" s="55">
        <v>8</v>
      </c>
      <c r="I39" s="36">
        <v>7</v>
      </c>
      <c r="J39" s="36">
        <v>1</v>
      </c>
      <c r="K39" s="36" t="s">
        <v>150</v>
      </c>
      <c r="L39" s="188" t="s">
        <v>150</v>
      </c>
      <c r="M39" s="36">
        <v>1</v>
      </c>
      <c r="N39" s="36">
        <v>4</v>
      </c>
      <c r="O39" s="36">
        <v>1</v>
      </c>
      <c r="P39" s="36">
        <v>2</v>
      </c>
      <c r="Q39" s="36">
        <v>3</v>
      </c>
      <c r="R39" s="188">
        <v>1</v>
      </c>
      <c r="S39" s="36" t="s">
        <v>150</v>
      </c>
      <c r="T39" s="36">
        <v>2</v>
      </c>
      <c r="U39" s="36">
        <v>2</v>
      </c>
      <c r="V39" s="36">
        <v>2</v>
      </c>
      <c r="W39" s="188">
        <v>7</v>
      </c>
      <c r="X39" s="188">
        <v>7</v>
      </c>
      <c r="Y39" s="188">
        <v>12</v>
      </c>
      <c r="Z39" s="189">
        <v>12</v>
      </c>
      <c r="AA39" s="189">
        <v>7</v>
      </c>
      <c r="AB39" s="189">
        <v>16</v>
      </c>
      <c r="AC39" s="189">
        <v>7</v>
      </c>
      <c r="AD39" s="189">
        <v>16</v>
      </c>
      <c r="AE39" s="189">
        <v>12</v>
      </c>
      <c r="AF39" s="189">
        <v>25</v>
      </c>
      <c r="AG39" s="189">
        <v>20</v>
      </c>
      <c r="AH39" s="189">
        <v>47</v>
      </c>
      <c r="AI39" s="189">
        <v>25</v>
      </c>
      <c r="AJ39" s="189">
        <v>59</v>
      </c>
      <c r="AK39" s="189">
        <v>40</v>
      </c>
      <c r="AL39" s="189">
        <v>59</v>
      </c>
      <c r="AM39" s="189">
        <v>48</v>
      </c>
      <c r="AN39" s="189">
        <v>43</v>
      </c>
      <c r="AO39" s="189">
        <v>58</v>
      </c>
      <c r="AP39" s="189">
        <v>33</v>
      </c>
      <c r="AQ39" s="189">
        <v>66</v>
      </c>
    </row>
    <row r="40" spans="1:43" ht="18.75" customHeight="1">
      <c r="A40" s="80">
        <v>3</v>
      </c>
      <c r="B40" s="338">
        <f>SUM(D40:G40)</f>
        <v>670</v>
      </c>
      <c r="C40" s="338"/>
      <c r="D40" s="338">
        <f>SUM(H40,J40,L40,N40,P40,R40,T40,V40,X40,Z40,AB40,AD40,AF40,AH40,AJ40,AL40,AN40,AP40)</f>
        <v>361</v>
      </c>
      <c r="E40" s="338"/>
      <c r="F40" s="338">
        <f>SUM(I40,K40,M40,O40,Q40,S40,U40,W40,Y40,AA40,AC40,AE40,AG40,AI40,AK40,AM40,AO40,AQ40)</f>
        <v>309</v>
      </c>
      <c r="G40" s="338"/>
      <c r="H40" s="189">
        <v>12</v>
      </c>
      <c r="I40" s="36">
        <v>6</v>
      </c>
      <c r="J40" s="36" t="s">
        <v>150</v>
      </c>
      <c r="K40" s="36" t="s">
        <v>150</v>
      </c>
      <c r="L40" s="188" t="s">
        <v>150</v>
      </c>
      <c r="M40" s="188">
        <v>1</v>
      </c>
      <c r="N40" s="188">
        <v>2</v>
      </c>
      <c r="O40" s="36" t="s">
        <v>150</v>
      </c>
      <c r="P40" s="36">
        <v>2</v>
      </c>
      <c r="Q40" s="36">
        <v>1</v>
      </c>
      <c r="R40" s="188">
        <v>2</v>
      </c>
      <c r="S40" s="188">
        <v>2</v>
      </c>
      <c r="T40" s="188">
        <v>2</v>
      </c>
      <c r="U40" s="188">
        <v>2</v>
      </c>
      <c r="V40" s="36">
        <v>3</v>
      </c>
      <c r="W40" s="36">
        <v>4</v>
      </c>
      <c r="X40" s="36">
        <v>10</v>
      </c>
      <c r="Y40" s="188">
        <v>6</v>
      </c>
      <c r="Z40" s="189">
        <v>12</v>
      </c>
      <c r="AA40" s="189">
        <v>8</v>
      </c>
      <c r="AB40" s="189">
        <v>17</v>
      </c>
      <c r="AC40" s="189">
        <v>10</v>
      </c>
      <c r="AD40" s="189">
        <v>18</v>
      </c>
      <c r="AE40" s="189">
        <v>16</v>
      </c>
      <c r="AF40" s="189">
        <v>31</v>
      </c>
      <c r="AG40" s="189">
        <v>17</v>
      </c>
      <c r="AH40" s="189">
        <v>42</v>
      </c>
      <c r="AI40" s="189">
        <v>32</v>
      </c>
      <c r="AJ40" s="189">
        <v>69</v>
      </c>
      <c r="AK40" s="189">
        <v>42</v>
      </c>
      <c r="AL40" s="189">
        <v>55</v>
      </c>
      <c r="AM40" s="189">
        <v>54</v>
      </c>
      <c r="AN40" s="189">
        <v>48</v>
      </c>
      <c r="AO40" s="189">
        <v>46</v>
      </c>
      <c r="AP40" s="189">
        <v>36</v>
      </c>
      <c r="AQ40" s="189">
        <v>62</v>
      </c>
    </row>
    <row r="41" spans="1:43" ht="18.75" customHeight="1">
      <c r="A41" s="80">
        <v>4</v>
      </c>
      <c r="B41" s="338">
        <f>SUM(D41:G41)</f>
        <v>619</v>
      </c>
      <c r="C41" s="338"/>
      <c r="D41" s="338">
        <f>SUM(H41,J41,L41,N41,P41,R41,T41,V41,X41,Z41,AB41,AD41,AF41,AH41,AJ41,AL41,AN41,AP41)</f>
        <v>308</v>
      </c>
      <c r="E41" s="338"/>
      <c r="F41" s="338">
        <f>SUM(I41,K41,M41,O41,Q41,S41,U41,W41,Y41,AA41,AC41,AE41,AG41,AI41,AK41,AM41,AO41,AQ41)</f>
        <v>311</v>
      </c>
      <c r="G41" s="338"/>
      <c r="H41" s="189">
        <v>13</v>
      </c>
      <c r="I41" s="55">
        <v>18</v>
      </c>
      <c r="J41" s="36" t="s">
        <v>150</v>
      </c>
      <c r="K41" s="36">
        <v>2</v>
      </c>
      <c r="L41" s="188" t="s">
        <v>150</v>
      </c>
      <c r="M41" s="188" t="s">
        <v>150</v>
      </c>
      <c r="N41" s="188">
        <v>2</v>
      </c>
      <c r="O41" s="36">
        <v>1</v>
      </c>
      <c r="P41" s="188">
        <v>5</v>
      </c>
      <c r="Q41" s="188" t="s">
        <v>150</v>
      </c>
      <c r="R41" s="36">
        <v>5</v>
      </c>
      <c r="S41" s="36">
        <v>3</v>
      </c>
      <c r="T41" s="36">
        <v>6</v>
      </c>
      <c r="U41" s="36">
        <v>1</v>
      </c>
      <c r="V41" s="36">
        <v>1</v>
      </c>
      <c r="W41" s="188">
        <v>4</v>
      </c>
      <c r="X41" s="188">
        <v>5</v>
      </c>
      <c r="Y41" s="188">
        <v>6</v>
      </c>
      <c r="Z41" s="36">
        <v>12</v>
      </c>
      <c r="AA41" s="189">
        <v>4</v>
      </c>
      <c r="AB41" s="189">
        <v>13</v>
      </c>
      <c r="AC41" s="189">
        <v>11</v>
      </c>
      <c r="AD41" s="189">
        <v>21</v>
      </c>
      <c r="AE41" s="189">
        <v>12</v>
      </c>
      <c r="AF41" s="189">
        <v>25</v>
      </c>
      <c r="AG41" s="189">
        <v>26</v>
      </c>
      <c r="AH41" s="189">
        <v>43</v>
      </c>
      <c r="AI41" s="189">
        <v>35</v>
      </c>
      <c r="AJ41" s="189">
        <v>53</v>
      </c>
      <c r="AK41" s="189">
        <v>35</v>
      </c>
      <c r="AL41" s="189">
        <v>45</v>
      </c>
      <c r="AM41" s="189">
        <v>56</v>
      </c>
      <c r="AN41" s="189">
        <v>37</v>
      </c>
      <c r="AO41" s="189">
        <v>47</v>
      </c>
      <c r="AP41" s="189">
        <v>22</v>
      </c>
      <c r="AQ41" s="189">
        <v>50</v>
      </c>
    </row>
    <row r="42" spans="1:43" ht="18.75" customHeight="1">
      <c r="A42" s="80"/>
      <c r="B42" s="338"/>
      <c r="C42" s="338"/>
      <c r="D42" s="338"/>
      <c r="E42" s="338"/>
      <c r="F42" s="338"/>
      <c r="G42" s="338"/>
      <c r="H42" s="36"/>
      <c r="I42" s="36"/>
      <c r="J42" s="36"/>
      <c r="K42" s="36"/>
      <c r="L42" s="188"/>
      <c r="M42" s="36"/>
      <c r="N42" s="188"/>
      <c r="O42" s="36"/>
      <c r="P42" s="36"/>
      <c r="Q42" s="36"/>
      <c r="R42" s="36"/>
      <c r="S42" s="36"/>
      <c r="T42" s="36"/>
      <c r="U42" s="188"/>
      <c r="V42" s="36"/>
      <c r="W42" s="36"/>
      <c r="X42" s="36"/>
      <c r="Y42" s="188"/>
      <c r="Z42" s="36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</row>
    <row r="43" spans="1:43" ht="18.75" customHeight="1">
      <c r="A43" s="80">
        <v>5</v>
      </c>
      <c r="B43" s="338">
        <f>SUM(D43:G43)</f>
        <v>585</v>
      </c>
      <c r="C43" s="338"/>
      <c r="D43" s="338">
        <f>SUM(H43,J43,L43,N43,P43,R43,T43,V43,X43,Z43,AB43,AD43,AF43,AH43,AJ43,AL43,AN43,AP43)</f>
        <v>312</v>
      </c>
      <c r="E43" s="338"/>
      <c r="F43" s="338">
        <f>SUM(I43,K43,M43,O43,Q43,S43,U43,W43,Y43,AA43,AC43,AE43,AG43,AI43,AK43,AM43,AO43,AQ43)</f>
        <v>273</v>
      </c>
      <c r="G43" s="338"/>
      <c r="H43" s="36">
        <v>7</v>
      </c>
      <c r="I43" s="36">
        <v>5</v>
      </c>
      <c r="J43" s="36">
        <v>3</v>
      </c>
      <c r="K43" s="36" t="s">
        <v>150</v>
      </c>
      <c r="L43" s="36">
        <v>2</v>
      </c>
      <c r="M43" s="36" t="s">
        <v>150</v>
      </c>
      <c r="N43" s="36">
        <v>2</v>
      </c>
      <c r="O43" s="36" t="s">
        <v>150</v>
      </c>
      <c r="P43" s="36">
        <v>6</v>
      </c>
      <c r="Q43" s="36">
        <v>2</v>
      </c>
      <c r="R43" s="36">
        <v>3</v>
      </c>
      <c r="S43" s="36">
        <v>1</v>
      </c>
      <c r="T43" s="36">
        <v>5</v>
      </c>
      <c r="U43" s="36">
        <v>1</v>
      </c>
      <c r="V43" s="36">
        <v>7</v>
      </c>
      <c r="W43" s="188">
        <v>1</v>
      </c>
      <c r="X43" s="188">
        <v>6</v>
      </c>
      <c r="Y43" s="188">
        <v>4</v>
      </c>
      <c r="Z43" s="189">
        <v>12</v>
      </c>
      <c r="AA43" s="189">
        <v>6</v>
      </c>
      <c r="AB43" s="189">
        <v>13</v>
      </c>
      <c r="AC43" s="189">
        <v>11</v>
      </c>
      <c r="AD43" s="189">
        <v>20</v>
      </c>
      <c r="AE43" s="189">
        <v>9</v>
      </c>
      <c r="AF43" s="189">
        <v>25</v>
      </c>
      <c r="AG43" s="189">
        <v>16</v>
      </c>
      <c r="AH43" s="189">
        <v>47</v>
      </c>
      <c r="AI43" s="189">
        <v>27</v>
      </c>
      <c r="AJ43" s="189">
        <v>42</v>
      </c>
      <c r="AK43" s="189">
        <v>34</v>
      </c>
      <c r="AL43" s="189">
        <v>55</v>
      </c>
      <c r="AM43" s="189">
        <v>58</v>
      </c>
      <c r="AN43" s="189">
        <v>35</v>
      </c>
      <c r="AO43" s="189">
        <v>50</v>
      </c>
      <c r="AP43" s="189">
        <v>22</v>
      </c>
      <c r="AQ43" s="189">
        <v>48</v>
      </c>
    </row>
    <row r="44" spans="1:43" ht="18.75" customHeight="1">
      <c r="A44" s="80">
        <v>6</v>
      </c>
      <c r="B44" s="338">
        <f>SUM(D44:G44)</f>
        <v>583</v>
      </c>
      <c r="C44" s="338"/>
      <c r="D44" s="338">
        <f>SUM(H44,J44,L44,N44,P44,R44,T44,V44,X44,Z44,AB44,AD44,AF44,AH44,AJ44,AL44,AN44,AP44)</f>
        <v>315</v>
      </c>
      <c r="E44" s="338"/>
      <c r="F44" s="338">
        <f>SUM(I44,K44,M44,O44,Q44,S44,U44,W44,Y44,AA44,AC44,AE44,AG44,AI44,AK44,AM44,AO44,AQ44)</f>
        <v>268</v>
      </c>
      <c r="G44" s="338"/>
      <c r="H44" s="36">
        <v>4</v>
      </c>
      <c r="I44" s="36">
        <v>6</v>
      </c>
      <c r="J44" s="36">
        <v>5</v>
      </c>
      <c r="K44" s="36">
        <v>1</v>
      </c>
      <c r="L44" s="36">
        <v>2</v>
      </c>
      <c r="M44" s="36" t="s">
        <v>150</v>
      </c>
      <c r="N44" s="36">
        <v>1</v>
      </c>
      <c r="O44" s="36">
        <v>1</v>
      </c>
      <c r="P44" s="36" t="s">
        <v>150</v>
      </c>
      <c r="Q44" s="36">
        <v>1</v>
      </c>
      <c r="R44" s="36">
        <v>3</v>
      </c>
      <c r="S44" s="36">
        <v>1</v>
      </c>
      <c r="T44" s="36">
        <v>4</v>
      </c>
      <c r="U44" s="36" t="s">
        <v>150</v>
      </c>
      <c r="V44" s="36">
        <v>6</v>
      </c>
      <c r="W44" s="36">
        <v>6</v>
      </c>
      <c r="X44" s="36">
        <v>8</v>
      </c>
      <c r="Y44" s="36">
        <v>4</v>
      </c>
      <c r="Z44" s="36">
        <v>10</v>
      </c>
      <c r="AA44" s="189">
        <v>5</v>
      </c>
      <c r="AB44" s="189">
        <v>16</v>
      </c>
      <c r="AC44" s="189">
        <v>9</v>
      </c>
      <c r="AD44" s="189">
        <v>17</v>
      </c>
      <c r="AE44" s="189">
        <v>7</v>
      </c>
      <c r="AF44" s="189">
        <v>21</v>
      </c>
      <c r="AG44" s="189">
        <v>20</v>
      </c>
      <c r="AH44" s="189">
        <v>37</v>
      </c>
      <c r="AI44" s="189">
        <v>25</v>
      </c>
      <c r="AJ44" s="189">
        <v>68</v>
      </c>
      <c r="AK44" s="189">
        <v>40</v>
      </c>
      <c r="AL44" s="189">
        <v>61</v>
      </c>
      <c r="AM44" s="189">
        <v>50</v>
      </c>
      <c r="AN44" s="189">
        <v>30</v>
      </c>
      <c r="AO44" s="189">
        <v>41</v>
      </c>
      <c r="AP44" s="189">
        <v>22</v>
      </c>
      <c r="AQ44" s="189">
        <v>51</v>
      </c>
    </row>
    <row r="45" spans="1:43" ht="18.75" customHeight="1">
      <c r="A45" s="80">
        <v>7</v>
      </c>
      <c r="B45" s="338">
        <f>SUM(D45:G45)</f>
        <v>596</v>
      </c>
      <c r="C45" s="338"/>
      <c r="D45" s="338">
        <f>SUM(H45,J45,L45,N45,P45,R45,T45,V45,X45,Z45,AB45,AD45,AF45,AH45,AJ45,AL45,AN45,AP45)</f>
        <v>301</v>
      </c>
      <c r="E45" s="338"/>
      <c r="F45" s="338">
        <f>SUM(I45,K45,M45,O45,Q45,S45,U45,W45,Y45,AA45,AC45,AE45,AG45,AI45,AK45,AM45,AO45,AQ45)</f>
        <v>295</v>
      </c>
      <c r="G45" s="338"/>
      <c r="H45" s="55">
        <v>11</v>
      </c>
      <c r="I45" s="55">
        <v>9</v>
      </c>
      <c r="J45" s="36">
        <v>4</v>
      </c>
      <c r="K45" s="36">
        <v>1</v>
      </c>
      <c r="L45" s="36">
        <v>1</v>
      </c>
      <c r="M45" s="36">
        <v>2</v>
      </c>
      <c r="N45" s="36" t="s">
        <v>150</v>
      </c>
      <c r="O45" s="36">
        <v>2</v>
      </c>
      <c r="P45" s="36">
        <v>4</v>
      </c>
      <c r="Q45" s="36" t="s">
        <v>150</v>
      </c>
      <c r="R45" s="188">
        <v>2</v>
      </c>
      <c r="S45" s="36">
        <v>2</v>
      </c>
      <c r="T45" s="188">
        <v>6</v>
      </c>
      <c r="U45" s="188">
        <v>1</v>
      </c>
      <c r="V45" s="188">
        <v>5</v>
      </c>
      <c r="W45" s="188">
        <v>1</v>
      </c>
      <c r="X45" s="188">
        <v>6</v>
      </c>
      <c r="Y45" s="188">
        <v>2</v>
      </c>
      <c r="Z45" s="189">
        <v>10</v>
      </c>
      <c r="AA45" s="189">
        <v>5</v>
      </c>
      <c r="AB45" s="189">
        <v>16</v>
      </c>
      <c r="AC45" s="189">
        <v>9</v>
      </c>
      <c r="AD45" s="189">
        <v>17</v>
      </c>
      <c r="AE45" s="189">
        <v>14</v>
      </c>
      <c r="AF45" s="189">
        <v>25</v>
      </c>
      <c r="AG45" s="189">
        <v>13</v>
      </c>
      <c r="AH45" s="189">
        <v>31</v>
      </c>
      <c r="AI45" s="189">
        <v>19</v>
      </c>
      <c r="AJ45" s="189">
        <v>66</v>
      </c>
      <c r="AK45" s="189">
        <v>46</v>
      </c>
      <c r="AL45" s="189">
        <v>41</v>
      </c>
      <c r="AM45" s="189">
        <v>75</v>
      </c>
      <c r="AN45" s="189">
        <v>35</v>
      </c>
      <c r="AO45" s="189">
        <v>45</v>
      </c>
      <c r="AP45" s="189">
        <v>21</v>
      </c>
      <c r="AQ45" s="189">
        <v>49</v>
      </c>
    </row>
    <row r="46" spans="1:43" ht="18.75" customHeight="1">
      <c r="A46" s="80">
        <v>8</v>
      </c>
      <c r="B46" s="338">
        <f>SUM(D46:G46)</f>
        <v>596</v>
      </c>
      <c r="C46" s="338"/>
      <c r="D46" s="338">
        <f>SUM(H46,J46,L46,N46,P46,R46,T46,V46,X46,Z46,AB46,AD46,AF46,AH46,AJ46,AL46,AN46,AP46)</f>
        <v>329</v>
      </c>
      <c r="E46" s="338"/>
      <c r="F46" s="338">
        <f>SUM(I46,K46,M46,O46,Q46,S46,U46,W46,Y46,AA46,AC46,AE46,AG46,AI46,AK46,AM46,AO46,AQ46)</f>
        <v>267</v>
      </c>
      <c r="G46" s="338"/>
      <c r="H46" s="55">
        <v>10</v>
      </c>
      <c r="I46" s="55">
        <v>10</v>
      </c>
      <c r="J46" s="36">
        <v>1</v>
      </c>
      <c r="K46" s="36" t="s">
        <v>150</v>
      </c>
      <c r="L46" s="188">
        <v>3</v>
      </c>
      <c r="M46" s="36" t="s">
        <v>150</v>
      </c>
      <c r="N46" s="188">
        <v>4</v>
      </c>
      <c r="O46" s="36">
        <v>1</v>
      </c>
      <c r="P46" s="188">
        <v>2</v>
      </c>
      <c r="Q46" s="36">
        <v>1</v>
      </c>
      <c r="R46" s="36">
        <v>6</v>
      </c>
      <c r="S46" s="188">
        <v>2</v>
      </c>
      <c r="T46" s="36">
        <v>6</v>
      </c>
      <c r="U46" s="188">
        <v>3</v>
      </c>
      <c r="V46" s="36">
        <v>7</v>
      </c>
      <c r="W46" s="188">
        <v>3</v>
      </c>
      <c r="X46" s="188">
        <v>4</v>
      </c>
      <c r="Y46" s="36">
        <v>5</v>
      </c>
      <c r="Z46" s="189">
        <v>6</v>
      </c>
      <c r="AA46" s="189">
        <v>9</v>
      </c>
      <c r="AB46" s="189">
        <v>17</v>
      </c>
      <c r="AC46" s="189">
        <v>6</v>
      </c>
      <c r="AD46" s="189">
        <v>19</v>
      </c>
      <c r="AE46" s="189">
        <v>13</v>
      </c>
      <c r="AF46" s="189">
        <v>28</v>
      </c>
      <c r="AG46" s="189">
        <v>12</v>
      </c>
      <c r="AH46" s="189">
        <v>38</v>
      </c>
      <c r="AI46" s="189">
        <v>22</v>
      </c>
      <c r="AJ46" s="189">
        <v>44</v>
      </c>
      <c r="AK46" s="189">
        <v>37</v>
      </c>
      <c r="AL46" s="189">
        <v>72</v>
      </c>
      <c r="AM46" s="189">
        <v>49</v>
      </c>
      <c r="AN46" s="189">
        <v>33</v>
      </c>
      <c r="AO46" s="189">
        <v>48</v>
      </c>
      <c r="AP46" s="189">
        <v>29</v>
      </c>
      <c r="AQ46" s="189">
        <v>46</v>
      </c>
    </row>
    <row r="47" spans="1:43" ht="18.75" customHeight="1">
      <c r="A47" s="80" t="s">
        <v>240</v>
      </c>
      <c r="B47" s="338"/>
      <c r="C47" s="338"/>
      <c r="D47" s="338"/>
      <c r="E47" s="338"/>
      <c r="F47" s="338"/>
      <c r="G47" s="338"/>
      <c r="J47" s="36"/>
      <c r="K47" s="36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</row>
    <row r="48" spans="1:43" ht="18.75" customHeight="1">
      <c r="A48" s="80">
        <v>9</v>
      </c>
      <c r="B48" s="338">
        <f>SUM(D48:G48)</f>
        <v>587</v>
      </c>
      <c r="C48" s="338"/>
      <c r="D48" s="338">
        <f>SUM(H48,J48,L48,N48,P48,R48,T48,V48,X48,Z48,AB48,AD48,AF48,AH48,AJ48,AL48,AN48,AP48)</f>
        <v>307</v>
      </c>
      <c r="E48" s="338"/>
      <c r="F48" s="338">
        <f>SUM(I48,K48,M48,O48,Q48,S48,U48,W48,Y48,AA48,AC48,AE48,AG48,AI48,AK48,AM48,AO48,AQ48)</f>
        <v>280</v>
      </c>
      <c r="G48" s="338"/>
      <c r="H48" s="189">
        <v>4</v>
      </c>
      <c r="I48" s="188">
        <v>7</v>
      </c>
      <c r="J48" s="36">
        <v>1</v>
      </c>
      <c r="K48" s="36">
        <v>1</v>
      </c>
      <c r="L48" s="36" t="s">
        <v>150</v>
      </c>
      <c r="M48" s="188">
        <v>1</v>
      </c>
      <c r="N48" s="36">
        <v>2</v>
      </c>
      <c r="O48" s="36" t="s">
        <v>150</v>
      </c>
      <c r="P48" s="188">
        <v>3</v>
      </c>
      <c r="Q48" s="36" t="s">
        <v>150</v>
      </c>
      <c r="R48" s="188">
        <v>3</v>
      </c>
      <c r="S48" s="36">
        <v>2</v>
      </c>
      <c r="T48" s="36">
        <v>6</v>
      </c>
      <c r="U48" s="188">
        <v>2</v>
      </c>
      <c r="V48" s="188">
        <v>3</v>
      </c>
      <c r="W48" s="188">
        <v>6</v>
      </c>
      <c r="X48" s="188">
        <v>11</v>
      </c>
      <c r="Y48" s="188">
        <v>10</v>
      </c>
      <c r="Z48" s="189">
        <v>11</v>
      </c>
      <c r="AA48" s="189">
        <v>6</v>
      </c>
      <c r="AB48" s="189">
        <v>12</v>
      </c>
      <c r="AC48" s="189">
        <v>11</v>
      </c>
      <c r="AD48" s="189">
        <v>13</v>
      </c>
      <c r="AE48" s="189">
        <v>15</v>
      </c>
      <c r="AF48" s="189">
        <v>21</v>
      </c>
      <c r="AG48" s="189">
        <v>18</v>
      </c>
      <c r="AH48" s="189">
        <v>43</v>
      </c>
      <c r="AI48" s="189">
        <v>29</v>
      </c>
      <c r="AJ48" s="189">
        <v>50</v>
      </c>
      <c r="AK48" s="189">
        <v>39</v>
      </c>
      <c r="AL48" s="189">
        <v>52</v>
      </c>
      <c r="AM48" s="189">
        <v>40</v>
      </c>
      <c r="AN48" s="189">
        <v>43</v>
      </c>
      <c r="AO48" s="189">
        <v>49</v>
      </c>
      <c r="AP48" s="189">
        <v>29</v>
      </c>
      <c r="AQ48" s="189">
        <v>44</v>
      </c>
    </row>
    <row r="49" spans="1:43" ht="18.75" customHeight="1">
      <c r="A49" s="80">
        <v>10</v>
      </c>
      <c r="B49" s="338">
        <f>SUM(D49:G49)</f>
        <v>626</v>
      </c>
      <c r="C49" s="338"/>
      <c r="D49" s="338">
        <f>SUM(H49,J49,L49,N49,P49,R49,T49,V49,X49,Z49,AB49,AD49,AF49,AH49,AJ49,AL49,AN49,AP49)</f>
        <v>325</v>
      </c>
      <c r="E49" s="338"/>
      <c r="F49" s="338">
        <f>SUM(I49,K49,M49,O49,Q49,S49,U49,W49,Y49,AA49,AC49,AE49,AG49,AI49,AK49,AM49,AO49,AQ49)</f>
        <v>301</v>
      </c>
      <c r="G49" s="338"/>
      <c r="H49" s="189">
        <v>8</v>
      </c>
      <c r="I49" s="189">
        <v>6</v>
      </c>
      <c r="J49" s="36" t="s">
        <v>150</v>
      </c>
      <c r="K49" s="36">
        <v>1</v>
      </c>
      <c r="L49" s="36">
        <v>2</v>
      </c>
      <c r="M49" s="36">
        <v>1</v>
      </c>
      <c r="N49" s="36">
        <v>3</v>
      </c>
      <c r="O49" s="36" t="s">
        <v>150</v>
      </c>
      <c r="P49" s="188">
        <v>1</v>
      </c>
      <c r="Q49" s="36">
        <v>2</v>
      </c>
      <c r="R49" s="188">
        <v>4</v>
      </c>
      <c r="S49" s="36">
        <v>2</v>
      </c>
      <c r="T49" s="188">
        <v>2</v>
      </c>
      <c r="U49" s="188">
        <v>2</v>
      </c>
      <c r="V49" s="188">
        <v>6</v>
      </c>
      <c r="W49" s="188">
        <v>1</v>
      </c>
      <c r="X49" s="188">
        <v>6</v>
      </c>
      <c r="Y49" s="188">
        <v>5</v>
      </c>
      <c r="Z49" s="189">
        <v>17</v>
      </c>
      <c r="AA49" s="189">
        <v>3</v>
      </c>
      <c r="AB49" s="189">
        <v>13</v>
      </c>
      <c r="AC49" s="189">
        <v>10</v>
      </c>
      <c r="AD49" s="189">
        <v>10</v>
      </c>
      <c r="AE49" s="189">
        <v>12</v>
      </c>
      <c r="AF49" s="189">
        <v>25</v>
      </c>
      <c r="AG49" s="189">
        <v>18</v>
      </c>
      <c r="AH49" s="189">
        <v>50</v>
      </c>
      <c r="AI49" s="189">
        <v>41</v>
      </c>
      <c r="AJ49" s="189">
        <v>49</v>
      </c>
      <c r="AK49" s="189">
        <v>40</v>
      </c>
      <c r="AL49" s="189">
        <v>59</v>
      </c>
      <c r="AM49" s="189">
        <v>45</v>
      </c>
      <c r="AN49" s="189">
        <v>43</v>
      </c>
      <c r="AO49" s="189">
        <v>57</v>
      </c>
      <c r="AP49" s="189">
        <v>27</v>
      </c>
      <c r="AQ49" s="189">
        <v>55</v>
      </c>
    </row>
    <row r="50" spans="1:43" ht="18.75" customHeight="1">
      <c r="A50" s="80">
        <v>11</v>
      </c>
      <c r="B50" s="338">
        <f>SUM(D50:G50)</f>
        <v>602</v>
      </c>
      <c r="C50" s="338"/>
      <c r="D50" s="338">
        <f>SUM(H50,J50,L50,N50,P50,R50,T50,V50,X50,Z50,AB50,AD50,AF50,AH50,AJ50,AL50,AN50,AP50)</f>
        <v>337</v>
      </c>
      <c r="E50" s="338"/>
      <c r="F50" s="338">
        <f>SUM(I50,K50,M50,O50,Q50,S50,U50,W50,Y50,AA50,AC50,AE50,AG50,AI50,AK50,AM50,AO50,AQ50)</f>
        <v>265</v>
      </c>
      <c r="G50" s="338"/>
      <c r="H50" s="189">
        <v>11</v>
      </c>
      <c r="I50" s="189">
        <v>7</v>
      </c>
      <c r="J50" s="36" t="s">
        <v>150</v>
      </c>
      <c r="K50" s="36" t="s">
        <v>150</v>
      </c>
      <c r="L50" s="36">
        <v>1</v>
      </c>
      <c r="M50" s="188" t="s">
        <v>150</v>
      </c>
      <c r="N50" s="188">
        <v>1</v>
      </c>
      <c r="O50" s="36" t="s">
        <v>150</v>
      </c>
      <c r="P50" s="36">
        <v>9</v>
      </c>
      <c r="Q50" s="36">
        <v>2</v>
      </c>
      <c r="R50" s="188">
        <v>2</v>
      </c>
      <c r="S50" s="36">
        <v>1</v>
      </c>
      <c r="T50" s="188">
        <v>6</v>
      </c>
      <c r="U50" s="36">
        <v>3</v>
      </c>
      <c r="V50" s="188">
        <v>2</v>
      </c>
      <c r="W50" s="188">
        <v>1</v>
      </c>
      <c r="X50" s="188">
        <v>10</v>
      </c>
      <c r="Y50" s="188">
        <v>4</v>
      </c>
      <c r="Z50" s="189">
        <v>12</v>
      </c>
      <c r="AA50" s="189">
        <v>5</v>
      </c>
      <c r="AB50" s="189">
        <v>15</v>
      </c>
      <c r="AC50" s="189">
        <v>12</v>
      </c>
      <c r="AD50" s="189">
        <v>16</v>
      </c>
      <c r="AE50" s="189">
        <v>7</v>
      </c>
      <c r="AF50" s="189">
        <v>26</v>
      </c>
      <c r="AG50" s="189">
        <v>14</v>
      </c>
      <c r="AH50" s="189">
        <v>44</v>
      </c>
      <c r="AI50" s="189">
        <v>22</v>
      </c>
      <c r="AJ50" s="189">
        <v>62</v>
      </c>
      <c r="AK50" s="189">
        <v>43</v>
      </c>
      <c r="AL50" s="189">
        <v>58</v>
      </c>
      <c r="AM50" s="189">
        <v>51</v>
      </c>
      <c r="AN50" s="189">
        <v>36</v>
      </c>
      <c r="AO50" s="189">
        <v>40</v>
      </c>
      <c r="AP50" s="189">
        <v>26</v>
      </c>
      <c r="AQ50" s="189">
        <v>53</v>
      </c>
    </row>
    <row r="51" spans="1:43" ht="18.75" customHeight="1">
      <c r="A51" s="78">
        <v>12</v>
      </c>
      <c r="B51" s="345">
        <f>SUM(D51:G51)</f>
        <v>620</v>
      </c>
      <c r="C51" s="345"/>
      <c r="D51" s="345">
        <f>SUM(H51,J51,L51,N51,P51,R51,T51,V51,X51,Z51,AB51,AD51,AF51,AH51,AJ51,AL51,AN51,AP51)</f>
        <v>335</v>
      </c>
      <c r="E51" s="345"/>
      <c r="F51" s="345">
        <f>SUM(I51,K51,M51,O51,Q51,S51,U51,W51,Y51,AA51,AC51,AE51,AG51,AI51,AK51,AM51,AO51,AQ51)</f>
        <v>285</v>
      </c>
      <c r="G51" s="345"/>
      <c r="H51" s="190">
        <v>6</v>
      </c>
      <c r="I51" s="62">
        <v>4</v>
      </c>
      <c r="J51" s="62">
        <v>1</v>
      </c>
      <c r="K51" s="62">
        <v>1</v>
      </c>
      <c r="L51" s="62" t="s">
        <v>150</v>
      </c>
      <c r="M51" s="62" t="s">
        <v>150</v>
      </c>
      <c r="N51" s="62" t="s">
        <v>150</v>
      </c>
      <c r="O51" s="62">
        <v>1</v>
      </c>
      <c r="P51" s="62">
        <v>3</v>
      </c>
      <c r="Q51" s="62">
        <v>1</v>
      </c>
      <c r="R51" s="62">
        <v>6</v>
      </c>
      <c r="S51" s="62" t="s">
        <v>150</v>
      </c>
      <c r="T51" s="62">
        <v>2</v>
      </c>
      <c r="U51" s="62">
        <v>5</v>
      </c>
      <c r="V51" s="62">
        <v>5</v>
      </c>
      <c r="W51" s="62">
        <v>2</v>
      </c>
      <c r="X51" s="190">
        <v>5</v>
      </c>
      <c r="Y51" s="62">
        <v>3</v>
      </c>
      <c r="Z51" s="191">
        <v>18</v>
      </c>
      <c r="AA51" s="191">
        <v>6</v>
      </c>
      <c r="AB51" s="191">
        <v>19</v>
      </c>
      <c r="AC51" s="62">
        <v>9</v>
      </c>
      <c r="AD51" s="191">
        <v>19</v>
      </c>
      <c r="AE51" s="190">
        <v>15</v>
      </c>
      <c r="AF51" s="191">
        <v>23</v>
      </c>
      <c r="AG51" s="191">
        <v>18</v>
      </c>
      <c r="AH51" s="191">
        <v>39</v>
      </c>
      <c r="AI51" s="191">
        <v>21</v>
      </c>
      <c r="AJ51" s="191">
        <v>58</v>
      </c>
      <c r="AK51" s="191">
        <v>43</v>
      </c>
      <c r="AL51" s="191">
        <v>72</v>
      </c>
      <c r="AM51" s="191">
        <v>49</v>
      </c>
      <c r="AN51" s="191">
        <v>36</v>
      </c>
      <c r="AO51" s="191">
        <v>61</v>
      </c>
      <c r="AP51" s="191">
        <v>23</v>
      </c>
      <c r="AQ51" s="191">
        <v>46</v>
      </c>
    </row>
    <row r="52" spans="1:3" ht="14.25">
      <c r="A52" s="55" t="s">
        <v>122</v>
      </c>
      <c r="B52" s="167"/>
      <c r="C52" s="167"/>
    </row>
    <row r="53" spans="2:3" ht="14.25">
      <c r="B53" s="167"/>
      <c r="C53" s="167"/>
    </row>
    <row r="54" spans="2:3" ht="14.25">
      <c r="B54" s="180"/>
      <c r="C54" s="180"/>
    </row>
    <row r="55" spans="2:3" ht="14.25">
      <c r="B55" s="167"/>
      <c r="C55" s="167"/>
    </row>
    <row r="56" spans="2:3" ht="14.25">
      <c r="B56" s="167"/>
      <c r="C56" s="167"/>
    </row>
    <row r="57" spans="2:3" ht="14.25">
      <c r="B57" s="167"/>
      <c r="C57" s="167"/>
    </row>
    <row r="58" spans="2:55" ht="14.25">
      <c r="B58" s="167"/>
      <c r="C58" s="167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</row>
    <row r="59" spans="2:55" ht="14.25">
      <c r="B59" s="111"/>
      <c r="C59" s="111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</row>
    <row r="60" spans="2:3" ht="14.25">
      <c r="B60" s="111"/>
      <c r="C60" s="111"/>
    </row>
    <row r="61" spans="2:3" ht="14.25">
      <c r="B61" s="111"/>
      <c r="C61" s="111"/>
    </row>
    <row r="62" spans="2:3" ht="14.25">
      <c r="B62" s="111"/>
      <c r="C62" s="111"/>
    </row>
  </sheetData>
  <sheetProtection/>
  <mergeCells count="571"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AR28:AS28"/>
    <mergeCell ref="AJ28:AK28"/>
    <mergeCell ref="AL28:AM28"/>
    <mergeCell ref="AN28:AO28"/>
    <mergeCell ref="AP28:AQ28"/>
    <mergeCell ref="T28:U28"/>
    <mergeCell ref="V28:W28"/>
    <mergeCell ref="F36:G36"/>
    <mergeCell ref="AV28:AW28"/>
    <mergeCell ref="AF28:AG28"/>
    <mergeCell ref="AH28:AI28"/>
    <mergeCell ref="R28:S28"/>
    <mergeCell ref="AT28:AU28"/>
    <mergeCell ref="X28:Y28"/>
    <mergeCell ref="Z28:AA28"/>
    <mergeCell ref="AB28:AC28"/>
    <mergeCell ref="AD28:AE28"/>
    <mergeCell ref="AN34:AO34"/>
    <mergeCell ref="N34:O34"/>
    <mergeCell ref="P34:Q34"/>
    <mergeCell ref="R34:S34"/>
    <mergeCell ref="T34:U34"/>
    <mergeCell ref="V34:W34"/>
    <mergeCell ref="X34:Y34"/>
    <mergeCell ref="AD34:AE34"/>
    <mergeCell ref="AF34:AG34"/>
    <mergeCell ref="Z34:AA34"/>
    <mergeCell ref="A3:BC3"/>
    <mergeCell ref="A5:BC5"/>
    <mergeCell ref="Z23:AA23"/>
    <mergeCell ref="AX28:AY28"/>
    <mergeCell ref="AZ28:BA28"/>
    <mergeCell ref="BB28:BC28"/>
    <mergeCell ref="J28:K28"/>
    <mergeCell ref="L28:M28"/>
    <mergeCell ref="N28:O28"/>
    <mergeCell ref="P28:Q28"/>
    <mergeCell ref="B28:C28"/>
    <mergeCell ref="D28:E28"/>
    <mergeCell ref="F28:G28"/>
    <mergeCell ref="H28:I28"/>
    <mergeCell ref="AR27:AS27"/>
    <mergeCell ref="AT27:AU27"/>
    <mergeCell ref="AN27:AO27"/>
    <mergeCell ref="AP27:AQ27"/>
    <mergeCell ref="B27:C27"/>
    <mergeCell ref="D27:E27"/>
    <mergeCell ref="AV27:AW27"/>
    <mergeCell ref="BB27:BC27"/>
    <mergeCell ref="X27:Y27"/>
    <mergeCell ref="AX27:AY27"/>
    <mergeCell ref="AZ27:BA27"/>
    <mergeCell ref="AD27:AE27"/>
    <mergeCell ref="AF27:AG27"/>
    <mergeCell ref="AH27:AI27"/>
    <mergeCell ref="AJ27:AK27"/>
    <mergeCell ref="AL27:AM27"/>
    <mergeCell ref="AZ26:BA26"/>
    <mergeCell ref="BB26:BC26"/>
    <mergeCell ref="AN26:AO26"/>
    <mergeCell ref="AP26:AQ26"/>
    <mergeCell ref="AR26:AS26"/>
    <mergeCell ref="AT26:AU26"/>
    <mergeCell ref="AV26:AW26"/>
    <mergeCell ref="AX26:AY26"/>
    <mergeCell ref="F27:G27"/>
    <mergeCell ref="H27:I27"/>
    <mergeCell ref="AH26:AI26"/>
    <mergeCell ref="J27:K27"/>
    <mergeCell ref="L27:M27"/>
    <mergeCell ref="N27:O27"/>
    <mergeCell ref="P27:Q27"/>
    <mergeCell ref="Z27:AA27"/>
    <mergeCell ref="AB27:AC27"/>
    <mergeCell ref="R27:S27"/>
    <mergeCell ref="T27:U27"/>
    <mergeCell ref="V27:W27"/>
    <mergeCell ref="AL26:AM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Z25:BA25"/>
    <mergeCell ref="BB25:BC25"/>
    <mergeCell ref="B26:C26"/>
    <mergeCell ref="D26:E26"/>
    <mergeCell ref="F26:G26"/>
    <mergeCell ref="H26:I26"/>
    <mergeCell ref="J26:K26"/>
    <mergeCell ref="L26:M26"/>
    <mergeCell ref="N26:O26"/>
    <mergeCell ref="AJ26:AK26"/>
    <mergeCell ref="R25:S25"/>
    <mergeCell ref="T25:U25"/>
    <mergeCell ref="AT25:AU25"/>
    <mergeCell ref="AV25:AW25"/>
    <mergeCell ref="Z25:AA25"/>
    <mergeCell ref="AB25:AC25"/>
    <mergeCell ref="AD25:AE25"/>
    <mergeCell ref="AF25:AG25"/>
    <mergeCell ref="AH25:AI25"/>
    <mergeCell ref="AJ25:AK25"/>
    <mergeCell ref="J25:K25"/>
    <mergeCell ref="L25:M25"/>
    <mergeCell ref="N25:O25"/>
    <mergeCell ref="P25:Q25"/>
    <mergeCell ref="B25:C25"/>
    <mergeCell ref="D25:E25"/>
    <mergeCell ref="F25:G25"/>
    <mergeCell ref="H25:I25"/>
    <mergeCell ref="AV24:AW24"/>
    <mergeCell ref="AX24:AY24"/>
    <mergeCell ref="V25:W25"/>
    <mergeCell ref="X25:Y25"/>
    <mergeCell ref="AL25:AM25"/>
    <mergeCell ref="AN25:AO25"/>
    <mergeCell ref="AP25:AQ25"/>
    <mergeCell ref="AR25:AS25"/>
    <mergeCell ref="AX25:AY25"/>
    <mergeCell ref="AD24:AE24"/>
    <mergeCell ref="AZ24:BA24"/>
    <mergeCell ref="BB24:BC24"/>
    <mergeCell ref="AF24:AG24"/>
    <mergeCell ref="AH24:AI24"/>
    <mergeCell ref="AJ24:AK24"/>
    <mergeCell ref="AL24:AM24"/>
    <mergeCell ref="L24:M24"/>
    <mergeCell ref="N24:O24"/>
    <mergeCell ref="X24:Y24"/>
    <mergeCell ref="AB24:AC24"/>
    <mergeCell ref="P24:Q24"/>
    <mergeCell ref="R24:S24"/>
    <mergeCell ref="T24:U24"/>
    <mergeCell ref="V24:W24"/>
    <mergeCell ref="Z24:AA24"/>
    <mergeCell ref="AT23:AU23"/>
    <mergeCell ref="AV23:AW23"/>
    <mergeCell ref="AX23:AY23"/>
    <mergeCell ref="AN23:AO23"/>
    <mergeCell ref="AR23:AS23"/>
    <mergeCell ref="AN24:AO24"/>
    <mergeCell ref="AP24:AQ24"/>
    <mergeCell ref="AR24:AS24"/>
    <mergeCell ref="AT24:AU24"/>
    <mergeCell ref="AZ23:BA23"/>
    <mergeCell ref="BB23:BC23"/>
    <mergeCell ref="B24:C24"/>
    <mergeCell ref="D24:E24"/>
    <mergeCell ref="F24:G24"/>
    <mergeCell ref="H24:I24"/>
    <mergeCell ref="J24:K24"/>
    <mergeCell ref="AH23:AI23"/>
    <mergeCell ref="AJ23:AK23"/>
    <mergeCell ref="AL23:AM23"/>
    <mergeCell ref="N23:O23"/>
    <mergeCell ref="P23:Q23"/>
    <mergeCell ref="AB23:AC23"/>
    <mergeCell ref="AD23:AE23"/>
    <mergeCell ref="AF23:AG23"/>
    <mergeCell ref="R23:S23"/>
    <mergeCell ref="T23:U23"/>
    <mergeCell ref="V23:W23"/>
    <mergeCell ref="AV22:AW22"/>
    <mergeCell ref="AX22:AY22"/>
    <mergeCell ref="X23:Y23"/>
    <mergeCell ref="B23:C23"/>
    <mergeCell ref="D23:E23"/>
    <mergeCell ref="F23:G23"/>
    <mergeCell ref="H23:I23"/>
    <mergeCell ref="J23:K23"/>
    <mergeCell ref="L23:M23"/>
    <mergeCell ref="AP23:AQ23"/>
    <mergeCell ref="AZ22:BA22"/>
    <mergeCell ref="BB22:BC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T22:U22"/>
    <mergeCell ref="V22:W22"/>
    <mergeCell ref="X22:Y22"/>
    <mergeCell ref="Z22:AA22"/>
    <mergeCell ref="AB22:AC22"/>
    <mergeCell ref="AD22:AE22"/>
    <mergeCell ref="BB21:BC21"/>
    <mergeCell ref="B22:C22"/>
    <mergeCell ref="D22:E22"/>
    <mergeCell ref="F22:G22"/>
    <mergeCell ref="H22:I22"/>
    <mergeCell ref="J22:K22"/>
    <mergeCell ref="L22:M22"/>
    <mergeCell ref="N22:O22"/>
    <mergeCell ref="AX21:AY21"/>
    <mergeCell ref="AZ21:BA21"/>
    <mergeCell ref="P22:Q22"/>
    <mergeCell ref="R22:S22"/>
    <mergeCell ref="AP21:AQ21"/>
    <mergeCell ref="AR21:AS21"/>
    <mergeCell ref="AD21:AE21"/>
    <mergeCell ref="AF21:AG21"/>
    <mergeCell ref="AH21:AI21"/>
    <mergeCell ref="AJ21:AK21"/>
    <mergeCell ref="V21:W21"/>
    <mergeCell ref="X21:Y21"/>
    <mergeCell ref="AT21:AU21"/>
    <mergeCell ref="AV21:AW21"/>
    <mergeCell ref="AL21:AM21"/>
    <mergeCell ref="AN21:AO21"/>
    <mergeCell ref="AZ18:BA18"/>
    <mergeCell ref="BB18:BC18"/>
    <mergeCell ref="AN18:AO18"/>
    <mergeCell ref="AP18:AQ18"/>
    <mergeCell ref="AR18:AS18"/>
    <mergeCell ref="AT18:AU18"/>
    <mergeCell ref="AV18:AW18"/>
    <mergeCell ref="AX18:AY18"/>
    <mergeCell ref="B21:C21"/>
    <mergeCell ref="D21:E21"/>
    <mergeCell ref="F21:G21"/>
    <mergeCell ref="H21:I21"/>
    <mergeCell ref="AF18:AG18"/>
    <mergeCell ref="AH18:AI18"/>
    <mergeCell ref="J21:K21"/>
    <mergeCell ref="L21:M21"/>
    <mergeCell ref="N21:O21"/>
    <mergeCell ref="P21:Q21"/>
    <mergeCell ref="Z21:AA21"/>
    <mergeCell ref="AB21:AC21"/>
    <mergeCell ref="R21:S21"/>
    <mergeCell ref="T21:U21"/>
    <mergeCell ref="X18:Y18"/>
    <mergeCell ref="Z18:AA18"/>
    <mergeCell ref="AB18:AC18"/>
    <mergeCell ref="AD18:AE18"/>
    <mergeCell ref="P18:Q18"/>
    <mergeCell ref="R18:S18"/>
    <mergeCell ref="T18:U18"/>
    <mergeCell ref="V18:W18"/>
    <mergeCell ref="BB17:BC17"/>
    <mergeCell ref="B18:C18"/>
    <mergeCell ref="D18:E18"/>
    <mergeCell ref="F18:G18"/>
    <mergeCell ref="H18:I18"/>
    <mergeCell ref="J18:K18"/>
    <mergeCell ref="L18:M18"/>
    <mergeCell ref="N18:O18"/>
    <mergeCell ref="AJ18:AK18"/>
    <mergeCell ref="AL18:AM18"/>
    <mergeCell ref="AP17:AQ17"/>
    <mergeCell ref="AR17:AS17"/>
    <mergeCell ref="AX17:AY17"/>
    <mergeCell ref="AZ17:BA17"/>
    <mergeCell ref="AT17:AU17"/>
    <mergeCell ref="AV17:AW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BB16:BC16"/>
    <mergeCell ref="B17:C17"/>
    <mergeCell ref="D17:E17"/>
    <mergeCell ref="F17:G17"/>
    <mergeCell ref="H17:I17"/>
    <mergeCell ref="J17:K17"/>
    <mergeCell ref="L17:M17"/>
    <mergeCell ref="N17:O17"/>
    <mergeCell ref="V17:W17"/>
    <mergeCell ref="X17:Y17"/>
    <mergeCell ref="AP16:AQ16"/>
    <mergeCell ref="AR16:AS16"/>
    <mergeCell ref="AT16:AU16"/>
    <mergeCell ref="AV16:AW16"/>
    <mergeCell ref="V16:W16"/>
    <mergeCell ref="X16:Y16"/>
    <mergeCell ref="Z16:AA16"/>
    <mergeCell ref="AB16:AC16"/>
    <mergeCell ref="AX16:AY16"/>
    <mergeCell ref="AZ16:BA16"/>
    <mergeCell ref="AD16:AE16"/>
    <mergeCell ref="AF16:AG16"/>
    <mergeCell ref="AH16:AI16"/>
    <mergeCell ref="AJ16:AK16"/>
    <mergeCell ref="AL16:AM16"/>
    <mergeCell ref="AN16:AO16"/>
    <mergeCell ref="AZ15:BA15"/>
    <mergeCell ref="BB15:BC15"/>
    <mergeCell ref="AN15:AO15"/>
    <mergeCell ref="AP15:AQ15"/>
    <mergeCell ref="AR15:AS15"/>
    <mergeCell ref="AT15:AU15"/>
    <mergeCell ref="AV15:AW15"/>
    <mergeCell ref="AX15:AY15"/>
    <mergeCell ref="B16:C16"/>
    <mergeCell ref="D16:E16"/>
    <mergeCell ref="F16:G16"/>
    <mergeCell ref="H16:I16"/>
    <mergeCell ref="AF15:AG15"/>
    <mergeCell ref="AH15:AI15"/>
    <mergeCell ref="J16:K16"/>
    <mergeCell ref="L16:M16"/>
    <mergeCell ref="N16:O16"/>
    <mergeCell ref="P16:Q16"/>
    <mergeCell ref="R16:S16"/>
    <mergeCell ref="T16:U16"/>
    <mergeCell ref="AJ15:AK15"/>
    <mergeCell ref="AL15:AM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X14:AY14"/>
    <mergeCell ref="AZ14:BA14"/>
    <mergeCell ref="BB14:BC14"/>
    <mergeCell ref="B15:C15"/>
    <mergeCell ref="D15:E15"/>
    <mergeCell ref="F15:G15"/>
    <mergeCell ref="H15:I15"/>
    <mergeCell ref="J15:K15"/>
    <mergeCell ref="L15:M15"/>
    <mergeCell ref="N15:O15"/>
    <mergeCell ref="AL14:AM14"/>
    <mergeCell ref="AN14:AO14"/>
    <mergeCell ref="AP14:AQ14"/>
    <mergeCell ref="AR14:AS14"/>
    <mergeCell ref="R14:S14"/>
    <mergeCell ref="T14:U14"/>
    <mergeCell ref="V14:W14"/>
    <mergeCell ref="X14:Y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B14:C14"/>
    <mergeCell ref="D14:E14"/>
    <mergeCell ref="F14:G14"/>
    <mergeCell ref="H14:I14"/>
    <mergeCell ref="J14:K14"/>
    <mergeCell ref="L14:M14"/>
    <mergeCell ref="N14:O14"/>
    <mergeCell ref="P14:Q14"/>
    <mergeCell ref="X13:Y13"/>
    <mergeCell ref="Z13:AA13"/>
    <mergeCell ref="AZ13:BA13"/>
    <mergeCell ref="BB13:BC13"/>
    <mergeCell ref="AF13:AG13"/>
    <mergeCell ref="AH13:AI13"/>
    <mergeCell ref="AJ13:AK13"/>
    <mergeCell ref="AL13:AM13"/>
    <mergeCell ref="AV13:AW13"/>
    <mergeCell ref="AX13:AY13"/>
    <mergeCell ref="AN13:AO13"/>
    <mergeCell ref="AP13:AQ13"/>
    <mergeCell ref="P13:Q13"/>
    <mergeCell ref="R13:S13"/>
    <mergeCell ref="T13:U13"/>
    <mergeCell ref="V13:W13"/>
    <mergeCell ref="AR13:AS13"/>
    <mergeCell ref="AT13:AU13"/>
    <mergeCell ref="H13:I13"/>
    <mergeCell ref="J13:K13"/>
    <mergeCell ref="L13:M13"/>
    <mergeCell ref="N13:O13"/>
    <mergeCell ref="V12:W12"/>
    <mergeCell ref="X12:Y12"/>
    <mergeCell ref="N12:O12"/>
    <mergeCell ref="P12:Q12"/>
    <mergeCell ref="R12:S12"/>
    <mergeCell ref="T12:U12"/>
    <mergeCell ref="AV12:AW12"/>
    <mergeCell ref="AB12:AC12"/>
    <mergeCell ref="AD12:AE12"/>
    <mergeCell ref="AZ12:BA12"/>
    <mergeCell ref="AX12:AY12"/>
    <mergeCell ref="AH12:AI12"/>
    <mergeCell ref="AJ12:AK12"/>
    <mergeCell ref="AR12:AS12"/>
    <mergeCell ref="BB11:BC11"/>
    <mergeCell ref="AL11:AM11"/>
    <mergeCell ref="X11:Y11"/>
    <mergeCell ref="BB12:BC12"/>
    <mergeCell ref="AF12:AG12"/>
    <mergeCell ref="AL12:AM12"/>
    <mergeCell ref="AN12:AO12"/>
    <mergeCell ref="AP12:AQ12"/>
    <mergeCell ref="Z11:AA11"/>
    <mergeCell ref="AT12:AU12"/>
    <mergeCell ref="B12:C12"/>
    <mergeCell ref="D12:E12"/>
    <mergeCell ref="F12:G12"/>
    <mergeCell ref="H12:I12"/>
    <mergeCell ref="J12:K12"/>
    <mergeCell ref="L12:M12"/>
    <mergeCell ref="AP11:AQ11"/>
    <mergeCell ref="AR11:AS11"/>
    <mergeCell ref="AD11:AE11"/>
    <mergeCell ref="AF11:AG11"/>
    <mergeCell ref="AH11:AI11"/>
    <mergeCell ref="AJ11:AK11"/>
    <mergeCell ref="Z12:AA12"/>
    <mergeCell ref="AT11:AU11"/>
    <mergeCell ref="AV11:AW11"/>
    <mergeCell ref="AX11:AY11"/>
    <mergeCell ref="AN11:AO11"/>
    <mergeCell ref="AZ9:BA9"/>
    <mergeCell ref="AB11:AC11"/>
    <mergeCell ref="AZ11:BA11"/>
    <mergeCell ref="Z9:AA9"/>
    <mergeCell ref="AB9:AC9"/>
    <mergeCell ref="AD9:AE9"/>
    <mergeCell ref="BB9:BC9"/>
    <mergeCell ref="AN9:AO9"/>
    <mergeCell ref="AP9:AQ9"/>
    <mergeCell ref="AR9:AS9"/>
    <mergeCell ref="AT9:AU9"/>
    <mergeCell ref="AV9:AW9"/>
    <mergeCell ref="AX9:AY9"/>
    <mergeCell ref="X9:Y9"/>
    <mergeCell ref="B11:C11"/>
    <mergeCell ref="D11:E11"/>
    <mergeCell ref="F11:G11"/>
    <mergeCell ref="H11:I11"/>
    <mergeCell ref="AH9:AI9"/>
    <mergeCell ref="J11:K11"/>
    <mergeCell ref="L11:M11"/>
    <mergeCell ref="N11:O11"/>
    <mergeCell ref="P11:Q11"/>
    <mergeCell ref="J9:K9"/>
    <mergeCell ref="L9:M9"/>
    <mergeCell ref="N9:O9"/>
    <mergeCell ref="R11:S11"/>
    <mergeCell ref="T11:U11"/>
    <mergeCell ref="V11:W11"/>
    <mergeCell ref="P9:Q9"/>
    <mergeCell ref="R9:S9"/>
    <mergeCell ref="T9:U9"/>
    <mergeCell ref="V9:W9"/>
    <mergeCell ref="BB8:BC8"/>
    <mergeCell ref="H8:I8"/>
    <mergeCell ref="J8:K8"/>
    <mergeCell ref="L8:M8"/>
    <mergeCell ref="N8:O8"/>
    <mergeCell ref="AD8:AE8"/>
    <mergeCell ref="AF8:AG8"/>
    <mergeCell ref="Z8:AA8"/>
    <mergeCell ref="AB8:AC8"/>
    <mergeCell ref="AV8:AW8"/>
    <mergeCell ref="D35:E35"/>
    <mergeCell ref="B8:C8"/>
    <mergeCell ref="B34:G34"/>
    <mergeCell ref="B9:C9"/>
    <mergeCell ref="AX8:AY8"/>
    <mergeCell ref="AZ8:BA8"/>
    <mergeCell ref="AF9:AG9"/>
    <mergeCell ref="D9:E9"/>
    <mergeCell ref="F9:G9"/>
    <mergeCell ref="H9:I9"/>
    <mergeCell ref="P8:Q8"/>
    <mergeCell ref="R8:S8"/>
    <mergeCell ref="T8:U8"/>
    <mergeCell ref="V8:W8"/>
    <mergeCell ref="A34:A35"/>
    <mergeCell ref="A7:A8"/>
    <mergeCell ref="H34:I34"/>
    <mergeCell ref="B7:G7"/>
    <mergeCell ref="F35:G35"/>
    <mergeCell ref="B35:C35"/>
    <mergeCell ref="AP34:AQ34"/>
    <mergeCell ref="AH34:AI34"/>
    <mergeCell ref="AJ34:AK34"/>
    <mergeCell ref="AL34:AM34"/>
    <mergeCell ref="AF7:AI7"/>
    <mergeCell ref="AB34:AC34"/>
    <mergeCell ref="AJ9:AK9"/>
    <mergeCell ref="AL9:AM9"/>
    <mergeCell ref="AB13:AC13"/>
    <mergeCell ref="AD13:AE13"/>
    <mergeCell ref="AB7:AE7"/>
    <mergeCell ref="B13:C13"/>
    <mergeCell ref="J34:K34"/>
    <mergeCell ref="L34:M34"/>
    <mergeCell ref="D13:E13"/>
    <mergeCell ref="F13:G13"/>
    <mergeCell ref="P17:Q17"/>
    <mergeCell ref="R17:S17"/>
    <mergeCell ref="T17:U17"/>
    <mergeCell ref="X8:Y8"/>
    <mergeCell ref="AT8:AU8"/>
    <mergeCell ref="AV7:AY7"/>
    <mergeCell ref="AZ7:BC7"/>
    <mergeCell ref="D8:E8"/>
    <mergeCell ref="F8:G8"/>
    <mergeCell ref="H7:K7"/>
    <mergeCell ref="L7:O7"/>
    <mergeCell ref="P7:S7"/>
    <mergeCell ref="T7:W7"/>
    <mergeCell ref="X7:AA7"/>
    <mergeCell ref="A32:AQ32"/>
    <mergeCell ref="AN7:AQ7"/>
    <mergeCell ref="AR7:AU7"/>
    <mergeCell ref="AH8:AI8"/>
    <mergeCell ref="AJ8:AK8"/>
    <mergeCell ref="AL8:AM8"/>
    <mergeCell ref="AN8:AO8"/>
    <mergeCell ref="AP8:AQ8"/>
    <mergeCell ref="AR8:AS8"/>
    <mergeCell ref="AJ7:AM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3.125" style="30" customWidth="1"/>
    <col min="2" max="2" width="9.875" style="30" customWidth="1"/>
    <col min="3" max="12" width="6.00390625" style="30" customWidth="1"/>
    <col min="13" max="13" width="6.875" style="30" customWidth="1"/>
    <col min="14" max="14" width="6.00390625" style="30" customWidth="1"/>
    <col min="15" max="15" width="5.875" style="30" customWidth="1"/>
    <col min="16" max="16" width="14.25390625" style="30" customWidth="1"/>
    <col min="17" max="18" width="6.875" style="30" customWidth="1"/>
    <col min="19" max="19" width="6.00390625" style="30" customWidth="1"/>
    <col min="20" max="20" width="7.25390625" style="30" customWidth="1"/>
    <col min="21" max="30" width="6.00390625" style="30" customWidth="1"/>
    <col min="31" max="16384" width="9.00390625" style="30" customWidth="1"/>
  </cols>
  <sheetData>
    <row r="1" spans="1:30" ht="14.25">
      <c r="A1" s="151" t="s">
        <v>297</v>
      </c>
      <c r="AD1" s="122" t="s">
        <v>298</v>
      </c>
    </row>
    <row r="2" ht="14.25">
      <c r="AD2" s="56"/>
    </row>
    <row r="3" spans="1:30" ht="14.25">
      <c r="A3" s="335" t="s">
        <v>299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55"/>
      <c r="P3" s="335" t="s">
        <v>305</v>
      </c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</row>
    <row r="4" spans="1:30" ht="15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55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</row>
    <row r="5" spans="1:30" ht="23.25" customHeight="1">
      <c r="A5" s="217" t="s">
        <v>301</v>
      </c>
      <c r="B5" s="175" t="s">
        <v>78</v>
      </c>
      <c r="C5" s="175" t="s">
        <v>77</v>
      </c>
      <c r="D5" s="175" t="s">
        <v>76</v>
      </c>
      <c r="E5" s="175" t="s">
        <v>72</v>
      </c>
      <c r="F5" s="175" t="s">
        <v>73</v>
      </c>
      <c r="G5" s="175" t="s">
        <v>74</v>
      </c>
      <c r="H5" s="175" t="s">
        <v>75</v>
      </c>
      <c r="I5" s="175" t="s">
        <v>68</v>
      </c>
      <c r="J5" s="175" t="s">
        <v>69</v>
      </c>
      <c r="K5" s="175" t="s">
        <v>70</v>
      </c>
      <c r="L5" s="175" t="s">
        <v>71</v>
      </c>
      <c r="M5" s="175" t="s">
        <v>67</v>
      </c>
      <c r="N5" s="177" t="s">
        <v>66</v>
      </c>
      <c r="O5" s="55"/>
      <c r="P5" s="78" t="s">
        <v>285</v>
      </c>
      <c r="Q5" s="339" t="s">
        <v>109</v>
      </c>
      <c r="R5" s="323"/>
      <c r="S5" s="175" t="s">
        <v>77</v>
      </c>
      <c r="T5" s="175" t="s">
        <v>76</v>
      </c>
      <c r="U5" s="175" t="s">
        <v>72</v>
      </c>
      <c r="V5" s="175" t="s">
        <v>73</v>
      </c>
      <c r="W5" s="175" t="s">
        <v>74</v>
      </c>
      <c r="X5" s="175" t="s">
        <v>75</v>
      </c>
      <c r="Y5" s="175" t="s">
        <v>68</v>
      </c>
      <c r="Z5" s="175" t="s">
        <v>69</v>
      </c>
      <c r="AA5" s="175" t="s">
        <v>70</v>
      </c>
      <c r="AB5" s="175" t="s">
        <v>71</v>
      </c>
      <c r="AC5" s="175" t="s">
        <v>67</v>
      </c>
      <c r="AD5" s="177" t="s">
        <v>66</v>
      </c>
    </row>
    <row r="6" spans="1:18" ht="14.25">
      <c r="A6" s="195"/>
      <c r="O6" s="55"/>
      <c r="P6" s="195"/>
      <c r="Q6" s="328"/>
      <c r="R6" s="335"/>
    </row>
    <row r="7" spans="1:30" ht="14.25">
      <c r="A7" s="109" t="s">
        <v>1</v>
      </c>
      <c r="B7" s="135">
        <f>SUM(C7:N7)</f>
        <v>7180</v>
      </c>
      <c r="C7" s="135">
        <f>SUM(C9:C25)</f>
        <v>301</v>
      </c>
      <c r="D7" s="135">
        <f aca="true" t="shared" si="0" ref="D7:N7">SUM(D9:D25)</f>
        <v>309</v>
      </c>
      <c r="E7" s="135">
        <f t="shared" si="0"/>
        <v>836</v>
      </c>
      <c r="F7" s="135">
        <f t="shared" si="0"/>
        <v>881</v>
      </c>
      <c r="G7" s="135">
        <f t="shared" si="0"/>
        <v>780</v>
      </c>
      <c r="H7" s="135">
        <f t="shared" si="0"/>
        <v>716</v>
      </c>
      <c r="I7" s="135">
        <f t="shared" si="0"/>
        <v>283</v>
      </c>
      <c r="J7" s="135">
        <f t="shared" si="0"/>
        <v>175</v>
      </c>
      <c r="K7" s="135">
        <f t="shared" si="0"/>
        <v>206</v>
      </c>
      <c r="L7" s="135">
        <f t="shared" si="0"/>
        <v>893</v>
      </c>
      <c r="M7" s="135">
        <f t="shared" si="0"/>
        <v>1104</v>
      </c>
      <c r="N7" s="135">
        <f t="shared" si="0"/>
        <v>696</v>
      </c>
      <c r="O7" s="55"/>
      <c r="P7" s="198" t="s">
        <v>1</v>
      </c>
      <c r="Q7" s="355">
        <f>SUM(S7:AD7)</f>
        <v>786</v>
      </c>
      <c r="R7" s="356"/>
      <c r="S7" s="202">
        <f>SUM(S9:S16,S18:S25)</f>
        <v>62</v>
      </c>
      <c r="T7" s="202">
        <f aca="true" t="shared" si="1" ref="T7:AD7">SUM(T9:T16,T18:T25)</f>
        <v>71</v>
      </c>
      <c r="U7" s="202">
        <f t="shared" si="1"/>
        <v>70</v>
      </c>
      <c r="V7" s="202">
        <f t="shared" si="1"/>
        <v>55</v>
      </c>
      <c r="W7" s="202">
        <f t="shared" si="1"/>
        <v>70</v>
      </c>
      <c r="X7" s="202">
        <f t="shared" si="1"/>
        <v>65</v>
      </c>
      <c r="Y7" s="202">
        <f t="shared" si="1"/>
        <v>58</v>
      </c>
      <c r="Z7" s="202">
        <f t="shared" si="1"/>
        <v>72</v>
      </c>
      <c r="AA7" s="202">
        <f t="shared" si="1"/>
        <v>74</v>
      </c>
      <c r="AB7" s="202">
        <f t="shared" si="1"/>
        <v>63</v>
      </c>
      <c r="AC7" s="202">
        <f t="shared" si="1"/>
        <v>61</v>
      </c>
      <c r="AD7" s="202">
        <f t="shared" si="1"/>
        <v>65</v>
      </c>
    </row>
    <row r="8" spans="1:18" ht="14.25">
      <c r="A8" s="196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P8" s="196"/>
      <c r="Q8" s="328"/>
      <c r="R8" s="335"/>
    </row>
    <row r="9" spans="1:30" ht="14.25">
      <c r="A9" s="196" t="s">
        <v>2</v>
      </c>
      <c r="B9" s="199">
        <f aca="true" t="shared" si="2" ref="B9:B16">SUM(C9:N9)</f>
        <v>2894</v>
      </c>
      <c r="C9" s="54">
        <v>113</v>
      </c>
      <c r="D9" s="54">
        <v>131</v>
      </c>
      <c r="E9" s="54">
        <v>302</v>
      </c>
      <c r="F9" s="54">
        <v>355</v>
      </c>
      <c r="G9" s="54">
        <v>346</v>
      </c>
      <c r="H9" s="54">
        <v>287</v>
      </c>
      <c r="I9" s="54">
        <v>135</v>
      </c>
      <c r="J9" s="54">
        <v>100</v>
      </c>
      <c r="K9" s="54">
        <v>93</v>
      </c>
      <c r="L9" s="54">
        <v>335</v>
      </c>
      <c r="M9" s="54">
        <v>424</v>
      </c>
      <c r="N9" s="54">
        <v>273</v>
      </c>
      <c r="P9" s="196" t="s">
        <v>2</v>
      </c>
      <c r="Q9" s="350">
        <f aca="true" t="shared" si="3" ref="Q9:Q16">SUM(S9:AD9)</f>
        <v>322</v>
      </c>
      <c r="R9" s="351"/>
      <c r="S9" s="56">
        <v>24</v>
      </c>
      <c r="T9" s="56">
        <v>30</v>
      </c>
      <c r="U9" s="56">
        <v>31</v>
      </c>
      <c r="V9" s="56">
        <v>21</v>
      </c>
      <c r="W9" s="56">
        <v>32</v>
      </c>
      <c r="X9" s="56">
        <v>18</v>
      </c>
      <c r="Y9" s="56">
        <v>26</v>
      </c>
      <c r="Z9" s="56">
        <v>34</v>
      </c>
      <c r="AA9" s="56">
        <v>29</v>
      </c>
      <c r="AB9" s="56">
        <v>21</v>
      </c>
      <c r="AC9" s="56">
        <v>28</v>
      </c>
      <c r="AD9" s="56">
        <v>28</v>
      </c>
    </row>
    <row r="10" spans="1:30" ht="14.25">
      <c r="A10" s="196" t="s">
        <v>3</v>
      </c>
      <c r="B10" s="199">
        <f t="shared" si="2"/>
        <v>280</v>
      </c>
      <c r="C10" s="54">
        <v>11</v>
      </c>
      <c r="D10" s="54">
        <v>19</v>
      </c>
      <c r="E10" s="54">
        <v>27</v>
      </c>
      <c r="F10" s="54">
        <v>34</v>
      </c>
      <c r="G10" s="54">
        <v>33</v>
      </c>
      <c r="H10" s="54">
        <v>28</v>
      </c>
      <c r="I10" s="54">
        <v>14</v>
      </c>
      <c r="J10" s="54">
        <v>3</v>
      </c>
      <c r="K10" s="54">
        <v>4</v>
      </c>
      <c r="L10" s="54">
        <v>32</v>
      </c>
      <c r="M10" s="54">
        <v>43</v>
      </c>
      <c r="N10" s="54">
        <v>32</v>
      </c>
      <c r="P10" s="196" t="s">
        <v>3</v>
      </c>
      <c r="Q10" s="350">
        <f t="shared" si="3"/>
        <v>23</v>
      </c>
      <c r="R10" s="351"/>
      <c r="S10" s="56">
        <v>3</v>
      </c>
      <c r="T10" s="56">
        <v>2</v>
      </c>
      <c r="U10" s="56">
        <v>2</v>
      </c>
      <c r="V10" s="56">
        <v>2</v>
      </c>
      <c r="W10" s="56">
        <v>1</v>
      </c>
      <c r="X10" s="56">
        <v>1</v>
      </c>
      <c r="Y10" s="56">
        <v>2</v>
      </c>
      <c r="Z10" s="56">
        <v>2</v>
      </c>
      <c r="AA10" s="56">
        <v>2</v>
      </c>
      <c r="AB10" s="56">
        <v>1</v>
      </c>
      <c r="AC10" s="56">
        <v>2</v>
      </c>
      <c r="AD10" s="56">
        <v>3</v>
      </c>
    </row>
    <row r="11" spans="1:30" ht="14.25">
      <c r="A11" s="196" t="s">
        <v>4</v>
      </c>
      <c r="B11" s="199">
        <f t="shared" si="2"/>
        <v>666</v>
      </c>
      <c r="C11" s="54">
        <v>30</v>
      </c>
      <c r="D11" s="54">
        <v>14</v>
      </c>
      <c r="E11" s="54">
        <v>71</v>
      </c>
      <c r="F11" s="54">
        <v>86</v>
      </c>
      <c r="G11" s="54">
        <v>75</v>
      </c>
      <c r="H11" s="54">
        <v>63</v>
      </c>
      <c r="I11" s="54">
        <v>21</v>
      </c>
      <c r="J11" s="54">
        <v>15</v>
      </c>
      <c r="K11" s="54">
        <v>16</v>
      </c>
      <c r="L11" s="54">
        <v>100</v>
      </c>
      <c r="M11" s="54">
        <v>115</v>
      </c>
      <c r="N11" s="54">
        <v>60</v>
      </c>
      <c r="P11" s="196" t="s">
        <v>4</v>
      </c>
      <c r="Q11" s="350">
        <f t="shared" si="3"/>
        <v>95</v>
      </c>
      <c r="R11" s="351"/>
      <c r="S11" s="56">
        <v>9</v>
      </c>
      <c r="T11" s="56">
        <v>8</v>
      </c>
      <c r="U11" s="56">
        <v>6</v>
      </c>
      <c r="V11" s="56">
        <v>4</v>
      </c>
      <c r="W11" s="56">
        <v>8</v>
      </c>
      <c r="X11" s="56">
        <v>14</v>
      </c>
      <c r="Y11" s="56">
        <v>10</v>
      </c>
      <c r="Z11" s="56">
        <v>5</v>
      </c>
      <c r="AA11" s="56">
        <v>9</v>
      </c>
      <c r="AB11" s="56">
        <v>9</v>
      </c>
      <c r="AC11" s="56">
        <v>5</v>
      </c>
      <c r="AD11" s="56">
        <v>8</v>
      </c>
    </row>
    <row r="12" spans="1:30" ht="14.25">
      <c r="A12" s="196" t="s">
        <v>5</v>
      </c>
      <c r="B12" s="199">
        <f t="shared" si="2"/>
        <v>191</v>
      </c>
      <c r="C12" s="54">
        <v>11</v>
      </c>
      <c r="D12" s="54">
        <v>15</v>
      </c>
      <c r="E12" s="54">
        <v>15</v>
      </c>
      <c r="F12" s="54">
        <v>23</v>
      </c>
      <c r="G12" s="54">
        <v>20</v>
      </c>
      <c r="H12" s="54">
        <v>15</v>
      </c>
      <c r="I12" s="54">
        <v>12</v>
      </c>
      <c r="J12" s="54">
        <v>2</v>
      </c>
      <c r="K12" s="54">
        <v>3</v>
      </c>
      <c r="L12" s="54">
        <v>24</v>
      </c>
      <c r="M12" s="54">
        <v>36</v>
      </c>
      <c r="N12" s="54">
        <v>15</v>
      </c>
      <c r="P12" s="196" t="s">
        <v>5</v>
      </c>
      <c r="Q12" s="350">
        <f t="shared" si="3"/>
        <v>21</v>
      </c>
      <c r="R12" s="351"/>
      <c r="S12" s="56">
        <v>1</v>
      </c>
      <c r="T12" s="56">
        <v>4</v>
      </c>
      <c r="U12" s="56">
        <v>2</v>
      </c>
      <c r="V12" s="56">
        <v>2</v>
      </c>
      <c r="W12" s="56" t="s">
        <v>150</v>
      </c>
      <c r="X12" s="56">
        <v>4</v>
      </c>
      <c r="Y12" s="56" t="s">
        <v>150</v>
      </c>
      <c r="Z12" s="56">
        <v>1</v>
      </c>
      <c r="AA12" s="56" t="s">
        <v>150</v>
      </c>
      <c r="AB12" s="56">
        <v>1</v>
      </c>
      <c r="AC12" s="56">
        <v>2</v>
      </c>
      <c r="AD12" s="56">
        <v>4</v>
      </c>
    </row>
    <row r="13" spans="1:30" ht="14.25">
      <c r="A13" s="196" t="s">
        <v>6</v>
      </c>
      <c r="B13" s="199">
        <f t="shared" si="2"/>
        <v>116</v>
      </c>
      <c r="C13" s="54">
        <v>7</v>
      </c>
      <c r="D13" s="54">
        <v>8</v>
      </c>
      <c r="E13" s="54">
        <v>12</v>
      </c>
      <c r="F13" s="54">
        <v>19</v>
      </c>
      <c r="G13" s="54">
        <v>11</v>
      </c>
      <c r="H13" s="54">
        <v>17</v>
      </c>
      <c r="I13" s="54">
        <v>6</v>
      </c>
      <c r="J13" s="54">
        <v>1</v>
      </c>
      <c r="K13" s="54">
        <v>4</v>
      </c>
      <c r="L13" s="54">
        <v>15</v>
      </c>
      <c r="M13" s="54">
        <v>13</v>
      </c>
      <c r="N13" s="54">
        <v>3</v>
      </c>
      <c r="P13" s="196" t="s">
        <v>6</v>
      </c>
      <c r="Q13" s="350">
        <f t="shared" si="3"/>
        <v>21</v>
      </c>
      <c r="R13" s="351"/>
      <c r="S13" s="56" t="s">
        <v>150</v>
      </c>
      <c r="T13" s="56">
        <v>2</v>
      </c>
      <c r="U13" s="56">
        <v>4</v>
      </c>
      <c r="V13" s="56">
        <v>1</v>
      </c>
      <c r="W13" s="56">
        <v>4</v>
      </c>
      <c r="X13" s="56" t="s">
        <v>150</v>
      </c>
      <c r="Y13" s="56" t="s">
        <v>150</v>
      </c>
      <c r="Z13" s="56">
        <v>3</v>
      </c>
      <c r="AA13" s="56">
        <v>5</v>
      </c>
      <c r="AB13" s="56" t="s">
        <v>150</v>
      </c>
      <c r="AC13" s="56" t="s">
        <v>150</v>
      </c>
      <c r="AD13" s="56">
        <v>2</v>
      </c>
    </row>
    <row r="14" spans="1:30" ht="14.25">
      <c r="A14" s="196" t="s">
        <v>7</v>
      </c>
      <c r="B14" s="199">
        <f t="shared" si="2"/>
        <v>451</v>
      </c>
      <c r="C14" s="54">
        <v>16</v>
      </c>
      <c r="D14" s="54">
        <v>7</v>
      </c>
      <c r="E14" s="54">
        <v>59</v>
      </c>
      <c r="F14" s="54">
        <v>52</v>
      </c>
      <c r="G14" s="54">
        <v>37</v>
      </c>
      <c r="H14" s="54">
        <v>40</v>
      </c>
      <c r="I14" s="54">
        <v>14</v>
      </c>
      <c r="J14" s="54">
        <v>10</v>
      </c>
      <c r="K14" s="54">
        <v>13</v>
      </c>
      <c r="L14" s="54">
        <v>68</v>
      </c>
      <c r="M14" s="54">
        <v>82</v>
      </c>
      <c r="N14" s="54">
        <v>53</v>
      </c>
      <c r="P14" s="196" t="s">
        <v>7</v>
      </c>
      <c r="Q14" s="350">
        <f t="shared" si="3"/>
        <v>54</v>
      </c>
      <c r="R14" s="351"/>
      <c r="S14" s="56">
        <v>6</v>
      </c>
      <c r="T14" s="56">
        <v>5</v>
      </c>
      <c r="U14" s="56">
        <v>5</v>
      </c>
      <c r="V14" s="56">
        <v>1</v>
      </c>
      <c r="W14" s="56">
        <v>2</v>
      </c>
      <c r="X14" s="56">
        <v>4</v>
      </c>
      <c r="Y14" s="56">
        <v>4</v>
      </c>
      <c r="Z14" s="56">
        <v>7</v>
      </c>
      <c r="AA14" s="56">
        <v>3</v>
      </c>
      <c r="AB14" s="56">
        <v>7</v>
      </c>
      <c r="AC14" s="56">
        <v>3</v>
      </c>
      <c r="AD14" s="56">
        <v>7</v>
      </c>
    </row>
    <row r="15" spans="1:30" ht="14.25">
      <c r="A15" s="196" t="s">
        <v>8</v>
      </c>
      <c r="B15" s="199">
        <f t="shared" si="2"/>
        <v>178</v>
      </c>
      <c r="C15" s="54">
        <v>6</v>
      </c>
      <c r="D15" s="54">
        <v>9</v>
      </c>
      <c r="E15" s="54">
        <v>30</v>
      </c>
      <c r="F15" s="54">
        <v>23</v>
      </c>
      <c r="G15" s="54">
        <v>21</v>
      </c>
      <c r="H15" s="54">
        <v>17</v>
      </c>
      <c r="I15" s="54">
        <v>3</v>
      </c>
      <c r="J15" s="54">
        <v>4</v>
      </c>
      <c r="K15" s="54">
        <v>3</v>
      </c>
      <c r="L15" s="54">
        <v>20</v>
      </c>
      <c r="M15" s="54">
        <v>22</v>
      </c>
      <c r="N15" s="54">
        <v>20</v>
      </c>
      <c r="P15" s="196" t="s">
        <v>8</v>
      </c>
      <c r="Q15" s="350">
        <f t="shared" si="3"/>
        <v>10</v>
      </c>
      <c r="R15" s="351"/>
      <c r="S15" s="56" t="s">
        <v>150</v>
      </c>
      <c r="T15" s="56">
        <v>1</v>
      </c>
      <c r="U15" s="56">
        <v>1</v>
      </c>
      <c r="V15" s="56">
        <v>2</v>
      </c>
      <c r="W15" s="56">
        <v>1</v>
      </c>
      <c r="X15" s="56">
        <v>2</v>
      </c>
      <c r="Y15" s="56">
        <v>1</v>
      </c>
      <c r="Z15" s="56" t="s">
        <v>150</v>
      </c>
      <c r="AA15" s="56">
        <v>1</v>
      </c>
      <c r="AB15" s="56" t="s">
        <v>150</v>
      </c>
      <c r="AC15" s="56" t="s">
        <v>150</v>
      </c>
      <c r="AD15" s="56">
        <v>1</v>
      </c>
    </row>
    <row r="16" spans="1:30" ht="14.25">
      <c r="A16" s="196" t="s">
        <v>9</v>
      </c>
      <c r="B16" s="199">
        <f t="shared" si="2"/>
        <v>260</v>
      </c>
      <c r="C16" s="54">
        <v>5</v>
      </c>
      <c r="D16" s="54">
        <v>12</v>
      </c>
      <c r="E16" s="54">
        <v>33</v>
      </c>
      <c r="F16" s="54">
        <v>33</v>
      </c>
      <c r="G16" s="54">
        <v>29</v>
      </c>
      <c r="H16" s="54">
        <v>20</v>
      </c>
      <c r="I16" s="54">
        <v>14</v>
      </c>
      <c r="J16" s="54">
        <v>7</v>
      </c>
      <c r="K16" s="54">
        <v>5</v>
      </c>
      <c r="L16" s="54">
        <v>37</v>
      </c>
      <c r="M16" s="54">
        <v>37</v>
      </c>
      <c r="N16" s="54">
        <v>28</v>
      </c>
      <c r="P16" s="196" t="s">
        <v>9</v>
      </c>
      <c r="Q16" s="350">
        <f t="shared" si="3"/>
        <v>28</v>
      </c>
      <c r="R16" s="351"/>
      <c r="S16" s="56">
        <v>4</v>
      </c>
      <c r="T16" s="56" t="s">
        <v>150</v>
      </c>
      <c r="U16" s="56">
        <v>3</v>
      </c>
      <c r="V16" s="56">
        <v>1</v>
      </c>
      <c r="W16" s="56">
        <v>3</v>
      </c>
      <c r="X16" s="56">
        <v>3</v>
      </c>
      <c r="Y16" s="56" t="s">
        <v>150</v>
      </c>
      <c r="Z16" s="56">
        <v>3</v>
      </c>
      <c r="AA16" s="56">
        <v>3</v>
      </c>
      <c r="AB16" s="56">
        <v>2</v>
      </c>
      <c r="AC16" s="56">
        <v>6</v>
      </c>
      <c r="AD16" s="56" t="s">
        <v>150</v>
      </c>
    </row>
    <row r="17" spans="1:18" ht="14.25">
      <c r="A17" s="196"/>
      <c r="B17" s="199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P17" s="196"/>
      <c r="Q17" s="350"/>
      <c r="R17" s="351"/>
    </row>
    <row r="18" spans="1:30" ht="14.25">
      <c r="A18" s="196" t="s">
        <v>10</v>
      </c>
      <c r="B18" s="199">
        <f aca="true" t="shared" si="4" ref="B18:B25">SUM(C18:N18)</f>
        <v>58</v>
      </c>
      <c r="C18" s="54">
        <v>1</v>
      </c>
      <c r="D18" s="54">
        <v>2</v>
      </c>
      <c r="E18" s="54">
        <v>6</v>
      </c>
      <c r="F18" s="54">
        <v>8</v>
      </c>
      <c r="G18" s="54">
        <v>11</v>
      </c>
      <c r="H18" s="54">
        <v>4</v>
      </c>
      <c r="I18" s="54">
        <v>3</v>
      </c>
      <c r="J18" s="63" t="s">
        <v>150</v>
      </c>
      <c r="K18" s="54">
        <v>2</v>
      </c>
      <c r="L18" s="54">
        <v>9</v>
      </c>
      <c r="M18" s="54">
        <v>4</v>
      </c>
      <c r="N18" s="54">
        <v>8</v>
      </c>
      <c r="P18" s="196" t="s">
        <v>10</v>
      </c>
      <c r="Q18" s="350">
        <f aca="true" t="shared" si="5" ref="Q18:Q25">SUM(S18:AD18)</f>
        <v>13</v>
      </c>
      <c r="R18" s="351"/>
      <c r="S18" s="56">
        <v>1</v>
      </c>
      <c r="T18" s="56">
        <v>2</v>
      </c>
      <c r="U18" s="56">
        <v>1</v>
      </c>
      <c r="V18" s="56">
        <v>2</v>
      </c>
      <c r="W18" s="56">
        <v>1</v>
      </c>
      <c r="X18" s="56">
        <v>2</v>
      </c>
      <c r="Y18" s="56">
        <v>1</v>
      </c>
      <c r="Z18" s="56">
        <v>1</v>
      </c>
      <c r="AA18" s="56" t="s">
        <v>150</v>
      </c>
      <c r="AB18" s="56">
        <v>1</v>
      </c>
      <c r="AC18" s="56">
        <v>1</v>
      </c>
      <c r="AD18" s="56" t="s">
        <v>150</v>
      </c>
    </row>
    <row r="19" spans="1:30" ht="14.25">
      <c r="A19" s="196" t="s">
        <v>12</v>
      </c>
      <c r="B19" s="199">
        <f t="shared" si="4"/>
        <v>258</v>
      </c>
      <c r="C19" s="54">
        <v>9</v>
      </c>
      <c r="D19" s="54">
        <v>6</v>
      </c>
      <c r="E19" s="54">
        <v>36</v>
      </c>
      <c r="F19" s="54">
        <v>35</v>
      </c>
      <c r="G19" s="54">
        <v>18</v>
      </c>
      <c r="H19" s="54">
        <v>27</v>
      </c>
      <c r="I19" s="54">
        <v>5</v>
      </c>
      <c r="J19" s="54">
        <v>4</v>
      </c>
      <c r="K19" s="54">
        <v>5</v>
      </c>
      <c r="L19" s="54">
        <v>40</v>
      </c>
      <c r="M19" s="54">
        <v>53</v>
      </c>
      <c r="N19" s="54">
        <v>20</v>
      </c>
      <c r="P19" s="196" t="s">
        <v>12</v>
      </c>
      <c r="Q19" s="350">
        <f t="shared" si="5"/>
        <v>28</v>
      </c>
      <c r="R19" s="351"/>
      <c r="S19" s="56">
        <v>1</v>
      </c>
      <c r="T19" s="56">
        <v>1</v>
      </c>
      <c r="U19" s="56">
        <v>4</v>
      </c>
      <c r="V19" s="56">
        <v>4</v>
      </c>
      <c r="W19" s="56" t="s">
        <v>150</v>
      </c>
      <c r="X19" s="56">
        <v>3</v>
      </c>
      <c r="Y19" s="56">
        <v>3</v>
      </c>
      <c r="Z19" s="56">
        <v>3</v>
      </c>
      <c r="AA19" s="56">
        <v>2</v>
      </c>
      <c r="AB19" s="56">
        <v>5</v>
      </c>
      <c r="AC19" s="56">
        <v>1</v>
      </c>
      <c r="AD19" s="56">
        <v>1</v>
      </c>
    </row>
    <row r="20" spans="1:30" ht="14.25">
      <c r="A20" s="196" t="s">
        <v>16</v>
      </c>
      <c r="B20" s="199">
        <f t="shared" si="4"/>
        <v>515</v>
      </c>
      <c r="C20" s="54">
        <v>16</v>
      </c>
      <c r="D20" s="54">
        <v>14</v>
      </c>
      <c r="E20" s="54">
        <v>66</v>
      </c>
      <c r="F20" s="54">
        <v>52</v>
      </c>
      <c r="G20" s="54">
        <v>62</v>
      </c>
      <c r="H20" s="54">
        <v>51</v>
      </c>
      <c r="I20" s="54">
        <v>20</v>
      </c>
      <c r="J20" s="54">
        <v>10</v>
      </c>
      <c r="K20" s="54">
        <v>18</v>
      </c>
      <c r="L20" s="54">
        <v>72</v>
      </c>
      <c r="M20" s="54">
        <v>81</v>
      </c>
      <c r="N20" s="54">
        <v>53</v>
      </c>
      <c r="P20" s="196" t="s">
        <v>16</v>
      </c>
      <c r="Q20" s="350">
        <f t="shared" si="5"/>
        <v>59</v>
      </c>
      <c r="R20" s="351"/>
      <c r="S20" s="56">
        <v>4</v>
      </c>
      <c r="T20" s="56">
        <v>4</v>
      </c>
      <c r="U20" s="56">
        <v>5</v>
      </c>
      <c r="V20" s="56">
        <v>5</v>
      </c>
      <c r="W20" s="56">
        <v>4</v>
      </c>
      <c r="X20" s="56">
        <v>6</v>
      </c>
      <c r="Y20" s="56">
        <v>4</v>
      </c>
      <c r="Z20" s="56">
        <v>4</v>
      </c>
      <c r="AA20" s="56">
        <v>8</v>
      </c>
      <c r="AB20" s="56">
        <v>7</v>
      </c>
      <c r="AC20" s="56">
        <v>6</v>
      </c>
      <c r="AD20" s="56">
        <v>2</v>
      </c>
    </row>
    <row r="21" spans="1:30" ht="14.25">
      <c r="A21" s="196" t="s">
        <v>25</v>
      </c>
      <c r="B21" s="199">
        <f t="shared" si="4"/>
        <v>467</v>
      </c>
      <c r="C21" s="54">
        <v>15</v>
      </c>
      <c r="D21" s="54">
        <v>13</v>
      </c>
      <c r="E21" s="54">
        <v>62</v>
      </c>
      <c r="F21" s="54">
        <v>63</v>
      </c>
      <c r="G21" s="54">
        <v>48</v>
      </c>
      <c r="H21" s="54">
        <v>63</v>
      </c>
      <c r="I21" s="54">
        <v>8</v>
      </c>
      <c r="J21" s="54">
        <v>6</v>
      </c>
      <c r="K21" s="54">
        <v>17</v>
      </c>
      <c r="L21" s="54">
        <v>60</v>
      </c>
      <c r="M21" s="54">
        <v>66</v>
      </c>
      <c r="N21" s="54">
        <v>46</v>
      </c>
      <c r="P21" s="196" t="s">
        <v>25</v>
      </c>
      <c r="Q21" s="350">
        <f t="shared" si="5"/>
        <v>48</v>
      </c>
      <c r="R21" s="351"/>
      <c r="S21" s="56">
        <v>5</v>
      </c>
      <c r="T21" s="56">
        <v>6</v>
      </c>
      <c r="U21" s="56">
        <v>3</v>
      </c>
      <c r="V21" s="56">
        <v>7</v>
      </c>
      <c r="W21" s="56">
        <v>4</v>
      </c>
      <c r="X21" s="56">
        <v>2</v>
      </c>
      <c r="Y21" s="56">
        <v>1</v>
      </c>
      <c r="Z21" s="56">
        <v>5</v>
      </c>
      <c r="AA21" s="56">
        <v>3</v>
      </c>
      <c r="AB21" s="56">
        <v>3</v>
      </c>
      <c r="AC21" s="56">
        <v>4</v>
      </c>
      <c r="AD21" s="56">
        <v>5</v>
      </c>
    </row>
    <row r="22" spans="1:30" ht="14.25">
      <c r="A22" s="196" t="s">
        <v>31</v>
      </c>
      <c r="B22" s="199">
        <f t="shared" si="4"/>
        <v>303</v>
      </c>
      <c r="C22" s="54">
        <v>22</v>
      </c>
      <c r="D22" s="54">
        <v>17</v>
      </c>
      <c r="E22" s="54">
        <v>49</v>
      </c>
      <c r="F22" s="54">
        <v>32</v>
      </c>
      <c r="G22" s="54">
        <v>28</v>
      </c>
      <c r="H22" s="54">
        <v>31</v>
      </c>
      <c r="I22" s="54">
        <v>8</v>
      </c>
      <c r="J22" s="54">
        <v>7</v>
      </c>
      <c r="K22" s="54">
        <v>5</v>
      </c>
      <c r="L22" s="54">
        <v>28</v>
      </c>
      <c r="M22" s="54">
        <v>51</v>
      </c>
      <c r="N22" s="54">
        <v>25</v>
      </c>
      <c r="P22" s="196" t="s">
        <v>31</v>
      </c>
      <c r="Q22" s="350">
        <f t="shared" si="5"/>
        <v>21</v>
      </c>
      <c r="R22" s="351"/>
      <c r="S22" s="56">
        <v>1</v>
      </c>
      <c r="T22" s="56">
        <v>1</v>
      </c>
      <c r="U22" s="56" t="s">
        <v>150</v>
      </c>
      <c r="V22" s="56">
        <v>1</v>
      </c>
      <c r="W22" s="56">
        <v>5</v>
      </c>
      <c r="X22" s="56">
        <v>2</v>
      </c>
      <c r="Y22" s="56">
        <v>1</v>
      </c>
      <c r="Z22" s="56">
        <v>3</v>
      </c>
      <c r="AA22" s="56">
        <v>5</v>
      </c>
      <c r="AB22" s="56" t="s">
        <v>150</v>
      </c>
      <c r="AC22" s="56">
        <v>1</v>
      </c>
      <c r="AD22" s="56">
        <v>1</v>
      </c>
    </row>
    <row r="23" spans="1:30" ht="14.25">
      <c r="A23" s="196" t="s">
        <v>36</v>
      </c>
      <c r="B23" s="199">
        <f t="shared" si="4"/>
        <v>211</v>
      </c>
      <c r="C23" s="54">
        <v>12</v>
      </c>
      <c r="D23" s="54">
        <v>15</v>
      </c>
      <c r="E23" s="54">
        <v>27</v>
      </c>
      <c r="F23" s="54">
        <v>26</v>
      </c>
      <c r="G23" s="54">
        <v>17</v>
      </c>
      <c r="H23" s="54">
        <v>21</v>
      </c>
      <c r="I23" s="54">
        <v>8</v>
      </c>
      <c r="J23" s="54">
        <v>1</v>
      </c>
      <c r="K23" s="54">
        <v>7</v>
      </c>
      <c r="L23" s="54">
        <v>21</v>
      </c>
      <c r="M23" s="54">
        <v>34</v>
      </c>
      <c r="N23" s="54">
        <v>22</v>
      </c>
      <c r="P23" s="196" t="s">
        <v>36</v>
      </c>
      <c r="Q23" s="350">
        <f t="shared" si="5"/>
        <v>17</v>
      </c>
      <c r="R23" s="351"/>
      <c r="S23" s="56">
        <v>1</v>
      </c>
      <c r="T23" s="56">
        <v>3</v>
      </c>
      <c r="U23" s="56" t="s">
        <v>150</v>
      </c>
      <c r="V23" s="56">
        <v>1</v>
      </c>
      <c r="W23" s="56">
        <v>4</v>
      </c>
      <c r="X23" s="56" t="s">
        <v>150</v>
      </c>
      <c r="Y23" s="56">
        <v>2</v>
      </c>
      <c r="Z23" s="56" t="s">
        <v>150</v>
      </c>
      <c r="AA23" s="56">
        <v>3</v>
      </c>
      <c r="AB23" s="56">
        <v>2</v>
      </c>
      <c r="AC23" s="56">
        <v>1</v>
      </c>
      <c r="AD23" s="56" t="s">
        <v>150</v>
      </c>
    </row>
    <row r="24" spans="1:30" ht="14.25">
      <c r="A24" s="196" t="s">
        <v>43</v>
      </c>
      <c r="B24" s="199">
        <f t="shared" si="4"/>
        <v>278</v>
      </c>
      <c r="C24" s="54">
        <v>19</v>
      </c>
      <c r="D24" s="54">
        <v>20</v>
      </c>
      <c r="E24" s="54">
        <v>28</v>
      </c>
      <c r="F24" s="54">
        <v>36</v>
      </c>
      <c r="G24" s="54">
        <v>24</v>
      </c>
      <c r="H24" s="54">
        <v>31</v>
      </c>
      <c r="I24" s="54">
        <v>11</v>
      </c>
      <c r="J24" s="54">
        <v>4</v>
      </c>
      <c r="K24" s="54">
        <v>10</v>
      </c>
      <c r="L24" s="54">
        <v>25</v>
      </c>
      <c r="M24" s="54">
        <v>35</v>
      </c>
      <c r="N24" s="54">
        <v>35</v>
      </c>
      <c r="P24" s="196" t="s">
        <v>43</v>
      </c>
      <c r="Q24" s="350">
        <f t="shared" si="5"/>
        <v>24</v>
      </c>
      <c r="R24" s="351"/>
      <c r="S24" s="56">
        <v>1</v>
      </c>
      <c r="T24" s="56">
        <v>2</v>
      </c>
      <c r="U24" s="56">
        <v>3</v>
      </c>
      <c r="V24" s="56">
        <v>1</v>
      </c>
      <c r="W24" s="56">
        <v>1</v>
      </c>
      <c r="X24" s="56">
        <v>4</v>
      </c>
      <c r="Y24" s="56">
        <v>3</v>
      </c>
      <c r="Z24" s="56" t="s">
        <v>150</v>
      </c>
      <c r="AA24" s="56">
        <v>1</v>
      </c>
      <c r="AB24" s="56">
        <v>4</v>
      </c>
      <c r="AC24" s="56">
        <v>1</v>
      </c>
      <c r="AD24" s="56">
        <v>3</v>
      </c>
    </row>
    <row r="25" spans="1:30" ht="14.25">
      <c r="A25" s="197" t="s">
        <v>48</v>
      </c>
      <c r="B25" s="200">
        <f t="shared" si="4"/>
        <v>54</v>
      </c>
      <c r="C25" s="61">
        <v>8</v>
      </c>
      <c r="D25" s="61">
        <v>7</v>
      </c>
      <c r="E25" s="61">
        <v>13</v>
      </c>
      <c r="F25" s="61">
        <v>4</v>
      </c>
      <c r="G25" s="59" t="s">
        <v>150</v>
      </c>
      <c r="H25" s="61">
        <v>1</v>
      </c>
      <c r="I25" s="61">
        <v>1</v>
      </c>
      <c r="J25" s="59">
        <v>1</v>
      </c>
      <c r="K25" s="61">
        <v>1</v>
      </c>
      <c r="L25" s="61">
        <v>7</v>
      </c>
      <c r="M25" s="61">
        <v>8</v>
      </c>
      <c r="N25" s="59">
        <v>3</v>
      </c>
      <c r="P25" s="197" t="s">
        <v>48</v>
      </c>
      <c r="Q25" s="352">
        <f t="shared" si="5"/>
        <v>2</v>
      </c>
      <c r="R25" s="353"/>
      <c r="S25" s="62">
        <v>1</v>
      </c>
      <c r="T25" s="62" t="s">
        <v>150</v>
      </c>
      <c r="U25" s="62" t="s">
        <v>150</v>
      </c>
      <c r="V25" s="62" t="s">
        <v>150</v>
      </c>
      <c r="W25" s="62" t="s">
        <v>150</v>
      </c>
      <c r="X25" s="62" t="s">
        <v>150</v>
      </c>
      <c r="Y25" s="62" t="s">
        <v>150</v>
      </c>
      <c r="Z25" s="62">
        <v>1</v>
      </c>
      <c r="AA25" s="62" t="s">
        <v>150</v>
      </c>
      <c r="AB25" s="62" t="s">
        <v>150</v>
      </c>
      <c r="AC25" s="62" t="s">
        <v>150</v>
      </c>
      <c r="AD25" s="62" t="s">
        <v>150</v>
      </c>
    </row>
    <row r="26" spans="1:16" ht="14.25">
      <c r="A26" s="30" t="s">
        <v>134</v>
      </c>
      <c r="P26" s="30" t="s">
        <v>131</v>
      </c>
    </row>
    <row r="28" ht="14.25">
      <c r="AE28" s="55"/>
    </row>
    <row r="29" spans="1:31" ht="17.25">
      <c r="A29" s="335" t="s">
        <v>300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P29" s="219" t="s">
        <v>306</v>
      </c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55"/>
    </row>
    <row r="30" spans="1:31" ht="15" thickBo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55"/>
    </row>
    <row r="31" spans="1:31" ht="14.25">
      <c r="A31" s="227" t="s">
        <v>285</v>
      </c>
      <c r="B31" s="348" t="s">
        <v>78</v>
      </c>
      <c r="C31" s="346" t="s">
        <v>77</v>
      </c>
      <c r="D31" s="346" t="s">
        <v>76</v>
      </c>
      <c r="E31" s="346" t="s">
        <v>72</v>
      </c>
      <c r="F31" s="346" t="s">
        <v>73</v>
      </c>
      <c r="G31" s="346" t="s">
        <v>74</v>
      </c>
      <c r="H31" s="346" t="s">
        <v>75</v>
      </c>
      <c r="I31" s="346" t="s">
        <v>68</v>
      </c>
      <c r="J31" s="346" t="s">
        <v>69</v>
      </c>
      <c r="K31" s="346" t="s">
        <v>70</v>
      </c>
      <c r="L31" s="346" t="s">
        <v>71</v>
      </c>
      <c r="M31" s="346" t="s">
        <v>67</v>
      </c>
      <c r="N31" s="226" t="s">
        <v>66</v>
      </c>
      <c r="P31" s="227" t="s">
        <v>285</v>
      </c>
      <c r="Q31" s="328" t="s">
        <v>109</v>
      </c>
      <c r="R31" s="260"/>
      <c r="S31" s="328" t="s">
        <v>80</v>
      </c>
      <c r="T31" s="260"/>
      <c r="U31" s="328" t="s">
        <v>302</v>
      </c>
      <c r="V31" s="260"/>
      <c r="W31" s="328" t="s">
        <v>303</v>
      </c>
      <c r="X31" s="260"/>
      <c r="Y31" s="328" t="s">
        <v>304</v>
      </c>
      <c r="Z31" s="260"/>
      <c r="AA31" s="328" t="s">
        <v>119</v>
      </c>
      <c r="AB31" s="260"/>
      <c r="AC31" s="328" t="s">
        <v>81</v>
      </c>
      <c r="AD31" s="260"/>
      <c r="AE31" s="55"/>
    </row>
    <row r="32" spans="1:31" ht="13.5" customHeight="1">
      <c r="A32" s="261"/>
      <c r="B32" s="328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260"/>
      <c r="P32" s="261"/>
      <c r="Q32" s="349" t="s">
        <v>128</v>
      </c>
      <c r="R32" s="349" t="s">
        <v>129</v>
      </c>
      <c r="S32" s="349" t="s">
        <v>128</v>
      </c>
      <c r="T32" s="349" t="s">
        <v>129</v>
      </c>
      <c r="U32" s="349" t="s">
        <v>128</v>
      </c>
      <c r="V32" s="349" t="s">
        <v>129</v>
      </c>
      <c r="W32" s="349" t="s">
        <v>128</v>
      </c>
      <c r="X32" s="349" t="s">
        <v>129</v>
      </c>
      <c r="Y32" s="349" t="s">
        <v>128</v>
      </c>
      <c r="Z32" s="349" t="s">
        <v>129</v>
      </c>
      <c r="AA32" s="349" t="s">
        <v>128</v>
      </c>
      <c r="AB32" s="349" t="s">
        <v>129</v>
      </c>
      <c r="AC32" s="349" t="s">
        <v>128</v>
      </c>
      <c r="AD32" s="354" t="s">
        <v>129</v>
      </c>
      <c r="AE32" s="55"/>
    </row>
    <row r="33" spans="1:31" ht="13.5" customHeight="1">
      <c r="A33" s="229"/>
      <c r="B33" s="327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228"/>
      <c r="P33" s="22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54"/>
      <c r="AE33" s="55"/>
    </row>
    <row r="34" spans="1:31" ht="14.25">
      <c r="A34" s="195"/>
      <c r="P34" s="19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E34" s="55"/>
    </row>
    <row r="35" spans="1:30" ht="14.25">
      <c r="A35" s="198" t="s">
        <v>1</v>
      </c>
      <c r="B35" s="201">
        <f>SUM(C35:N35)</f>
        <v>1151</v>
      </c>
      <c r="C35" s="201">
        <f>SUM(C37:C53)</f>
        <v>75</v>
      </c>
      <c r="D35" s="201">
        <f aca="true" t="shared" si="6" ref="D35:N35">SUM(D37:D53)</f>
        <v>72</v>
      </c>
      <c r="E35" s="201">
        <f t="shared" si="6"/>
        <v>124</v>
      </c>
      <c r="F35" s="201">
        <f t="shared" si="6"/>
        <v>97</v>
      </c>
      <c r="G35" s="201">
        <f t="shared" si="6"/>
        <v>92</v>
      </c>
      <c r="H35" s="201">
        <f t="shared" si="6"/>
        <v>98</v>
      </c>
      <c r="I35" s="201">
        <f t="shared" si="6"/>
        <v>94</v>
      </c>
      <c r="J35" s="201">
        <f t="shared" si="6"/>
        <v>107</v>
      </c>
      <c r="K35" s="201">
        <f t="shared" si="6"/>
        <v>105</v>
      </c>
      <c r="L35" s="201">
        <f t="shared" si="6"/>
        <v>96</v>
      </c>
      <c r="M35" s="201">
        <f t="shared" si="6"/>
        <v>84</v>
      </c>
      <c r="N35" s="201">
        <f t="shared" si="6"/>
        <v>107</v>
      </c>
      <c r="P35" s="198" t="s">
        <v>1</v>
      </c>
      <c r="Q35" s="203">
        <f>SUM(S35,U35,W35,Y35,AA35,AC35)</f>
        <v>961</v>
      </c>
      <c r="R35" s="203">
        <f>SUM(T35,V35,X35,Z35,AB35,AD35)</f>
        <v>2671</v>
      </c>
      <c r="S35" s="203">
        <f>SUM(S37:S44,S46:S53)</f>
        <v>931</v>
      </c>
      <c r="T35" s="203">
        <f aca="true" t="shared" si="7" ref="T35:AD35">SUM(T37:T44,T46:T53)</f>
        <v>2473</v>
      </c>
      <c r="U35" s="203">
        <f t="shared" si="7"/>
        <v>13</v>
      </c>
      <c r="V35" s="203">
        <f t="shared" si="7"/>
        <v>73</v>
      </c>
      <c r="W35" s="203" t="s">
        <v>150</v>
      </c>
      <c r="X35" s="203">
        <f t="shared" si="7"/>
        <v>1</v>
      </c>
      <c r="Y35" s="203">
        <f t="shared" si="7"/>
        <v>6</v>
      </c>
      <c r="Z35" s="203">
        <f t="shared" si="7"/>
        <v>39</v>
      </c>
      <c r="AA35" s="203">
        <f t="shared" si="7"/>
        <v>1</v>
      </c>
      <c r="AB35" s="203">
        <f t="shared" si="7"/>
        <v>8</v>
      </c>
      <c r="AC35" s="203">
        <f t="shared" si="7"/>
        <v>10</v>
      </c>
      <c r="AD35" s="203">
        <f t="shared" si="7"/>
        <v>77</v>
      </c>
    </row>
    <row r="36" spans="1:30" ht="14.25">
      <c r="A36" s="196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P36" s="196"/>
      <c r="Q36" s="63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63"/>
    </row>
    <row r="37" spans="1:30" ht="14.25">
      <c r="A37" s="196" t="s">
        <v>2</v>
      </c>
      <c r="B37" s="54">
        <f aca="true" t="shared" si="8" ref="B37:B44">SUM(C37:N37)</f>
        <v>524</v>
      </c>
      <c r="C37" s="54">
        <v>36</v>
      </c>
      <c r="D37" s="54">
        <v>35</v>
      </c>
      <c r="E37" s="54">
        <v>51</v>
      </c>
      <c r="F37" s="54">
        <v>39</v>
      </c>
      <c r="G37" s="54">
        <v>42</v>
      </c>
      <c r="H37" s="54">
        <v>44</v>
      </c>
      <c r="I37" s="54">
        <v>43</v>
      </c>
      <c r="J37" s="54">
        <v>53</v>
      </c>
      <c r="K37" s="54">
        <v>50</v>
      </c>
      <c r="L37" s="54">
        <v>44</v>
      </c>
      <c r="M37" s="54">
        <v>36</v>
      </c>
      <c r="N37" s="54">
        <v>51</v>
      </c>
      <c r="P37" s="196" t="s">
        <v>2</v>
      </c>
      <c r="Q37" s="63">
        <f aca="true" t="shared" si="9" ref="Q37:R44">SUM(S37,U37,W37,Y37,AA37,AC37)</f>
        <v>440</v>
      </c>
      <c r="R37" s="63">
        <f t="shared" si="9"/>
        <v>1244</v>
      </c>
      <c r="S37" s="58">
        <v>421</v>
      </c>
      <c r="T37" s="58">
        <v>1157</v>
      </c>
      <c r="U37" s="58">
        <v>8</v>
      </c>
      <c r="V37" s="58">
        <v>24</v>
      </c>
      <c r="W37" s="63" t="s">
        <v>150</v>
      </c>
      <c r="X37" s="63" t="s">
        <v>150</v>
      </c>
      <c r="Y37" s="58">
        <v>4</v>
      </c>
      <c r="Z37" s="58">
        <v>25</v>
      </c>
      <c r="AA37" s="63">
        <v>1</v>
      </c>
      <c r="AB37" s="58">
        <v>7</v>
      </c>
      <c r="AC37" s="58">
        <v>6</v>
      </c>
      <c r="AD37" s="63">
        <v>31</v>
      </c>
    </row>
    <row r="38" spans="1:30" ht="14.25">
      <c r="A38" s="196" t="s">
        <v>3</v>
      </c>
      <c r="B38" s="54">
        <f t="shared" si="8"/>
        <v>51</v>
      </c>
      <c r="C38" s="54">
        <v>1</v>
      </c>
      <c r="D38" s="54">
        <v>6</v>
      </c>
      <c r="E38" s="54">
        <v>4</v>
      </c>
      <c r="F38" s="54">
        <v>3</v>
      </c>
      <c r="G38" s="54">
        <v>8</v>
      </c>
      <c r="H38" s="54">
        <v>2</v>
      </c>
      <c r="I38" s="54">
        <v>5</v>
      </c>
      <c r="J38" s="54">
        <v>2</v>
      </c>
      <c r="K38" s="54">
        <v>4</v>
      </c>
      <c r="L38" s="54">
        <v>7</v>
      </c>
      <c r="M38" s="54">
        <v>6</v>
      </c>
      <c r="N38" s="54">
        <v>3</v>
      </c>
      <c r="P38" s="196" t="s">
        <v>3</v>
      </c>
      <c r="Q38" s="63">
        <f t="shared" si="9"/>
        <v>93</v>
      </c>
      <c r="R38" s="63">
        <f t="shared" si="9"/>
        <v>225</v>
      </c>
      <c r="S38" s="58">
        <v>93</v>
      </c>
      <c r="T38" s="58">
        <v>222</v>
      </c>
      <c r="U38" s="58" t="s">
        <v>150</v>
      </c>
      <c r="V38" s="58" t="s">
        <v>150</v>
      </c>
      <c r="W38" s="63" t="s">
        <v>150</v>
      </c>
      <c r="X38" s="63" t="s">
        <v>150</v>
      </c>
      <c r="Y38" s="63" t="s">
        <v>150</v>
      </c>
      <c r="Z38" s="58" t="s">
        <v>150</v>
      </c>
      <c r="AA38" s="63" t="s">
        <v>150</v>
      </c>
      <c r="AB38" s="58" t="s">
        <v>150</v>
      </c>
      <c r="AC38" s="63" t="s">
        <v>150</v>
      </c>
      <c r="AD38" s="63">
        <v>3</v>
      </c>
    </row>
    <row r="39" spans="1:30" ht="14.25">
      <c r="A39" s="196" t="s">
        <v>4</v>
      </c>
      <c r="B39" s="54">
        <f t="shared" si="8"/>
        <v>100</v>
      </c>
      <c r="C39" s="54">
        <v>4</v>
      </c>
      <c r="D39" s="54">
        <v>5</v>
      </c>
      <c r="E39" s="54">
        <v>12</v>
      </c>
      <c r="F39" s="54">
        <v>12</v>
      </c>
      <c r="G39" s="54">
        <v>8</v>
      </c>
      <c r="H39" s="54">
        <v>10</v>
      </c>
      <c r="I39" s="54">
        <v>3</v>
      </c>
      <c r="J39" s="54">
        <v>8</v>
      </c>
      <c r="K39" s="54">
        <v>13</v>
      </c>
      <c r="L39" s="54">
        <v>6</v>
      </c>
      <c r="M39" s="54">
        <v>8</v>
      </c>
      <c r="N39" s="54">
        <v>11</v>
      </c>
      <c r="P39" s="196" t="s">
        <v>4</v>
      </c>
      <c r="Q39" s="63">
        <f t="shared" si="9"/>
        <v>133</v>
      </c>
      <c r="R39" s="63">
        <f t="shared" si="9"/>
        <v>309</v>
      </c>
      <c r="S39" s="63">
        <v>127</v>
      </c>
      <c r="T39" s="63">
        <v>286</v>
      </c>
      <c r="U39" s="63" t="s">
        <v>150</v>
      </c>
      <c r="V39" s="63">
        <v>4</v>
      </c>
      <c r="W39" s="63" t="s">
        <v>150</v>
      </c>
      <c r="X39" s="63" t="s">
        <v>150</v>
      </c>
      <c r="Y39" s="63">
        <v>2</v>
      </c>
      <c r="Z39" s="63">
        <v>7</v>
      </c>
      <c r="AA39" s="63" t="s">
        <v>150</v>
      </c>
      <c r="AB39" s="63" t="s">
        <v>150</v>
      </c>
      <c r="AC39" s="63">
        <v>4</v>
      </c>
      <c r="AD39" s="63">
        <v>12</v>
      </c>
    </row>
    <row r="40" spans="1:30" ht="14.25">
      <c r="A40" s="196" t="s">
        <v>5</v>
      </c>
      <c r="B40" s="54">
        <f t="shared" si="8"/>
        <v>35</v>
      </c>
      <c r="C40" s="54">
        <v>2</v>
      </c>
      <c r="D40" s="54">
        <v>5</v>
      </c>
      <c r="E40" s="54">
        <v>5</v>
      </c>
      <c r="F40" s="54">
        <v>1</v>
      </c>
      <c r="G40" s="54">
        <v>3</v>
      </c>
      <c r="H40" s="54">
        <v>4</v>
      </c>
      <c r="I40" s="54">
        <v>4</v>
      </c>
      <c r="J40" s="54">
        <v>3</v>
      </c>
      <c r="K40" s="63">
        <v>1</v>
      </c>
      <c r="L40" s="63" t="s">
        <v>150</v>
      </c>
      <c r="M40" s="54">
        <v>2</v>
      </c>
      <c r="N40" s="54">
        <v>5</v>
      </c>
      <c r="P40" s="196" t="s">
        <v>5</v>
      </c>
      <c r="Q40" s="63">
        <f t="shared" si="9"/>
        <v>10</v>
      </c>
      <c r="R40" s="63">
        <f t="shared" si="9"/>
        <v>32</v>
      </c>
      <c r="S40" s="63">
        <v>9</v>
      </c>
      <c r="T40" s="63">
        <v>25</v>
      </c>
      <c r="U40" s="63">
        <v>1</v>
      </c>
      <c r="V40" s="63">
        <v>4</v>
      </c>
      <c r="W40" s="63" t="s">
        <v>150</v>
      </c>
      <c r="X40" s="63" t="s">
        <v>150</v>
      </c>
      <c r="Y40" s="63" t="s">
        <v>150</v>
      </c>
      <c r="Z40" s="63" t="s">
        <v>150</v>
      </c>
      <c r="AA40" s="63" t="s">
        <v>150</v>
      </c>
      <c r="AB40" s="63" t="s">
        <v>150</v>
      </c>
      <c r="AC40" s="63" t="s">
        <v>150</v>
      </c>
      <c r="AD40" s="63">
        <v>3</v>
      </c>
    </row>
    <row r="41" spans="1:30" ht="14.25">
      <c r="A41" s="196" t="s">
        <v>6</v>
      </c>
      <c r="B41" s="54">
        <f t="shared" si="8"/>
        <v>14</v>
      </c>
      <c r="C41" s="63" t="s">
        <v>150</v>
      </c>
      <c r="D41" s="63">
        <v>1</v>
      </c>
      <c r="E41" s="63" t="s">
        <v>150</v>
      </c>
      <c r="F41" s="63" t="s">
        <v>150</v>
      </c>
      <c r="G41" s="63" t="s">
        <v>150</v>
      </c>
      <c r="H41" s="63">
        <v>2</v>
      </c>
      <c r="I41" s="63">
        <v>2</v>
      </c>
      <c r="J41" s="63">
        <v>2</v>
      </c>
      <c r="K41" s="63" t="s">
        <v>150</v>
      </c>
      <c r="L41" s="63">
        <v>2</v>
      </c>
      <c r="M41" s="63">
        <v>4</v>
      </c>
      <c r="N41" s="54">
        <v>1</v>
      </c>
      <c r="P41" s="196" t="s">
        <v>6</v>
      </c>
      <c r="Q41" s="63">
        <f t="shared" si="9"/>
        <v>3</v>
      </c>
      <c r="R41" s="63">
        <f t="shared" si="9"/>
        <v>13</v>
      </c>
      <c r="S41" s="63">
        <v>3</v>
      </c>
      <c r="T41" s="63">
        <v>13</v>
      </c>
      <c r="U41" s="63" t="s">
        <v>150</v>
      </c>
      <c r="V41" s="63" t="s">
        <v>150</v>
      </c>
      <c r="W41" s="63" t="s">
        <v>150</v>
      </c>
      <c r="X41" s="63" t="s">
        <v>150</v>
      </c>
      <c r="Y41" s="63" t="s">
        <v>150</v>
      </c>
      <c r="Z41" s="63" t="s">
        <v>150</v>
      </c>
      <c r="AA41" s="63" t="s">
        <v>150</v>
      </c>
      <c r="AB41" s="63" t="s">
        <v>150</v>
      </c>
      <c r="AC41" s="63" t="s">
        <v>150</v>
      </c>
      <c r="AD41" s="63" t="s">
        <v>150</v>
      </c>
    </row>
    <row r="42" spans="1:30" ht="14.25">
      <c r="A42" s="196" t="s">
        <v>7</v>
      </c>
      <c r="B42" s="54">
        <f t="shared" si="8"/>
        <v>73</v>
      </c>
      <c r="C42" s="63">
        <v>2</v>
      </c>
      <c r="D42" s="63">
        <v>3</v>
      </c>
      <c r="E42" s="63">
        <v>8</v>
      </c>
      <c r="F42" s="63">
        <v>8</v>
      </c>
      <c r="G42" s="63">
        <v>9</v>
      </c>
      <c r="H42" s="63">
        <v>6</v>
      </c>
      <c r="I42" s="63">
        <v>5</v>
      </c>
      <c r="J42" s="63">
        <v>5</v>
      </c>
      <c r="K42" s="63">
        <v>7</v>
      </c>
      <c r="L42" s="63">
        <v>6</v>
      </c>
      <c r="M42" s="54">
        <v>7</v>
      </c>
      <c r="N42" s="54">
        <v>7</v>
      </c>
      <c r="P42" s="196" t="s">
        <v>7</v>
      </c>
      <c r="Q42" s="63">
        <f t="shared" si="9"/>
        <v>97</v>
      </c>
      <c r="R42" s="63">
        <f t="shared" si="9"/>
        <v>331</v>
      </c>
      <c r="S42" s="63">
        <v>94</v>
      </c>
      <c r="T42" s="63">
        <v>283</v>
      </c>
      <c r="U42" s="63">
        <v>3</v>
      </c>
      <c r="V42" s="63">
        <v>25</v>
      </c>
      <c r="W42" s="63" t="s">
        <v>150</v>
      </c>
      <c r="X42" s="63" t="s">
        <v>150</v>
      </c>
      <c r="Y42" s="63" t="s">
        <v>150</v>
      </c>
      <c r="Z42" s="63">
        <v>1</v>
      </c>
      <c r="AA42" s="63" t="s">
        <v>150</v>
      </c>
      <c r="AB42" s="63" t="s">
        <v>150</v>
      </c>
      <c r="AC42" s="63" t="s">
        <v>150</v>
      </c>
      <c r="AD42" s="63">
        <v>22</v>
      </c>
    </row>
    <row r="43" spans="1:30" ht="14.25">
      <c r="A43" s="196" t="s">
        <v>8</v>
      </c>
      <c r="B43" s="54">
        <f t="shared" si="8"/>
        <v>20</v>
      </c>
      <c r="C43" s="63">
        <v>3</v>
      </c>
      <c r="D43" s="63">
        <v>2</v>
      </c>
      <c r="E43" s="63">
        <v>2</v>
      </c>
      <c r="F43" s="63">
        <v>1</v>
      </c>
      <c r="G43" s="63">
        <v>2</v>
      </c>
      <c r="H43" s="63">
        <v>1</v>
      </c>
      <c r="I43" s="63">
        <v>1</v>
      </c>
      <c r="J43" s="63">
        <v>4</v>
      </c>
      <c r="K43" s="63">
        <v>1</v>
      </c>
      <c r="L43" s="63">
        <v>2</v>
      </c>
      <c r="M43" s="63" t="s">
        <v>150</v>
      </c>
      <c r="N43" s="54">
        <v>1</v>
      </c>
      <c r="P43" s="196" t="s">
        <v>8</v>
      </c>
      <c r="Q43" s="63">
        <f t="shared" si="9"/>
        <v>2</v>
      </c>
      <c r="R43" s="63">
        <f t="shared" si="9"/>
        <v>18</v>
      </c>
      <c r="S43" s="63">
        <v>2</v>
      </c>
      <c r="T43" s="63">
        <v>15</v>
      </c>
      <c r="U43" s="63" t="s">
        <v>150</v>
      </c>
      <c r="V43" s="63" t="s">
        <v>150</v>
      </c>
      <c r="W43" s="63" t="s">
        <v>150</v>
      </c>
      <c r="X43" s="63" t="s">
        <v>150</v>
      </c>
      <c r="Y43" s="63" t="s">
        <v>150</v>
      </c>
      <c r="Z43" s="63">
        <v>3</v>
      </c>
      <c r="AA43" s="63" t="s">
        <v>150</v>
      </c>
      <c r="AB43" s="63" t="s">
        <v>150</v>
      </c>
      <c r="AC43" s="63" t="s">
        <v>150</v>
      </c>
      <c r="AD43" s="63" t="s">
        <v>150</v>
      </c>
    </row>
    <row r="44" spans="1:30" ht="14.25">
      <c r="A44" s="196" t="s">
        <v>9</v>
      </c>
      <c r="B44" s="54">
        <f t="shared" si="8"/>
        <v>31</v>
      </c>
      <c r="C44" s="63">
        <v>3</v>
      </c>
      <c r="D44" s="63" t="s">
        <v>150</v>
      </c>
      <c r="E44" s="63">
        <v>5</v>
      </c>
      <c r="F44" s="63">
        <v>2</v>
      </c>
      <c r="G44" s="63" t="s">
        <v>150</v>
      </c>
      <c r="H44" s="63">
        <v>4</v>
      </c>
      <c r="I44" s="63">
        <v>8</v>
      </c>
      <c r="J44" s="63">
        <v>2</v>
      </c>
      <c r="K44" s="63">
        <v>2</v>
      </c>
      <c r="L44" s="63">
        <v>2</v>
      </c>
      <c r="M44" s="63">
        <v>2</v>
      </c>
      <c r="N44" s="54">
        <v>1</v>
      </c>
      <c r="P44" s="196" t="s">
        <v>9</v>
      </c>
      <c r="Q44" s="63">
        <f t="shared" si="9"/>
        <v>12</v>
      </c>
      <c r="R44" s="63">
        <f t="shared" si="9"/>
        <v>22</v>
      </c>
      <c r="S44" s="63">
        <v>12</v>
      </c>
      <c r="T44" s="63">
        <v>19</v>
      </c>
      <c r="U44" s="63" t="s">
        <v>150</v>
      </c>
      <c r="V44" s="63">
        <v>1</v>
      </c>
      <c r="W44" s="63" t="s">
        <v>150</v>
      </c>
      <c r="X44" s="63" t="s">
        <v>150</v>
      </c>
      <c r="Y44" s="63" t="s">
        <v>150</v>
      </c>
      <c r="Z44" s="63">
        <v>1</v>
      </c>
      <c r="AA44" s="63" t="s">
        <v>150</v>
      </c>
      <c r="AB44" s="63">
        <v>1</v>
      </c>
      <c r="AC44" s="63" t="s">
        <v>150</v>
      </c>
      <c r="AD44" s="63" t="s">
        <v>150</v>
      </c>
    </row>
    <row r="45" spans="1:30" ht="14.25">
      <c r="A45" s="196"/>
      <c r="B45" s="54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54"/>
      <c r="N45" s="54"/>
      <c r="P45" s="196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ht="14.25">
      <c r="A46" s="196" t="s">
        <v>10</v>
      </c>
      <c r="B46" s="54">
        <f aca="true" t="shared" si="10" ref="B46:B53">SUM(C46:N46)</f>
        <v>19</v>
      </c>
      <c r="C46" s="63" t="s">
        <v>150</v>
      </c>
      <c r="D46" s="63">
        <v>4</v>
      </c>
      <c r="E46" s="63">
        <v>3</v>
      </c>
      <c r="F46" s="63">
        <v>1</v>
      </c>
      <c r="G46" s="63">
        <v>1</v>
      </c>
      <c r="H46" s="63">
        <v>2</v>
      </c>
      <c r="I46" s="63" t="s">
        <v>150</v>
      </c>
      <c r="J46" s="63">
        <v>2</v>
      </c>
      <c r="K46" s="63">
        <v>2</v>
      </c>
      <c r="L46" s="63">
        <v>1</v>
      </c>
      <c r="M46" s="63" t="s">
        <v>150</v>
      </c>
      <c r="N46" s="63">
        <v>3</v>
      </c>
      <c r="P46" s="196" t="s">
        <v>10</v>
      </c>
      <c r="Q46" s="63">
        <f aca="true" t="shared" si="11" ref="Q46:R53">SUM(S46,U46,W46,Y46,AA46,AC46)</f>
        <v>10</v>
      </c>
      <c r="R46" s="63">
        <f t="shared" si="11"/>
        <v>38</v>
      </c>
      <c r="S46" s="58">
        <v>10</v>
      </c>
      <c r="T46" s="58">
        <v>38</v>
      </c>
      <c r="U46" s="63" t="s">
        <v>150</v>
      </c>
      <c r="V46" s="58" t="s">
        <v>150</v>
      </c>
      <c r="W46" s="63" t="s">
        <v>150</v>
      </c>
      <c r="X46" s="63" t="s">
        <v>150</v>
      </c>
      <c r="Y46" s="63" t="s">
        <v>150</v>
      </c>
      <c r="Z46" s="63" t="s">
        <v>150</v>
      </c>
      <c r="AA46" s="63" t="s">
        <v>150</v>
      </c>
      <c r="AB46" s="63" t="s">
        <v>150</v>
      </c>
      <c r="AC46" s="63" t="s">
        <v>150</v>
      </c>
      <c r="AD46" s="58" t="s">
        <v>150</v>
      </c>
    </row>
    <row r="47" spans="1:30" ht="14.25">
      <c r="A47" s="196" t="s">
        <v>12</v>
      </c>
      <c r="B47" s="54">
        <f t="shared" si="10"/>
        <v>26</v>
      </c>
      <c r="C47" s="63">
        <v>2</v>
      </c>
      <c r="D47" s="63">
        <v>2</v>
      </c>
      <c r="E47" s="63">
        <v>2</v>
      </c>
      <c r="F47" s="63">
        <v>2</v>
      </c>
      <c r="G47" s="63" t="s">
        <v>150</v>
      </c>
      <c r="H47" s="63">
        <v>3</v>
      </c>
      <c r="I47" s="63" t="s">
        <v>150</v>
      </c>
      <c r="J47" s="63">
        <v>4</v>
      </c>
      <c r="K47" s="63">
        <v>5</v>
      </c>
      <c r="L47" s="63">
        <v>3</v>
      </c>
      <c r="M47" s="63">
        <v>1</v>
      </c>
      <c r="N47" s="63">
        <v>2</v>
      </c>
      <c r="P47" s="196" t="s">
        <v>12</v>
      </c>
      <c r="Q47" s="63">
        <f t="shared" si="11"/>
        <v>36</v>
      </c>
      <c r="R47" s="63">
        <f t="shared" si="11"/>
        <v>120</v>
      </c>
      <c r="S47" s="58">
        <v>36</v>
      </c>
      <c r="T47" s="58">
        <v>117</v>
      </c>
      <c r="U47" s="63" t="s">
        <v>150</v>
      </c>
      <c r="V47" s="63" t="s">
        <v>150</v>
      </c>
      <c r="W47" s="63" t="s">
        <v>150</v>
      </c>
      <c r="X47" s="63" t="s">
        <v>150</v>
      </c>
      <c r="Y47" s="63" t="s">
        <v>150</v>
      </c>
      <c r="Z47" s="63" t="s">
        <v>150</v>
      </c>
      <c r="AA47" s="63" t="s">
        <v>150</v>
      </c>
      <c r="AB47" s="63" t="s">
        <v>150</v>
      </c>
      <c r="AC47" s="63" t="s">
        <v>150</v>
      </c>
      <c r="AD47" s="58">
        <v>3</v>
      </c>
    </row>
    <row r="48" spans="1:30" ht="14.25">
      <c r="A48" s="196" t="s">
        <v>16</v>
      </c>
      <c r="B48" s="54">
        <f t="shared" si="10"/>
        <v>76</v>
      </c>
      <c r="C48" s="63">
        <v>6</v>
      </c>
      <c r="D48" s="63">
        <v>3</v>
      </c>
      <c r="E48" s="63">
        <v>14</v>
      </c>
      <c r="F48" s="63">
        <v>7</v>
      </c>
      <c r="G48" s="63">
        <v>3</v>
      </c>
      <c r="H48" s="63">
        <v>5</v>
      </c>
      <c r="I48" s="63">
        <v>12</v>
      </c>
      <c r="J48" s="63">
        <v>3</v>
      </c>
      <c r="K48" s="63">
        <v>6</v>
      </c>
      <c r="L48" s="63">
        <v>9</v>
      </c>
      <c r="M48" s="63">
        <v>5</v>
      </c>
      <c r="N48" s="63">
        <v>3</v>
      </c>
      <c r="P48" s="196" t="s">
        <v>16</v>
      </c>
      <c r="Q48" s="63">
        <f t="shared" si="11"/>
        <v>60</v>
      </c>
      <c r="R48" s="63">
        <f t="shared" si="11"/>
        <v>154</v>
      </c>
      <c r="S48" s="58">
        <v>59</v>
      </c>
      <c r="T48" s="58">
        <v>144</v>
      </c>
      <c r="U48" s="58">
        <v>1</v>
      </c>
      <c r="V48" s="58">
        <v>9</v>
      </c>
      <c r="W48" s="63" t="s">
        <v>150</v>
      </c>
      <c r="X48" s="63" t="s">
        <v>150</v>
      </c>
      <c r="Y48" s="63" t="s">
        <v>150</v>
      </c>
      <c r="Z48" s="58" t="s">
        <v>150</v>
      </c>
      <c r="AA48" s="63" t="s">
        <v>150</v>
      </c>
      <c r="AB48" s="63" t="s">
        <v>150</v>
      </c>
      <c r="AC48" s="63" t="s">
        <v>150</v>
      </c>
      <c r="AD48" s="63">
        <v>1</v>
      </c>
    </row>
    <row r="49" spans="1:30" ht="14.25">
      <c r="A49" s="196" t="s">
        <v>25</v>
      </c>
      <c r="B49" s="54">
        <f t="shared" si="10"/>
        <v>80</v>
      </c>
      <c r="C49" s="63">
        <v>7</v>
      </c>
      <c r="D49" s="63">
        <v>5</v>
      </c>
      <c r="E49" s="63">
        <v>9</v>
      </c>
      <c r="F49" s="63">
        <v>9</v>
      </c>
      <c r="G49" s="63">
        <v>7</v>
      </c>
      <c r="H49" s="63">
        <v>7</v>
      </c>
      <c r="I49" s="63">
        <v>2</v>
      </c>
      <c r="J49" s="63">
        <v>8</v>
      </c>
      <c r="K49" s="63">
        <v>7</v>
      </c>
      <c r="L49" s="63">
        <v>7</v>
      </c>
      <c r="M49" s="63">
        <v>4</v>
      </c>
      <c r="N49" s="63">
        <v>8</v>
      </c>
      <c r="P49" s="196" t="s">
        <v>25</v>
      </c>
      <c r="Q49" s="63">
        <f t="shared" si="11"/>
        <v>24</v>
      </c>
      <c r="R49" s="63">
        <f t="shared" si="11"/>
        <v>58</v>
      </c>
      <c r="S49" s="58">
        <v>24</v>
      </c>
      <c r="T49" s="58">
        <v>49</v>
      </c>
      <c r="U49" s="58" t="s">
        <v>150</v>
      </c>
      <c r="V49" s="58">
        <v>6</v>
      </c>
      <c r="W49" s="63" t="s">
        <v>150</v>
      </c>
      <c r="X49" s="63">
        <v>1</v>
      </c>
      <c r="Y49" s="63" t="s">
        <v>150</v>
      </c>
      <c r="Z49" s="58">
        <v>1</v>
      </c>
      <c r="AA49" s="63" t="s">
        <v>150</v>
      </c>
      <c r="AB49" s="63" t="s">
        <v>150</v>
      </c>
      <c r="AC49" s="63" t="s">
        <v>150</v>
      </c>
      <c r="AD49" s="58">
        <v>1</v>
      </c>
    </row>
    <row r="50" spans="1:30" ht="14.25">
      <c r="A50" s="196" t="s">
        <v>31</v>
      </c>
      <c r="B50" s="54">
        <f t="shared" si="10"/>
        <v>24</v>
      </c>
      <c r="C50" s="63" t="s">
        <v>150</v>
      </c>
      <c r="D50" s="63" t="s">
        <v>150</v>
      </c>
      <c r="E50" s="63">
        <v>6</v>
      </c>
      <c r="F50" s="63">
        <v>1</v>
      </c>
      <c r="G50" s="63">
        <v>3</v>
      </c>
      <c r="H50" s="63">
        <v>2</v>
      </c>
      <c r="I50" s="63">
        <v>4</v>
      </c>
      <c r="J50" s="63">
        <v>3</v>
      </c>
      <c r="K50" s="63">
        <v>1</v>
      </c>
      <c r="L50" s="63" t="s">
        <v>150</v>
      </c>
      <c r="M50" s="63" t="s">
        <v>150</v>
      </c>
      <c r="N50" s="63">
        <v>4</v>
      </c>
      <c r="P50" s="196" t="s">
        <v>31</v>
      </c>
      <c r="Q50" s="63">
        <f t="shared" si="11"/>
        <v>7</v>
      </c>
      <c r="R50" s="63">
        <f t="shared" si="11"/>
        <v>27</v>
      </c>
      <c r="S50" s="58">
        <v>7</v>
      </c>
      <c r="T50" s="58">
        <v>27</v>
      </c>
      <c r="U50" s="63" t="s">
        <v>150</v>
      </c>
      <c r="V50" s="63" t="s">
        <v>150</v>
      </c>
      <c r="W50" s="63" t="s">
        <v>150</v>
      </c>
      <c r="X50" s="63" t="s">
        <v>150</v>
      </c>
      <c r="Y50" s="63" t="s">
        <v>150</v>
      </c>
      <c r="Z50" s="63" t="s">
        <v>150</v>
      </c>
      <c r="AA50" s="63" t="s">
        <v>150</v>
      </c>
      <c r="AB50" s="63" t="s">
        <v>150</v>
      </c>
      <c r="AC50" s="63" t="s">
        <v>150</v>
      </c>
      <c r="AD50" s="58" t="s">
        <v>150</v>
      </c>
    </row>
    <row r="51" spans="1:30" ht="14.25">
      <c r="A51" s="196" t="s">
        <v>36</v>
      </c>
      <c r="B51" s="54">
        <f t="shared" si="10"/>
        <v>28</v>
      </c>
      <c r="C51" s="63">
        <v>2</v>
      </c>
      <c r="D51" s="63" t="s">
        <v>150</v>
      </c>
      <c r="E51" s="63">
        <v>3</v>
      </c>
      <c r="F51" s="63">
        <v>2</v>
      </c>
      <c r="G51" s="63">
        <v>1</v>
      </c>
      <c r="H51" s="63">
        <v>2</v>
      </c>
      <c r="I51" s="63">
        <v>3</v>
      </c>
      <c r="J51" s="63">
        <v>5</v>
      </c>
      <c r="K51" s="63">
        <v>2</v>
      </c>
      <c r="L51" s="63">
        <v>3</v>
      </c>
      <c r="M51" s="63">
        <v>2</v>
      </c>
      <c r="N51" s="63">
        <v>3</v>
      </c>
      <c r="P51" s="196" t="s">
        <v>36</v>
      </c>
      <c r="Q51" s="63">
        <f t="shared" si="11"/>
        <v>19</v>
      </c>
      <c r="R51" s="63">
        <f t="shared" si="11"/>
        <v>38</v>
      </c>
      <c r="S51" s="58">
        <v>19</v>
      </c>
      <c r="T51" s="58">
        <v>37</v>
      </c>
      <c r="U51" s="58" t="s">
        <v>150</v>
      </c>
      <c r="V51" s="58" t="s">
        <v>150</v>
      </c>
      <c r="W51" s="63" t="s">
        <v>150</v>
      </c>
      <c r="X51" s="63" t="s">
        <v>150</v>
      </c>
      <c r="Y51" s="63" t="s">
        <v>150</v>
      </c>
      <c r="Z51" s="63" t="s">
        <v>150</v>
      </c>
      <c r="AA51" s="63" t="s">
        <v>150</v>
      </c>
      <c r="AB51" s="63" t="s">
        <v>150</v>
      </c>
      <c r="AC51" s="63" t="s">
        <v>150</v>
      </c>
      <c r="AD51" s="63">
        <v>1</v>
      </c>
    </row>
    <row r="52" spans="1:30" ht="14.25">
      <c r="A52" s="196" t="s">
        <v>43</v>
      </c>
      <c r="B52" s="54">
        <f t="shared" si="10"/>
        <v>43</v>
      </c>
      <c r="C52" s="63">
        <v>6</v>
      </c>
      <c r="D52" s="63">
        <v>1</v>
      </c>
      <c r="E52" s="63" t="s">
        <v>150</v>
      </c>
      <c r="F52" s="63">
        <v>8</v>
      </c>
      <c r="G52" s="63">
        <v>4</v>
      </c>
      <c r="H52" s="63">
        <v>4</v>
      </c>
      <c r="I52" s="63">
        <v>2</v>
      </c>
      <c r="J52" s="63">
        <v>2</v>
      </c>
      <c r="K52" s="63">
        <v>3</v>
      </c>
      <c r="L52" s="63">
        <v>3</v>
      </c>
      <c r="M52" s="63">
        <v>7</v>
      </c>
      <c r="N52" s="63">
        <v>3</v>
      </c>
      <c r="P52" s="196" t="s">
        <v>43</v>
      </c>
      <c r="Q52" s="63">
        <f t="shared" si="11"/>
        <v>6</v>
      </c>
      <c r="R52" s="63">
        <f t="shared" si="11"/>
        <v>17</v>
      </c>
      <c r="S52" s="58">
        <v>6</v>
      </c>
      <c r="T52" s="58">
        <v>17</v>
      </c>
      <c r="U52" s="63" t="s">
        <v>150</v>
      </c>
      <c r="V52" s="58" t="s">
        <v>150</v>
      </c>
      <c r="W52" s="63" t="s">
        <v>150</v>
      </c>
      <c r="X52" s="63" t="s">
        <v>150</v>
      </c>
      <c r="Y52" s="63" t="s">
        <v>150</v>
      </c>
      <c r="Z52" s="63" t="s">
        <v>150</v>
      </c>
      <c r="AA52" s="63" t="s">
        <v>150</v>
      </c>
      <c r="AB52" s="63" t="s">
        <v>150</v>
      </c>
      <c r="AC52" s="63" t="s">
        <v>150</v>
      </c>
      <c r="AD52" s="63" t="s">
        <v>150</v>
      </c>
    </row>
    <row r="53" spans="1:30" ht="14.25">
      <c r="A53" s="197" t="s">
        <v>48</v>
      </c>
      <c r="B53" s="200">
        <f t="shared" si="10"/>
        <v>7</v>
      </c>
      <c r="C53" s="59">
        <v>1</v>
      </c>
      <c r="D53" s="59" t="s">
        <v>150</v>
      </c>
      <c r="E53" s="59" t="s">
        <v>150</v>
      </c>
      <c r="F53" s="59">
        <v>1</v>
      </c>
      <c r="G53" s="59">
        <v>1</v>
      </c>
      <c r="H53" s="59" t="s">
        <v>150</v>
      </c>
      <c r="I53" s="59" t="s">
        <v>150</v>
      </c>
      <c r="J53" s="59">
        <v>1</v>
      </c>
      <c r="K53" s="59">
        <v>1</v>
      </c>
      <c r="L53" s="59">
        <v>1</v>
      </c>
      <c r="M53" s="59" t="s">
        <v>150</v>
      </c>
      <c r="N53" s="59">
        <v>1</v>
      </c>
      <c r="P53" s="197" t="s">
        <v>48</v>
      </c>
      <c r="Q53" s="204">
        <f t="shared" si="11"/>
        <v>9</v>
      </c>
      <c r="R53" s="59">
        <f t="shared" si="11"/>
        <v>25</v>
      </c>
      <c r="S53" s="59">
        <v>9</v>
      </c>
      <c r="T53" s="59">
        <v>24</v>
      </c>
      <c r="U53" s="59" t="s">
        <v>150</v>
      </c>
      <c r="V53" s="59" t="s">
        <v>150</v>
      </c>
      <c r="W53" s="59" t="s">
        <v>150</v>
      </c>
      <c r="X53" s="59" t="s">
        <v>150</v>
      </c>
      <c r="Y53" s="59" t="s">
        <v>150</v>
      </c>
      <c r="Z53" s="59">
        <v>1</v>
      </c>
      <c r="AA53" s="59" t="s">
        <v>150</v>
      </c>
      <c r="AB53" s="59" t="s">
        <v>150</v>
      </c>
      <c r="AC53" s="59" t="s">
        <v>150</v>
      </c>
      <c r="AD53" s="59" t="s">
        <v>150</v>
      </c>
    </row>
    <row r="54" ht="14.25">
      <c r="P54" s="30" t="s">
        <v>307</v>
      </c>
    </row>
  </sheetData>
  <sheetProtection/>
  <mergeCells count="61">
    <mergeCell ref="Q20:R20"/>
    <mergeCell ref="Q21:R21"/>
    <mergeCell ref="Q22:R22"/>
    <mergeCell ref="S32:S33"/>
    <mergeCell ref="T32:T33"/>
    <mergeCell ref="Q23:R23"/>
    <mergeCell ref="S31:T31"/>
    <mergeCell ref="A3:N3"/>
    <mergeCell ref="A29:N29"/>
    <mergeCell ref="P3:AD3"/>
    <mergeCell ref="P29:AD29"/>
    <mergeCell ref="Q24:R24"/>
    <mergeCell ref="Q16:R16"/>
    <mergeCell ref="Q10:R10"/>
    <mergeCell ref="Q11:R11"/>
    <mergeCell ref="Q12:R12"/>
    <mergeCell ref="Q19:R19"/>
    <mergeCell ref="AA31:AB31"/>
    <mergeCell ref="U31:V31"/>
    <mergeCell ref="W31:X31"/>
    <mergeCell ref="Y31:Z31"/>
    <mergeCell ref="U32:U33"/>
    <mergeCell ref="AB32:AB33"/>
    <mergeCell ref="X32:X33"/>
    <mergeCell ref="Y32:Y33"/>
    <mergeCell ref="Z32:Z33"/>
    <mergeCell ref="AA32:AA33"/>
    <mergeCell ref="AC31:AD31"/>
    <mergeCell ref="AD32:AD33"/>
    <mergeCell ref="AC32:AC33"/>
    <mergeCell ref="V32:V33"/>
    <mergeCell ref="W32:W33"/>
    <mergeCell ref="Q5:R5"/>
    <mergeCell ref="Q6:R6"/>
    <mergeCell ref="Q7:R7"/>
    <mergeCell ref="Q8:R8"/>
    <mergeCell ref="Q9:R9"/>
    <mergeCell ref="P31:P33"/>
    <mergeCell ref="Q31:R31"/>
    <mergeCell ref="Q32:Q33"/>
    <mergeCell ref="R32:R33"/>
    <mergeCell ref="Q13:R13"/>
    <mergeCell ref="Q17:R17"/>
    <mergeCell ref="Q14:R14"/>
    <mergeCell ref="Q15:R15"/>
    <mergeCell ref="Q25:R25"/>
    <mergeCell ref="Q18:R18"/>
    <mergeCell ref="I31:I33"/>
    <mergeCell ref="J31:J33"/>
    <mergeCell ref="M31:M33"/>
    <mergeCell ref="N31:N33"/>
    <mergeCell ref="K31:K33"/>
    <mergeCell ref="L31:L33"/>
    <mergeCell ref="G31:G33"/>
    <mergeCell ref="H31:H33"/>
    <mergeCell ref="A31:A33"/>
    <mergeCell ref="B31:B33"/>
    <mergeCell ref="C31:C33"/>
    <mergeCell ref="D31:D33"/>
    <mergeCell ref="E31:E33"/>
    <mergeCell ref="F31:F3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8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43">
      <selection activeCell="K66" sqref="K66"/>
    </sheetView>
  </sheetViews>
  <sheetFormatPr defaultColWidth="9.00390625" defaultRowHeight="14.25" customHeight="1"/>
  <cols>
    <col min="1" max="1" width="14.00390625" style="81" customWidth="1"/>
    <col min="2" max="2" width="3.25390625" style="81" customWidth="1"/>
    <col min="3" max="3" width="11.25390625" style="30" customWidth="1"/>
    <col min="4" max="7" width="8.25390625" style="30" customWidth="1"/>
    <col min="8" max="8" width="10.625" style="30" customWidth="1"/>
    <col min="9" max="9" width="8.25390625" style="30" customWidth="1"/>
    <col min="10" max="11" width="10.625" style="30" customWidth="1"/>
    <col min="12" max="16384" width="9.00390625" style="30" customWidth="1"/>
  </cols>
  <sheetData>
    <row r="1" ht="14.25" customHeight="1">
      <c r="A1" s="213" t="s">
        <v>309</v>
      </c>
    </row>
    <row r="3" spans="1:12" ht="14.25" customHeight="1">
      <c r="A3" s="219" t="s">
        <v>308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55"/>
    </row>
    <row r="4" spans="1:12" ht="14.25" customHeight="1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55"/>
    </row>
    <row r="5" spans="1:12" ht="14.25" customHeight="1" thickBot="1">
      <c r="A5" s="85"/>
      <c r="B5" s="84" t="s">
        <v>320</v>
      </c>
      <c r="C5" s="83"/>
      <c r="D5" s="83"/>
      <c r="E5" s="83"/>
      <c r="F5" s="83"/>
      <c r="G5" s="83"/>
      <c r="H5" s="83"/>
      <c r="I5" s="83"/>
      <c r="J5" s="83"/>
      <c r="K5" s="208" t="s">
        <v>84</v>
      </c>
      <c r="L5" s="55"/>
    </row>
    <row r="6" spans="1:12" ht="14.25" customHeight="1">
      <c r="A6" s="323" t="s">
        <v>310</v>
      </c>
      <c r="B6" s="322" t="s">
        <v>311</v>
      </c>
      <c r="C6" s="322"/>
      <c r="D6" s="322" t="s">
        <v>317</v>
      </c>
      <c r="E6" s="322"/>
      <c r="F6" s="322" t="s">
        <v>318</v>
      </c>
      <c r="G6" s="322"/>
      <c r="H6" s="322" t="s">
        <v>316</v>
      </c>
      <c r="I6" s="322"/>
      <c r="J6" s="322" t="s">
        <v>315</v>
      </c>
      <c r="K6" s="327"/>
      <c r="L6" s="55"/>
    </row>
    <row r="7" spans="1:12" ht="14.25" customHeight="1">
      <c r="A7" s="324"/>
      <c r="B7" s="325"/>
      <c r="C7" s="325"/>
      <c r="D7" s="176" t="s">
        <v>314</v>
      </c>
      <c r="E7" s="176" t="s">
        <v>82</v>
      </c>
      <c r="F7" s="176" t="s">
        <v>314</v>
      </c>
      <c r="G7" s="176" t="s">
        <v>82</v>
      </c>
      <c r="H7" s="176" t="s">
        <v>314</v>
      </c>
      <c r="I7" s="176" t="s">
        <v>82</v>
      </c>
      <c r="J7" s="176" t="s">
        <v>314</v>
      </c>
      <c r="K7" s="178" t="s">
        <v>82</v>
      </c>
      <c r="L7" s="55"/>
    </row>
    <row r="8" spans="1:12" ht="14.25" customHeight="1">
      <c r="A8" s="209" t="s">
        <v>239</v>
      </c>
      <c r="B8" s="79"/>
      <c r="C8" s="63">
        <v>751600</v>
      </c>
      <c r="D8" s="63">
        <v>26262</v>
      </c>
      <c r="E8" s="66">
        <f>D8/C8*1000</f>
        <v>34.941458222458756</v>
      </c>
      <c r="F8" s="63">
        <v>18667</v>
      </c>
      <c r="G8" s="69">
        <f>F8*1000/$C8</f>
        <v>24.836349121873337</v>
      </c>
      <c r="H8" s="63">
        <f>D8-F8</f>
        <v>7595</v>
      </c>
      <c r="I8" s="66">
        <v>10.1</v>
      </c>
      <c r="J8" s="67">
        <v>-6849</v>
      </c>
      <c r="K8" s="64">
        <v>-9.1</v>
      </c>
      <c r="L8" s="55"/>
    </row>
    <row r="9" spans="1:11" ht="14.25" customHeight="1">
      <c r="A9" s="183" t="s">
        <v>319</v>
      </c>
      <c r="C9" s="63">
        <v>752300</v>
      </c>
      <c r="D9" s="68">
        <v>25468</v>
      </c>
      <c r="E9" s="69">
        <f>D9*1000/$C9</f>
        <v>33.8535158846205</v>
      </c>
      <c r="F9" s="68">
        <v>19663</v>
      </c>
      <c r="G9" s="69">
        <f>F9*1000/$C9</f>
        <v>26.13717931676193</v>
      </c>
      <c r="H9" s="63">
        <f aca="true" t="shared" si="0" ref="H9:H65">D9-F9</f>
        <v>5805</v>
      </c>
      <c r="I9" s="215">
        <f>H9*1000/$C8</f>
        <v>7.723523150612028</v>
      </c>
      <c r="J9" s="70">
        <v>-5105</v>
      </c>
      <c r="K9" s="216">
        <f aca="true" t="shared" si="1" ref="K9:K17">J9*1000/$C8</f>
        <v>-6.792176689728579</v>
      </c>
    </row>
    <row r="10" spans="1:11" ht="14.25" customHeight="1">
      <c r="A10" s="183" t="s">
        <v>159</v>
      </c>
      <c r="C10" s="63">
        <v>753100</v>
      </c>
      <c r="D10" s="68">
        <v>25863</v>
      </c>
      <c r="E10" s="69">
        <f aca="true" t="shared" si="2" ref="E10:E65">D10*1000/$C10</f>
        <v>34.342052848227326</v>
      </c>
      <c r="F10" s="68">
        <v>19147</v>
      </c>
      <c r="G10" s="69">
        <f aca="true" t="shared" si="3" ref="G10:G65">F10*1000/$C10</f>
        <v>25.424246448014873</v>
      </c>
      <c r="H10" s="63">
        <f t="shared" si="0"/>
        <v>6716</v>
      </c>
      <c r="I10" s="215">
        <f aca="true" t="shared" si="4" ref="I10:I17">H10*1000/$C9</f>
        <v>8.927289645088395</v>
      </c>
      <c r="J10" s="70">
        <v>-5916</v>
      </c>
      <c r="K10" s="216">
        <f t="shared" si="1"/>
        <v>-7.8638840887943635</v>
      </c>
    </row>
    <row r="11" spans="1:11" ht="14.25" customHeight="1">
      <c r="A11" s="183" t="s">
        <v>160</v>
      </c>
      <c r="C11" s="63">
        <v>753800</v>
      </c>
      <c r="D11" s="68">
        <v>24920</v>
      </c>
      <c r="E11" s="69">
        <f t="shared" si="2"/>
        <v>33.05916688776864</v>
      </c>
      <c r="F11" s="68">
        <v>19924</v>
      </c>
      <c r="G11" s="69">
        <f t="shared" si="3"/>
        <v>26.43141416821438</v>
      </c>
      <c r="H11" s="63">
        <f t="shared" si="0"/>
        <v>4996</v>
      </c>
      <c r="I11" s="215">
        <f t="shared" si="4"/>
        <v>6.633913158943035</v>
      </c>
      <c r="J11" s="70">
        <v>-4296</v>
      </c>
      <c r="K11" s="216">
        <f t="shared" si="1"/>
        <v>-5.704421723542691</v>
      </c>
    </row>
    <row r="12" spans="1:11" ht="14.25" customHeight="1">
      <c r="A12" s="183" t="s">
        <v>161</v>
      </c>
      <c r="B12" s="81" t="s">
        <v>83</v>
      </c>
      <c r="C12" s="63">
        <v>756835</v>
      </c>
      <c r="D12" s="68">
        <v>24786</v>
      </c>
      <c r="E12" s="69">
        <f t="shared" si="2"/>
        <v>32.749542502659104</v>
      </c>
      <c r="F12" s="68">
        <v>17778</v>
      </c>
      <c r="G12" s="69">
        <f t="shared" si="3"/>
        <v>23.489928452040406</v>
      </c>
      <c r="H12" s="63">
        <f t="shared" si="0"/>
        <v>7008</v>
      </c>
      <c r="I12" s="215">
        <f t="shared" si="4"/>
        <v>9.296895728309897</v>
      </c>
      <c r="J12" s="70">
        <v>-3973</v>
      </c>
      <c r="K12" s="216">
        <f t="shared" si="1"/>
        <v>-5.270628814009021</v>
      </c>
    </row>
    <row r="13" spans="1:11" ht="14.25" customHeight="1">
      <c r="A13" s="183" t="s">
        <v>162</v>
      </c>
      <c r="C13" s="63">
        <v>758000</v>
      </c>
      <c r="D13" s="68">
        <v>25115</v>
      </c>
      <c r="E13" s="69">
        <f t="shared" si="2"/>
        <v>33.13324538258575</v>
      </c>
      <c r="F13" s="68">
        <v>18829</v>
      </c>
      <c r="G13" s="69">
        <f t="shared" si="3"/>
        <v>24.84036939313984</v>
      </c>
      <c r="H13" s="63">
        <f t="shared" si="0"/>
        <v>6286</v>
      </c>
      <c r="I13" s="215">
        <f t="shared" si="4"/>
        <v>8.305641256020136</v>
      </c>
      <c r="J13" s="70">
        <v>-5121</v>
      </c>
      <c r="K13" s="216">
        <f t="shared" si="1"/>
        <v>-6.766336123461521</v>
      </c>
    </row>
    <row r="14" spans="1:12" ht="14.25" customHeight="1">
      <c r="A14" s="183" t="s">
        <v>163</v>
      </c>
      <c r="B14" s="79"/>
      <c r="C14" s="63">
        <v>759200</v>
      </c>
      <c r="D14" s="63">
        <v>25540</v>
      </c>
      <c r="E14" s="69">
        <f t="shared" si="2"/>
        <v>33.64067439409905</v>
      </c>
      <c r="F14" s="63">
        <v>18327</v>
      </c>
      <c r="G14" s="69">
        <f t="shared" si="3"/>
        <v>24.139884088514226</v>
      </c>
      <c r="H14" s="63">
        <f t="shared" si="0"/>
        <v>7213</v>
      </c>
      <c r="I14" s="215">
        <f t="shared" si="4"/>
        <v>9.515831134564644</v>
      </c>
      <c r="J14" s="67">
        <v>-6013</v>
      </c>
      <c r="K14" s="216">
        <f t="shared" si="1"/>
        <v>-7.932717678100264</v>
      </c>
      <c r="L14" s="55"/>
    </row>
    <row r="15" spans="1:12" ht="14.25" customHeight="1">
      <c r="A15" s="183" t="s">
        <v>164</v>
      </c>
      <c r="C15" s="63">
        <v>760400</v>
      </c>
      <c r="D15" s="68">
        <v>25520</v>
      </c>
      <c r="E15" s="69">
        <f t="shared" si="2"/>
        <v>33.56128353498159</v>
      </c>
      <c r="F15" s="68">
        <v>17711</v>
      </c>
      <c r="G15" s="69">
        <f t="shared" si="3"/>
        <v>23.29168858495529</v>
      </c>
      <c r="H15" s="63">
        <f t="shared" si="0"/>
        <v>7809</v>
      </c>
      <c r="I15" s="215">
        <f t="shared" si="4"/>
        <v>10.285827186512117</v>
      </c>
      <c r="J15" s="70">
        <v>-6609</v>
      </c>
      <c r="K15" s="216">
        <f t="shared" si="1"/>
        <v>-8.705216016859852</v>
      </c>
      <c r="L15" s="55"/>
    </row>
    <row r="16" spans="1:12" ht="14.25" customHeight="1">
      <c r="A16" s="183" t="s">
        <v>165</v>
      </c>
      <c r="C16" s="63">
        <v>761600</v>
      </c>
      <c r="D16" s="68">
        <v>23133</v>
      </c>
      <c r="E16" s="69">
        <f t="shared" si="2"/>
        <v>30.37421218487395</v>
      </c>
      <c r="F16" s="68">
        <v>20016</v>
      </c>
      <c r="G16" s="69">
        <f t="shared" si="3"/>
        <v>26.281512605042018</v>
      </c>
      <c r="H16" s="63">
        <f t="shared" si="0"/>
        <v>3117</v>
      </c>
      <c r="I16" s="215">
        <f t="shared" si="4"/>
        <v>4.099158337716991</v>
      </c>
      <c r="J16" s="70">
        <v>-1917</v>
      </c>
      <c r="K16" s="216">
        <f t="shared" si="1"/>
        <v>-2.5210415570752236</v>
      </c>
      <c r="L16" s="55"/>
    </row>
    <row r="17" spans="1:11" ht="14.25" customHeight="1">
      <c r="A17" s="183" t="s">
        <v>166</v>
      </c>
      <c r="B17" s="81" t="s">
        <v>83</v>
      </c>
      <c r="C17" s="63">
        <v>768416</v>
      </c>
      <c r="D17" s="68">
        <v>23958</v>
      </c>
      <c r="E17" s="69">
        <f t="shared" si="2"/>
        <v>31.178424186898763</v>
      </c>
      <c r="F17" s="68">
        <v>17698</v>
      </c>
      <c r="G17" s="69">
        <f t="shared" si="3"/>
        <v>23.03179527755799</v>
      </c>
      <c r="H17" s="63">
        <f t="shared" si="0"/>
        <v>6260</v>
      </c>
      <c r="I17" s="215">
        <f t="shared" si="4"/>
        <v>8.219537815126051</v>
      </c>
      <c r="J17" s="70">
        <v>556</v>
      </c>
      <c r="K17" s="216">
        <f t="shared" si="1"/>
        <v>0.7300420168067226</v>
      </c>
    </row>
    <row r="18" spans="1:11" ht="14.25" customHeight="1">
      <c r="A18" s="80"/>
      <c r="C18" s="63"/>
      <c r="D18" s="68"/>
      <c r="E18" s="66"/>
      <c r="F18" s="68"/>
      <c r="G18" s="69"/>
      <c r="H18" s="63"/>
      <c r="I18" s="68"/>
      <c r="J18" s="70"/>
      <c r="K18" s="64"/>
    </row>
    <row r="19" spans="1:11" ht="14.25" customHeight="1">
      <c r="A19" s="183" t="s">
        <v>167</v>
      </c>
      <c r="C19" s="63">
        <v>770800</v>
      </c>
      <c r="D19" s="68">
        <v>24386</v>
      </c>
      <c r="E19" s="69">
        <f t="shared" si="2"/>
        <v>31.637259989621175</v>
      </c>
      <c r="F19" s="68">
        <v>19095</v>
      </c>
      <c r="G19" s="69">
        <f t="shared" si="3"/>
        <v>24.772963155163467</v>
      </c>
      <c r="H19" s="63">
        <f t="shared" si="0"/>
        <v>5291</v>
      </c>
      <c r="I19" s="215">
        <f>H19*1000/$C17</f>
        <v>6.885593220338983</v>
      </c>
      <c r="J19" s="70">
        <v>-2907</v>
      </c>
      <c r="K19" s="216">
        <f>J19*1000/$C17</f>
        <v>-3.783107067005372</v>
      </c>
    </row>
    <row r="20" spans="1:11" ht="14.25" customHeight="1">
      <c r="A20" s="183" t="s">
        <v>168</v>
      </c>
      <c r="C20" s="63">
        <v>773200</v>
      </c>
      <c r="D20" s="68">
        <v>22862</v>
      </c>
      <c r="E20" s="69">
        <f t="shared" si="2"/>
        <v>29.568028970512156</v>
      </c>
      <c r="F20" s="68">
        <v>18322</v>
      </c>
      <c r="G20" s="69">
        <f t="shared" si="3"/>
        <v>23.696326952922917</v>
      </c>
      <c r="H20" s="63">
        <f t="shared" si="0"/>
        <v>4540</v>
      </c>
      <c r="I20" s="215">
        <f aca="true" t="shared" si="5" ref="I20:I28">H20*1000/$C19</f>
        <v>5.889984431759212</v>
      </c>
      <c r="J20" s="70">
        <v>-2140</v>
      </c>
      <c r="K20" s="216">
        <f aca="true" t="shared" si="6" ref="K20:K28">J20*1000/$C19</f>
        <v>-2.776336274001038</v>
      </c>
    </row>
    <row r="21" spans="1:11" ht="14.25" customHeight="1">
      <c r="A21" s="183" t="s">
        <v>169</v>
      </c>
      <c r="C21" s="63">
        <v>775600</v>
      </c>
      <c r="D21" s="68">
        <v>19664</v>
      </c>
      <c r="E21" s="69">
        <f t="shared" si="2"/>
        <v>25.353274883960804</v>
      </c>
      <c r="F21" s="68">
        <v>18168</v>
      </c>
      <c r="G21" s="69">
        <f t="shared" si="3"/>
        <v>23.424445590510572</v>
      </c>
      <c r="H21" s="63">
        <f t="shared" si="0"/>
        <v>1496</v>
      </c>
      <c r="I21" s="215">
        <f t="shared" si="5"/>
        <v>1.934816347646146</v>
      </c>
      <c r="J21" s="70">
        <v>904</v>
      </c>
      <c r="K21" s="216">
        <f t="shared" si="6"/>
        <v>1.1691670977754784</v>
      </c>
    </row>
    <row r="22" spans="1:11" ht="14.25" customHeight="1">
      <c r="A22" s="183" t="s">
        <v>170</v>
      </c>
      <c r="C22" s="63">
        <v>777100</v>
      </c>
      <c r="D22" s="68">
        <v>19398</v>
      </c>
      <c r="E22" s="69">
        <f t="shared" si="2"/>
        <v>24.962038347702997</v>
      </c>
      <c r="F22" s="68">
        <v>17559</v>
      </c>
      <c r="G22" s="69">
        <f t="shared" si="3"/>
        <v>22.595547548578047</v>
      </c>
      <c r="H22" s="63">
        <f t="shared" si="0"/>
        <v>1839</v>
      </c>
      <c r="I22" s="215">
        <f t="shared" si="5"/>
        <v>2.3710675605982465</v>
      </c>
      <c r="J22" s="70">
        <v>-339</v>
      </c>
      <c r="K22" s="216">
        <f t="shared" si="6"/>
        <v>-0.4370809695719443</v>
      </c>
    </row>
    <row r="23" spans="1:11" ht="14.25" customHeight="1">
      <c r="A23" s="183" t="s">
        <v>172</v>
      </c>
      <c r="B23" s="81" t="s">
        <v>83</v>
      </c>
      <c r="C23" s="63">
        <v>757676</v>
      </c>
      <c r="D23" s="68">
        <v>21279</v>
      </c>
      <c r="E23" s="69">
        <f t="shared" si="2"/>
        <v>28.0845638505113</v>
      </c>
      <c r="F23" s="68">
        <v>16953</v>
      </c>
      <c r="G23" s="69">
        <f t="shared" si="3"/>
        <v>22.37499934008732</v>
      </c>
      <c r="H23" s="63">
        <f t="shared" si="0"/>
        <v>4326</v>
      </c>
      <c r="I23" s="215">
        <f t="shared" si="5"/>
        <v>5.566851113112856</v>
      </c>
      <c r="J23" s="70">
        <v>-23750</v>
      </c>
      <c r="K23" s="216">
        <f t="shared" si="6"/>
        <v>-30.56234718826406</v>
      </c>
    </row>
    <row r="24" spans="1:11" ht="14.25" customHeight="1">
      <c r="A24" s="183" t="s">
        <v>173</v>
      </c>
      <c r="C24" s="63">
        <v>757700</v>
      </c>
      <c r="D24" s="68">
        <v>23463</v>
      </c>
      <c r="E24" s="69">
        <f t="shared" si="2"/>
        <v>30.966081562623728</v>
      </c>
      <c r="F24" s="68">
        <v>15659</v>
      </c>
      <c r="G24" s="69">
        <f t="shared" si="3"/>
        <v>20.666490695525933</v>
      </c>
      <c r="H24" s="63">
        <f t="shared" si="0"/>
        <v>7804</v>
      </c>
      <c r="I24" s="215">
        <f t="shared" si="5"/>
        <v>10.299917114967348</v>
      </c>
      <c r="J24" s="70">
        <v>-6780</v>
      </c>
      <c r="K24" s="216">
        <f t="shared" si="6"/>
        <v>-8.948415945602077</v>
      </c>
    </row>
    <row r="25" spans="1:11" ht="14.25" customHeight="1">
      <c r="A25" s="183" t="s">
        <v>174</v>
      </c>
      <c r="C25" s="63">
        <v>761800</v>
      </c>
      <c r="D25" s="68">
        <v>24983</v>
      </c>
      <c r="E25" s="69">
        <f t="shared" si="2"/>
        <v>32.794696770805984</v>
      </c>
      <c r="F25" s="68">
        <v>15351</v>
      </c>
      <c r="G25" s="69">
        <f t="shared" si="3"/>
        <v>20.150958256760305</v>
      </c>
      <c r="H25" s="63">
        <f t="shared" si="0"/>
        <v>9632</v>
      </c>
      <c r="I25" s="215">
        <f t="shared" si="5"/>
        <v>12.712155206546127</v>
      </c>
      <c r="J25" s="70">
        <v>-5532</v>
      </c>
      <c r="K25" s="216">
        <f t="shared" si="6"/>
        <v>-7.301042629008842</v>
      </c>
    </row>
    <row r="26" spans="1:11" ht="14.25" customHeight="1">
      <c r="A26" s="183" t="s">
        <v>175</v>
      </c>
      <c r="C26" s="63">
        <v>761600</v>
      </c>
      <c r="D26" s="68">
        <v>24032</v>
      </c>
      <c r="E26" s="69">
        <f t="shared" si="2"/>
        <v>31.554621848739497</v>
      </c>
      <c r="F26" s="68">
        <v>16091</v>
      </c>
      <c r="G26" s="69">
        <f t="shared" si="3"/>
        <v>21.127888655462186</v>
      </c>
      <c r="H26" s="63">
        <f t="shared" si="0"/>
        <v>7941</v>
      </c>
      <c r="I26" s="215">
        <f t="shared" si="5"/>
        <v>10.423995799422421</v>
      </c>
      <c r="J26" s="70">
        <v>-8141</v>
      </c>
      <c r="K26" s="216">
        <f t="shared" si="6"/>
        <v>-10.686531898135994</v>
      </c>
    </row>
    <row r="27" spans="1:11" ht="14.25" customHeight="1">
      <c r="A27" s="183" t="s">
        <v>176</v>
      </c>
      <c r="C27" s="63">
        <v>743672</v>
      </c>
      <c r="D27" s="68">
        <v>22647</v>
      </c>
      <c r="E27" s="69">
        <f t="shared" si="2"/>
        <v>30.452941619423616</v>
      </c>
      <c r="F27" s="68">
        <v>18396</v>
      </c>
      <c r="G27" s="69">
        <f t="shared" si="3"/>
        <v>24.73671188373369</v>
      </c>
      <c r="H27" s="63">
        <f t="shared" si="0"/>
        <v>4251</v>
      </c>
      <c r="I27" s="215">
        <f>H27*1000/$C26</f>
        <v>5.581670168067227</v>
      </c>
      <c r="J27" s="70">
        <v>-22179</v>
      </c>
      <c r="K27" s="216">
        <f t="shared" si="6"/>
        <v>-29.121586134453782</v>
      </c>
    </row>
    <row r="28" spans="1:11" ht="14.25" customHeight="1">
      <c r="A28" s="183" t="s">
        <v>177</v>
      </c>
      <c r="C28" s="63">
        <v>887510</v>
      </c>
      <c r="D28" s="68">
        <v>20923</v>
      </c>
      <c r="E28" s="69">
        <f t="shared" si="2"/>
        <v>23.574945634415386</v>
      </c>
      <c r="F28" s="68">
        <v>29160</v>
      </c>
      <c r="G28" s="69">
        <f t="shared" si="3"/>
        <v>32.8559678200809</v>
      </c>
      <c r="H28" s="70">
        <f t="shared" si="0"/>
        <v>-8237</v>
      </c>
      <c r="I28" s="215">
        <f t="shared" si="5"/>
        <v>-11.076119579599608</v>
      </c>
      <c r="J28" s="70">
        <v>152075</v>
      </c>
      <c r="K28" s="216">
        <f t="shared" si="6"/>
        <v>204.49203412257017</v>
      </c>
    </row>
    <row r="29" spans="1:11" ht="14.25" customHeight="1">
      <c r="A29" s="80"/>
      <c r="C29" s="63"/>
      <c r="D29" s="68"/>
      <c r="E29" s="66"/>
      <c r="F29" s="68"/>
      <c r="G29" s="69"/>
      <c r="H29" s="63"/>
      <c r="I29" s="68"/>
      <c r="J29" s="70"/>
      <c r="K29" s="64"/>
    </row>
    <row r="30" spans="1:11" ht="14.25" customHeight="1">
      <c r="A30" s="183" t="s">
        <v>178</v>
      </c>
      <c r="C30" s="63">
        <v>877197</v>
      </c>
      <c r="D30" s="68">
        <v>23931</v>
      </c>
      <c r="E30" s="69">
        <f t="shared" si="2"/>
        <v>27.281215052035062</v>
      </c>
      <c r="F30" s="68">
        <v>19010</v>
      </c>
      <c r="G30" s="69">
        <f t="shared" si="3"/>
        <v>21.671300745442586</v>
      </c>
      <c r="H30" s="63">
        <f t="shared" si="0"/>
        <v>4921</v>
      </c>
      <c r="I30" s="215">
        <f>H30*1000/$C28</f>
        <v>5.54472625660556</v>
      </c>
      <c r="J30" s="70">
        <v>-15234</v>
      </c>
      <c r="K30" s="216">
        <f>J30*1000/$C28</f>
        <v>-17.16487701547025</v>
      </c>
    </row>
    <row r="31" spans="1:11" ht="14.25" customHeight="1">
      <c r="A31" s="183" t="s">
        <v>179</v>
      </c>
      <c r="B31" s="81" t="s">
        <v>83</v>
      </c>
      <c r="C31" s="63">
        <v>927743</v>
      </c>
      <c r="D31" s="68">
        <v>37289</v>
      </c>
      <c r="E31" s="69">
        <f t="shared" si="2"/>
        <v>40.193243171869796</v>
      </c>
      <c r="F31" s="68">
        <v>15185</v>
      </c>
      <c r="G31" s="69">
        <f t="shared" si="3"/>
        <v>16.36767941121625</v>
      </c>
      <c r="H31" s="63">
        <f t="shared" si="0"/>
        <v>22104</v>
      </c>
      <c r="I31" s="215">
        <f aca="true" t="shared" si="7" ref="I31:I39">H31*1000/$C30</f>
        <v>25.198444591123774</v>
      </c>
      <c r="J31" s="70">
        <v>28442</v>
      </c>
      <c r="K31" s="216">
        <f aca="true" t="shared" si="8" ref="K31:K38">J31*1000/$C30</f>
        <v>32.42373149930973</v>
      </c>
    </row>
    <row r="32" spans="1:11" ht="14.25" customHeight="1">
      <c r="A32" s="183" t="s">
        <v>180</v>
      </c>
      <c r="C32" s="63">
        <v>942000</v>
      </c>
      <c r="D32" s="68">
        <v>34339</v>
      </c>
      <c r="E32" s="69">
        <f t="shared" si="2"/>
        <v>36.453290870488324</v>
      </c>
      <c r="F32" s="68">
        <v>13475</v>
      </c>
      <c r="G32" s="69">
        <f t="shared" si="3"/>
        <v>14.304670912951167</v>
      </c>
      <c r="H32" s="63">
        <f t="shared" si="0"/>
        <v>20864</v>
      </c>
      <c r="I32" s="215">
        <f t="shared" si="7"/>
        <v>22.488986712915107</v>
      </c>
      <c r="J32" s="70">
        <v>-6607</v>
      </c>
      <c r="K32" s="216">
        <f t="shared" si="8"/>
        <v>-7.121584318070845</v>
      </c>
    </row>
    <row r="33" spans="1:11" ht="14.25" customHeight="1">
      <c r="A33" s="183" t="s">
        <v>181</v>
      </c>
      <c r="C33" s="63">
        <v>965100</v>
      </c>
      <c r="D33" s="68">
        <v>32131</v>
      </c>
      <c r="E33" s="69">
        <f t="shared" si="2"/>
        <v>33.29292301315926</v>
      </c>
      <c r="F33" s="68">
        <v>12979</v>
      </c>
      <c r="G33" s="69">
        <f t="shared" si="3"/>
        <v>13.448347321521085</v>
      </c>
      <c r="H33" s="63">
        <f t="shared" si="0"/>
        <v>19152</v>
      </c>
      <c r="I33" s="215">
        <f t="shared" si="7"/>
        <v>20.331210191082803</v>
      </c>
      <c r="J33" s="70">
        <v>3948</v>
      </c>
      <c r="K33" s="216">
        <f t="shared" si="8"/>
        <v>4.191082802547771</v>
      </c>
    </row>
    <row r="34" spans="1:11" ht="14.25" customHeight="1">
      <c r="A34" s="183" t="s">
        <v>182</v>
      </c>
      <c r="B34" s="81" t="s">
        <v>83</v>
      </c>
      <c r="C34" s="63">
        <v>957279</v>
      </c>
      <c r="D34" s="68">
        <v>26283</v>
      </c>
      <c r="E34" s="69">
        <f t="shared" si="2"/>
        <v>27.455945445371725</v>
      </c>
      <c r="F34" s="68">
        <v>12688</v>
      </c>
      <c r="G34" s="69">
        <f t="shared" si="3"/>
        <v>13.254234136547444</v>
      </c>
      <c r="H34" s="63">
        <f t="shared" si="0"/>
        <v>13595</v>
      </c>
      <c r="I34" s="215">
        <f t="shared" si="7"/>
        <v>14.086623147860326</v>
      </c>
      <c r="J34" s="70">
        <v>-21416</v>
      </c>
      <c r="K34" s="216">
        <f t="shared" si="8"/>
        <v>-22.190446585846026</v>
      </c>
    </row>
    <row r="35" spans="1:11" ht="14.25" customHeight="1">
      <c r="A35" s="183" t="s">
        <v>183</v>
      </c>
      <c r="C35" s="63">
        <v>960100</v>
      </c>
      <c r="D35" s="68">
        <v>22177</v>
      </c>
      <c r="E35" s="69">
        <f t="shared" si="2"/>
        <v>23.09863555879596</v>
      </c>
      <c r="F35" s="68">
        <v>11210</v>
      </c>
      <c r="G35" s="69">
        <f t="shared" si="3"/>
        <v>11.675867097177377</v>
      </c>
      <c r="H35" s="63">
        <f t="shared" si="0"/>
        <v>10967</v>
      </c>
      <c r="I35" s="215">
        <f t="shared" si="7"/>
        <v>11.45643015254696</v>
      </c>
      <c r="J35" s="70">
        <v>-8146</v>
      </c>
      <c r="K35" s="216">
        <f t="shared" si="8"/>
        <v>-8.50953588243344</v>
      </c>
    </row>
    <row r="36" spans="1:11" ht="14.25" customHeight="1">
      <c r="A36" s="183" t="s">
        <v>184</v>
      </c>
      <c r="C36" s="63">
        <v>959300</v>
      </c>
      <c r="D36" s="68">
        <v>20626</v>
      </c>
      <c r="E36" s="69">
        <f t="shared" si="2"/>
        <v>21.501094548107996</v>
      </c>
      <c r="F36" s="68">
        <v>10251</v>
      </c>
      <c r="G36" s="69">
        <f t="shared" si="3"/>
        <v>10.685916814343793</v>
      </c>
      <c r="H36" s="63">
        <f t="shared" si="0"/>
        <v>10375</v>
      </c>
      <c r="I36" s="215">
        <f t="shared" si="7"/>
        <v>10.80616602437246</v>
      </c>
      <c r="J36" s="70">
        <v>-11175</v>
      </c>
      <c r="K36" s="216">
        <f t="shared" si="8"/>
        <v>-11.639412561191543</v>
      </c>
    </row>
    <row r="37" spans="1:11" ht="14.25" customHeight="1">
      <c r="A37" s="183" t="s">
        <v>185</v>
      </c>
      <c r="C37" s="63">
        <v>958000</v>
      </c>
      <c r="D37" s="68">
        <v>19331</v>
      </c>
      <c r="E37" s="69">
        <f t="shared" si="2"/>
        <v>20.178496868475992</v>
      </c>
      <c r="F37" s="68">
        <v>10159</v>
      </c>
      <c r="G37" s="69">
        <f t="shared" si="3"/>
        <v>10.60438413361169</v>
      </c>
      <c r="H37" s="63">
        <f t="shared" si="0"/>
        <v>9172</v>
      </c>
      <c r="I37" s="215">
        <f t="shared" si="7"/>
        <v>9.561138330032316</v>
      </c>
      <c r="J37" s="70">
        <v>-10472</v>
      </c>
      <c r="K37" s="216">
        <f t="shared" si="8"/>
        <v>-10.916293130407588</v>
      </c>
    </row>
    <row r="38" spans="1:11" ht="14.25" customHeight="1">
      <c r="A38" s="183" t="s">
        <v>186</v>
      </c>
      <c r="C38" s="63">
        <v>962400</v>
      </c>
      <c r="D38" s="68">
        <v>19003</v>
      </c>
      <c r="E38" s="69">
        <f t="shared" si="2"/>
        <v>19.745428096425602</v>
      </c>
      <c r="F38" s="68">
        <v>9035</v>
      </c>
      <c r="G38" s="69">
        <f t="shared" si="3"/>
        <v>9.387988362427265</v>
      </c>
      <c r="H38" s="63">
        <f t="shared" si="0"/>
        <v>9968</v>
      </c>
      <c r="I38" s="215">
        <f t="shared" si="7"/>
        <v>10.405010438413361</v>
      </c>
      <c r="J38" s="70">
        <v>-5568</v>
      </c>
      <c r="K38" s="216">
        <f t="shared" si="8"/>
        <v>-5.812108559498956</v>
      </c>
    </row>
    <row r="39" spans="1:11" ht="14.25" customHeight="1">
      <c r="A39" s="183" t="s">
        <v>187</v>
      </c>
      <c r="B39" s="81" t="s">
        <v>83</v>
      </c>
      <c r="C39" s="63">
        <v>966187</v>
      </c>
      <c r="D39" s="68">
        <v>21930</v>
      </c>
      <c r="E39" s="69">
        <f t="shared" si="2"/>
        <v>22.69746953747049</v>
      </c>
      <c r="F39" s="68">
        <v>10801</v>
      </c>
      <c r="G39" s="69">
        <f t="shared" si="3"/>
        <v>11.178995370461411</v>
      </c>
      <c r="H39" s="63">
        <f t="shared" si="0"/>
        <v>11129</v>
      </c>
      <c r="I39" s="215">
        <f t="shared" si="7"/>
        <v>11.563798836242727</v>
      </c>
      <c r="J39" s="70">
        <v>-6736</v>
      </c>
      <c r="K39" s="216">
        <f>J39*1000/$C38</f>
        <v>-6.999168744804655</v>
      </c>
    </row>
    <row r="40" spans="1:11" ht="14.25" customHeight="1">
      <c r="A40" s="80"/>
      <c r="C40" s="63"/>
      <c r="D40" s="68"/>
      <c r="E40" s="66"/>
      <c r="F40" s="68"/>
      <c r="G40" s="69"/>
      <c r="H40" s="63"/>
      <c r="I40" s="68"/>
      <c r="J40" s="70"/>
      <c r="K40" s="64"/>
    </row>
    <row r="41" spans="1:11" ht="14.25" customHeight="1">
      <c r="A41" s="183" t="s">
        <v>188</v>
      </c>
      <c r="C41" s="63">
        <v>968531</v>
      </c>
      <c r="D41" s="68">
        <v>16319</v>
      </c>
      <c r="E41" s="69">
        <f t="shared" si="2"/>
        <v>16.849228367496757</v>
      </c>
      <c r="F41" s="68">
        <v>8524</v>
      </c>
      <c r="G41" s="69">
        <f t="shared" si="3"/>
        <v>8.80095732609488</v>
      </c>
      <c r="H41" s="63">
        <f t="shared" si="0"/>
        <v>7795</v>
      </c>
      <c r="I41" s="215">
        <f>H41*1000/$C39</f>
        <v>8.067796399661763</v>
      </c>
      <c r="J41" s="70">
        <v>-6057</v>
      </c>
      <c r="K41" s="216">
        <f>J41*1000/$C39</f>
        <v>-6.268972776491507</v>
      </c>
    </row>
    <row r="42" spans="1:11" ht="14.25" customHeight="1">
      <c r="A42" s="183" t="s">
        <v>189</v>
      </c>
      <c r="C42" s="63">
        <v>969779</v>
      </c>
      <c r="D42" s="68">
        <v>17580</v>
      </c>
      <c r="E42" s="69">
        <f t="shared" si="2"/>
        <v>18.127841497908285</v>
      </c>
      <c r="F42" s="68">
        <v>9999</v>
      </c>
      <c r="G42" s="69">
        <f t="shared" si="3"/>
        <v>10.310596537974115</v>
      </c>
      <c r="H42" s="63">
        <f t="shared" si="0"/>
        <v>7581</v>
      </c>
      <c r="I42" s="215">
        <f aca="true" t="shared" si="9" ref="I42:I50">H42*1000/$C41</f>
        <v>7.827317865922722</v>
      </c>
      <c r="J42" s="70">
        <v>-6333</v>
      </c>
      <c r="K42" s="216">
        <f aca="true" t="shared" si="10" ref="K42:K50">J42*1000/$C41</f>
        <v>-6.538768506119061</v>
      </c>
    </row>
    <row r="43" spans="1:11" ht="14.25" customHeight="1">
      <c r="A43" s="183" t="s">
        <v>190</v>
      </c>
      <c r="C43" s="63">
        <v>972183</v>
      </c>
      <c r="D43" s="68">
        <v>17261</v>
      </c>
      <c r="E43" s="69">
        <f t="shared" si="2"/>
        <v>17.75488771146996</v>
      </c>
      <c r="F43" s="68">
        <v>8770</v>
      </c>
      <c r="G43" s="69">
        <f t="shared" si="3"/>
        <v>9.020935358877907</v>
      </c>
      <c r="H43" s="63">
        <f t="shared" si="0"/>
        <v>8491</v>
      </c>
      <c r="I43" s="215">
        <f t="shared" si="9"/>
        <v>8.755603080701892</v>
      </c>
      <c r="J43" s="70">
        <v>-6087</v>
      </c>
      <c r="K43" s="216">
        <f t="shared" si="10"/>
        <v>-6.2766877814429884</v>
      </c>
    </row>
    <row r="44" spans="1:11" ht="14.25" customHeight="1">
      <c r="A44" s="183" t="s">
        <v>191</v>
      </c>
      <c r="C44" s="63">
        <v>972940</v>
      </c>
      <c r="D44" s="68">
        <v>15065</v>
      </c>
      <c r="E44" s="69">
        <f t="shared" si="2"/>
        <v>15.483996957674677</v>
      </c>
      <c r="F44" s="68">
        <v>8518</v>
      </c>
      <c r="G44" s="69">
        <f t="shared" si="3"/>
        <v>8.754907805208955</v>
      </c>
      <c r="H44" s="63">
        <f t="shared" si="0"/>
        <v>6547</v>
      </c>
      <c r="I44" s="215">
        <f t="shared" si="9"/>
        <v>6.73432882492288</v>
      </c>
      <c r="J44" s="70">
        <v>-5790</v>
      </c>
      <c r="K44" s="216">
        <f t="shared" si="10"/>
        <v>-5.955668840125779</v>
      </c>
    </row>
    <row r="45" spans="1:11" ht="14.25" customHeight="1">
      <c r="A45" s="183" t="s">
        <v>192</v>
      </c>
      <c r="B45" s="81" t="s">
        <v>83</v>
      </c>
      <c r="C45" s="63">
        <v>973418</v>
      </c>
      <c r="D45" s="68">
        <v>14882</v>
      </c>
      <c r="E45" s="69">
        <f t="shared" si="2"/>
        <v>15.288396146362611</v>
      </c>
      <c r="F45" s="68">
        <v>8591</v>
      </c>
      <c r="G45" s="69">
        <f t="shared" si="3"/>
        <v>8.82560215652474</v>
      </c>
      <c r="H45" s="63">
        <f t="shared" si="0"/>
        <v>6291</v>
      </c>
      <c r="I45" s="215">
        <f t="shared" si="9"/>
        <v>6.465969124509219</v>
      </c>
      <c r="J45" s="70">
        <v>-5274</v>
      </c>
      <c r="K45" s="216">
        <f>J45*1000/$C44</f>
        <v>-5.420683700947643</v>
      </c>
    </row>
    <row r="46" spans="1:11" ht="14.25" customHeight="1">
      <c r="A46" s="183" t="s">
        <v>193</v>
      </c>
      <c r="C46" s="63">
        <v>976086</v>
      </c>
      <c r="D46" s="68">
        <v>15031</v>
      </c>
      <c r="E46" s="69">
        <f t="shared" si="2"/>
        <v>15.39925785227941</v>
      </c>
      <c r="F46" s="68">
        <v>8527</v>
      </c>
      <c r="G46" s="69">
        <f t="shared" si="3"/>
        <v>8.73591056525757</v>
      </c>
      <c r="H46" s="63">
        <f t="shared" si="0"/>
        <v>6504</v>
      </c>
      <c r="I46" s="215">
        <f t="shared" si="9"/>
        <v>6.681610572231046</v>
      </c>
      <c r="J46" s="70">
        <v>-4375</v>
      </c>
      <c r="K46" s="216">
        <f t="shared" si="10"/>
        <v>-4.494472056197851</v>
      </c>
    </row>
    <row r="47" spans="1:11" ht="14.25" customHeight="1">
      <c r="A47" s="183" t="s">
        <v>194</v>
      </c>
      <c r="C47" s="63">
        <v>976487</v>
      </c>
      <c r="D47" s="68">
        <v>16142</v>
      </c>
      <c r="E47" s="69">
        <f t="shared" si="2"/>
        <v>16.53068602039761</v>
      </c>
      <c r="F47" s="68">
        <v>8993</v>
      </c>
      <c r="G47" s="69">
        <f t="shared" si="3"/>
        <v>9.209544008266366</v>
      </c>
      <c r="H47" s="63">
        <f t="shared" si="0"/>
        <v>7149</v>
      </c>
      <c r="I47" s="215">
        <f t="shared" si="9"/>
        <v>7.32414971631598</v>
      </c>
      <c r="J47" s="70">
        <v>-5340</v>
      </c>
      <c r="K47" s="216">
        <f t="shared" si="10"/>
        <v>-5.470829414621253</v>
      </c>
    </row>
    <row r="48" spans="1:11" ht="14.25" customHeight="1">
      <c r="A48" s="183" t="s">
        <v>195</v>
      </c>
      <c r="C48" s="63">
        <v>977726</v>
      </c>
      <c r="D48" s="68">
        <v>16109</v>
      </c>
      <c r="E48" s="69">
        <f t="shared" si="2"/>
        <v>16.475986114719255</v>
      </c>
      <c r="F48" s="68">
        <v>7363</v>
      </c>
      <c r="G48" s="69">
        <f t="shared" si="3"/>
        <v>7.530739695988447</v>
      </c>
      <c r="H48" s="63">
        <f t="shared" si="0"/>
        <v>8746</v>
      </c>
      <c r="I48" s="215">
        <f t="shared" si="9"/>
        <v>8.956596452384927</v>
      </c>
      <c r="J48" s="70">
        <v>-7507</v>
      </c>
      <c r="K48" s="216">
        <f t="shared" si="10"/>
        <v>-7.687762356283289</v>
      </c>
    </row>
    <row r="49" spans="1:11" ht="14.25" customHeight="1">
      <c r="A49" s="183" t="s">
        <v>196</v>
      </c>
      <c r="C49" s="63">
        <v>978626</v>
      </c>
      <c r="D49" s="68">
        <v>16366</v>
      </c>
      <c r="E49" s="69">
        <f t="shared" si="2"/>
        <v>16.72344695522089</v>
      </c>
      <c r="F49" s="68">
        <v>8140</v>
      </c>
      <c r="G49" s="69">
        <f t="shared" si="3"/>
        <v>8.317784322100577</v>
      </c>
      <c r="H49" s="63">
        <f t="shared" si="0"/>
        <v>8226</v>
      </c>
      <c r="I49" s="215">
        <f t="shared" si="9"/>
        <v>8.41340007323115</v>
      </c>
      <c r="J49" s="70">
        <v>-7326</v>
      </c>
      <c r="K49" s="216">
        <f t="shared" si="10"/>
        <v>-7.492896782943278</v>
      </c>
    </row>
    <row r="50" spans="1:11" ht="14.25" customHeight="1">
      <c r="A50" s="183" t="s">
        <v>197</v>
      </c>
      <c r="B50" s="81" t="s">
        <v>83</v>
      </c>
      <c r="C50" s="63">
        <v>980499</v>
      </c>
      <c r="D50" s="68">
        <v>16780</v>
      </c>
      <c r="E50" s="69">
        <f t="shared" si="2"/>
        <v>17.113734945165675</v>
      </c>
      <c r="F50" s="68">
        <v>8321</v>
      </c>
      <c r="G50" s="69">
        <f t="shared" si="3"/>
        <v>8.486495141759452</v>
      </c>
      <c r="H50" s="63">
        <f t="shared" si="0"/>
        <v>8459</v>
      </c>
      <c r="I50" s="215">
        <f t="shared" si="9"/>
        <v>8.643751545534249</v>
      </c>
      <c r="J50" s="70">
        <v>-5481</v>
      </c>
      <c r="K50" s="216">
        <f t="shared" si="10"/>
        <v>-5.600709566269443</v>
      </c>
    </row>
    <row r="51" spans="1:11" ht="14.25" customHeight="1">
      <c r="A51" s="80"/>
      <c r="C51" s="63"/>
      <c r="D51" s="68"/>
      <c r="E51" s="66"/>
      <c r="F51" s="210"/>
      <c r="G51" s="69"/>
      <c r="H51" s="63"/>
      <c r="I51" s="68"/>
      <c r="J51" s="70"/>
      <c r="K51" s="64"/>
    </row>
    <row r="52" spans="1:11" ht="14.25" customHeight="1">
      <c r="A52" s="183" t="s">
        <v>198</v>
      </c>
      <c r="C52" s="63">
        <v>978949</v>
      </c>
      <c r="D52" s="68">
        <v>12388</v>
      </c>
      <c r="E52" s="69">
        <f t="shared" si="2"/>
        <v>12.654387511504686</v>
      </c>
      <c r="F52" s="68">
        <v>7551</v>
      </c>
      <c r="G52" s="69">
        <f t="shared" si="3"/>
        <v>7.713374241150459</v>
      </c>
      <c r="H52" s="63">
        <f t="shared" si="0"/>
        <v>4837</v>
      </c>
      <c r="I52" s="215">
        <f>H52*1000/$C50</f>
        <v>4.933202379604671</v>
      </c>
      <c r="J52" s="70">
        <v>-7492</v>
      </c>
      <c r="K52" s="216">
        <f>J52*1000/$C50</f>
        <v>-7.641007283026296</v>
      </c>
    </row>
    <row r="53" spans="1:11" ht="14.25" customHeight="1">
      <c r="A53" s="183" t="s">
        <v>199</v>
      </c>
      <c r="C53" s="63">
        <v>983513</v>
      </c>
      <c r="D53" s="68">
        <v>17764</v>
      </c>
      <c r="E53" s="69">
        <f t="shared" si="2"/>
        <v>18.061784643416</v>
      </c>
      <c r="F53" s="68">
        <v>7663</v>
      </c>
      <c r="G53" s="69">
        <f t="shared" si="3"/>
        <v>7.791457764157667</v>
      </c>
      <c r="H53" s="63">
        <f t="shared" si="0"/>
        <v>10101</v>
      </c>
      <c r="I53" s="215">
        <f aca="true" t="shared" si="11" ref="I53:I61">H53*1000/$C52</f>
        <v>10.318208609437264</v>
      </c>
      <c r="J53" s="70">
        <v>-5537</v>
      </c>
      <c r="K53" s="216">
        <f>J53*1000/$C52</f>
        <v>-5.6560658420408005</v>
      </c>
    </row>
    <row r="54" spans="1:11" ht="14.25" customHeight="1">
      <c r="A54" s="183" t="s">
        <v>200</v>
      </c>
      <c r="C54" s="63">
        <v>980747</v>
      </c>
      <c r="D54" s="68">
        <v>16693</v>
      </c>
      <c r="E54" s="69">
        <f t="shared" si="2"/>
        <v>17.02069952801283</v>
      </c>
      <c r="F54" s="68">
        <v>7668</v>
      </c>
      <c r="G54" s="69">
        <f t="shared" si="3"/>
        <v>7.818530161193458</v>
      </c>
      <c r="H54" s="63">
        <f t="shared" si="0"/>
        <v>9025</v>
      </c>
      <c r="I54" s="215">
        <f t="shared" si="11"/>
        <v>9.176289484734824</v>
      </c>
      <c r="J54" s="70">
        <v>-11771</v>
      </c>
      <c r="K54" s="216">
        <f aca="true" t="shared" si="12" ref="K54:K60">J54*1000/$C53</f>
        <v>-11.968321720200953</v>
      </c>
    </row>
    <row r="55" spans="1:11" ht="14.25" customHeight="1">
      <c r="A55" s="183" t="s">
        <v>201</v>
      </c>
      <c r="C55" s="63">
        <v>987296</v>
      </c>
      <c r="D55" s="68">
        <v>16958</v>
      </c>
      <c r="E55" s="69">
        <f t="shared" si="2"/>
        <v>17.176206527728258</v>
      </c>
      <c r="F55" s="68">
        <v>7538</v>
      </c>
      <c r="G55" s="69">
        <f t="shared" si="3"/>
        <v>7.6349949761773575</v>
      </c>
      <c r="H55" s="63">
        <f t="shared" si="0"/>
        <v>9420</v>
      </c>
      <c r="I55" s="215">
        <f t="shared" si="11"/>
        <v>9.604923593954403</v>
      </c>
      <c r="J55" s="70">
        <v>-2871</v>
      </c>
      <c r="K55" s="216">
        <f t="shared" si="12"/>
        <v>-2.9273604711510717</v>
      </c>
    </row>
    <row r="56" spans="1:11" ht="14.25" customHeight="1">
      <c r="A56" s="183" t="s">
        <v>202</v>
      </c>
      <c r="B56" s="81" t="s">
        <v>83</v>
      </c>
      <c r="C56" s="63">
        <v>1002420</v>
      </c>
      <c r="D56" s="68">
        <v>18293</v>
      </c>
      <c r="E56" s="69">
        <f t="shared" si="2"/>
        <v>18.248837812493765</v>
      </c>
      <c r="F56" s="68">
        <v>7778</v>
      </c>
      <c r="G56" s="69">
        <f t="shared" si="3"/>
        <v>7.7592226811117095</v>
      </c>
      <c r="H56" s="63">
        <f t="shared" si="0"/>
        <v>10515</v>
      </c>
      <c r="I56" s="215">
        <f t="shared" si="11"/>
        <v>10.65030142935857</v>
      </c>
      <c r="J56" s="70">
        <v>-1550</v>
      </c>
      <c r="K56" s="216">
        <f t="shared" si="12"/>
        <v>-1.5699445758921338</v>
      </c>
    </row>
    <row r="57" spans="1:11" ht="14.25" customHeight="1">
      <c r="A57" s="183" t="s">
        <v>203</v>
      </c>
      <c r="C57" s="63">
        <v>1013986</v>
      </c>
      <c r="D57" s="68">
        <v>18933</v>
      </c>
      <c r="E57" s="69">
        <f t="shared" si="2"/>
        <v>18.671855429956626</v>
      </c>
      <c r="F57" s="68">
        <v>7443</v>
      </c>
      <c r="G57" s="69">
        <f t="shared" si="3"/>
        <v>7.340338032280525</v>
      </c>
      <c r="H57" s="63">
        <f t="shared" si="0"/>
        <v>11490</v>
      </c>
      <c r="I57" s="215">
        <f>H57*1000/$C56</f>
        <v>11.462261327587239</v>
      </c>
      <c r="J57" s="70">
        <v>-2115</v>
      </c>
      <c r="K57" s="216">
        <f t="shared" si="12"/>
        <v>-2.1098940563835518</v>
      </c>
    </row>
    <row r="58" spans="1:11" ht="14.25" customHeight="1">
      <c r="A58" s="183" t="s">
        <v>204</v>
      </c>
      <c r="C58" s="63">
        <v>1025058</v>
      </c>
      <c r="D58" s="68">
        <v>19693</v>
      </c>
      <c r="E58" s="69">
        <f t="shared" si="2"/>
        <v>19.211595831650502</v>
      </c>
      <c r="F58" s="68">
        <v>7623</v>
      </c>
      <c r="G58" s="69">
        <f t="shared" si="3"/>
        <v>7.436652365036905</v>
      </c>
      <c r="H58" s="63">
        <f t="shared" si="0"/>
        <v>12070</v>
      </c>
      <c r="I58" s="215">
        <f t="shared" si="11"/>
        <v>11.903517405565758</v>
      </c>
      <c r="J58" s="70">
        <v>-998</v>
      </c>
      <c r="K58" s="216">
        <f t="shared" si="12"/>
        <v>-0.984234496334269</v>
      </c>
    </row>
    <row r="59" spans="1:11" ht="14.25" customHeight="1">
      <c r="A59" s="183" t="s">
        <v>205</v>
      </c>
      <c r="C59" s="63">
        <v>1038996</v>
      </c>
      <c r="D59" s="68">
        <v>20303</v>
      </c>
      <c r="E59" s="69">
        <f t="shared" si="2"/>
        <v>19.540979946024816</v>
      </c>
      <c r="F59" s="68">
        <v>7842</v>
      </c>
      <c r="G59" s="69">
        <f t="shared" si="3"/>
        <v>7.547671020870148</v>
      </c>
      <c r="H59" s="63">
        <f t="shared" si="0"/>
        <v>12461</v>
      </c>
      <c r="I59" s="215">
        <f t="shared" si="11"/>
        <v>12.156385297222206</v>
      </c>
      <c r="J59" s="70">
        <v>1477</v>
      </c>
      <c r="K59" s="216">
        <f t="shared" si="12"/>
        <v>1.4408940762376372</v>
      </c>
    </row>
    <row r="60" spans="1:11" ht="14.25" customHeight="1">
      <c r="A60" s="183" t="s">
        <v>206</v>
      </c>
      <c r="C60" s="63">
        <v>1052892</v>
      </c>
      <c r="D60" s="68">
        <v>19727</v>
      </c>
      <c r="E60" s="69">
        <f t="shared" si="2"/>
        <v>18.736014709960756</v>
      </c>
      <c r="F60" s="68">
        <v>7787</v>
      </c>
      <c r="G60" s="69">
        <f t="shared" si="3"/>
        <v>7.395820274064197</v>
      </c>
      <c r="H60" s="63">
        <f t="shared" si="0"/>
        <v>11940</v>
      </c>
      <c r="I60" s="215">
        <f t="shared" si="11"/>
        <v>11.491863298799995</v>
      </c>
      <c r="J60" s="70">
        <v>1956</v>
      </c>
      <c r="K60" s="216">
        <f t="shared" si="12"/>
        <v>1.8825866509591953</v>
      </c>
    </row>
    <row r="61" spans="1:11" ht="14.25" customHeight="1">
      <c r="A61" s="183" t="s">
        <v>207</v>
      </c>
      <c r="B61" s="81" t="s">
        <v>83</v>
      </c>
      <c r="C61" s="63">
        <v>1069872</v>
      </c>
      <c r="D61" s="68">
        <v>18705</v>
      </c>
      <c r="E61" s="69">
        <f t="shared" si="2"/>
        <v>17.483399883350533</v>
      </c>
      <c r="F61" s="68">
        <v>7627</v>
      </c>
      <c r="G61" s="69">
        <f t="shared" si="3"/>
        <v>7.128890184994093</v>
      </c>
      <c r="H61" s="63">
        <f t="shared" si="0"/>
        <v>11078</v>
      </c>
      <c r="I61" s="215">
        <f t="shared" si="11"/>
        <v>10.52149698164674</v>
      </c>
      <c r="J61" s="70">
        <v>617</v>
      </c>
      <c r="K61" s="216">
        <f>J61*1000/$C60</f>
        <v>0.5860050223574688</v>
      </c>
    </row>
    <row r="62" spans="1:14" ht="14.25" customHeight="1">
      <c r="A62" s="80"/>
      <c r="C62" s="63"/>
      <c r="D62" s="68"/>
      <c r="E62" s="66"/>
      <c r="F62" s="210"/>
      <c r="G62" s="69"/>
      <c r="H62" s="63"/>
      <c r="I62" s="68"/>
      <c r="J62" s="70"/>
      <c r="K62" s="216"/>
      <c r="N62" s="211"/>
    </row>
    <row r="63" spans="1:11" ht="14.25" customHeight="1">
      <c r="A63" s="183" t="s">
        <v>208</v>
      </c>
      <c r="C63" s="63">
        <v>1084711</v>
      </c>
      <c r="D63" s="68">
        <v>18171</v>
      </c>
      <c r="E63" s="69">
        <f t="shared" si="2"/>
        <v>16.7519274719257</v>
      </c>
      <c r="F63" s="68">
        <v>7534</v>
      </c>
      <c r="G63" s="69">
        <f t="shared" si="3"/>
        <v>6.945628835699094</v>
      </c>
      <c r="H63" s="63">
        <f t="shared" si="0"/>
        <v>10637</v>
      </c>
      <c r="I63" s="215">
        <f>H63*1000/$C61</f>
        <v>9.942310855878086</v>
      </c>
      <c r="J63" s="70">
        <v>1171</v>
      </c>
      <c r="K63" s="216">
        <f>J63*1000/$C61</f>
        <v>1.09452345701168</v>
      </c>
    </row>
    <row r="64" spans="1:11" ht="14.25" customHeight="1">
      <c r="A64" s="183" t="s">
        <v>209</v>
      </c>
      <c r="C64" s="63">
        <v>1093990</v>
      </c>
      <c r="D64" s="68">
        <v>16957</v>
      </c>
      <c r="E64" s="69">
        <f t="shared" si="2"/>
        <v>15.500141683196373</v>
      </c>
      <c r="F64" s="68">
        <v>7475</v>
      </c>
      <c r="G64" s="69">
        <f t="shared" si="3"/>
        <v>6.832786405725829</v>
      </c>
      <c r="H64" s="63">
        <f t="shared" si="0"/>
        <v>9482</v>
      </c>
      <c r="I64" s="215">
        <f>H64*1000/$C63</f>
        <v>8.741498887722168</v>
      </c>
      <c r="J64" s="70">
        <v>-203</v>
      </c>
      <c r="K64" s="216">
        <f>J64*1000/$C63</f>
        <v>-0.1871466224644168</v>
      </c>
    </row>
    <row r="65" spans="1:11" ht="14.25" customHeight="1">
      <c r="A65" s="183" t="s">
        <v>210</v>
      </c>
      <c r="C65" s="63">
        <v>1102895</v>
      </c>
      <c r="D65" s="68">
        <v>16289</v>
      </c>
      <c r="E65" s="69">
        <f t="shared" si="2"/>
        <v>14.769311675182134</v>
      </c>
      <c r="F65" s="68">
        <v>7426</v>
      </c>
      <c r="G65" s="69">
        <f t="shared" si="3"/>
        <v>6.733188562827831</v>
      </c>
      <c r="H65" s="63">
        <f t="shared" si="0"/>
        <v>8863</v>
      </c>
      <c r="I65" s="215">
        <f>H65*1000/$C64</f>
        <v>8.101536577116793</v>
      </c>
      <c r="J65" s="70">
        <v>42</v>
      </c>
      <c r="K65" s="216">
        <f>J65*1000/$C64</f>
        <v>0.03839157579136921</v>
      </c>
    </row>
    <row r="66" spans="1:11" ht="14.25" customHeight="1">
      <c r="A66" s="169"/>
      <c r="B66" s="212"/>
      <c r="C66" s="71"/>
      <c r="D66" s="72"/>
      <c r="E66" s="73"/>
      <c r="F66" s="72"/>
      <c r="G66" s="73"/>
      <c r="H66" s="72"/>
      <c r="I66" s="73"/>
      <c r="J66" s="74"/>
      <c r="K66" s="75"/>
    </row>
    <row r="67" ht="14.25" customHeight="1">
      <c r="A67" s="214" t="s">
        <v>313</v>
      </c>
    </row>
    <row r="68" ht="14.25" customHeight="1">
      <c r="A68" s="214" t="s">
        <v>312</v>
      </c>
    </row>
    <row r="69" ht="14.25" customHeight="1">
      <c r="A69" s="205" t="s">
        <v>137</v>
      </c>
    </row>
  </sheetData>
  <sheetProtection/>
  <mergeCells count="7">
    <mergeCell ref="A3:K3"/>
    <mergeCell ref="H6:I6"/>
    <mergeCell ref="J6:K6"/>
    <mergeCell ref="A6:A7"/>
    <mergeCell ref="B6:C7"/>
    <mergeCell ref="D6:E6"/>
    <mergeCell ref="F6:G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2015-06-18T06:34:50Z</cp:lastPrinted>
  <dcterms:created xsi:type="dcterms:W3CDTF">2004-02-05T10:44:47Z</dcterms:created>
  <dcterms:modified xsi:type="dcterms:W3CDTF">2015-06-22T06:16:06Z</dcterms:modified>
  <cp:category/>
  <cp:version/>
  <cp:contentType/>
  <cp:contentStatus/>
</cp:coreProperties>
</file>