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675" windowWidth="10290" windowHeight="8400" activeTab="6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'020'!$A$1:$T$72</definedName>
    <definedName name="_xlnm.Print_Area" localSheetId="1">'022'!$A$1:$Q$41</definedName>
    <definedName name="_xlnm.Print_Area" localSheetId="2">'024'!$A$1:$S$78</definedName>
    <definedName name="_xlnm.Print_Area" localSheetId="3">'026'!$A$1:$AB$53</definedName>
    <definedName name="_xlnm.Print_Area" localSheetId="4">'028'!$A$1:$BC$56</definedName>
    <definedName name="_xlnm.Print_Area" localSheetId="5">'030'!$A$1:$AD$57</definedName>
    <definedName name="_xlnm.Print_Area" localSheetId="6">'032'!$A$1:$K$70</definedName>
    <definedName name="Z_916AF095_090C_4AF7_B1A5_017BEDB35837_.wvu.PrintArea" localSheetId="0" hidden="1">'020'!$A$1:$T$72</definedName>
    <definedName name="Z_916AF095_090C_4AF7_B1A5_017BEDB35837_.wvu.PrintArea" localSheetId="1" hidden="1">'022'!$A$1:$Q$41</definedName>
    <definedName name="Z_916AF095_090C_4AF7_B1A5_017BEDB35837_.wvu.PrintArea" localSheetId="2" hidden="1">'024'!$A$1:$S$78</definedName>
    <definedName name="Z_916AF095_090C_4AF7_B1A5_017BEDB35837_.wvu.PrintArea" localSheetId="3" hidden="1">'026'!$A$1:$AB$53</definedName>
    <definedName name="Z_916AF095_090C_4AF7_B1A5_017BEDB35837_.wvu.PrintArea" localSheetId="4" hidden="1">'028'!$A$1:$BC$56</definedName>
    <definedName name="Z_916AF095_090C_4AF7_B1A5_017BEDB35837_.wvu.PrintArea" localSheetId="5" hidden="1">'030'!$A$1:$AD$57</definedName>
    <definedName name="Z_916AF095_090C_4AF7_B1A5_017BEDB35837_.wvu.PrintArea" localSheetId="6" hidden="1">'032'!$A$1:$K$71</definedName>
  </definedNames>
  <calcPr calcMode="manual" fullCalcOnLoad="1"/>
</workbook>
</file>

<file path=xl/sharedStrings.xml><?xml version="1.0" encoding="utf-8"?>
<sst xmlns="http://schemas.openxmlformats.org/spreadsheetml/2006/main" count="914" uniqueCount="282">
  <si>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</si>
  <si>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</si>
  <si>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</si>
  <si>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</si>
  <si>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</si>
  <si>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</si>
  <si>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</si>
  <si>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</si>
  <si>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</si>
  <si>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</si>
  <si>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</si>
  <si>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</si>
  <si>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</si>
  <si>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</si>
  <si>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</si>
  <si>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</si>
  <si>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</si>
  <si>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</si>
  <si>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</si>
  <si>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</si>
  <si>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</si>
  <si>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</si>
  <si>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</si>
  <si>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</si>
  <si>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</si>
  <si>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</si>
  <si>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</si>
  <si>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</si>
  <si>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</si>
  <si>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</si>
  <si>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</si>
  <si>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</si>
  <si>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</si>
  <si>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</si>
  <si>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</si>
  <si>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</si>
  <si>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</si>
  <si>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</si>
  <si>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</si>
  <si>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</si>
  <si>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</si>
  <si>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</si>
  <si>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</si>
  <si>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</si>
  <si>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</si>
  <si>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</si>
  <si>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</si>
  <si>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</si>
  <si>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</si>
  <si>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</si>
  <si>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</si>
  <si>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</si>
  <si>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（ｋ㎡）</t>
  </si>
  <si>
    <t>男</t>
  </si>
  <si>
    <t>女</t>
  </si>
  <si>
    <t>人口</t>
  </si>
  <si>
    <t>人口密度</t>
  </si>
  <si>
    <t>（1ｋ㎡当たり）</t>
  </si>
  <si>
    <t>世帯数</t>
  </si>
  <si>
    <t>計</t>
  </si>
  <si>
    <t>男</t>
  </si>
  <si>
    <t>女</t>
  </si>
  <si>
    <t>　１月</t>
  </si>
  <si>
    <t>0歳～4</t>
  </si>
  <si>
    <t>85歳以上</t>
  </si>
  <si>
    <t>12月</t>
  </si>
  <si>
    <t>11月</t>
  </si>
  <si>
    <t>7月</t>
  </si>
  <si>
    <t>8月</t>
  </si>
  <si>
    <t>9月</t>
  </si>
  <si>
    <t>10月</t>
  </si>
  <si>
    <t>3月</t>
  </si>
  <si>
    <t>4月</t>
  </si>
  <si>
    <t>5月</t>
  </si>
  <si>
    <t>6月</t>
  </si>
  <si>
    <t>2月</t>
  </si>
  <si>
    <t>1月</t>
  </si>
  <si>
    <t>総　数</t>
  </si>
  <si>
    <t>資料　厚生省「人口動態統計」による。</t>
  </si>
  <si>
    <t>朝鮮及び韓国</t>
  </si>
  <si>
    <t>その他</t>
  </si>
  <si>
    <t>実数</t>
  </si>
  <si>
    <t>率</t>
  </si>
  <si>
    <t>※</t>
  </si>
  <si>
    <t>（率＝人口千人につき）</t>
  </si>
  <si>
    <t>人　　　　　　　　  　　　口</t>
  </si>
  <si>
    <t>年　  　次</t>
  </si>
  <si>
    <t>総　  数</t>
  </si>
  <si>
    <t>男</t>
  </si>
  <si>
    <t>女</t>
  </si>
  <si>
    <t>世 帯 数</t>
  </si>
  <si>
    <t>※</t>
  </si>
  <si>
    <t>大正元  年</t>
  </si>
  <si>
    <t>昭和元  年</t>
  </si>
  <si>
    <t>人口密度（１k㎡当たり）</t>
  </si>
  <si>
    <t>全域に対する人口集中地区の割合（％）</t>
  </si>
  <si>
    <t>※印のある年（国勢調査の施行年）は10月1日現在である。</t>
  </si>
  <si>
    <t>山中町</t>
  </si>
  <si>
    <t>珠洲市</t>
  </si>
  <si>
    <t>人口集中　　　　地　　区　　　　　</t>
  </si>
  <si>
    <t>市町村全域　　　　　</t>
  </si>
  <si>
    <t>人口集中地区　　　　　</t>
  </si>
  <si>
    <t>市町村全域</t>
  </si>
  <si>
    <t>人</t>
  </si>
  <si>
    <t>総人口</t>
  </si>
  <si>
    <t>自然増加</t>
  </si>
  <si>
    <t>資料　　厚生省「人口動態統計」による。</t>
  </si>
  <si>
    <t>資料　厚生省「人口動態統計」による。</t>
  </si>
  <si>
    <t>総　　数</t>
  </si>
  <si>
    <t>西ドイツ</t>
  </si>
  <si>
    <t>資料　石川県統計情報課「石川県の人口動態」による。</t>
  </si>
  <si>
    <t>資料　厚生省「人口動態統計月報（概数）」による。</t>
  </si>
  <si>
    <t>増 減 数</t>
  </si>
  <si>
    <t>増 減 率　　　（％）</t>
  </si>
  <si>
    <t>増 減 率（％）　　</t>
  </si>
  <si>
    <t>鶴来町</t>
  </si>
  <si>
    <t>昭和元年</t>
  </si>
  <si>
    <t>14才　未満</t>
  </si>
  <si>
    <t>14才　以上</t>
  </si>
  <si>
    <t>本表の人口は、各年末現在の推計人口である。</t>
  </si>
  <si>
    <t>11　人口及び世帯数の推移（大正元年～昭和54年）</t>
  </si>
  <si>
    <t>12　人口集中地区別人口、面積及び人口密度（昭和50.10.1現在）</t>
  </si>
  <si>
    <t>注　金沢市の※1は中心地区、※2は金石地区、※3は西金沢地区、※4は額住宅団地の地区、　</t>
  </si>
  <si>
    <t>　　加賀市の※1は大聖寺地区、※2は山代地区である。</t>
  </si>
  <si>
    <t>資料　石川県統計情報課「石川県の人口動態」、国土地理院「全国都道府県市区町村別面積調」による。</t>
  </si>
  <si>
    <t>資料　厚生省「人口動態統計月報（概数）」による。</t>
  </si>
  <si>
    <t>15　市郡別居住外国人登録状況（昭和55.3.31現在）</t>
  </si>
  <si>
    <t>資料　石川県統計情報課「推計人口、※印は国勢調査調査人口」</t>
  </si>
  <si>
    <r>
      <t>注１　※年は国勢調査人口、その他は各年10月1日の総理府統計局推計人口（41年までは総人口、</t>
    </r>
    <r>
      <rPr>
        <u val="double"/>
        <sz val="12"/>
        <rFont val="ＭＳ Ｐゴシック"/>
        <family val="3"/>
      </rPr>
      <t>42年以降は日本人人口）である。</t>
    </r>
  </si>
  <si>
    <t>…</t>
  </si>
  <si>
    <t>女100人に対する男</t>
  </si>
  <si>
    <t>石川県</t>
  </si>
  <si>
    <t>%</t>
  </si>
  <si>
    <t>k㎡</t>
  </si>
  <si>
    <t>人　口　25</t>
  </si>
  <si>
    <t>乳児死亡率
（出生千人対）</t>
  </si>
  <si>
    <t>自然増加率
（人口千人対）</t>
  </si>
  <si>
    <t>…</t>
  </si>
  <si>
    <t>※　1</t>
  </si>
  <si>
    <t>-</t>
  </si>
  <si>
    <t>※　2</t>
  </si>
  <si>
    <t>※　3</t>
  </si>
  <si>
    <t>※　4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</si>
  <si>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</si>
  <si>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</si>
  <si>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</si>
  <si>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</si>
  <si>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</si>
  <si>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</si>
  <si>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</si>
  <si>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</si>
  <si>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</si>
  <si>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</si>
  <si>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</si>
  <si>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</si>
  <si>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</si>
  <si>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</si>
  <si>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</si>
  <si>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</si>
  <si>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―</t>
  </si>
  <si>
    <t>―</t>
  </si>
  <si>
    <t>14才
以上</t>
  </si>
  <si>
    <t xml:space="preserve"> </t>
  </si>
  <si>
    <t>昭和31　年</t>
  </si>
  <si>
    <t>20　人　口</t>
  </si>
  <si>
    <t>人　口　21</t>
  </si>
  <si>
    <t>人口及び世帯数の推移（大正元年～昭和54年）（つづき）</t>
  </si>
  <si>
    <t>面　　積（k㎡）</t>
  </si>
  <si>
    <t>人　　　　　　　　口</t>
  </si>
  <si>
    <t>地　　　域</t>
  </si>
  <si>
    <t>３　　人　　　　　　　口</t>
  </si>
  <si>
    <t>　</t>
  </si>
  <si>
    <t>-</t>
  </si>
  <si>
    <t>-</t>
  </si>
  <si>
    <t>-</t>
  </si>
  <si>
    <t>-</t>
  </si>
  <si>
    <t>-</t>
  </si>
  <si>
    <t>-</t>
  </si>
  <si>
    <t>22　人　口</t>
  </si>
  <si>
    <t>人　口　23</t>
  </si>
  <si>
    <t>13　市　町　村　別　人　口　及　び　世　帯　数（昭和54.10.1現在）</t>
  </si>
  <si>
    <t>　　　※　昭和55年4月1日町制施行</t>
  </si>
  <si>
    <t>注　　 面積は、国土地理院の昭和54年10月１日全国面積調によるものである。なお、河北潟（21.20k㎡）については、水面境界未定のため金沢市、河北郡の面積のいずれにも含まれていないが、総面積には含まれている。</t>
  </si>
  <si>
    <t>総　　数</t>
  </si>
  <si>
    <t>１４　　人　　　口　　　自　　　然　　　動　　　態</t>
  </si>
  <si>
    <t>うち　　　　　　　乳児死亡</t>
  </si>
  <si>
    <t>24　人　口</t>
  </si>
  <si>
    <t>（１）　人　　口　　自　　然　　動　　態　　の　　推　　移（昭和元年～昭和54年）</t>
  </si>
  <si>
    <t>26　人　口</t>
  </si>
  <si>
    <t>人　口　27</t>
  </si>
  <si>
    <t>月　　　次</t>
  </si>
  <si>
    <t>総　　　　　　　数</t>
  </si>
  <si>
    <t>出　　　　　　　　　　　　　生</t>
  </si>
  <si>
    <t>総　　　　数</t>
  </si>
  <si>
    <t>死　　　　　　　　　　　　　　　　　　　　　亡</t>
  </si>
  <si>
    <t>う　ち　乳　児　死　亡</t>
  </si>
  <si>
    <t>死　　産</t>
  </si>
  <si>
    <t>婚　　姻</t>
  </si>
  <si>
    <t>離　　　　婚</t>
  </si>
  <si>
    <t>市　郡　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</si>
  <si>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</si>
  <si>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</si>
  <si>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</si>
  <si>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</si>
  <si>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</si>
  <si>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</si>
  <si>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</si>
  <si>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</si>
  <si>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</si>
  <si>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12　月</t>
  </si>
  <si>
    <t>28　人　口</t>
  </si>
  <si>
    <t>人　口　29</t>
  </si>
  <si>
    <t>（4）　　死　　　　　　　亡　　　　　　　数</t>
  </si>
  <si>
    <t>ア　　市　　　郡　　　別　、　月　　　別　　　死　　　亡　　　数　（昭和54年）</t>
  </si>
  <si>
    <t>総　　　　　数</t>
  </si>
  <si>
    <t>月　　別</t>
  </si>
  <si>
    <t>―</t>
  </si>
  <si>
    <t>―</t>
  </si>
  <si>
    <t>―</t>
  </si>
  <si>
    <t>30　人　口</t>
  </si>
  <si>
    <t>（5）　市郡別、月別婚姻件数（昭和54年）</t>
  </si>
  <si>
    <t>（6）　市郡別、月別離婚件数（昭和54年）</t>
  </si>
  <si>
    <t>人　口　31</t>
  </si>
  <si>
    <t>（7）　市郡別、月別死産胎数（昭和54年）</t>
  </si>
  <si>
    <t>中　国</t>
  </si>
  <si>
    <t>英　国</t>
  </si>
  <si>
    <t>米　国</t>
  </si>
  <si>
    <t>市　都　別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</si>
  <si>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</si>
  <si>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</si>
  <si>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</si>
  <si>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</si>
  <si>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</si>
  <si>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</si>
  <si>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</si>
  <si>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</si>
  <si>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</si>
  <si>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</si>
  <si>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</si>
  <si>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</si>
  <si>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14才　　以上</t>
  </si>
  <si>
    <t>資料　石川県総務課「外国人登録人員国籍別年齢調査表」による。</t>
  </si>
  <si>
    <t>32　人　口</t>
  </si>
  <si>
    <t>年　　次</t>
  </si>
  <si>
    <t>人　　口</t>
  </si>
  <si>
    <t>出　　生</t>
  </si>
  <si>
    <t>死　　亡</t>
  </si>
  <si>
    <t>自　然　増</t>
  </si>
  <si>
    <t>社　会　増</t>
  </si>
  <si>
    <t>実　数</t>
  </si>
  <si>
    <t>注　　※印人口は、国勢調査人口で10月1日現在のため、自然増、社会増の実数の増減数は
　　　人口の増加数と合致しない。（11表の注意事項参照のこと。）</t>
  </si>
  <si>
    <t>16　人　口　動　態　統　計（昭和元年～54年）</t>
  </si>
  <si>
    <t>資料　総理府統計局「国勢調査報告」による。</t>
  </si>
  <si>
    <t>※</t>
  </si>
  <si>
    <t>出　生　率
（人口千人対）</t>
  </si>
  <si>
    <t>死　亡　率
（人口千人対）</t>
  </si>
  <si>
    <t>死　産　率
（出産千人対）</t>
  </si>
  <si>
    <t>婚　姻　率
（人口千人対）</t>
  </si>
  <si>
    <t>離　婚　率
（人口千人対）</t>
  </si>
  <si>
    <t>年　　　　　　　　次</t>
  </si>
  <si>
    <t>出　生</t>
  </si>
  <si>
    <t>死　亡</t>
  </si>
  <si>
    <t>死　産</t>
  </si>
  <si>
    <t>婚　姻</t>
  </si>
  <si>
    <t>離　婚</t>
  </si>
  <si>
    <t>資料　厚生省「人口動態統計」ただし、死産、婚姻､離婚は｢人口動態統計月報（概数）｣による。</t>
  </si>
  <si>
    <t>10　月</t>
  </si>
  <si>
    <t>11　月</t>
  </si>
  <si>
    <t>12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</si>
  <si>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</si>
  <si>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</si>
  <si>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</si>
  <si>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</si>
  <si>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</si>
  <si>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</si>
  <si>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</si>
  <si>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</si>
  <si>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イ　月　　別　、　年　　齢　　階　　級　　別　　死　　亡　　数　（昭和54年）</t>
  </si>
  <si>
    <t>（2）　月　　別　　人　　口　　自　　然　　動　　態　（昭和54年）</t>
  </si>
  <si>
    <t>（3）　市　　郡　　別　、　月　　別　　出　　生　　数　（昭和54年）</t>
  </si>
  <si>
    <t>―</t>
  </si>
  <si>
    <t>大正元年～昭和35年は各年末現在、昭和19年は2月22日現在人口（人口調査）、昭和20年は11月１日現在人口（人口調査）、昭和21年は4月26日現在人口（人口調査）、昭和36年以降は10月1日現在の推計人口である。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</si>
</sst>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#,##0_ "/>
    <numFmt numFmtId="199" formatCode="#,##0.000;&quot;△ &quot;#,##0.000"/>
    <numFmt numFmtId="200" formatCode="#,##0.0000;&quot;△ &quot;#,##0.0000"/>
    <numFmt numFmtId="201" formatCode="#,##0.0;&quot;△ &quot;#,##0.0"/>
    <numFmt numFmtId="202" formatCode="0.00;&quot;△ &quot;0.00"/>
    <numFmt numFmtId="203" formatCode="#,##0;[Red]#,##0"/>
    <numFmt numFmtId="204" formatCode="#,##0.0;[Red]#,##0.0"/>
    <numFmt numFmtId="205" formatCode="#,##0.00;[Red]#,##0.00"/>
    <numFmt numFmtId="206" formatCode="0.0;[Red]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6"/>
      <name val="ＭＳ Ｐゴシック"/>
      <family val="3"/>
    </font>
    <font>
      <u val="double"/>
      <sz val="11"/>
      <name val="ＭＳ Ｐゴシック"/>
      <family val="3"/>
    </font>
    <font>
      <u val="double"/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40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Continuous" vertical="center"/>
    </xf>
    <xf numFmtId="37" fontId="5" fillId="0" borderId="12" xfId="0" applyNumberFormat="1" applyFont="1" applyFill="1" applyBorder="1" applyAlignment="1" applyProtection="1" quotePrefix="1">
      <alignment horizontal="right" vertical="center"/>
      <protection/>
    </xf>
    <xf numFmtId="37" fontId="5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7" fontId="5" fillId="0" borderId="12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 quotePrefix="1">
      <alignment horizontal="right" vertical="center"/>
      <protection/>
    </xf>
    <xf numFmtId="37" fontId="5" fillId="0" borderId="13" xfId="0" applyNumberFormat="1" applyFont="1" applyFill="1" applyBorder="1" applyAlignment="1" applyProtection="1" quotePrefix="1">
      <alignment horizontal="right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8" fontId="5" fillId="0" borderId="14" xfId="49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>
      <alignment vertical="center"/>
    </xf>
    <xf numFmtId="180" fontId="5" fillId="0" borderId="15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0" fillId="0" borderId="0" xfId="0" applyFont="1" applyAlignment="1">
      <alignment/>
    </xf>
    <xf numFmtId="38" fontId="5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>
      <alignment horizontal="distributed" vertical="center"/>
    </xf>
    <xf numFmtId="182" fontId="5" fillId="0" borderId="0" xfId="49" applyNumberFormat="1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quotePrefix="1">
      <alignment horizontal="distributed" vertical="center"/>
    </xf>
    <xf numFmtId="38" fontId="3" fillId="0" borderId="0" xfId="49" applyFont="1" applyFill="1" applyBorder="1" applyAlignment="1" quotePrefix="1">
      <alignment horizontal="center" vertical="center"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 quotePrefix="1">
      <alignment horizontal="right" vertical="center"/>
      <protection/>
    </xf>
    <xf numFmtId="38" fontId="3" fillId="0" borderId="0" xfId="49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4" fontId="5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181" fontId="5" fillId="0" borderId="0" xfId="49" applyNumberFormat="1" applyFont="1" applyFill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0" xfId="49" applyFont="1" applyFill="1" applyBorder="1" applyAlignment="1" applyProtection="1">
      <alignment vertical="center"/>
      <protection/>
    </xf>
    <xf numFmtId="176" fontId="5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177" fontId="5" fillId="0" borderId="0" xfId="58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5" fillId="0" borderId="12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38" fontId="5" fillId="0" borderId="0" xfId="49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58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24" xfId="58" applyNumberFormat="1" applyFont="1" applyFill="1" applyBorder="1" applyAlignment="1" applyProtection="1">
      <alignment horizontal="right" vertical="center"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6" fontId="5" fillId="0" borderId="0" xfId="58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58" applyNumberFormat="1" applyFont="1" applyFill="1" applyBorder="1" applyAlignment="1" applyProtection="1">
      <alignment vertical="center"/>
      <protection/>
    </xf>
    <xf numFmtId="177" fontId="7" fillId="0" borderId="0" xfId="58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38" fontId="5" fillId="0" borderId="15" xfId="49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39" fontId="5" fillId="0" borderId="15" xfId="49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7" fillId="0" borderId="0" xfId="49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176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58" applyNumberFormat="1" applyFont="1" applyFill="1" applyBorder="1" applyAlignment="1">
      <alignment vertical="center"/>
    </xf>
    <xf numFmtId="176" fontId="10" fillId="0" borderId="0" xfId="58" applyNumberFormat="1" applyFont="1" applyFill="1" applyBorder="1" applyAlignment="1" applyProtection="1">
      <alignment vertical="center"/>
      <protection/>
    </xf>
    <xf numFmtId="176" fontId="10" fillId="0" borderId="12" xfId="49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38" fontId="0" fillId="0" borderId="28" xfId="49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8" fontId="8" fillId="0" borderId="0" xfId="0" applyNumberFormat="1" applyFont="1" applyFill="1" applyAlignment="1">
      <alignment horizontal="left" vertical="top"/>
    </xf>
    <xf numFmtId="38" fontId="8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5" fillId="0" borderId="0" xfId="49" applyFont="1" applyFill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94" fontId="10" fillId="0" borderId="15" xfId="49" applyNumberFormat="1" applyFont="1" applyFill="1" applyBorder="1" applyAlignment="1">
      <alignment horizontal="right" vertical="center"/>
    </xf>
    <xf numFmtId="176" fontId="10" fillId="0" borderId="15" xfId="49" applyNumberFormat="1" applyFont="1" applyFill="1" applyBorder="1" applyAlignment="1">
      <alignment vertical="center"/>
    </xf>
    <xf numFmtId="181" fontId="10" fillId="0" borderId="15" xfId="49" applyNumberFormat="1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/>
    </xf>
    <xf numFmtId="0" fontId="0" fillId="0" borderId="34" xfId="0" applyFont="1" applyFill="1" applyBorder="1" applyAlignment="1">
      <alignment horizontal="distributed"/>
    </xf>
    <xf numFmtId="0" fontId="5" fillId="0" borderId="32" xfId="0" applyFont="1" applyFill="1" applyBorder="1" applyAlignment="1">
      <alignment horizontal="center" vertical="center"/>
    </xf>
    <xf numFmtId="38" fontId="2" fillId="0" borderId="0" xfId="49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38" fontId="56" fillId="0" borderId="0" xfId="0" applyNumberFormat="1" applyFont="1" applyFill="1" applyAlignment="1">
      <alignment vertical="center"/>
    </xf>
    <xf numFmtId="201" fontId="5" fillId="0" borderId="0" xfId="49" applyNumberFormat="1" applyFont="1" applyFill="1" applyAlignment="1">
      <alignment horizontal="right" vertical="center"/>
    </xf>
    <xf numFmtId="201" fontId="10" fillId="0" borderId="15" xfId="4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/>
    </xf>
    <xf numFmtId="176" fontId="0" fillId="0" borderId="0" xfId="0" applyNumberFormat="1" applyFill="1" applyAlignment="1">
      <alignment horizontal="center"/>
    </xf>
    <xf numFmtId="176" fontId="5" fillId="0" borderId="24" xfId="49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6" fontId="5" fillId="0" borderId="36" xfId="49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>
      <alignment vertical="center"/>
    </xf>
    <xf numFmtId="176" fontId="5" fillId="0" borderId="15" xfId="58" applyNumberFormat="1" applyFont="1" applyFill="1" applyBorder="1" applyAlignment="1" applyProtection="1">
      <alignment vertical="center"/>
      <protection/>
    </xf>
    <xf numFmtId="177" fontId="5" fillId="0" borderId="15" xfId="58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76" fontId="5" fillId="0" borderId="25" xfId="49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>
      <alignment vertical="center"/>
    </xf>
    <xf numFmtId="176" fontId="5" fillId="0" borderId="25" xfId="58" applyNumberFormat="1" applyFont="1" applyFill="1" applyBorder="1" applyAlignment="1" applyProtection="1">
      <alignment horizontal="right"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 quotePrefix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 quotePrefix="1">
      <alignment horizontal="right" vertical="center"/>
      <protection/>
    </xf>
    <xf numFmtId="178" fontId="7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203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2" fillId="0" borderId="0" xfId="49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>
      <alignment/>
    </xf>
    <xf numFmtId="38" fontId="10" fillId="0" borderId="15" xfId="49" applyFont="1" applyFill="1" applyBorder="1" applyAlignment="1" applyProtection="1">
      <alignment horizontal="right" vertical="center"/>
      <protection/>
    </xf>
    <xf numFmtId="182" fontId="10" fillId="0" borderId="15" xfId="49" applyNumberFormat="1" applyFont="1" applyFill="1" applyBorder="1" applyAlignment="1" applyProtection="1">
      <alignment horizontal="right" vertical="center"/>
      <protection/>
    </xf>
    <xf numFmtId="183" fontId="10" fillId="0" borderId="15" xfId="49" applyNumberFormat="1" applyFont="1" applyFill="1" applyBorder="1" applyAlignment="1" applyProtection="1">
      <alignment horizontal="right" vertical="center"/>
      <protection/>
    </xf>
    <xf numFmtId="203" fontId="5" fillId="0" borderId="0" xfId="0" applyNumberFormat="1" applyFont="1" applyFill="1" applyAlignment="1">
      <alignment vertical="center"/>
    </xf>
    <xf numFmtId="203" fontId="5" fillId="0" borderId="0" xfId="0" applyNumberFormat="1" applyFont="1" applyFill="1" applyAlignment="1">
      <alignment horizontal="right" vertical="center"/>
    </xf>
    <xf numFmtId="203" fontId="5" fillId="0" borderId="15" xfId="0" applyNumberFormat="1" applyFont="1" applyFill="1" applyBorder="1" applyAlignment="1">
      <alignment vertical="center"/>
    </xf>
    <xf numFmtId="203" fontId="5" fillId="0" borderId="15" xfId="0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vertical="center"/>
    </xf>
    <xf numFmtId="206" fontId="7" fillId="0" borderId="0" xfId="0" applyNumberFormat="1" applyFont="1" applyFill="1" applyBorder="1" applyAlignment="1" applyProtection="1" quotePrefix="1">
      <alignment horizontal="right" vertical="center"/>
      <protection/>
    </xf>
    <xf numFmtId="206" fontId="5" fillId="0" borderId="0" xfId="0" applyNumberFormat="1" applyFont="1" applyFill="1" applyAlignment="1">
      <alignment vertical="center"/>
    </xf>
    <xf numFmtId="206" fontId="5" fillId="0" borderId="0" xfId="0" applyNumberFormat="1" applyFont="1" applyFill="1" applyBorder="1" applyAlignment="1" applyProtection="1" quotePrefix="1">
      <alignment horizontal="right" vertical="center"/>
      <protection/>
    </xf>
    <xf numFmtId="206" fontId="5" fillId="0" borderId="0" xfId="0" applyNumberFormat="1" applyFont="1" applyFill="1" applyBorder="1" applyAlignment="1" applyProtection="1">
      <alignment horizontal="right" vertical="center"/>
      <protection/>
    </xf>
    <xf numFmtId="206" fontId="5" fillId="0" borderId="0" xfId="0" applyNumberFormat="1" applyFont="1" applyFill="1" applyAlignment="1" applyProtection="1">
      <alignment horizontal="right" vertical="center"/>
      <protection/>
    </xf>
    <xf numFmtId="206" fontId="5" fillId="0" borderId="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5" fillId="0" borderId="0" xfId="0" applyNumberFormat="1" applyFont="1" applyFill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40" fontId="5" fillId="0" borderId="15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205" fontId="10" fillId="0" borderId="0" xfId="0" applyNumberFormat="1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40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202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38" fontId="10" fillId="0" borderId="0" xfId="49" applyFont="1" applyFill="1" applyAlignment="1">
      <alignment vertical="center"/>
    </xf>
    <xf numFmtId="206" fontId="5" fillId="0" borderId="0" xfId="49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Alignment="1">
      <alignment/>
    </xf>
    <xf numFmtId="179" fontId="5" fillId="0" borderId="0" xfId="49" applyNumberFormat="1" applyFont="1" applyFill="1" applyBorder="1" applyAlignment="1" applyProtection="1">
      <alignment horizontal="right" vertical="center"/>
      <protection/>
    </xf>
    <xf numFmtId="206" fontId="8" fillId="0" borderId="0" xfId="0" applyNumberFormat="1" applyFont="1" applyFill="1" applyAlignment="1">
      <alignment horizontal="right"/>
    </xf>
    <xf numFmtId="203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38" fontId="19" fillId="0" borderId="0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center" vertical="center"/>
      <protection/>
    </xf>
    <xf numFmtId="38" fontId="3" fillId="0" borderId="44" xfId="49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8" fontId="3" fillId="0" borderId="57" xfId="49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38" fontId="3" fillId="0" borderId="22" xfId="49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3" fillId="0" borderId="57" xfId="49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8" fontId="3" fillId="0" borderId="57" xfId="49" applyFont="1" applyFill="1" applyBorder="1" applyAlignment="1" applyProtection="1">
      <alignment horizontal="distributed" vertical="center" wrapText="1"/>
      <protection/>
    </xf>
    <xf numFmtId="38" fontId="3" fillId="0" borderId="22" xfId="49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38" fontId="3" fillId="0" borderId="0" xfId="49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/>
    </xf>
    <xf numFmtId="38" fontId="3" fillId="0" borderId="0" xfId="49" applyFont="1" applyFill="1" applyBorder="1" applyAlignment="1" quotePrefix="1">
      <alignment horizontal="distributed" vertical="center"/>
    </xf>
    <xf numFmtId="38" fontId="10" fillId="0" borderId="15" xfId="49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10" fillId="0" borderId="25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38" fontId="10" fillId="0" borderId="59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="75" zoomScaleNormal="75" zoomScalePageLayoutView="0" workbookViewId="0" topLeftCell="A1">
      <selection activeCell="A8" sqref="A8:I9"/>
    </sheetView>
  </sheetViews>
  <sheetFormatPr defaultColWidth="9.00390625" defaultRowHeight="13.5"/>
  <cols>
    <col min="1" max="1" width="13.50390625" style="6" customWidth="1"/>
    <col min="2" max="2" width="3.75390625" style="6" customWidth="1"/>
    <col min="3" max="3" width="13.375" style="0" customWidth="1"/>
    <col min="4" max="5" width="11.25390625" style="0" customWidth="1"/>
    <col min="6" max="8" width="10.75390625" style="0" customWidth="1"/>
    <col min="9" max="9" width="11.50390625" style="0" customWidth="1"/>
    <col min="10" max="10" width="19.00390625" style="0" customWidth="1"/>
    <col min="11" max="11" width="13.50390625" style="0" customWidth="1"/>
    <col min="12" max="12" width="3.75390625" style="0" customWidth="1"/>
    <col min="13" max="20" width="13.00390625" style="0" customWidth="1"/>
  </cols>
  <sheetData>
    <row r="1" spans="1:24" ht="15" customHeight="1">
      <c r="A1" s="110" t="s">
        <v>164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11" t="s">
        <v>165</v>
      </c>
      <c r="U1" s="66"/>
      <c r="V1" s="66"/>
      <c r="W1" s="66"/>
      <c r="X1" s="66"/>
    </row>
    <row r="2" spans="1:24" ht="15" customHeight="1">
      <c r="A2" s="110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11"/>
      <c r="U2" s="66"/>
      <c r="V2" s="66"/>
      <c r="W2" s="66"/>
      <c r="X2" s="66"/>
    </row>
    <row r="3" spans="1:24" ht="15" customHeight="1">
      <c r="A3" s="67"/>
      <c r="B3" s="67"/>
      <c r="C3" s="66"/>
      <c r="D3" s="66"/>
      <c r="E3" s="66"/>
      <c r="F3" s="66"/>
      <c r="G3" s="66"/>
      <c r="H3" s="66"/>
      <c r="I3" s="66"/>
      <c r="J3" s="66"/>
      <c r="K3" s="294" t="s">
        <v>166</v>
      </c>
      <c r="L3" s="294"/>
      <c r="M3" s="294"/>
      <c r="N3" s="294"/>
      <c r="O3" s="294"/>
      <c r="P3" s="294"/>
      <c r="Q3" s="294"/>
      <c r="R3" s="294"/>
      <c r="S3" s="294"/>
      <c r="T3" s="66"/>
      <c r="U3" s="66"/>
      <c r="V3" s="66"/>
      <c r="W3" s="66"/>
      <c r="X3" s="66"/>
    </row>
    <row r="4" spans="1:24" ht="21" customHeight="1" thickBot="1">
      <c r="A4" s="293" t="s">
        <v>170</v>
      </c>
      <c r="B4" s="293"/>
      <c r="C4" s="293"/>
      <c r="D4" s="293"/>
      <c r="E4" s="293"/>
      <c r="F4" s="293"/>
      <c r="G4" s="293"/>
      <c r="H4" s="293"/>
      <c r="I4" s="293"/>
      <c r="J4" s="66"/>
      <c r="K4" s="68"/>
      <c r="L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5" customHeight="1">
      <c r="A5" s="67"/>
      <c r="B5" s="67"/>
      <c r="C5" s="69"/>
      <c r="D5" s="66"/>
      <c r="E5" s="66"/>
      <c r="F5" s="66"/>
      <c r="G5" s="66"/>
      <c r="H5" s="66"/>
      <c r="I5" s="66"/>
      <c r="J5" s="66"/>
      <c r="K5" s="301" t="s">
        <v>86</v>
      </c>
      <c r="L5" s="302"/>
      <c r="M5" s="298" t="s">
        <v>85</v>
      </c>
      <c r="N5" s="299"/>
      <c r="O5" s="299"/>
      <c r="P5" s="299"/>
      <c r="Q5" s="299"/>
      <c r="R5" s="300"/>
      <c r="S5" s="295" t="s">
        <v>90</v>
      </c>
      <c r="T5" s="70"/>
      <c r="U5" s="66"/>
      <c r="V5" s="66"/>
      <c r="W5" s="66"/>
      <c r="X5" s="66"/>
    </row>
    <row r="6" spans="1:24" ht="32.25" customHeight="1">
      <c r="A6" s="294" t="s">
        <v>120</v>
      </c>
      <c r="B6" s="294"/>
      <c r="C6" s="294"/>
      <c r="D6" s="294"/>
      <c r="E6" s="294"/>
      <c r="F6" s="294"/>
      <c r="G6" s="294"/>
      <c r="H6" s="294"/>
      <c r="I6" s="294"/>
      <c r="J6" s="70"/>
      <c r="K6" s="303"/>
      <c r="L6" s="304"/>
      <c r="M6" s="71" t="s">
        <v>87</v>
      </c>
      <c r="N6" s="72" t="s">
        <v>88</v>
      </c>
      <c r="O6" s="72" t="s">
        <v>89</v>
      </c>
      <c r="P6" s="73" t="s">
        <v>130</v>
      </c>
      <c r="Q6" s="72" t="s">
        <v>112</v>
      </c>
      <c r="R6" s="73" t="s">
        <v>114</v>
      </c>
      <c r="S6" s="296"/>
      <c r="T6" s="70"/>
      <c r="U6" s="66"/>
      <c r="V6" s="66"/>
      <c r="W6" s="66"/>
      <c r="X6" s="66"/>
    </row>
    <row r="7" spans="1:24" ht="15" customHeight="1">
      <c r="A7" s="67"/>
      <c r="B7" s="67"/>
      <c r="C7" s="66"/>
      <c r="D7" s="66"/>
      <c r="E7" s="66"/>
      <c r="F7" s="66"/>
      <c r="G7" s="66"/>
      <c r="H7" s="66"/>
      <c r="I7" s="66"/>
      <c r="J7" s="70"/>
      <c r="K7" s="205" t="s">
        <v>163</v>
      </c>
      <c r="L7" s="204" t="s">
        <v>162</v>
      </c>
      <c r="M7" s="75">
        <f>SUM(N7:O7)</f>
        <v>968531</v>
      </c>
      <c r="N7" s="75">
        <v>463670</v>
      </c>
      <c r="O7" s="75">
        <v>504861</v>
      </c>
      <c r="P7" s="85">
        <f>N7/O7*100</f>
        <v>91.84112062528101</v>
      </c>
      <c r="Q7" s="75">
        <v>2344</v>
      </c>
      <c r="R7" s="62">
        <v>0.24</v>
      </c>
      <c r="S7" s="76">
        <v>199927</v>
      </c>
      <c r="T7" s="66"/>
      <c r="U7" s="66"/>
      <c r="V7" s="66"/>
      <c r="W7" s="66"/>
      <c r="X7" s="66"/>
    </row>
    <row r="8" spans="1:24" ht="15" customHeight="1">
      <c r="A8" s="297" t="s">
        <v>281</v>
      </c>
      <c r="B8" s="297"/>
      <c r="C8" s="297"/>
      <c r="D8" s="297"/>
      <c r="E8" s="297"/>
      <c r="F8" s="297"/>
      <c r="G8" s="297"/>
      <c r="H8" s="297"/>
      <c r="I8" s="297"/>
      <c r="J8" s="70"/>
      <c r="K8" s="74">
        <v>32</v>
      </c>
      <c r="L8" s="77"/>
      <c r="M8" s="75">
        <f>SUM(N8:O8)</f>
        <v>971390</v>
      </c>
      <c r="N8" s="75">
        <v>463818</v>
      </c>
      <c r="O8" s="75">
        <v>507572</v>
      </c>
      <c r="P8" s="85">
        <f>N8/O8*100</f>
        <v>91.3797451396058</v>
      </c>
      <c r="Q8" s="86">
        <f>M8-M7</f>
        <v>2859</v>
      </c>
      <c r="R8" s="62">
        <f>Q8*100/M7</f>
        <v>0.29518931247425223</v>
      </c>
      <c r="S8" s="76">
        <v>200795</v>
      </c>
      <c r="T8" s="66"/>
      <c r="U8" s="66"/>
      <c r="V8" s="66"/>
      <c r="W8" s="66"/>
      <c r="X8" s="66"/>
    </row>
    <row r="9" spans="1:24" ht="15" customHeight="1">
      <c r="A9" s="297"/>
      <c r="B9" s="297"/>
      <c r="C9" s="297"/>
      <c r="D9" s="297"/>
      <c r="E9" s="297"/>
      <c r="F9" s="297"/>
      <c r="G9" s="297"/>
      <c r="H9" s="297"/>
      <c r="I9" s="297"/>
      <c r="J9" s="70"/>
      <c r="K9" s="74">
        <v>33</v>
      </c>
      <c r="L9" s="77"/>
      <c r="M9" s="75">
        <f>SUM(N9:O9)</f>
        <v>973808</v>
      </c>
      <c r="N9" s="75">
        <v>464779</v>
      </c>
      <c r="O9" s="75">
        <v>509029</v>
      </c>
      <c r="P9" s="85">
        <f>N9/O9*100</f>
        <v>91.30697858078813</v>
      </c>
      <c r="Q9" s="86">
        <f>M9-M8</f>
        <v>2418</v>
      </c>
      <c r="R9" s="62">
        <f>Q9*100/M8</f>
        <v>0.2489216483595672</v>
      </c>
      <c r="S9" s="76">
        <v>201747</v>
      </c>
      <c r="T9" s="66"/>
      <c r="U9" s="66"/>
      <c r="V9" s="66"/>
      <c r="W9" s="66"/>
      <c r="X9" s="66"/>
    </row>
    <row r="10" spans="1:24" ht="15" customHeight="1" thickBot="1">
      <c r="A10" s="78" t="s">
        <v>96</v>
      </c>
      <c r="B10" s="79"/>
      <c r="C10" s="68"/>
      <c r="D10" s="66"/>
      <c r="E10" s="66"/>
      <c r="F10" s="66"/>
      <c r="G10" s="66"/>
      <c r="H10" s="66"/>
      <c r="I10" s="66"/>
      <c r="J10" s="70"/>
      <c r="K10" s="74">
        <v>34</v>
      </c>
      <c r="L10" s="77"/>
      <c r="M10" s="75">
        <f>SUM(N10:O10)</f>
        <v>974420</v>
      </c>
      <c r="N10" s="75">
        <v>464363</v>
      </c>
      <c r="O10" s="75">
        <v>510057</v>
      </c>
      <c r="P10" s="85">
        <f>N10/O10*100</f>
        <v>91.04139341289307</v>
      </c>
      <c r="Q10" s="86">
        <f>M10-M9</f>
        <v>612</v>
      </c>
      <c r="R10" s="62">
        <f>Q10*100/M9</f>
        <v>0.06284606411120057</v>
      </c>
      <c r="S10" s="76">
        <v>202454</v>
      </c>
      <c r="T10" s="66"/>
      <c r="U10" s="66"/>
      <c r="V10" s="66"/>
      <c r="W10" s="66"/>
      <c r="X10" s="66"/>
    </row>
    <row r="11" spans="1:24" ht="15" customHeight="1">
      <c r="A11" s="305" t="s">
        <v>86</v>
      </c>
      <c r="B11" s="306"/>
      <c r="C11" s="307" t="s">
        <v>85</v>
      </c>
      <c r="D11" s="299"/>
      <c r="E11" s="299"/>
      <c r="F11" s="299"/>
      <c r="G11" s="299"/>
      <c r="H11" s="300"/>
      <c r="I11" s="80"/>
      <c r="J11" s="70"/>
      <c r="K11" s="74">
        <v>35</v>
      </c>
      <c r="L11" s="4" t="s">
        <v>91</v>
      </c>
      <c r="M11" s="75">
        <f>SUM(N11:O11)</f>
        <v>973418</v>
      </c>
      <c r="N11" s="75">
        <v>464889</v>
      </c>
      <c r="O11" s="75">
        <v>508529</v>
      </c>
      <c r="P11" s="85">
        <f>N11/O11*100</f>
        <v>91.41838518550564</v>
      </c>
      <c r="Q11" s="86">
        <f>M11-M10</f>
        <v>-1002</v>
      </c>
      <c r="R11" s="62">
        <f>Q11*100/M10</f>
        <v>-0.10283040167484248</v>
      </c>
      <c r="S11" s="76">
        <v>211265</v>
      </c>
      <c r="T11" s="66"/>
      <c r="U11" s="66"/>
      <c r="V11" s="66"/>
      <c r="W11" s="66"/>
      <c r="X11" s="66"/>
    </row>
    <row r="12" spans="1:24" ht="15" customHeight="1">
      <c r="A12" s="305"/>
      <c r="B12" s="306"/>
      <c r="C12" s="308" t="s">
        <v>87</v>
      </c>
      <c r="D12" s="290" t="s">
        <v>88</v>
      </c>
      <c r="E12" s="290" t="s">
        <v>89</v>
      </c>
      <c r="F12" s="288" t="s">
        <v>130</v>
      </c>
      <c r="G12" s="290" t="s">
        <v>112</v>
      </c>
      <c r="H12" s="288" t="s">
        <v>113</v>
      </c>
      <c r="I12" s="81" t="s">
        <v>90</v>
      </c>
      <c r="J12" s="70"/>
      <c r="K12" s="66"/>
      <c r="L12" s="82"/>
      <c r="M12" s="118"/>
      <c r="N12" s="118"/>
      <c r="O12" s="118"/>
      <c r="P12" s="118"/>
      <c r="Q12" s="118"/>
      <c r="R12" s="62"/>
      <c r="S12" s="83"/>
      <c r="T12" s="66"/>
      <c r="U12" s="66"/>
      <c r="V12" s="66"/>
      <c r="W12" s="66"/>
      <c r="X12" s="66"/>
    </row>
    <row r="13" spans="1:24" ht="15" customHeight="1">
      <c r="A13" s="303"/>
      <c r="B13" s="304"/>
      <c r="C13" s="309"/>
      <c r="D13" s="291"/>
      <c r="E13" s="291"/>
      <c r="F13" s="289"/>
      <c r="G13" s="291"/>
      <c r="H13" s="292"/>
      <c r="I13" s="84"/>
      <c r="J13" s="70"/>
      <c r="K13" s="7">
        <v>36</v>
      </c>
      <c r="L13" s="5"/>
      <c r="M13" s="60">
        <f>SUM(N13:O13)</f>
        <v>976048</v>
      </c>
      <c r="N13" s="10">
        <v>465944</v>
      </c>
      <c r="O13" s="10">
        <v>510104</v>
      </c>
      <c r="P13" s="85">
        <f>N13/O13*100</f>
        <v>91.34294183146966</v>
      </c>
      <c r="Q13" s="86">
        <f>M13-M11</f>
        <v>2630</v>
      </c>
      <c r="R13" s="62">
        <f>Q13*100/M11</f>
        <v>0.27018197732115085</v>
      </c>
      <c r="S13" s="59">
        <v>213411</v>
      </c>
      <c r="T13" s="70"/>
      <c r="U13" s="66"/>
      <c r="V13" s="66"/>
      <c r="W13" s="66"/>
      <c r="X13" s="66"/>
    </row>
    <row r="14" spans="1:24" ht="15" customHeight="1">
      <c r="A14" s="8" t="s">
        <v>92</v>
      </c>
      <c r="B14" s="4"/>
      <c r="C14" s="206">
        <f>SUM(D14:E14)</f>
        <v>795571</v>
      </c>
      <c r="D14" s="87">
        <v>394096</v>
      </c>
      <c r="E14" s="87">
        <v>401475</v>
      </c>
      <c r="F14" s="207">
        <f>D14/E14*100</f>
        <v>98.16202752350706</v>
      </c>
      <c r="G14" s="88">
        <v>5887</v>
      </c>
      <c r="H14" s="89">
        <v>0.75</v>
      </c>
      <c r="I14" s="87">
        <v>148153</v>
      </c>
      <c r="J14" s="70"/>
      <c r="K14" s="7">
        <v>37</v>
      </c>
      <c r="L14" s="7"/>
      <c r="M14" s="64">
        <f>SUM(N14:O14)</f>
        <v>975911</v>
      </c>
      <c r="N14" s="10">
        <v>465332</v>
      </c>
      <c r="O14" s="10">
        <v>510579</v>
      </c>
      <c r="P14" s="85">
        <f>N14/O14*100</f>
        <v>91.13810007853829</v>
      </c>
      <c r="Q14" s="86">
        <f>M14-M13</f>
        <v>-137</v>
      </c>
      <c r="R14" s="62">
        <f>Q14*100/M13</f>
        <v>-0.014036194941232398</v>
      </c>
      <c r="S14" s="10">
        <v>215824</v>
      </c>
      <c r="T14" s="70"/>
      <c r="U14" s="66"/>
      <c r="V14" s="66"/>
      <c r="W14" s="66"/>
      <c r="X14" s="66"/>
    </row>
    <row r="15" spans="1:24" ht="15" customHeight="1">
      <c r="A15" s="7">
        <v>2</v>
      </c>
      <c r="B15" s="5"/>
      <c r="C15" s="60">
        <f>SUM(D15:E15)</f>
        <v>799040</v>
      </c>
      <c r="D15" s="10">
        <v>393484</v>
      </c>
      <c r="E15" s="10">
        <v>405556</v>
      </c>
      <c r="F15" s="85">
        <f>D15/E15*100</f>
        <v>97.0233457278403</v>
      </c>
      <c r="G15" s="90">
        <f>C15-C14</f>
        <v>3469</v>
      </c>
      <c r="H15" s="91">
        <f>G15*100/C14</f>
        <v>0.43603902103017833</v>
      </c>
      <c r="I15" s="10">
        <v>151939</v>
      </c>
      <c r="J15" s="70"/>
      <c r="K15" s="7">
        <v>38</v>
      </c>
      <c r="L15" s="7"/>
      <c r="M15" s="64">
        <f>SUM(N15:O15)</f>
        <v>978059</v>
      </c>
      <c r="N15" s="10">
        <v>466263</v>
      </c>
      <c r="O15" s="10">
        <v>511796</v>
      </c>
      <c r="P15" s="85">
        <f>N15/O15*100</f>
        <v>91.1032911550696</v>
      </c>
      <c r="Q15" s="86">
        <f>M15-M14</f>
        <v>2148</v>
      </c>
      <c r="R15" s="62">
        <f>Q15*100/M14</f>
        <v>0.22010203799321865</v>
      </c>
      <c r="S15" s="10">
        <v>219942</v>
      </c>
      <c r="T15" s="70"/>
      <c r="U15" s="66"/>
      <c r="V15" s="66"/>
      <c r="W15" s="66"/>
      <c r="X15" s="66"/>
    </row>
    <row r="16" spans="1:24" ht="15" customHeight="1">
      <c r="A16" s="7">
        <v>3</v>
      </c>
      <c r="B16" s="5"/>
      <c r="C16" s="60">
        <f>SUM(D16:E16)</f>
        <v>806552</v>
      </c>
      <c r="D16" s="10">
        <v>397457</v>
      </c>
      <c r="E16" s="10">
        <v>409095</v>
      </c>
      <c r="F16" s="85">
        <f>D16/E16*100</f>
        <v>97.15518400371552</v>
      </c>
      <c r="G16" s="90">
        <f>C16-C15</f>
        <v>7512</v>
      </c>
      <c r="H16" s="91">
        <f>G16*100/C15</f>
        <v>0.9401281537845414</v>
      </c>
      <c r="I16" s="10">
        <v>152069</v>
      </c>
      <c r="J16" s="70"/>
      <c r="K16" s="7">
        <v>39</v>
      </c>
      <c r="L16" s="7"/>
      <c r="M16" s="64">
        <f>SUM(N16:O16)</f>
        <v>982278</v>
      </c>
      <c r="N16" s="10">
        <v>468264</v>
      </c>
      <c r="O16" s="10">
        <v>514014</v>
      </c>
      <c r="P16" s="85">
        <f>N16/O16*100</f>
        <v>91.09946421692794</v>
      </c>
      <c r="Q16" s="86">
        <f>M16-M15</f>
        <v>4219</v>
      </c>
      <c r="R16" s="62">
        <f>Q16*100/M15</f>
        <v>0.4313645700310513</v>
      </c>
      <c r="S16" s="10">
        <v>224085</v>
      </c>
      <c r="T16" s="70"/>
      <c r="U16" s="66"/>
      <c r="V16" s="66"/>
      <c r="W16" s="66"/>
      <c r="X16" s="66"/>
    </row>
    <row r="17" spans="1:24" ht="15" customHeight="1">
      <c r="A17" s="7">
        <v>4</v>
      </c>
      <c r="B17" s="5"/>
      <c r="C17" s="60">
        <f>SUM(D17:E17)</f>
        <v>818847</v>
      </c>
      <c r="D17" s="10">
        <v>406282</v>
      </c>
      <c r="E17" s="10">
        <v>412565</v>
      </c>
      <c r="F17" s="85">
        <f>D17/E17*100</f>
        <v>98.4770884587883</v>
      </c>
      <c r="G17" s="90">
        <f>C17-C16</f>
        <v>12295</v>
      </c>
      <c r="H17" s="91">
        <f>G17*100/C16</f>
        <v>1.524390243902439</v>
      </c>
      <c r="I17" s="10">
        <v>153561</v>
      </c>
      <c r="J17" s="70"/>
      <c r="K17" s="8">
        <v>40</v>
      </c>
      <c r="L17" s="8" t="s">
        <v>91</v>
      </c>
      <c r="M17" s="64">
        <f>SUM(N17:O17)</f>
        <v>980499</v>
      </c>
      <c r="N17" s="60">
        <v>468518</v>
      </c>
      <c r="O17" s="60">
        <v>511981</v>
      </c>
      <c r="P17" s="85">
        <f>N17/O17*100</f>
        <v>91.51081778425372</v>
      </c>
      <c r="Q17" s="86">
        <f>M17-M16</f>
        <v>-1779</v>
      </c>
      <c r="R17" s="62">
        <f>Q17*100/M16</f>
        <v>-0.18110962477017709</v>
      </c>
      <c r="S17" s="60">
        <v>230451</v>
      </c>
      <c r="T17" s="70"/>
      <c r="U17" s="66"/>
      <c r="V17" s="66"/>
      <c r="W17" s="66"/>
      <c r="X17" s="66"/>
    </row>
    <row r="18" spans="1:24" ht="15" customHeight="1">
      <c r="A18" s="7">
        <v>5</v>
      </c>
      <c r="B18" s="5"/>
      <c r="C18" s="60">
        <f>SUM(D18:E18)</f>
        <v>818472</v>
      </c>
      <c r="D18" s="10">
        <v>406172</v>
      </c>
      <c r="E18" s="10">
        <v>412300</v>
      </c>
      <c r="F18" s="85">
        <f>D18/E18*100</f>
        <v>98.51370361387339</v>
      </c>
      <c r="G18" s="90">
        <f>C18-C17</f>
        <v>-375</v>
      </c>
      <c r="H18" s="91">
        <f>G18*100/C17</f>
        <v>-0.045796101103136484</v>
      </c>
      <c r="I18" s="10">
        <v>153594</v>
      </c>
      <c r="J18" s="70"/>
      <c r="K18" s="8"/>
      <c r="L18" s="8"/>
      <c r="M18" s="64"/>
      <c r="N18" s="60"/>
      <c r="O18" s="60"/>
      <c r="P18" s="85"/>
      <c r="Q18" s="86"/>
      <c r="R18" s="62"/>
      <c r="S18" s="60"/>
      <c r="T18" s="70"/>
      <c r="U18" s="66"/>
      <c r="V18" s="66"/>
      <c r="W18" s="66"/>
      <c r="X18" s="66"/>
    </row>
    <row r="19" spans="1:24" ht="15" customHeight="1">
      <c r="A19" s="7"/>
      <c r="B19" s="5"/>
      <c r="C19" s="60"/>
      <c r="D19" s="10"/>
      <c r="E19" s="10"/>
      <c r="F19" s="85"/>
      <c r="G19" s="90"/>
      <c r="H19" s="91"/>
      <c r="I19" s="10"/>
      <c r="J19" s="70"/>
      <c r="K19" s="7">
        <v>41</v>
      </c>
      <c r="L19" s="7"/>
      <c r="M19" s="64">
        <f>SUM(N19:O19)</f>
        <v>980230</v>
      </c>
      <c r="N19" s="10">
        <v>468814</v>
      </c>
      <c r="O19" s="10">
        <v>511416</v>
      </c>
      <c r="P19" s="85">
        <f>N19/O19*100</f>
        <v>91.66979523519015</v>
      </c>
      <c r="Q19" s="86">
        <f>M19-M17</f>
        <v>-269</v>
      </c>
      <c r="R19" s="62">
        <f>Q19*100/M17</f>
        <v>-0.02743501013259575</v>
      </c>
      <c r="S19" s="10">
        <v>235357</v>
      </c>
      <c r="T19" s="70"/>
      <c r="U19" s="66"/>
      <c r="V19" s="66"/>
      <c r="W19" s="66"/>
      <c r="X19" s="66"/>
    </row>
    <row r="20" spans="1:24" ht="15" customHeight="1">
      <c r="A20" s="7">
        <v>6</v>
      </c>
      <c r="B20" s="5"/>
      <c r="C20" s="60">
        <f>SUM(D20:E20)</f>
        <v>822041</v>
      </c>
      <c r="D20" s="10">
        <v>410556</v>
      </c>
      <c r="E20" s="10">
        <v>411485</v>
      </c>
      <c r="F20" s="85">
        <f>D20/E20*100</f>
        <v>99.77423235354873</v>
      </c>
      <c r="G20" s="90">
        <f>C20-C18</f>
        <v>3569</v>
      </c>
      <c r="H20" s="91">
        <f>G20*100/C18</f>
        <v>0.4360564564212337</v>
      </c>
      <c r="I20" s="10">
        <v>153621</v>
      </c>
      <c r="J20" s="70"/>
      <c r="K20" s="7">
        <v>42</v>
      </c>
      <c r="L20" s="7"/>
      <c r="M20" s="64">
        <f>SUM(N20:O20)</f>
        <v>982420</v>
      </c>
      <c r="N20" s="10">
        <v>470469</v>
      </c>
      <c r="O20" s="10">
        <v>511951</v>
      </c>
      <c r="P20" s="85">
        <f>N20/O20*100</f>
        <v>91.89727141855373</v>
      </c>
      <c r="Q20" s="86">
        <f>M20-M19</f>
        <v>2190</v>
      </c>
      <c r="R20" s="62">
        <f>Q20*100/M19</f>
        <v>0.22341695316405333</v>
      </c>
      <c r="S20" s="10">
        <v>240728</v>
      </c>
      <c r="T20" s="70"/>
      <c r="U20" s="66"/>
      <c r="V20" s="66"/>
      <c r="W20" s="66"/>
      <c r="X20" s="66"/>
    </row>
    <row r="21" spans="1:24" ht="15" customHeight="1">
      <c r="A21" s="7">
        <v>7</v>
      </c>
      <c r="B21" s="5"/>
      <c r="C21" s="60">
        <f>SUM(D21:E21)</f>
        <v>797062</v>
      </c>
      <c r="D21" s="10">
        <v>392648</v>
      </c>
      <c r="E21" s="10">
        <v>404414</v>
      </c>
      <c r="F21" s="85">
        <f>D21/E21*100</f>
        <v>97.09060517192778</v>
      </c>
      <c r="G21" s="90">
        <f>C21-C20</f>
        <v>-24979</v>
      </c>
      <c r="H21" s="91">
        <f>G21*100/C20</f>
        <v>-3.038656222743148</v>
      </c>
      <c r="I21" s="10">
        <v>155765</v>
      </c>
      <c r="J21" s="70"/>
      <c r="K21" s="61">
        <v>43</v>
      </c>
      <c r="L21" s="61"/>
      <c r="M21" s="64">
        <f>SUM(N21:O21)</f>
        <v>983589</v>
      </c>
      <c r="N21" s="10">
        <v>471597</v>
      </c>
      <c r="O21" s="10">
        <v>511992</v>
      </c>
      <c r="P21" s="85">
        <f>N21/O21*100</f>
        <v>92.11022828481696</v>
      </c>
      <c r="Q21" s="86">
        <f>M21-M20</f>
        <v>1169</v>
      </c>
      <c r="R21" s="62">
        <f>Q21*100/M20</f>
        <v>0.11899187720119704</v>
      </c>
      <c r="S21" s="10">
        <v>246269</v>
      </c>
      <c r="T21" s="70"/>
      <c r="U21" s="66"/>
      <c r="V21" s="66"/>
      <c r="W21" s="66"/>
      <c r="X21" s="66"/>
    </row>
    <row r="22" spans="1:24" ht="15" customHeight="1">
      <c r="A22" s="7">
        <v>8</v>
      </c>
      <c r="B22" s="5"/>
      <c r="C22" s="60">
        <f>SUM(D22:E22)</f>
        <v>807444</v>
      </c>
      <c r="D22" s="10">
        <v>398523</v>
      </c>
      <c r="E22" s="10">
        <v>408921</v>
      </c>
      <c r="F22" s="85">
        <f>D22/E22*100</f>
        <v>97.4572105614532</v>
      </c>
      <c r="G22" s="90">
        <f>C22-C21</f>
        <v>10382</v>
      </c>
      <c r="H22" s="91">
        <f>G22*100/C21</f>
        <v>1.3025335544788235</v>
      </c>
      <c r="I22" s="10">
        <v>153273</v>
      </c>
      <c r="J22" s="70"/>
      <c r="K22" s="7">
        <v>44</v>
      </c>
      <c r="L22" s="7"/>
      <c r="M22" s="64">
        <f>SUM(N22:O22)</f>
        <v>985147</v>
      </c>
      <c r="N22" s="10">
        <v>473918</v>
      </c>
      <c r="O22" s="10">
        <v>511229</v>
      </c>
      <c r="P22" s="85">
        <f>N22/O22*100</f>
        <v>92.70170510671343</v>
      </c>
      <c r="Q22" s="86">
        <f>M22-M21</f>
        <v>1558</v>
      </c>
      <c r="R22" s="62">
        <f>Q22*100/M21</f>
        <v>0.15839949409763632</v>
      </c>
      <c r="S22" s="60">
        <v>249896</v>
      </c>
      <c r="T22" s="70"/>
      <c r="U22" s="66"/>
      <c r="V22" s="66"/>
      <c r="W22" s="66"/>
      <c r="X22" s="66"/>
    </row>
    <row r="23" spans="1:24" ht="15" customHeight="1">
      <c r="A23" s="8">
        <v>9</v>
      </c>
      <c r="B23" s="4" t="s">
        <v>83</v>
      </c>
      <c r="C23" s="60">
        <f>SUM(D23:E23)</f>
        <v>747360</v>
      </c>
      <c r="D23" s="10">
        <v>364375</v>
      </c>
      <c r="E23" s="10">
        <v>382985</v>
      </c>
      <c r="F23" s="85">
        <f>D23/E23*100</f>
        <v>95.14080185908065</v>
      </c>
      <c r="G23" s="90">
        <f>C23-C22</f>
        <v>-60084</v>
      </c>
      <c r="H23" s="91">
        <f>G23*100/C22</f>
        <v>-7.44125908422132</v>
      </c>
      <c r="I23" s="10">
        <v>151766</v>
      </c>
      <c r="J23" s="70"/>
      <c r="K23" s="8">
        <v>45</v>
      </c>
      <c r="L23" s="8" t="s">
        <v>91</v>
      </c>
      <c r="M23" s="64">
        <f>SUM(N23:O23)</f>
        <v>1002420</v>
      </c>
      <c r="N23" s="10">
        <v>480380</v>
      </c>
      <c r="O23" s="10">
        <v>522040</v>
      </c>
      <c r="P23" s="85">
        <f>N23/O23*100</f>
        <v>92.01976860010728</v>
      </c>
      <c r="Q23" s="86">
        <f>M23-M22</f>
        <v>17273</v>
      </c>
      <c r="R23" s="62">
        <f>Q23*100/M22</f>
        <v>1.7533423945867976</v>
      </c>
      <c r="S23" s="10">
        <v>254543</v>
      </c>
      <c r="T23" s="70"/>
      <c r="U23" s="66"/>
      <c r="V23" s="66"/>
      <c r="W23" s="66"/>
      <c r="X23" s="66"/>
    </row>
    <row r="24" spans="1:24" ht="15" customHeight="1">
      <c r="A24" s="7">
        <v>10</v>
      </c>
      <c r="B24" s="5"/>
      <c r="C24" s="60">
        <f>SUM(D24:E24)</f>
        <v>749900</v>
      </c>
      <c r="D24" s="10">
        <v>365600</v>
      </c>
      <c r="E24" s="10">
        <v>384300</v>
      </c>
      <c r="F24" s="85">
        <f>D24/E24*100</f>
        <v>95.13400988810825</v>
      </c>
      <c r="G24" s="90">
        <f>C24-C23</f>
        <v>2540</v>
      </c>
      <c r="H24" s="91">
        <f>G24*100/C23</f>
        <v>0.3398629843716549</v>
      </c>
      <c r="I24" s="10">
        <v>147374</v>
      </c>
      <c r="J24" s="70"/>
      <c r="K24" s="8"/>
      <c r="L24" s="8"/>
      <c r="M24" s="64"/>
      <c r="N24" s="10"/>
      <c r="O24" s="10"/>
      <c r="P24" s="10"/>
      <c r="Q24" s="86"/>
      <c r="R24" s="62"/>
      <c r="S24" s="10"/>
      <c r="T24" s="70"/>
      <c r="U24" s="66"/>
      <c r="V24" s="66"/>
      <c r="W24" s="66"/>
      <c r="X24" s="66"/>
    </row>
    <row r="25" spans="1:24" ht="15" customHeight="1">
      <c r="A25" s="7"/>
      <c r="B25" s="5"/>
      <c r="C25" s="60"/>
      <c r="D25" s="10"/>
      <c r="E25" s="10"/>
      <c r="F25" s="85"/>
      <c r="G25" s="90"/>
      <c r="H25" s="91"/>
      <c r="I25" s="10"/>
      <c r="J25" s="70"/>
      <c r="K25" s="7">
        <v>46</v>
      </c>
      <c r="L25" s="7"/>
      <c r="M25" s="64">
        <f>SUM(N25:O25)</f>
        <v>1011571</v>
      </c>
      <c r="N25" s="10">
        <v>485212</v>
      </c>
      <c r="O25" s="10">
        <v>526359</v>
      </c>
      <c r="P25" s="85">
        <f>N25/O25*100</f>
        <v>92.18271179936127</v>
      </c>
      <c r="Q25" s="86">
        <f>M25-M23</f>
        <v>9151</v>
      </c>
      <c r="R25" s="62">
        <f>Q25*100/M23</f>
        <v>0.9128908042537061</v>
      </c>
      <c r="S25" s="10">
        <v>260198</v>
      </c>
      <c r="T25" s="70"/>
      <c r="U25" s="66"/>
      <c r="V25" s="66"/>
      <c r="W25" s="66"/>
      <c r="X25" s="66"/>
    </row>
    <row r="26" spans="1:24" ht="15" customHeight="1">
      <c r="A26" s="7">
        <v>11</v>
      </c>
      <c r="B26" s="5"/>
      <c r="C26" s="60">
        <f>SUM(D26:E26)</f>
        <v>752400</v>
      </c>
      <c r="D26" s="10">
        <v>366900</v>
      </c>
      <c r="E26" s="10">
        <v>385500</v>
      </c>
      <c r="F26" s="85">
        <f>D26/E26*100</f>
        <v>95.17509727626458</v>
      </c>
      <c r="G26" s="90">
        <f>C26-C24</f>
        <v>2500</v>
      </c>
      <c r="H26" s="91">
        <f>G26*100/C24</f>
        <v>0.33337778370449395</v>
      </c>
      <c r="I26" s="10">
        <v>147369</v>
      </c>
      <c r="J26" s="70"/>
      <c r="K26" s="7">
        <v>47</v>
      </c>
      <c r="L26" s="7"/>
      <c r="M26" s="64">
        <f>SUM(N26:O26)</f>
        <v>1021994</v>
      </c>
      <c r="N26" s="10">
        <v>490898</v>
      </c>
      <c r="O26" s="10">
        <v>531096</v>
      </c>
      <c r="P26" s="85">
        <f>N26/O26*100</f>
        <v>92.43112356334825</v>
      </c>
      <c r="Q26" s="86">
        <f>M26-M25</f>
        <v>10423</v>
      </c>
      <c r="R26" s="62">
        <f>Q26*100/M25</f>
        <v>1.0303775019252233</v>
      </c>
      <c r="S26" s="10">
        <v>266051</v>
      </c>
      <c r="T26" s="70"/>
      <c r="U26" s="66"/>
      <c r="V26" s="66"/>
      <c r="W26" s="66"/>
      <c r="X26" s="66"/>
    </row>
    <row r="27" spans="1:24" ht="15" customHeight="1">
      <c r="A27" s="7">
        <v>12</v>
      </c>
      <c r="B27" s="5"/>
      <c r="C27" s="60">
        <f>SUM(D27:E27)</f>
        <v>755500</v>
      </c>
      <c r="D27" s="10">
        <v>368400</v>
      </c>
      <c r="E27" s="10">
        <v>387100</v>
      </c>
      <c r="F27" s="85">
        <f>D27/E27*100</f>
        <v>95.16920692327564</v>
      </c>
      <c r="G27" s="90">
        <f>C27-C26</f>
        <v>3100</v>
      </c>
      <c r="H27" s="91">
        <f>G27*100/C26</f>
        <v>0.4120148856990962</v>
      </c>
      <c r="I27" s="10">
        <v>148419</v>
      </c>
      <c r="J27" s="70"/>
      <c r="K27" s="61">
        <v>48</v>
      </c>
      <c r="L27" s="61"/>
      <c r="M27" s="64">
        <f>SUM(N27:O27)</f>
        <v>1035425</v>
      </c>
      <c r="N27" s="10">
        <v>498391</v>
      </c>
      <c r="O27" s="10">
        <v>537034</v>
      </c>
      <c r="P27" s="85">
        <f>N27/O27*100</f>
        <v>92.80436620400198</v>
      </c>
      <c r="Q27" s="86">
        <f>M27-M26</f>
        <v>13431</v>
      </c>
      <c r="R27" s="62">
        <f>Q27*100/M26</f>
        <v>1.3141955823615403</v>
      </c>
      <c r="S27" s="10">
        <v>272882</v>
      </c>
      <c r="T27" s="70"/>
      <c r="U27" s="66"/>
      <c r="V27" s="66"/>
      <c r="W27" s="66"/>
      <c r="X27" s="66"/>
    </row>
    <row r="28" spans="1:24" ht="15" customHeight="1">
      <c r="A28" s="7">
        <v>13</v>
      </c>
      <c r="B28" s="5"/>
      <c r="C28" s="60">
        <f>SUM(D28:E28)</f>
        <v>761500</v>
      </c>
      <c r="D28" s="10">
        <v>371400</v>
      </c>
      <c r="E28" s="10">
        <v>390100</v>
      </c>
      <c r="F28" s="85">
        <f>D28/E28*100</f>
        <v>95.2063573442707</v>
      </c>
      <c r="G28" s="90">
        <f>C28-C27</f>
        <v>6000</v>
      </c>
      <c r="H28" s="91">
        <f>G28*100/C27</f>
        <v>0.7941760423560555</v>
      </c>
      <c r="I28" s="10">
        <v>148631</v>
      </c>
      <c r="J28" s="70"/>
      <c r="K28" s="7">
        <v>49</v>
      </c>
      <c r="L28" s="7"/>
      <c r="M28" s="64">
        <f>SUM(N28:O28)</f>
        <v>1049243</v>
      </c>
      <c r="N28" s="10">
        <v>505954</v>
      </c>
      <c r="O28" s="10">
        <v>543289</v>
      </c>
      <c r="P28" s="85">
        <f>N28/O28*100</f>
        <v>93.1279668831874</v>
      </c>
      <c r="Q28" s="86">
        <f>M28-M27</f>
        <v>13818</v>
      </c>
      <c r="R28" s="62">
        <f>Q28*100/M27</f>
        <v>1.334524470628003</v>
      </c>
      <c r="S28" s="10">
        <v>279180</v>
      </c>
      <c r="T28" s="70"/>
      <c r="U28" s="66"/>
      <c r="V28" s="66"/>
      <c r="W28" s="66"/>
      <c r="X28" s="66"/>
    </row>
    <row r="29" spans="1:24" ht="15" customHeight="1">
      <c r="A29" s="8">
        <v>14</v>
      </c>
      <c r="B29" s="4" t="s">
        <v>83</v>
      </c>
      <c r="C29" s="60">
        <f>SUM(D29:E29)</f>
        <v>750854</v>
      </c>
      <c r="D29" s="10">
        <v>365597</v>
      </c>
      <c r="E29" s="10">
        <v>385257</v>
      </c>
      <c r="F29" s="85">
        <f>D29/E29*100</f>
        <v>94.89691296978381</v>
      </c>
      <c r="G29" s="90">
        <f>C29-C28</f>
        <v>-10646</v>
      </c>
      <c r="H29" s="91">
        <f>G29*100/C28</f>
        <v>-1.3980302035456336</v>
      </c>
      <c r="I29" s="10">
        <v>154054</v>
      </c>
      <c r="J29" s="70"/>
      <c r="K29" s="8">
        <v>50</v>
      </c>
      <c r="L29" s="8" t="s">
        <v>91</v>
      </c>
      <c r="M29" s="64">
        <f>SUM(N29:O29)</f>
        <v>1069872</v>
      </c>
      <c r="N29" s="10">
        <v>518594</v>
      </c>
      <c r="O29" s="10">
        <v>551278</v>
      </c>
      <c r="P29" s="85">
        <f>N29/O29*100</f>
        <v>94.0712308490453</v>
      </c>
      <c r="Q29" s="86">
        <f>M29-M28</f>
        <v>20629</v>
      </c>
      <c r="R29" s="62">
        <f>Q29*100/M28</f>
        <v>1.9660841196939127</v>
      </c>
      <c r="S29" s="10">
        <v>290183</v>
      </c>
      <c r="T29" s="70"/>
      <c r="U29" s="66"/>
      <c r="V29" s="66"/>
      <c r="W29" s="66"/>
      <c r="X29" s="66"/>
    </row>
    <row r="30" spans="1:24" ht="15" customHeight="1">
      <c r="A30" s="67"/>
      <c r="B30" s="92"/>
      <c r="C30" s="208"/>
      <c r="D30" s="208"/>
      <c r="E30" s="208"/>
      <c r="F30" s="208"/>
      <c r="G30" s="90"/>
      <c r="H30" s="208"/>
      <c r="I30" s="70"/>
      <c r="J30" s="70"/>
      <c r="K30" s="7"/>
      <c r="L30" s="7"/>
      <c r="M30" s="64"/>
      <c r="N30" s="10"/>
      <c r="O30" s="10"/>
      <c r="P30" s="10"/>
      <c r="Q30" s="86"/>
      <c r="R30" s="118"/>
      <c r="S30" s="10"/>
      <c r="T30" s="70"/>
      <c r="U30" s="66"/>
      <c r="V30" s="66"/>
      <c r="W30" s="66"/>
      <c r="X30" s="66"/>
    </row>
    <row r="31" spans="1:24" ht="15" customHeight="1">
      <c r="A31" s="8" t="s">
        <v>93</v>
      </c>
      <c r="B31" s="4"/>
      <c r="C31" s="60">
        <f>SUM(D31:E31)</f>
        <v>751600</v>
      </c>
      <c r="D31" s="10">
        <v>365900</v>
      </c>
      <c r="E31" s="10">
        <v>385700</v>
      </c>
      <c r="F31" s="85">
        <f>D31/E31*100</f>
        <v>94.86647653616801</v>
      </c>
      <c r="G31" s="90">
        <f>C31-C29</f>
        <v>746</v>
      </c>
      <c r="H31" s="91">
        <f>G31*100/C29</f>
        <v>0.0993535361068863</v>
      </c>
      <c r="I31" s="10">
        <v>150527</v>
      </c>
      <c r="J31" s="70"/>
      <c r="K31" s="7">
        <v>51</v>
      </c>
      <c r="L31" s="7"/>
      <c r="M31" s="64">
        <f>SUM(N31:O31)</f>
        <v>1081602</v>
      </c>
      <c r="N31" s="10">
        <v>524869</v>
      </c>
      <c r="O31" s="10">
        <v>556733</v>
      </c>
      <c r="P31" s="85">
        <f>N31/O31*100</f>
        <v>94.27661015244291</v>
      </c>
      <c r="Q31" s="86">
        <f>M31-M29</f>
        <v>11730</v>
      </c>
      <c r="R31" s="62">
        <f>Q31*100/M29</f>
        <v>1.0963928395172506</v>
      </c>
      <c r="S31" s="10">
        <v>295974</v>
      </c>
      <c r="T31" s="70"/>
      <c r="U31" s="66"/>
      <c r="V31" s="66"/>
      <c r="W31" s="66"/>
      <c r="X31" s="66"/>
    </row>
    <row r="32" spans="1:24" ht="15" customHeight="1">
      <c r="A32" s="7">
        <v>2</v>
      </c>
      <c r="B32" s="5"/>
      <c r="C32" s="60">
        <f>SUM(D32:E32)</f>
        <v>752300</v>
      </c>
      <c r="D32" s="10">
        <v>366200</v>
      </c>
      <c r="E32" s="10">
        <v>386100</v>
      </c>
      <c r="F32" s="85">
        <f>D32/E32*100</f>
        <v>94.84589484589485</v>
      </c>
      <c r="G32" s="90">
        <f>C32-C31</f>
        <v>700</v>
      </c>
      <c r="H32" s="91">
        <f>G32*100/C31</f>
        <v>0.09313464608834486</v>
      </c>
      <c r="I32" s="10">
        <v>150530</v>
      </c>
      <c r="J32" s="70"/>
      <c r="K32" s="7">
        <v>52</v>
      </c>
      <c r="L32" s="7"/>
      <c r="M32" s="64">
        <f>SUM(N32:O32)</f>
        <v>1091519</v>
      </c>
      <c r="N32" s="10">
        <v>529802</v>
      </c>
      <c r="O32" s="10">
        <v>561717</v>
      </c>
      <c r="P32" s="85">
        <f>N32/O32*100</f>
        <v>94.3183133143558</v>
      </c>
      <c r="Q32" s="86">
        <f>M32-M31</f>
        <v>9917</v>
      </c>
      <c r="R32" s="62">
        <f>Q32*100/M31</f>
        <v>0.9168807010342067</v>
      </c>
      <c r="S32" s="10">
        <v>300444</v>
      </c>
      <c r="T32" s="70"/>
      <c r="U32" s="66"/>
      <c r="V32" s="66"/>
      <c r="W32" s="66"/>
      <c r="X32" s="66"/>
    </row>
    <row r="33" spans="1:24" ht="15" customHeight="1">
      <c r="A33" s="7">
        <v>3</v>
      </c>
      <c r="B33" s="5"/>
      <c r="C33" s="60">
        <f>SUM(D33:E33)</f>
        <v>753100</v>
      </c>
      <c r="D33" s="10">
        <v>366600</v>
      </c>
      <c r="E33" s="10">
        <v>386500</v>
      </c>
      <c r="F33" s="85">
        <f>D33/E33*100</f>
        <v>94.85122897800777</v>
      </c>
      <c r="G33" s="90">
        <f>C33-C32</f>
        <v>800</v>
      </c>
      <c r="H33" s="91">
        <f>G33*100/C32</f>
        <v>0.10634055562940316</v>
      </c>
      <c r="I33" s="10">
        <v>151112</v>
      </c>
      <c r="J33" s="70"/>
      <c r="K33" s="7">
        <v>53</v>
      </c>
      <c r="L33" s="7"/>
      <c r="M33" s="64">
        <f>SUM(N33:O33)</f>
        <v>1100512</v>
      </c>
      <c r="N33" s="10">
        <v>534410</v>
      </c>
      <c r="O33" s="60">
        <v>566102</v>
      </c>
      <c r="P33" s="85">
        <f>N33/O33*100</f>
        <v>94.4017155918898</v>
      </c>
      <c r="Q33" s="86">
        <f>M33-M32</f>
        <v>8993</v>
      </c>
      <c r="R33" s="62">
        <f>Q33*100/M32</f>
        <v>0.8238977058576168</v>
      </c>
      <c r="S33" s="10">
        <v>303905</v>
      </c>
      <c r="T33" s="70"/>
      <c r="U33" s="66"/>
      <c r="V33" s="66"/>
      <c r="W33" s="66"/>
      <c r="X33" s="66"/>
    </row>
    <row r="34" spans="1:24" ht="15" customHeight="1">
      <c r="A34" s="7">
        <v>4</v>
      </c>
      <c r="B34" s="5"/>
      <c r="C34" s="60">
        <f>SUM(D34:E34)</f>
        <v>753800</v>
      </c>
      <c r="D34" s="10">
        <v>366900</v>
      </c>
      <c r="E34" s="10">
        <v>386900</v>
      </c>
      <c r="F34" s="85">
        <f>D34/E34*100</f>
        <v>94.83070560868441</v>
      </c>
      <c r="G34" s="90">
        <f>C34-C33</f>
        <v>700</v>
      </c>
      <c r="H34" s="91">
        <f>G34*100/C33</f>
        <v>0.09294914354003453</v>
      </c>
      <c r="I34" s="10">
        <v>151786</v>
      </c>
      <c r="J34" s="70"/>
      <c r="K34" s="7">
        <v>54</v>
      </c>
      <c r="L34" s="7"/>
      <c r="M34" s="64">
        <f>SUM(N34:O34)</f>
        <v>1109510</v>
      </c>
      <c r="N34" s="10">
        <v>539033</v>
      </c>
      <c r="O34" s="10">
        <v>570477</v>
      </c>
      <c r="P34" s="85">
        <f>N34/O34*100</f>
        <v>94.4881213440682</v>
      </c>
      <c r="Q34" s="86">
        <f>M34-M33</f>
        <v>8998</v>
      </c>
      <c r="R34" s="62">
        <f>Q34*100/M33</f>
        <v>0.8176194353173796</v>
      </c>
      <c r="S34" s="10">
        <v>308136</v>
      </c>
      <c r="T34" s="70"/>
      <c r="U34" s="66"/>
      <c r="V34" s="66"/>
      <c r="W34" s="66"/>
      <c r="X34" s="66"/>
    </row>
    <row r="35" spans="1:24" ht="15" customHeight="1">
      <c r="A35" s="8">
        <v>5</v>
      </c>
      <c r="B35" s="4" t="s">
        <v>91</v>
      </c>
      <c r="C35" s="60">
        <f>SUM(D35:E35)</f>
        <v>756835</v>
      </c>
      <c r="D35" s="10">
        <v>368402</v>
      </c>
      <c r="E35" s="10">
        <v>388433</v>
      </c>
      <c r="F35" s="85">
        <f>D35/E35*100</f>
        <v>94.84312609896688</v>
      </c>
      <c r="G35" s="90">
        <f>C35-C34</f>
        <v>3035</v>
      </c>
      <c r="H35" s="91">
        <f>G35*100/C34</f>
        <v>0.40262669143008756</v>
      </c>
      <c r="I35" s="10">
        <v>155075</v>
      </c>
      <c r="J35" s="70"/>
      <c r="K35" s="8"/>
      <c r="L35" s="8"/>
      <c r="M35" s="64"/>
      <c r="N35" s="10"/>
      <c r="O35" s="10"/>
      <c r="P35" s="85"/>
      <c r="Q35" s="86"/>
      <c r="R35" s="62"/>
      <c r="S35" s="10"/>
      <c r="T35" s="70"/>
      <c r="U35" s="66"/>
      <c r="V35" s="66"/>
      <c r="W35" s="66"/>
      <c r="X35" s="66"/>
    </row>
    <row r="36" spans="1:24" ht="15" customHeight="1">
      <c r="A36" s="8"/>
      <c r="B36" s="4"/>
      <c r="C36" s="60"/>
      <c r="D36" s="10"/>
      <c r="E36" s="10"/>
      <c r="F36" s="85"/>
      <c r="G36" s="90"/>
      <c r="H36" s="62"/>
      <c r="I36" s="10"/>
      <c r="J36" s="70"/>
      <c r="K36" s="116"/>
      <c r="L36" s="116"/>
      <c r="M36" s="115"/>
      <c r="N36" s="112"/>
      <c r="O36" s="112"/>
      <c r="P36" s="112"/>
      <c r="Q36" s="114"/>
      <c r="R36" s="113"/>
      <c r="S36" s="112"/>
      <c r="T36" s="70"/>
      <c r="U36" s="66"/>
      <c r="V36" s="66"/>
      <c r="W36" s="66"/>
      <c r="X36" s="66"/>
    </row>
    <row r="37" spans="1:24" ht="15" customHeight="1">
      <c r="A37" s="7">
        <v>6</v>
      </c>
      <c r="B37" s="5"/>
      <c r="C37" s="60">
        <f>SUM(D37:E37)</f>
        <v>758000</v>
      </c>
      <c r="D37" s="10">
        <v>368800</v>
      </c>
      <c r="E37" s="10">
        <v>389200</v>
      </c>
      <c r="F37" s="85">
        <f>D37/E37*100</f>
        <v>94.7584789311408</v>
      </c>
      <c r="G37" s="90">
        <f>C37-C35</f>
        <v>1165</v>
      </c>
      <c r="H37" s="91">
        <f>G37*100/C35</f>
        <v>0.15393051325586157</v>
      </c>
      <c r="I37" s="10">
        <v>151948</v>
      </c>
      <c r="J37" s="70"/>
      <c r="K37" s="96" t="s">
        <v>127</v>
      </c>
      <c r="L37" s="97"/>
      <c r="M37" s="97"/>
      <c r="N37" s="97"/>
      <c r="O37" s="97"/>
      <c r="P37" s="97"/>
      <c r="Q37" s="97"/>
      <c r="R37" s="97"/>
      <c r="S37" s="97"/>
      <c r="T37" s="70"/>
      <c r="U37" s="66"/>
      <c r="V37" s="66"/>
      <c r="W37" s="66"/>
      <c r="X37" s="66"/>
    </row>
    <row r="38" spans="1:24" ht="15" customHeight="1">
      <c r="A38" s="7">
        <v>7</v>
      </c>
      <c r="B38" s="5"/>
      <c r="C38" s="60">
        <f>SUM(D38:E38)</f>
        <v>759200</v>
      </c>
      <c r="D38" s="10">
        <v>369300</v>
      </c>
      <c r="E38" s="10">
        <v>389900</v>
      </c>
      <c r="F38" s="85">
        <f>D38/E38*100</f>
        <v>94.71659399846114</v>
      </c>
      <c r="G38" s="90">
        <f>C38-C37</f>
        <v>1200</v>
      </c>
      <c r="H38" s="91">
        <f>G38*100/C37</f>
        <v>0.158311345646438</v>
      </c>
      <c r="I38" s="10">
        <v>152624</v>
      </c>
      <c r="J38" s="70"/>
      <c r="K38" s="66"/>
      <c r="L38" s="66"/>
      <c r="M38" s="66"/>
      <c r="N38" s="66"/>
      <c r="O38" s="66"/>
      <c r="P38" s="66"/>
      <c r="Q38" s="66"/>
      <c r="R38" s="66"/>
      <c r="S38" s="66"/>
      <c r="T38" s="70"/>
      <c r="U38" s="66"/>
      <c r="V38" s="66"/>
      <c r="W38" s="66"/>
      <c r="X38" s="66"/>
    </row>
    <row r="39" spans="1:24" ht="15" customHeight="1">
      <c r="A39" s="61">
        <v>8</v>
      </c>
      <c r="B39" s="63"/>
      <c r="C39" s="60">
        <f>SUM(D39:E39)</f>
        <v>760400</v>
      </c>
      <c r="D39" s="10">
        <v>369800</v>
      </c>
      <c r="E39" s="10">
        <v>390600</v>
      </c>
      <c r="F39" s="85">
        <f>D39/E39*100</f>
        <v>94.67485919098823</v>
      </c>
      <c r="G39" s="90">
        <f>C39-C38</f>
        <v>1200</v>
      </c>
      <c r="H39" s="91">
        <f>G39*100/C38</f>
        <v>0.15806111696522657</v>
      </c>
      <c r="I39" s="10">
        <v>153433</v>
      </c>
      <c r="J39" s="70"/>
      <c r="K39" s="14"/>
      <c r="L39" s="14"/>
      <c r="M39" s="14"/>
      <c r="N39" s="14"/>
      <c r="O39" s="14"/>
      <c r="P39" s="14"/>
      <c r="Q39" s="14"/>
      <c r="R39" s="14"/>
      <c r="S39" s="14"/>
      <c r="T39" s="70"/>
      <c r="U39" s="66"/>
      <c r="V39" s="66"/>
      <c r="W39" s="66"/>
      <c r="X39" s="66"/>
    </row>
    <row r="40" spans="1:24" ht="18" customHeight="1">
      <c r="A40" s="7">
        <v>9</v>
      </c>
      <c r="B40" s="5"/>
      <c r="C40" s="60">
        <f>SUM(D40:E40)</f>
        <v>761600</v>
      </c>
      <c r="D40" s="10">
        <v>370300</v>
      </c>
      <c r="E40" s="10">
        <v>391300</v>
      </c>
      <c r="F40" s="85">
        <f>D40/E40*100</f>
        <v>94.63327370304114</v>
      </c>
      <c r="G40" s="90">
        <f>C40-C39</f>
        <v>1200</v>
      </c>
      <c r="H40" s="91">
        <f>G40*100/C39</f>
        <v>0.15781167806417676</v>
      </c>
      <c r="I40" s="10">
        <v>153888</v>
      </c>
      <c r="J40" s="70"/>
      <c r="K40" s="281" t="s">
        <v>121</v>
      </c>
      <c r="L40" s="281"/>
      <c r="M40" s="281"/>
      <c r="N40" s="281"/>
      <c r="O40" s="281"/>
      <c r="P40" s="281"/>
      <c r="Q40" s="281"/>
      <c r="R40" s="281"/>
      <c r="S40" s="281"/>
      <c r="T40" s="281"/>
      <c r="U40" s="66"/>
      <c r="V40" s="66"/>
      <c r="W40" s="66"/>
      <c r="X40" s="66"/>
    </row>
    <row r="41" spans="1:24" ht="15" customHeight="1" thickBot="1">
      <c r="A41" s="8">
        <v>10</v>
      </c>
      <c r="B41" s="4" t="s">
        <v>91</v>
      </c>
      <c r="C41" s="60">
        <f>SUM(D41:E41)</f>
        <v>768416</v>
      </c>
      <c r="D41" s="10">
        <v>370907</v>
      </c>
      <c r="E41" s="10">
        <v>397509</v>
      </c>
      <c r="F41" s="85">
        <f>D41/E41*100</f>
        <v>93.30782447693008</v>
      </c>
      <c r="G41" s="90">
        <f>C41-C40</f>
        <v>6816</v>
      </c>
      <c r="H41" s="91">
        <f>G41*100/C40</f>
        <v>0.8949579831932774</v>
      </c>
      <c r="I41" s="10">
        <v>158118</v>
      </c>
      <c r="J41" s="70"/>
      <c r="K41" s="11"/>
      <c r="L41" s="12"/>
      <c r="M41" s="12"/>
      <c r="N41" s="12"/>
      <c r="O41" s="12"/>
      <c r="P41" s="12"/>
      <c r="Q41" s="12"/>
      <c r="R41" s="12"/>
      <c r="S41" s="17"/>
      <c r="T41" s="14"/>
      <c r="U41" s="66"/>
      <c r="V41" s="66"/>
      <c r="W41" s="66"/>
      <c r="X41" s="66"/>
    </row>
    <row r="42" spans="1:24" ht="15" customHeight="1">
      <c r="A42" s="8"/>
      <c r="B42" s="4"/>
      <c r="C42" s="60"/>
      <c r="D42" s="10"/>
      <c r="E42" s="10"/>
      <c r="F42" s="85"/>
      <c r="G42" s="86"/>
      <c r="H42" s="62"/>
      <c r="I42" s="10"/>
      <c r="J42" s="70"/>
      <c r="K42" s="282" t="s">
        <v>169</v>
      </c>
      <c r="L42" s="283"/>
      <c r="M42" s="278" t="s">
        <v>168</v>
      </c>
      <c r="N42" s="280"/>
      <c r="O42" s="279"/>
      <c r="P42" s="278" t="s">
        <v>167</v>
      </c>
      <c r="Q42" s="279"/>
      <c r="R42" s="98"/>
      <c r="S42" s="53" t="s">
        <v>94</v>
      </c>
      <c r="T42" s="54"/>
      <c r="U42" s="66"/>
      <c r="V42" s="66"/>
      <c r="W42" s="66"/>
      <c r="X42" s="66"/>
    </row>
    <row r="43" spans="1:24" ht="15" customHeight="1">
      <c r="A43" s="7">
        <v>11</v>
      </c>
      <c r="B43" s="5"/>
      <c r="C43" s="60">
        <f>SUM(D43:E43)</f>
        <v>770800</v>
      </c>
      <c r="D43" s="10">
        <v>371900</v>
      </c>
      <c r="E43" s="10">
        <v>398900</v>
      </c>
      <c r="F43" s="85">
        <f>D43/E43*100</f>
        <v>93.23138631235899</v>
      </c>
      <c r="G43" s="90">
        <f>C43-C41</f>
        <v>2384</v>
      </c>
      <c r="H43" s="91">
        <f>G43*100/C41</f>
        <v>0.3102486153333611</v>
      </c>
      <c r="I43" s="10">
        <v>155964</v>
      </c>
      <c r="J43" s="70"/>
      <c r="K43" s="284"/>
      <c r="L43" s="285"/>
      <c r="M43" s="272" t="s">
        <v>99</v>
      </c>
      <c r="N43" s="272" t="s">
        <v>100</v>
      </c>
      <c r="O43" s="269" t="s">
        <v>95</v>
      </c>
      <c r="P43" s="272" t="s">
        <v>101</v>
      </c>
      <c r="Q43" s="272" t="s">
        <v>102</v>
      </c>
      <c r="R43" s="269" t="s">
        <v>95</v>
      </c>
      <c r="S43" s="272" t="s">
        <v>101</v>
      </c>
      <c r="T43" s="275" t="s">
        <v>102</v>
      </c>
      <c r="U43" s="66"/>
      <c r="V43" s="66"/>
      <c r="W43" s="66"/>
      <c r="X43" s="66"/>
    </row>
    <row r="44" spans="1:24" ht="15" customHeight="1">
      <c r="A44" s="7">
        <v>12</v>
      </c>
      <c r="B44" s="5"/>
      <c r="C44" s="60">
        <f>SUM(D44:E44)</f>
        <v>773200</v>
      </c>
      <c r="D44" s="10">
        <v>373100</v>
      </c>
      <c r="E44" s="10">
        <v>400100</v>
      </c>
      <c r="F44" s="85">
        <f>D44/E44*100</f>
        <v>93.25168707823043</v>
      </c>
      <c r="G44" s="90">
        <f>C44-C43</f>
        <v>2400</v>
      </c>
      <c r="H44" s="91">
        <f>G44*100/C43</f>
        <v>0.3113648157758173</v>
      </c>
      <c r="I44" s="10">
        <v>155828</v>
      </c>
      <c r="J44" s="70"/>
      <c r="K44" s="284"/>
      <c r="L44" s="285"/>
      <c r="M44" s="273"/>
      <c r="N44" s="273"/>
      <c r="O44" s="270"/>
      <c r="P44" s="273"/>
      <c r="Q44" s="273"/>
      <c r="R44" s="270"/>
      <c r="S44" s="273"/>
      <c r="T44" s="276"/>
      <c r="U44" s="66"/>
      <c r="V44" s="66"/>
      <c r="W44" s="66"/>
      <c r="X44" s="66"/>
    </row>
    <row r="45" spans="1:24" ht="15" customHeight="1">
      <c r="A45" s="7">
        <v>13</v>
      </c>
      <c r="B45" s="5"/>
      <c r="C45" s="60">
        <f>SUM(D45:E45)</f>
        <v>775600</v>
      </c>
      <c r="D45" s="10">
        <v>374100</v>
      </c>
      <c r="E45" s="10">
        <v>401500</v>
      </c>
      <c r="F45" s="85">
        <f>D45/E45*100</f>
        <v>93.17559153175591</v>
      </c>
      <c r="G45" s="90">
        <f>C45-C44</f>
        <v>2400</v>
      </c>
      <c r="H45" s="91">
        <f>G45*100/C44</f>
        <v>0.3103983445421624</v>
      </c>
      <c r="I45" s="10">
        <v>155771</v>
      </c>
      <c r="J45" s="70"/>
      <c r="K45" s="286"/>
      <c r="L45" s="287"/>
      <c r="M45" s="274"/>
      <c r="N45" s="274"/>
      <c r="O45" s="271"/>
      <c r="P45" s="274"/>
      <c r="Q45" s="274"/>
      <c r="R45" s="271"/>
      <c r="S45" s="274"/>
      <c r="T45" s="277"/>
      <c r="U45" s="66"/>
      <c r="V45" s="66"/>
      <c r="W45" s="66"/>
      <c r="X45" s="66"/>
    </row>
    <row r="46" spans="1:24" ht="15" customHeight="1">
      <c r="A46" s="7">
        <v>14</v>
      </c>
      <c r="B46" s="5"/>
      <c r="C46" s="60">
        <f>SUM(D46:E46)</f>
        <v>777100</v>
      </c>
      <c r="D46" s="10">
        <v>374200</v>
      </c>
      <c r="E46" s="10">
        <v>402900</v>
      </c>
      <c r="F46" s="85">
        <f>D46/E46*100</f>
        <v>92.87664432861752</v>
      </c>
      <c r="G46" s="90">
        <f>C46-C45</f>
        <v>1500</v>
      </c>
      <c r="H46" s="91">
        <f>G46*100/C45</f>
        <v>0.1933986591026302</v>
      </c>
      <c r="I46" s="10">
        <v>156537</v>
      </c>
      <c r="J46" s="70"/>
      <c r="K46" s="99"/>
      <c r="L46" s="100"/>
      <c r="M46" s="101" t="s">
        <v>103</v>
      </c>
      <c r="N46" s="101" t="s">
        <v>103</v>
      </c>
      <c r="O46" s="102" t="s">
        <v>132</v>
      </c>
      <c r="P46" s="101" t="s">
        <v>133</v>
      </c>
      <c r="Q46" s="101" t="s">
        <v>133</v>
      </c>
      <c r="R46" s="102" t="s">
        <v>132</v>
      </c>
      <c r="S46" s="101" t="s">
        <v>103</v>
      </c>
      <c r="T46" s="101" t="s">
        <v>103</v>
      </c>
      <c r="U46" s="66"/>
      <c r="V46" s="66"/>
      <c r="W46" s="66"/>
      <c r="X46" s="66"/>
    </row>
    <row r="47" spans="1:24" ht="15" customHeight="1">
      <c r="A47" s="8">
        <v>15</v>
      </c>
      <c r="B47" s="4" t="s">
        <v>91</v>
      </c>
      <c r="C47" s="60">
        <f>SUM(D47:E47)</f>
        <v>757676</v>
      </c>
      <c r="D47" s="10">
        <v>363922</v>
      </c>
      <c r="E47" s="10">
        <v>393754</v>
      </c>
      <c r="F47" s="85">
        <f>D47/E47*100</f>
        <v>92.42369601324685</v>
      </c>
      <c r="G47" s="90">
        <f>C47-C46</f>
        <v>-19424</v>
      </c>
      <c r="H47" s="91">
        <f>G47*100/C46</f>
        <v>-2.4995496075151205</v>
      </c>
      <c r="I47" s="10">
        <v>158886</v>
      </c>
      <c r="J47" s="70"/>
      <c r="K47" s="49" t="s">
        <v>131</v>
      </c>
      <c r="L47" s="50"/>
      <c r="M47" s="221">
        <f>SUM(M49,M54:M58,M61:M67)</f>
        <v>406597</v>
      </c>
      <c r="N47" s="221">
        <v>1069872</v>
      </c>
      <c r="O47" s="222">
        <f>M47*100/N47</f>
        <v>38.004265930877715</v>
      </c>
      <c r="P47" s="223">
        <v>55.4</v>
      </c>
      <c r="Q47" s="241">
        <v>4196.1</v>
      </c>
      <c r="R47" s="222">
        <f>P47*100/Q47</f>
        <v>1.3202735873787563</v>
      </c>
      <c r="S47" s="223">
        <f>M47/P47</f>
        <v>7339.296028880866</v>
      </c>
      <c r="T47" s="223">
        <f>N47/Q47</f>
        <v>254.9681847429756</v>
      </c>
      <c r="U47" s="66"/>
      <c r="V47" s="66"/>
      <c r="W47" s="66"/>
      <c r="X47" s="66"/>
    </row>
    <row r="48" spans="1:24" ht="15" customHeight="1">
      <c r="A48" s="8"/>
      <c r="B48" s="4"/>
      <c r="C48" s="60"/>
      <c r="D48" s="10"/>
      <c r="E48" s="10"/>
      <c r="F48" s="85"/>
      <c r="G48" s="86"/>
      <c r="H48" s="62"/>
      <c r="I48" s="66"/>
      <c r="J48" s="70"/>
      <c r="K48" s="57"/>
      <c r="L48" s="58"/>
      <c r="M48" s="117"/>
      <c r="N48" s="11"/>
      <c r="O48" s="11"/>
      <c r="P48" s="13"/>
      <c r="Q48" s="242"/>
      <c r="R48" s="11"/>
      <c r="S48" s="11"/>
      <c r="T48" s="224"/>
      <c r="U48" s="66"/>
      <c r="V48" s="66"/>
      <c r="W48" s="66"/>
      <c r="X48" s="66"/>
    </row>
    <row r="49" spans="1:24" ht="15" customHeight="1">
      <c r="A49" s="7">
        <v>16</v>
      </c>
      <c r="B49" s="5"/>
      <c r="C49" s="60">
        <f>SUM(D49:E49)</f>
        <v>757700</v>
      </c>
      <c r="D49" s="10">
        <v>360900</v>
      </c>
      <c r="E49" s="10">
        <v>396800</v>
      </c>
      <c r="F49" s="85">
        <f>D49/E49*100</f>
        <v>90.95262096774194</v>
      </c>
      <c r="G49" s="90">
        <f>C49-C47</f>
        <v>24</v>
      </c>
      <c r="H49" s="91">
        <f>G49*100/C47</f>
        <v>0.0031675808656998505</v>
      </c>
      <c r="I49" s="103" t="s">
        <v>129</v>
      </c>
      <c r="J49" s="70"/>
      <c r="K49" s="51" t="s">
        <v>2</v>
      </c>
      <c r="L49" s="51"/>
      <c r="M49" s="225">
        <f>SUM(M50:M53)</f>
        <v>273177</v>
      </c>
      <c r="N49" s="19">
        <v>395263</v>
      </c>
      <c r="O49" s="27">
        <f>M49*100/N49</f>
        <v>69.1127173552799</v>
      </c>
      <c r="P49" s="22">
        <v>32.8</v>
      </c>
      <c r="Q49" s="243">
        <v>459.3</v>
      </c>
      <c r="R49" s="22">
        <f>P49*100/Q49</f>
        <v>7.141301981275854</v>
      </c>
      <c r="S49" s="22">
        <f aca="true" t="shared" si="0" ref="S49:S63">M49/P49</f>
        <v>8328.567073170732</v>
      </c>
      <c r="T49" s="22">
        <v>860.6</v>
      </c>
      <c r="U49" s="66"/>
      <c r="V49" s="66"/>
      <c r="W49" s="66"/>
      <c r="X49" s="66"/>
    </row>
    <row r="50" spans="1:24" ht="15" customHeight="1">
      <c r="A50" s="7">
        <v>17</v>
      </c>
      <c r="B50" s="5"/>
      <c r="C50" s="60">
        <f>SUM(D50:E50)</f>
        <v>761800</v>
      </c>
      <c r="D50" s="10">
        <v>355700</v>
      </c>
      <c r="E50" s="10">
        <v>406100</v>
      </c>
      <c r="F50" s="85">
        <f>D50/E50*100</f>
        <v>87.58926372814577</v>
      </c>
      <c r="G50" s="90">
        <f>C50-C49</f>
        <v>4100</v>
      </c>
      <c r="H50" s="91">
        <f>G50*100/C49</f>
        <v>0.5411112577537284</v>
      </c>
      <c r="I50" s="103" t="s">
        <v>137</v>
      </c>
      <c r="J50" s="70"/>
      <c r="K50" s="8" t="s">
        <v>138</v>
      </c>
      <c r="L50" s="8"/>
      <c r="M50" s="23">
        <v>228815</v>
      </c>
      <c r="N50" s="16" t="s">
        <v>172</v>
      </c>
      <c r="O50" s="27" t="s">
        <v>139</v>
      </c>
      <c r="P50" s="22">
        <v>25.8</v>
      </c>
      <c r="Q50" s="244" t="s">
        <v>139</v>
      </c>
      <c r="R50" s="27" t="s">
        <v>139</v>
      </c>
      <c r="S50" s="22">
        <f t="shared" si="0"/>
        <v>8868.798449612403</v>
      </c>
      <c r="T50" s="27" t="s">
        <v>139</v>
      </c>
      <c r="U50" s="66"/>
      <c r="V50" s="66"/>
      <c r="W50" s="66"/>
      <c r="X50" s="66"/>
    </row>
    <row r="51" spans="1:24" ht="15" customHeight="1">
      <c r="A51" s="7">
        <v>18</v>
      </c>
      <c r="B51" s="5"/>
      <c r="C51" s="60">
        <f>SUM(D51:E51)</f>
        <v>761600</v>
      </c>
      <c r="D51" s="10">
        <v>347700</v>
      </c>
      <c r="E51" s="10">
        <v>413900</v>
      </c>
      <c r="F51" s="85">
        <f>D51/E51*100</f>
        <v>84.00579850205364</v>
      </c>
      <c r="G51" s="90">
        <f>C51-C50</f>
        <v>-200</v>
      </c>
      <c r="H51" s="91">
        <f>G51*100/C50</f>
        <v>-0.026253609871357313</v>
      </c>
      <c r="I51" s="103" t="s">
        <v>137</v>
      </c>
      <c r="J51" s="70"/>
      <c r="K51" s="8" t="s">
        <v>140</v>
      </c>
      <c r="L51" s="8"/>
      <c r="M51" s="23">
        <v>20948</v>
      </c>
      <c r="N51" s="16" t="s">
        <v>139</v>
      </c>
      <c r="O51" s="27" t="s">
        <v>139</v>
      </c>
      <c r="P51" s="22">
        <v>3.6</v>
      </c>
      <c r="Q51" s="244" t="s">
        <v>173</v>
      </c>
      <c r="R51" s="27" t="s">
        <v>174</v>
      </c>
      <c r="S51" s="22">
        <f t="shared" si="0"/>
        <v>5818.888888888889</v>
      </c>
      <c r="T51" s="27" t="s">
        <v>175</v>
      </c>
      <c r="U51" s="66"/>
      <c r="V51" s="66"/>
      <c r="W51" s="66"/>
      <c r="X51" s="66"/>
    </row>
    <row r="52" spans="1:24" ht="15" customHeight="1">
      <c r="A52" s="7">
        <v>19</v>
      </c>
      <c r="B52" s="5"/>
      <c r="C52" s="60">
        <f>SUM(D52:E52)</f>
        <v>743672</v>
      </c>
      <c r="D52" s="10">
        <v>333341</v>
      </c>
      <c r="E52" s="10">
        <v>410331</v>
      </c>
      <c r="F52" s="85">
        <f>D52/E52*100</f>
        <v>81.23709882996899</v>
      </c>
      <c r="G52" s="90">
        <f>C52-C51</f>
        <v>-17928</v>
      </c>
      <c r="H52" s="91">
        <f>G52*100/C51</f>
        <v>-2.3539915966386555</v>
      </c>
      <c r="I52" s="10">
        <v>169117</v>
      </c>
      <c r="J52" s="70"/>
      <c r="K52" s="8" t="s">
        <v>141</v>
      </c>
      <c r="L52" s="8"/>
      <c r="M52" s="23">
        <v>14953</v>
      </c>
      <c r="N52" s="16" t="s">
        <v>175</v>
      </c>
      <c r="O52" s="27" t="s">
        <v>175</v>
      </c>
      <c r="P52" s="27">
        <v>2.7</v>
      </c>
      <c r="Q52" s="244" t="s">
        <v>175</v>
      </c>
      <c r="R52" s="27" t="s">
        <v>173</v>
      </c>
      <c r="S52" s="22">
        <f t="shared" si="0"/>
        <v>5538.148148148148</v>
      </c>
      <c r="T52" s="27" t="s">
        <v>139</v>
      </c>
      <c r="U52" s="66"/>
      <c r="V52" s="66"/>
      <c r="W52" s="66"/>
      <c r="X52" s="66"/>
    </row>
    <row r="53" spans="1:24" ht="15" customHeight="1">
      <c r="A53" s="7">
        <v>20</v>
      </c>
      <c r="B53" s="5"/>
      <c r="C53" s="60">
        <f>SUM(D53:E53)</f>
        <v>887510</v>
      </c>
      <c r="D53" s="10">
        <v>405264</v>
      </c>
      <c r="E53" s="10">
        <v>482246</v>
      </c>
      <c r="F53" s="85">
        <f>D53/E53*100</f>
        <v>84.03677791002933</v>
      </c>
      <c r="G53" s="90">
        <f>C53-C52</f>
        <v>143838</v>
      </c>
      <c r="H53" s="91">
        <f>G53*100/C52</f>
        <v>19.341591454297056</v>
      </c>
      <c r="I53" s="10">
        <v>186375</v>
      </c>
      <c r="J53" s="70"/>
      <c r="K53" s="8" t="s">
        <v>142</v>
      </c>
      <c r="L53" s="8"/>
      <c r="M53" s="24">
        <v>8461</v>
      </c>
      <c r="N53" s="16" t="s">
        <v>139</v>
      </c>
      <c r="O53" s="27" t="s">
        <v>139</v>
      </c>
      <c r="P53" s="27">
        <v>0.7</v>
      </c>
      <c r="Q53" s="244" t="s">
        <v>175</v>
      </c>
      <c r="R53" s="27" t="s">
        <v>173</v>
      </c>
      <c r="S53" s="22">
        <f t="shared" si="0"/>
        <v>12087.142857142859</v>
      </c>
      <c r="T53" s="27" t="s">
        <v>174</v>
      </c>
      <c r="U53" s="104"/>
      <c r="V53" s="104"/>
      <c r="W53" s="66"/>
      <c r="X53" s="66"/>
    </row>
    <row r="54" spans="1:24" ht="15" customHeight="1">
      <c r="A54" s="7"/>
      <c r="B54" s="5"/>
      <c r="C54" s="60"/>
      <c r="D54" s="10"/>
      <c r="E54" s="10"/>
      <c r="F54" s="85"/>
      <c r="G54" s="86"/>
      <c r="H54" s="62"/>
      <c r="I54" s="10"/>
      <c r="J54" s="70"/>
      <c r="K54" s="51" t="s">
        <v>3</v>
      </c>
      <c r="L54" s="51"/>
      <c r="M54" s="23">
        <v>17005</v>
      </c>
      <c r="N54" s="16">
        <v>49493</v>
      </c>
      <c r="O54" s="27">
        <f>M54*100/N54</f>
        <v>34.35839411633968</v>
      </c>
      <c r="P54" s="22">
        <v>3</v>
      </c>
      <c r="Q54" s="244">
        <v>144.2</v>
      </c>
      <c r="R54" s="22">
        <f>P54*100/Q54</f>
        <v>2.0804438280166435</v>
      </c>
      <c r="S54" s="22">
        <f t="shared" si="0"/>
        <v>5668.333333333333</v>
      </c>
      <c r="T54" s="22">
        <f>N54/Q54</f>
        <v>343.2246879334258</v>
      </c>
      <c r="U54" s="66"/>
      <c r="V54" s="66"/>
      <c r="W54" s="66"/>
      <c r="X54" s="66"/>
    </row>
    <row r="55" spans="1:24" ht="15" customHeight="1">
      <c r="A55" s="7">
        <v>21</v>
      </c>
      <c r="B55" s="7"/>
      <c r="C55" s="64">
        <f>SUM(D55:E55)</f>
        <v>877197</v>
      </c>
      <c r="D55" s="10">
        <v>407430</v>
      </c>
      <c r="E55" s="10">
        <v>469767</v>
      </c>
      <c r="F55" s="85">
        <f>D55/E55*100</f>
        <v>86.73023009279068</v>
      </c>
      <c r="G55" s="90">
        <f>C55-C53</f>
        <v>-10313</v>
      </c>
      <c r="H55" s="91">
        <f>G55*100/C53</f>
        <v>-1.162015075886469</v>
      </c>
      <c r="I55" s="10">
        <v>187181</v>
      </c>
      <c r="J55" s="70"/>
      <c r="K55" s="51" t="s">
        <v>4</v>
      </c>
      <c r="L55" s="51"/>
      <c r="M55" s="23">
        <v>26165</v>
      </c>
      <c r="N55" s="16">
        <v>100273</v>
      </c>
      <c r="O55" s="27">
        <f>M55*100/N55</f>
        <v>26.093764024213897</v>
      </c>
      <c r="P55" s="22">
        <v>4.2</v>
      </c>
      <c r="Q55" s="244">
        <v>374.7</v>
      </c>
      <c r="R55" s="22">
        <f>P55*100/Q55</f>
        <v>1.120896717373899</v>
      </c>
      <c r="S55" s="22">
        <f t="shared" si="0"/>
        <v>6229.761904761905</v>
      </c>
      <c r="T55" s="22">
        <f>N55/Q55</f>
        <v>267.6087536696024</v>
      </c>
      <c r="U55" s="66"/>
      <c r="V55" s="66"/>
      <c r="W55" s="66"/>
      <c r="X55" s="66"/>
    </row>
    <row r="56" spans="1:24" ht="15" customHeight="1">
      <c r="A56" s="8">
        <v>22</v>
      </c>
      <c r="B56" s="8" t="s">
        <v>91</v>
      </c>
      <c r="C56" s="64">
        <f>SUM(D56:E56)</f>
        <v>927743</v>
      </c>
      <c r="D56" s="10">
        <v>443872</v>
      </c>
      <c r="E56" s="10">
        <v>483871</v>
      </c>
      <c r="F56" s="85">
        <f>D56/E56*100</f>
        <v>91.73354055109729</v>
      </c>
      <c r="G56" s="90">
        <f>C56-C55</f>
        <v>50546</v>
      </c>
      <c r="H56" s="91">
        <f>G56*100/C55</f>
        <v>5.762217609043351</v>
      </c>
      <c r="I56" s="10">
        <v>195354</v>
      </c>
      <c r="J56" s="70"/>
      <c r="K56" s="51" t="s">
        <v>5</v>
      </c>
      <c r="L56" s="51"/>
      <c r="M56" s="23">
        <v>14373</v>
      </c>
      <c r="N56" s="19">
        <v>33234</v>
      </c>
      <c r="O56" s="27">
        <f>M56*100/N56</f>
        <v>43.24787867846182</v>
      </c>
      <c r="P56" s="22">
        <v>1.8</v>
      </c>
      <c r="Q56" s="243">
        <v>271.2</v>
      </c>
      <c r="R56" s="22">
        <f>P56*100/Q56</f>
        <v>0.6637168141592921</v>
      </c>
      <c r="S56" s="22">
        <f t="shared" si="0"/>
        <v>7985</v>
      </c>
      <c r="T56" s="22">
        <f>N56/Q56</f>
        <v>122.54424778761063</v>
      </c>
      <c r="U56" s="66"/>
      <c r="V56" s="66"/>
      <c r="W56" s="66"/>
      <c r="X56" s="66"/>
    </row>
    <row r="57" spans="1:24" ht="15" customHeight="1">
      <c r="A57" s="7">
        <v>23</v>
      </c>
      <c r="B57" s="7"/>
      <c r="C57" s="64">
        <f>SUM(D57:E57)</f>
        <v>942000</v>
      </c>
      <c r="D57" s="10">
        <v>450800</v>
      </c>
      <c r="E57" s="10">
        <v>491200</v>
      </c>
      <c r="F57" s="85">
        <f>D57/E57*100</f>
        <v>91.77524429967427</v>
      </c>
      <c r="G57" s="90">
        <f>C57-C56</f>
        <v>14257</v>
      </c>
      <c r="H57" s="91">
        <f>G57*100/C56</f>
        <v>1.5367402394844263</v>
      </c>
      <c r="I57" s="10">
        <v>194824</v>
      </c>
      <c r="J57" s="70"/>
      <c r="K57" s="51" t="s">
        <v>98</v>
      </c>
      <c r="L57" s="51"/>
      <c r="M57" s="24">
        <v>7173</v>
      </c>
      <c r="N57" s="19">
        <v>28238</v>
      </c>
      <c r="O57" s="27">
        <f>M57*100/N57</f>
        <v>25.40194064735463</v>
      </c>
      <c r="P57" s="28">
        <v>1.9</v>
      </c>
      <c r="Q57" s="243">
        <v>247.3</v>
      </c>
      <c r="R57" s="22">
        <f>P57*100/Q57</f>
        <v>0.7682976142337242</v>
      </c>
      <c r="S57" s="22">
        <f t="shared" si="0"/>
        <v>3775.263157894737</v>
      </c>
      <c r="T57" s="22">
        <f>N57/Q57</f>
        <v>114.18520016174686</v>
      </c>
      <c r="U57" s="66"/>
      <c r="V57" s="66"/>
      <c r="W57" s="66"/>
      <c r="X57" s="66"/>
    </row>
    <row r="58" spans="1:24" ht="15" customHeight="1">
      <c r="A58" s="7">
        <v>24</v>
      </c>
      <c r="B58" s="7"/>
      <c r="C58" s="64">
        <f>SUM(D58:E58)</f>
        <v>965100</v>
      </c>
      <c r="D58" s="10">
        <v>463700</v>
      </c>
      <c r="E58" s="10">
        <v>501400</v>
      </c>
      <c r="F58" s="85">
        <f>D58/E58*100</f>
        <v>92.48105305145592</v>
      </c>
      <c r="G58" s="90">
        <f>C58-C57</f>
        <v>23100</v>
      </c>
      <c r="H58" s="91">
        <f>G58*100/C57</f>
        <v>2.4522292993630574</v>
      </c>
      <c r="I58" s="10">
        <v>196218</v>
      </c>
      <c r="J58" s="70"/>
      <c r="K58" s="51" t="s">
        <v>7</v>
      </c>
      <c r="L58" s="51"/>
      <c r="M58" s="23">
        <f>SUM(M59:M60)</f>
        <v>17807</v>
      </c>
      <c r="N58" s="19">
        <v>61599</v>
      </c>
      <c r="O58" s="27">
        <f>M58*100/N58</f>
        <v>28.907936817156124</v>
      </c>
      <c r="P58" s="22">
        <v>3</v>
      </c>
      <c r="Q58" s="243">
        <v>152</v>
      </c>
      <c r="R58" s="22">
        <f>P58*100/Q58</f>
        <v>1.9736842105263157</v>
      </c>
      <c r="S58" s="22">
        <f t="shared" si="0"/>
        <v>5935.666666666667</v>
      </c>
      <c r="T58" s="22">
        <v>405.2</v>
      </c>
      <c r="U58" s="66"/>
      <c r="V58" s="66"/>
      <c r="W58" s="66"/>
      <c r="X58" s="66"/>
    </row>
    <row r="59" spans="1:24" ht="15" customHeight="1">
      <c r="A59" s="8">
        <v>25</v>
      </c>
      <c r="B59" s="8" t="s">
        <v>91</v>
      </c>
      <c r="C59" s="64">
        <f>SUM(D59:E59)</f>
        <v>957279</v>
      </c>
      <c r="D59" s="10">
        <v>460859</v>
      </c>
      <c r="E59" s="10">
        <v>496420</v>
      </c>
      <c r="F59" s="85">
        <f>D59/E59*100</f>
        <v>92.83650940735667</v>
      </c>
      <c r="G59" s="90">
        <f>C59-C58</f>
        <v>-7821</v>
      </c>
      <c r="H59" s="91">
        <f>G59*100/C58</f>
        <v>-0.8103823437985701</v>
      </c>
      <c r="I59" s="10">
        <v>194652</v>
      </c>
      <c r="J59" s="70"/>
      <c r="K59" s="8" t="s">
        <v>138</v>
      </c>
      <c r="L59" s="8"/>
      <c r="M59" s="23">
        <v>10536</v>
      </c>
      <c r="N59" s="16" t="s">
        <v>174</v>
      </c>
      <c r="O59" s="27" t="s">
        <v>176</v>
      </c>
      <c r="P59" s="22">
        <v>2.1</v>
      </c>
      <c r="Q59" s="244" t="s">
        <v>139</v>
      </c>
      <c r="R59" s="27" t="s">
        <v>173</v>
      </c>
      <c r="S59" s="22">
        <f t="shared" si="0"/>
        <v>5017.142857142857</v>
      </c>
      <c r="T59" s="226" t="s">
        <v>174</v>
      </c>
      <c r="U59" s="66"/>
      <c r="V59" s="66"/>
      <c r="W59" s="66"/>
      <c r="X59" s="66"/>
    </row>
    <row r="60" spans="1:24" ht="15" customHeight="1">
      <c r="A60" s="8"/>
      <c r="B60" s="8"/>
      <c r="C60" s="64"/>
      <c r="D60" s="10"/>
      <c r="E60" s="10"/>
      <c r="F60" s="85"/>
      <c r="G60" s="86"/>
      <c r="H60" s="62"/>
      <c r="I60" s="10"/>
      <c r="J60" s="70"/>
      <c r="K60" s="8" t="s">
        <v>140</v>
      </c>
      <c r="L60" s="8"/>
      <c r="M60" s="18">
        <v>7271</v>
      </c>
      <c r="N60" s="16" t="s">
        <v>174</v>
      </c>
      <c r="O60" s="27" t="s">
        <v>174</v>
      </c>
      <c r="P60" s="22">
        <v>0.9</v>
      </c>
      <c r="Q60" s="245" t="s">
        <v>177</v>
      </c>
      <c r="R60" s="30" t="s">
        <v>175</v>
      </c>
      <c r="S60" s="22">
        <f t="shared" si="0"/>
        <v>8078.888888888889</v>
      </c>
      <c r="T60" s="227" t="s">
        <v>175</v>
      </c>
      <c r="U60" s="66"/>
      <c r="V60" s="66"/>
      <c r="W60" s="66"/>
      <c r="X60" s="66"/>
    </row>
    <row r="61" spans="1:24" ht="15" customHeight="1">
      <c r="A61" s="7">
        <v>26</v>
      </c>
      <c r="B61" s="7"/>
      <c r="C61" s="64">
        <f>SUM(D61:E61)</f>
        <v>960100</v>
      </c>
      <c r="D61" s="10">
        <v>462200</v>
      </c>
      <c r="E61" s="10">
        <v>497900</v>
      </c>
      <c r="F61" s="85">
        <f>D61/E61*100</f>
        <v>92.82988551918055</v>
      </c>
      <c r="G61" s="90">
        <f>C61-C59</f>
        <v>2821</v>
      </c>
      <c r="H61" s="91">
        <f>G61*100/C59</f>
        <v>0.294689427011352</v>
      </c>
      <c r="I61" s="10">
        <v>195709</v>
      </c>
      <c r="J61" s="70"/>
      <c r="K61" s="51" t="s">
        <v>8</v>
      </c>
      <c r="L61" s="52"/>
      <c r="M61" s="21">
        <v>7998</v>
      </c>
      <c r="N61" s="19">
        <v>28726</v>
      </c>
      <c r="O61" s="27">
        <f aca="true" t="shared" si="1" ref="O61:O67">M61*100/N61</f>
        <v>27.842372763350276</v>
      </c>
      <c r="P61" s="28">
        <v>1.6</v>
      </c>
      <c r="Q61" s="243">
        <v>81</v>
      </c>
      <c r="R61" s="22">
        <f aca="true" t="shared" si="2" ref="R61:R67">P61*100/Q61</f>
        <v>1.9753086419753085</v>
      </c>
      <c r="S61" s="22">
        <f t="shared" si="0"/>
        <v>4998.75</v>
      </c>
      <c r="T61" s="22">
        <v>354.5</v>
      </c>
      <c r="U61" s="66"/>
      <c r="V61" s="66"/>
      <c r="W61" s="66"/>
      <c r="X61" s="66"/>
    </row>
    <row r="62" spans="1:24" ht="15" customHeight="1">
      <c r="A62" s="7">
        <v>27</v>
      </c>
      <c r="B62" s="7"/>
      <c r="C62" s="64">
        <f>SUM(D62:E62)</f>
        <v>959300</v>
      </c>
      <c r="D62" s="10">
        <v>461600</v>
      </c>
      <c r="E62" s="10">
        <v>497700</v>
      </c>
      <c r="F62" s="85">
        <f>D62/E62*100</f>
        <v>92.74663451878642</v>
      </c>
      <c r="G62" s="90">
        <f>C62-C61</f>
        <v>-800</v>
      </c>
      <c r="H62" s="91">
        <f>G62*100/C61</f>
        <v>-0.08332465368190814</v>
      </c>
      <c r="I62" s="10">
        <v>195490</v>
      </c>
      <c r="J62" s="70"/>
      <c r="K62" s="51" t="s">
        <v>9</v>
      </c>
      <c r="L62" s="52"/>
      <c r="M62" s="18">
        <v>10264</v>
      </c>
      <c r="N62" s="19">
        <v>36170</v>
      </c>
      <c r="O62" s="27">
        <f t="shared" si="1"/>
        <v>28.377108100635887</v>
      </c>
      <c r="P62" s="22">
        <v>1.9</v>
      </c>
      <c r="Q62" s="244">
        <v>59.8</v>
      </c>
      <c r="R62" s="22">
        <f t="shared" si="2"/>
        <v>3.177257525083612</v>
      </c>
      <c r="S62" s="22">
        <f t="shared" si="0"/>
        <v>5402.105263157895</v>
      </c>
      <c r="T62" s="22">
        <v>605.4</v>
      </c>
      <c r="U62" s="66"/>
      <c r="V62" s="66"/>
      <c r="W62" s="66"/>
      <c r="X62" s="66"/>
    </row>
    <row r="63" spans="1:24" ht="15" customHeight="1">
      <c r="A63" s="7">
        <v>28</v>
      </c>
      <c r="B63" s="7"/>
      <c r="C63" s="64">
        <f>SUM(D63:E63)</f>
        <v>958000</v>
      </c>
      <c r="D63" s="10">
        <v>461100</v>
      </c>
      <c r="E63" s="10">
        <v>496900</v>
      </c>
      <c r="F63" s="85">
        <f>D63/E63*100</f>
        <v>92.79533105252565</v>
      </c>
      <c r="G63" s="90">
        <f>C63-C62</f>
        <v>-1300</v>
      </c>
      <c r="H63" s="91">
        <f>G63*100/C62</f>
        <v>-0.13551548003752736</v>
      </c>
      <c r="I63" s="10">
        <v>196079</v>
      </c>
      <c r="J63" s="70"/>
      <c r="K63" s="51" t="s">
        <v>97</v>
      </c>
      <c r="L63" s="52"/>
      <c r="M63" s="18">
        <v>5955</v>
      </c>
      <c r="N63" s="19">
        <v>12806</v>
      </c>
      <c r="O63" s="27">
        <f t="shared" si="1"/>
        <v>46.501639856317354</v>
      </c>
      <c r="P63" s="22">
        <v>0.7</v>
      </c>
      <c r="Q63" s="244">
        <v>154.6</v>
      </c>
      <c r="R63" s="22">
        <f t="shared" si="2"/>
        <v>0.4527813712807245</v>
      </c>
      <c r="S63" s="22">
        <f t="shared" si="0"/>
        <v>8507.142857142857</v>
      </c>
      <c r="T63" s="22">
        <f>N63/Q63</f>
        <v>82.83311772315653</v>
      </c>
      <c r="U63" s="66"/>
      <c r="V63" s="66"/>
      <c r="W63" s="66"/>
      <c r="X63" s="66"/>
    </row>
    <row r="64" spans="1:24" ht="15" customHeight="1">
      <c r="A64" s="7">
        <v>29</v>
      </c>
      <c r="B64" s="7"/>
      <c r="C64" s="64">
        <f>SUM(D64:E64)</f>
        <v>962400</v>
      </c>
      <c r="D64" s="10">
        <v>462700</v>
      </c>
      <c r="E64" s="10">
        <v>499700</v>
      </c>
      <c r="F64" s="85">
        <f>D64/E64*100</f>
        <v>92.59555733440064</v>
      </c>
      <c r="G64" s="90">
        <f>C64-C63</f>
        <v>4400</v>
      </c>
      <c r="H64" s="91">
        <f>G64*100/C63</f>
        <v>0.4592901878914405</v>
      </c>
      <c r="I64" s="10">
        <v>197301</v>
      </c>
      <c r="J64" s="70"/>
      <c r="K64" s="51" t="s">
        <v>18</v>
      </c>
      <c r="L64" s="52"/>
      <c r="M64" s="18">
        <v>5012</v>
      </c>
      <c r="N64" s="19">
        <v>12055</v>
      </c>
      <c r="O64" s="27">
        <f t="shared" si="1"/>
        <v>41.576109498133555</v>
      </c>
      <c r="P64" s="22">
        <v>0.6</v>
      </c>
      <c r="Q64" s="243">
        <v>9.7</v>
      </c>
      <c r="R64" s="22">
        <f t="shared" si="2"/>
        <v>6.185567010309279</v>
      </c>
      <c r="S64" s="22">
        <v>8353.3</v>
      </c>
      <c r="T64" s="22">
        <v>1246.6</v>
      </c>
      <c r="U64" s="66"/>
      <c r="V64" s="66"/>
      <c r="W64" s="66"/>
      <c r="X64" s="66"/>
    </row>
    <row r="65" spans="1:24" ht="15" customHeight="1">
      <c r="A65" s="8">
        <v>30</v>
      </c>
      <c r="B65" s="8" t="s">
        <v>91</v>
      </c>
      <c r="C65" s="64">
        <f>SUM(D65:E65)</f>
        <v>966187</v>
      </c>
      <c r="D65" s="10">
        <v>463477</v>
      </c>
      <c r="E65" s="10">
        <v>502710</v>
      </c>
      <c r="F65" s="85">
        <f>D65/E65*100</f>
        <v>92.1956993097412</v>
      </c>
      <c r="G65" s="90">
        <f>C65-C64</f>
        <v>3787</v>
      </c>
      <c r="H65" s="91">
        <f>G65*100/C64</f>
        <v>0.3934954280964256</v>
      </c>
      <c r="I65" s="10">
        <v>198161</v>
      </c>
      <c r="J65" s="70"/>
      <c r="K65" s="51" t="s">
        <v>115</v>
      </c>
      <c r="L65" s="52"/>
      <c r="M65" s="18">
        <v>5170</v>
      </c>
      <c r="N65" s="19">
        <v>15252</v>
      </c>
      <c r="O65" s="27">
        <f t="shared" si="1"/>
        <v>33.897193810647785</v>
      </c>
      <c r="P65" s="22">
        <v>0.8</v>
      </c>
      <c r="Q65" s="243">
        <v>35.4</v>
      </c>
      <c r="R65" s="22">
        <f t="shared" si="2"/>
        <v>2.2598870056497176</v>
      </c>
      <c r="S65" s="22">
        <f>M65/P65</f>
        <v>6462.5</v>
      </c>
      <c r="T65" s="22">
        <v>430.5</v>
      </c>
      <c r="U65" s="66"/>
      <c r="V65" s="66"/>
      <c r="W65" s="66"/>
      <c r="X65" s="66"/>
    </row>
    <row r="66" spans="1:24" ht="15" customHeight="1">
      <c r="A66" s="203"/>
      <c r="B66" s="203"/>
      <c r="C66" s="209"/>
      <c r="D66" s="210"/>
      <c r="E66" s="210"/>
      <c r="F66" s="211"/>
      <c r="G66" s="212"/>
      <c r="H66" s="213"/>
      <c r="I66" s="210"/>
      <c r="J66" s="70"/>
      <c r="K66" s="51" t="s">
        <v>20</v>
      </c>
      <c r="L66" s="52"/>
      <c r="M66" s="18">
        <v>10846</v>
      </c>
      <c r="N66" s="19">
        <v>23757</v>
      </c>
      <c r="O66" s="27">
        <f t="shared" si="1"/>
        <v>45.65391253104348</v>
      </c>
      <c r="P66" s="22">
        <v>1.9</v>
      </c>
      <c r="Q66" s="243">
        <v>13.5</v>
      </c>
      <c r="R66" s="22">
        <f t="shared" si="2"/>
        <v>14.074074074074074</v>
      </c>
      <c r="S66" s="22">
        <f>M66/P66</f>
        <v>5708.421052631579</v>
      </c>
      <c r="T66" s="22">
        <v>1766.3</v>
      </c>
      <c r="U66" s="66"/>
      <c r="V66" s="66"/>
      <c r="W66" s="66"/>
      <c r="X66" s="66"/>
    </row>
    <row r="67" spans="1:24" ht="15" customHeight="1">
      <c r="A67" s="214" t="s">
        <v>171</v>
      </c>
      <c r="B67" s="215"/>
      <c r="C67" s="216" t="s">
        <v>171</v>
      </c>
      <c r="D67" s="217" t="s">
        <v>171</v>
      </c>
      <c r="E67" s="217" t="s">
        <v>171</v>
      </c>
      <c r="F67" s="218" t="s">
        <v>171</v>
      </c>
      <c r="G67" s="219" t="s">
        <v>171</v>
      </c>
      <c r="H67" s="220" t="s">
        <v>171</v>
      </c>
      <c r="I67" s="217"/>
      <c r="J67" s="70"/>
      <c r="K67" s="51" t="s">
        <v>31</v>
      </c>
      <c r="L67" s="56"/>
      <c r="M67" s="228">
        <v>5652</v>
      </c>
      <c r="N67" s="33">
        <v>16870</v>
      </c>
      <c r="O67" s="27">
        <f t="shared" si="1"/>
        <v>33.50326022525193</v>
      </c>
      <c r="P67" s="31">
        <v>1.2</v>
      </c>
      <c r="Q67" s="246">
        <v>13.2</v>
      </c>
      <c r="R67" s="22">
        <f t="shared" si="2"/>
        <v>9.090909090909092</v>
      </c>
      <c r="S67" s="22">
        <f>M67/P67</f>
        <v>4710</v>
      </c>
      <c r="T67" s="22">
        <f>N67/Q67</f>
        <v>1278.030303030303</v>
      </c>
      <c r="U67" s="66"/>
      <c r="V67" s="66"/>
      <c r="W67" s="66"/>
      <c r="X67" s="66"/>
    </row>
    <row r="68" spans="1:24" ht="15" customHeight="1">
      <c r="A68" s="8" t="s">
        <v>171</v>
      </c>
      <c r="B68" s="7"/>
      <c r="C68" s="60" t="s">
        <v>171</v>
      </c>
      <c r="D68" s="10" t="s">
        <v>171</v>
      </c>
      <c r="E68" s="10" t="s">
        <v>171</v>
      </c>
      <c r="F68" s="85" t="s">
        <v>171</v>
      </c>
      <c r="G68" s="90" t="s">
        <v>171</v>
      </c>
      <c r="H68" s="91" t="s">
        <v>171</v>
      </c>
      <c r="I68" s="10"/>
      <c r="J68" s="70"/>
      <c r="K68" s="55"/>
      <c r="L68" s="55"/>
      <c r="M68" s="25"/>
      <c r="N68" s="105"/>
      <c r="O68" s="29"/>
      <c r="P68" s="106"/>
      <c r="Q68" s="107"/>
      <c r="R68" s="106"/>
      <c r="S68" s="106"/>
      <c r="T68" s="32"/>
      <c r="U68" s="66"/>
      <c r="V68" s="66"/>
      <c r="W68" s="66"/>
      <c r="X68" s="66"/>
    </row>
    <row r="69" spans="1:24" ht="15" customHeight="1">
      <c r="A69" s="8" t="s">
        <v>171</v>
      </c>
      <c r="B69" s="7"/>
      <c r="C69" s="60" t="s">
        <v>171</v>
      </c>
      <c r="D69" s="10" t="s">
        <v>171</v>
      </c>
      <c r="E69" s="10" t="s">
        <v>171</v>
      </c>
      <c r="F69" s="85" t="s">
        <v>171</v>
      </c>
      <c r="G69" s="90" t="s">
        <v>171</v>
      </c>
      <c r="H69" s="91" t="s">
        <v>171</v>
      </c>
      <c r="I69" s="10"/>
      <c r="J69" s="70"/>
      <c r="K69" s="108" t="s">
        <v>122</v>
      </c>
      <c r="L69" s="11"/>
      <c r="M69" s="83"/>
      <c r="N69" s="83"/>
      <c r="O69" s="83"/>
      <c r="P69" s="83"/>
      <c r="Q69" s="83"/>
      <c r="R69" s="83"/>
      <c r="S69" s="83"/>
      <c r="T69" s="66"/>
      <c r="U69" s="66"/>
      <c r="V69" s="66"/>
      <c r="W69" s="66"/>
      <c r="X69" s="66"/>
    </row>
    <row r="70" spans="1:24" ht="15" customHeight="1">
      <c r="A70" s="8" t="s">
        <v>171</v>
      </c>
      <c r="B70" s="7"/>
      <c r="C70" s="60" t="s">
        <v>171</v>
      </c>
      <c r="D70" s="10" t="s">
        <v>171</v>
      </c>
      <c r="E70" s="10" t="s">
        <v>171</v>
      </c>
      <c r="F70" s="85" t="s">
        <v>171</v>
      </c>
      <c r="G70" s="90" t="s">
        <v>171</v>
      </c>
      <c r="H70" s="91" t="s">
        <v>171</v>
      </c>
      <c r="I70" s="10"/>
      <c r="J70" s="70"/>
      <c r="K70" s="11" t="s">
        <v>123</v>
      </c>
      <c r="L70" s="66"/>
      <c r="M70" s="66"/>
      <c r="N70" s="66"/>
      <c r="O70" s="66"/>
      <c r="P70" s="66"/>
      <c r="Q70" s="66"/>
      <c r="R70" s="66"/>
      <c r="S70" s="66"/>
      <c r="T70" s="83"/>
      <c r="U70" s="83"/>
      <c r="V70" s="66"/>
      <c r="W70" s="66"/>
      <c r="X70" s="66"/>
    </row>
    <row r="71" spans="1:24" ht="15" customHeight="1">
      <c r="A71" s="8" t="s">
        <v>171</v>
      </c>
      <c r="B71" s="8" t="s">
        <v>171</v>
      </c>
      <c r="C71" s="60" t="s">
        <v>171</v>
      </c>
      <c r="D71" s="10" t="s">
        <v>171</v>
      </c>
      <c r="E71" s="10" t="s">
        <v>171</v>
      </c>
      <c r="F71" s="85" t="s">
        <v>171</v>
      </c>
      <c r="G71" s="90" t="s">
        <v>171</v>
      </c>
      <c r="H71" s="91" t="s">
        <v>171</v>
      </c>
      <c r="I71" s="10"/>
      <c r="J71" s="70"/>
      <c r="K71" s="11" t="s">
        <v>252</v>
      </c>
      <c r="L71" s="66"/>
      <c r="M71" s="66"/>
      <c r="N71" s="66"/>
      <c r="O71" s="66"/>
      <c r="P71" s="66"/>
      <c r="Q71" s="66"/>
      <c r="R71" s="66"/>
      <c r="S71" s="66"/>
      <c r="T71" s="66"/>
      <c r="U71" s="83"/>
      <c r="V71" s="66"/>
      <c r="W71" s="66"/>
      <c r="X71" s="66"/>
    </row>
    <row r="72" spans="1:24" ht="13.5">
      <c r="A72" s="67"/>
      <c r="B72" s="67"/>
      <c r="C72" s="70"/>
      <c r="D72" s="70"/>
      <c r="E72" s="70"/>
      <c r="F72" s="70"/>
      <c r="G72" s="70"/>
      <c r="H72" s="70"/>
      <c r="I72" s="70"/>
      <c r="J72" s="70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ht="14.25">
      <c r="A73" s="7"/>
      <c r="B73" s="7"/>
      <c r="C73" s="60"/>
      <c r="D73" s="10"/>
      <c r="E73" s="10"/>
      <c r="F73" s="85"/>
      <c r="G73" s="86"/>
      <c r="H73" s="62"/>
      <c r="I73" s="10"/>
      <c r="J73" s="70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ht="14.25">
      <c r="A74" s="7"/>
      <c r="B74" s="7"/>
      <c r="C74" s="60"/>
      <c r="D74" s="10"/>
      <c r="E74" s="10"/>
      <c r="F74" s="85"/>
      <c r="G74" s="86"/>
      <c r="H74" s="62"/>
      <c r="I74" s="10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ht="14.25">
      <c r="A75" s="7"/>
      <c r="B75" s="7"/>
      <c r="C75" s="60"/>
      <c r="D75" s="10"/>
      <c r="E75" s="10"/>
      <c r="F75" s="85"/>
      <c r="G75" s="86"/>
      <c r="H75" s="62"/>
      <c r="I75" s="10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 ht="14.25">
      <c r="A76" s="7"/>
      <c r="B76" s="7"/>
      <c r="C76" s="60"/>
      <c r="D76" s="10"/>
      <c r="E76" s="10"/>
      <c r="F76" s="85"/>
      <c r="G76" s="86"/>
      <c r="H76" s="62"/>
      <c r="I76" s="10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 ht="14.25">
      <c r="A77" s="8"/>
      <c r="B77" s="8"/>
      <c r="C77" s="60"/>
      <c r="D77" s="60"/>
      <c r="E77" s="60"/>
      <c r="F77" s="85"/>
      <c r="G77" s="86"/>
      <c r="H77" s="62"/>
      <c r="I77" s="60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 ht="14.25">
      <c r="A78" s="8"/>
      <c r="B78" s="8"/>
      <c r="C78" s="60"/>
      <c r="D78" s="60"/>
      <c r="E78" s="60"/>
      <c r="F78" s="85"/>
      <c r="G78" s="86"/>
      <c r="H78" s="62"/>
      <c r="I78" s="60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4.25">
      <c r="A79" s="7"/>
      <c r="B79" s="7"/>
      <c r="C79" s="60"/>
      <c r="D79" s="10"/>
      <c r="E79" s="10"/>
      <c r="F79" s="10"/>
      <c r="G79" s="86"/>
      <c r="H79" s="62"/>
      <c r="I79" s="10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 ht="14.25">
      <c r="A80" s="7"/>
      <c r="B80" s="7"/>
      <c r="C80" s="60"/>
      <c r="D80" s="10"/>
      <c r="E80" s="10"/>
      <c r="F80" s="10"/>
      <c r="G80" s="86"/>
      <c r="H80" s="62"/>
      <c r="I80" s="10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 ht="14.25">
      <c r="A81" s="61"/>
      <c r="B81" s="61"/>
      <c r="C81" s="60"/>
      <c r="D81" s="10"/>
      <c r="E81" s="10"/>
      <c r="F81" s="10"/>
      <c r="G81" s="86"/>
      <c r="H81" s="62"/>
      <c r="I81" s="10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 ht="14.25">
      <c r="A82" s="7"/>
      <c r="B82" s="7"/>
      <c r="C82" s="60"/>
      <c r="D82" s="10"/>
      <c r="E82" s="10"/>
      <c r="F82" s="10"/>
      <c r="G82" s="86"/>
      <c r="H82" s="62"/>
      <c r="I82" s="60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 ht="14.25">
      <c r="A83" s="8"/>
      <c r="B83" s="8"/>
      <c r="C83" s="60"/>
      <c r="D83" s="10"/>
      <c r="E83" s="10"/>
      <c r="F83" s="10"/>
      <c r="G83" s="86"/>
      <c r="H83" s="62"/>
      <c r="I83" s="10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 ht="14.25">
      <c r="A84" s="8"/>
      <c r="B84" s="8"/>
      <c r="C84" s="60"/>
      <c r="D84" s="10"/>
      <c r="E84" s="10"/>
      <c r="F84" s="10"/>
      <c r="G84" s="86"/>
      <c r="H84" s="62"/>
      <c r="I84" s="10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 ht="14.25">
      <c r="A85" s="7"/>
      <c r="B85" s="7"/>
      <c r="C85" s="60"/>
      <c r="D85" s="10"/>
      <c r="E85" s="10"/>
      <c r="F85" s="10"/>
      <c r="G85" s="86"/>
      <c r="H85" s="62"/>
      <c r="I85" s="10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 ht="14.25">
      <c r="A86" s="7"/>
      <c r="B86" s="7"/>
      <c r="C86" s="60"/>
      <c r="D86" s="10"/>
      <c r="E86" s="10"/>
      <c r="F86" s="10"/>
      <c r="G86" s="86"/>
      <c r="H86" s="62"/>
      <c r="I86" s="10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ht="14.25">
      <c r="A87" s="11"/>
      <c r="B87" s="61"/>
      <c r="C87" s="60"/>
      <c r="D87" s="10"/>
      <c r="E87" s="10"/>
      <c r="F87" s="10"/>
      <c r="G87" s="86"/>
      <c r="H87" s="62"/>
      <c r="I87" s="10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 ht="14.25">
      <c r="A88" s="7"/>
      <c r="B88" s="7"/>
      <c r="C88" s="60"/>
      <c r="D88" s="10"/>
      <c r="E88" s="10"/>
      <c r="F88" s="10"/>
      <c r="G88" s="86"/>
      <c r="H88" s="62"/>
      <c r="I88" s="10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 ht="14.25">
      <c r="A89" s="8"/>
      <c r="B89" s="8"/>
      <c r="C89" s="60"/>
      <c r="D89" s="10"/>
      <c r="E89" s="10"/>
      <c r="F89" s="10"/>
      <c r="G89" s="86"/>
      <c r="H89" s="62"/>
      <c r="I89" s="10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 ht="14.25">
      <c r="A90" s="7"/>
      <c r="B90" s="7"/>
      <c r="C90" s="60"/>
      <c r="D90" s="10"/>
      <c r="E90" s="10"/>
      <c r="F90" s="10"/>
      <c r="G90" s="86"/>
      <c r="H90" s="62"/>
      <c r="I90" s="10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 ht="14.25">
      <c r="A91" s="7"/>
      <c r="B91" s="7"/>
      <c r="C91" s="60"/>
      <c r="D91" s="10"/>
      <c r="E91" s="10"/>
      <c r="F91" s="10"/>
      <c r="G91" s="86"/>
      <c r="H91" s="62"/>
      <c r="I91" s="10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 ht="14.25">
      <c r="A92" s="7"/>
      <c r="B92" s="7"/>
      <c r="C92" s="60"/>
      <c r="D92" s="10"/>
      <c r="E92" s="10"/>
      <c r="F92" s="10"/>
      <c r="G92" s="86"/>
      <c r="H92" s="62"/>
      <c r="I92" s="10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 ht="14.25">
      <c r="A93" s="7"/>
      <c r="B93" s="7"/>
      <c r="C93" s="60"/>
      <c r="D93" s="10"/>
      <c r="E93" s="60"/>
      <c r="F93" s="10"/>
      <c r="G93" s="86"/>
      <c r="H93" s="62"/>
      <c r="I93" s="10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 ht="14.25">
      <c r="A94" s="7"/>
      <c r="B94" s="7"/>
      <c r="C94" s="60"/>
      <c r="D94" s="10"/>
      <c r="E94" s="10"/>
      <c r="F94" s="10"/>
      <c r="G94" s="86"/>
      <c r="H94" s="62"/>
      <c r="I94" s="10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 ht="14.25">
      <c r="A95" s="8"/>
      <c r="B95" s="8"/>
      <c r="C95" s="60"/>
      <c r="D95" s="10"/>
      <c r="E95" s="10"/>
      <c r="F95" s="10"/>
      <c r="G95" s="86"/>
      <c r="H95" s="62"/>
      <c r="I95" s="10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 ht="14.25">
      <c r="A96" s="7"/>
      <c r="B96" s="7"/>
      <c r="C96" s="60"/>
      <c r="D96" s="10"/>
      <c r="E96" s="10"/>
      <c r="F96" s="10"/>
      <c r="G96" s="86"/>
      <c r="H96" s="62"/>
      <c r="I96" s="10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 ht="14.25">
      <c r="A97" s="7"/>
      <c r="B97" s="7"/>
      <c r="C97" s="60"/>
      <c r="D97" s="10"/>
      <c r="E97" s="10"/>
      <c r="F97" s="10"/>
      <c r="G97" s="86"/>
      <c r="H97" s="62"/>
      <c r="I97" s="10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 ht="14.25">
      <c r="A98" s="7"/>
      <c r="B98" s="7"/>
      <c r="C98" s="60"/>
      <c r="D98" s="10"/>
      <c r="E98" s="10"/>
      <c r="F98" s="10"/>
      <c r="G98" s="86"/>
      <c r="H98" s="62"/>
      <c r="I98" s="10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 ht="14.25">
      <c r="A99" s="7"/>
      <c r="B99" s="7"/>
      <c r="C99" s="60"/>
      <c r="D99" s="10"/>
      <c r="E99" s="10"/>
      <c r="F99" s="10"/>
      <c r="G99" s="86"/>
      <c r="H99" s="62"/>
      <c r="I99" s="10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 ht="14.25">
      <c r="A100" s="7"/>
      <c r="B100" s="7"/>
      <c r="C100" s="60"/>
      <c r="D100" s="10"/>
      <c r="E100" s="10"/>
      <c r="F100" s="10"/>
      <c r="G100" s="86"/>
      <c r="H100" s="62"/>
      <c r="I100" s="10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 ht="14.25">
      <c r="A101" s="8"/>
      <c r="B101" s="8"/>
      <c r="C101" s="60"/>
      <c r="D101" s="10"/>
      <c r="E101" s="10"/>
      <c r="F101" s="10"/>
      <c r="G101" s="86"/>
      <c r="H101" s="62"/>
      <c r="I101" s="10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 ht="14.25">
      <c r="A102" s="7"/>
      <c r="B102" s="7"/>
      <c r="C102" s="60"/>
      <c r="D102" s="10"/>
      <c r="E102" s="10"/>
      <c r="F102" s="10"/>
      <c r="G102" s="86"/>
      <c r="H102" s="62"/>
      <c r="I102" s="10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 ht="14.25">
      <c r="A103" s="7"/>
      <c r="B103" s="7"/>
      <c r="C103" s="60"/>
      <c r="D103" s="10"/>
      <c r="E103" s="10"/>
      <c r="F103" s="10"/>
      <c r="G103" s="86"/>
      <c r="H103" s="62"/>
      <c r="I103" s="10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 ht="14.25">
      <c r="A104" s="9"/>
      <c r="B104" s="9"/>
      <c r="C104" s="109"/>
      <c r="D104" s="93"/>
      <c r="E104" s="93"/>
      <c r="F104" s="93"/>
      <c r="G104" s="94"/>
      <c r="H104" s="95"/>
      <c r="I104" s="93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 ht="13.5">
      <c r="A105" s="67"/>
      <c r="B105" s="67"/>
      <c r="C105" s="70"/>
      <c r="D105" s="70"/>
      <c r="E105" s="70"/>
      <c r="F105" s="70"/>
      <c r="G105" s="70"/>
      <c r="H105" s="70"/>
      <c r="I105" s="70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 ht="13.5">
      <c r="A106" s="171"/>
      <c r="B106" s="67"/>
      <c r="C106" s="70"/>
      <c r="D106" s="70"/>
      <c r="E106" s="70"/>
      <c r="F106" s="70"/>
      <c r="G106" s="70"/>
      <c r="H106" s="70"/>
      <c r="I106" s="70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 ht="13.5">
      <c r="A107" s="67"/>
      <c r="B107" s="67"/>
      <c r="C107" s="70"/>
      <c r="D107" s="70"/>
      <c r="E107" s="70"/>
      <c r="F107" s="70"/>
      <c r="G107" s="70"/>
      <c r="H107" s="70"/>
      <c r="I107" s="70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  <row r="108" spans="1:24" ht="13.5">
      <c r="A108" s="67"/>
      <c r="B108" s="67"/>
      <c r="C108" s="70"/>
      <c r="D108" s="70"/>
      <c r="E108" s="70"/>
      <c r="F108" s="70"/>
      <c r="G108" s="70"/>
      <c r="H108" s="70"/>
      <c r="I108" s="70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pans="1:24" ht="13.5">
      <c r="A109" s="67"/>
      <c r="B109" s="67"/>
      <c r="C109" s="70"/>
      <c r="D109" s="70"/>
      <c r="E109" s="70"/>
      <c r="F109" s="70"/>
      <c r="G109" s="70"/>
      <c r="H109" s="70"/>
      <c r="I109" s="70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  <row r="110" spans="1:24" ht="13.5">
      <c r="A110" s="67"/>
      <c r="B110" s="67"/>
      <c r="C110" s="70"/>
      <c r="D110" s="70"/>
      <c r="E110" s="70"/>
      <c r="F110" s="70"/>
      <c r="G110" s="70"/>
      <c r="H110" s="70"/>
      <c r="I110" s="70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pans="1:24" ht="13.5">
      <c r="A111" s="67"/>
      <c r="B111" s="67"/>
      <c r="C111" s="70"/>
      <c r="D111" s="70"/>
      <c r="E111" s="70"/>
      <c r="F111" s="70"/>
      <c r="G111" s="70"/>
      <c r="H111" s="70"/>
      <c r="I111" s="70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 ht="13.5">
      <c r="A112" s="67"/>
      <c r="B112" s="67"/>
      <c r="C112" s="70"/>
      <c r="D112" s="70"/>
      <c r="E112" s="70"/>
      <c r="F112" s="70"/>
      <c r="G112" s="70"/>
      <c r="H112" s="70"/>
      <c r="I112" s="70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</row>
    <row r="113" spans="1:24" ht="13.5">
      <c r="A113" s="67"/>
      <c r="B113" s="67"/>
      <c r="C113" s="70"/>
      <c r="D113" s="70"/>
      <c r="E113" s="70"/>
      <c r="F113" s="70"/>
      <c r="G113" s="70"/>
      <c r="H113" s="70"/>
      <c r="I113" s="70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</row>
    <row r="114" spans="1:24" ht="13.5">
      <c r="A114" s="67"/>
      <c r="B114" s="67"/>
      <c r="C114" s="70"/>
      <c r="D114" s="70"/>
      <c r="E114" s="70"/>
      <c r="F114" s="70"/>
      <c r="G114" s="70"/>
      <c r="H114" s="70"/>
      <c r="I114" s="70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 ht="13.5">
      <c r="A115" s="67"/>
      <c r="B115" s="67"/>
      <c r="C115" s="70"/>
      <c r="D115" s="70"/>
      <c r="E115" s="70"/>
      <c r="F115" s="70"/>
      <c r="G115" s="70"/>
      <c r="H115" s="70"/>
      <c r="I115" s="70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</row>
    <row r="116" spans="1:24" ht="13.5">
      <c r="A116" s="67"/>
      <c r="B116" s="67"/>
      <c r="C116" s="70"/>
      <c r="D116" s="70"/>
      <c r="E116" s="70"/>
      <c r="F116" s="70"/>
      <c r="G116" s="70"/>
      <c r="H116" s="70"/>
      <c r="I116" s="70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</row>
    <row r="117" spans="1:24" ht="13.5">
      <c r="A117" s="67"/>
      <c r="B117" s="67"/>
      <c r="C117" s="70"/>
      <c r="D117" s="70"/>
      <c r="E117" s="70"/>
      <c r="F117" s="70"/>
      <c r="G117" s="70"/>
      <c r="H117" s="70"/>
      <c r="I117" s="70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</row>
    <row r="118" spans="1:24" ht="13.5">
      <c r="A118" s="67"/>
      <c r="B118" s="67"/>
      <c r="C118" s="70"/>
      <c r="D118" s="70"/>
      <c r="E118" s="70"/>
      <c r="F118" s="70"/>
      <c r="G118" s="70"/>
      <c r="H118" s="70"/>
      <c r="I118" s="70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pans="1:24" ht="13.5">
      <c r="A119" s="67"/>
      <c r="B119" s="67"/>
      <c r="C119" s="70"/>
      <c r="D119" s="70"/>
      <c r="E119" s="70"/>
      <c r="F119" s="70"/>
      <c r="G119" s="70"/>
      <c r="H119" s="70"/>
      <c r="I119" s="70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</row>
    <row r="120" spans="1:24" ht="13.5">
      <c r="A120" s="67"/>
      <c r="B120" s="67"/>
      <c r="C120" s="70"/>
      <c r="D120" s="70"/>
      <c r="E120" s="70"/>
      <c r="F120" s="70"/>
      <c r="G120" s="70"/>
      <c r="H120" s="70"/>
      <c r="I120" s="70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</row>
    <row r="121" spans="1:24" ht="13.5">
      <c r="A121" s="67"/>
      <c r="B121" s="67"/>
      <c r="C121" s="70"/>
      <c r="D121" s="70"/>
      <c r="E121" s="70"/>
      <c r="F121" s="70"/>
      <c r="G121" s="70"/>
      <c r="H121" s="70"/>
      <c r="I121" s="70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 ht="13.5">
      <c r="A122" s="67"/>
      <c r="B122" s="67"/>
      <c r="C122" s="70"/>
      <c r="D122" s="70"/>
      <c r="E122" s="70"/>
      <c r="F122" s="70"/>
      <c r="G122" s="70"/>
      <c r="H122" s="70"/>
      <c r="I122" s="70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</row>
    <row r="123" spans="1:24" ht="13.5">
      <c r="A123" s="67"/>
      <c r="B123" s="67"/>
      <c r="C123" s="70"/>
      <c r="D123" s="70"/>
      <c r="E123" s="70"/>
      <c r="F123" s="70"/>
      <c r="G123" s="70"/>
      <c r="H123" s="70"/>
      <c r="I123" s="70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 ht="13.5">
      <c r="A124" s="67"/>
      <c r="B124" s="67"/>
      <c r="C124" s="70"/>
      <c r="D124" s="70"/>
      <c r="E124" s="70"/>
      <c r="F124" s="70"/>
      <c r="G124" s="70"/>
      <c r="H124" s="70"/>
      <c r="I124" s="70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 ht="13.5">
      <c r="A125" s="67"/>
      <c r="B125" s="67"/>
      <c r="C125" s="70"/>
      <c r="D125" s="70"/>
      <c r="E125" s="70"/>
      <c r="F125" s="70"/>
      <c r="G125" s="70"/>
      <c r="H125" s="70"/>
      <c r="I125" s="70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ht="13.5">
      <c r="A126" s="67"/>
      <c r="B126" s="67"/>
      <c r="C126" s="70"/>
      <c r="D126" s="70"/>
      <c r="E126" s="70"/>
      <c r="F126" s="70"/>
      <c r="G126" s="70"/>
      <c r="H126" s="70"/>
      <c r="I126" s="70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 ht="13.5">
      <c r="A127" s="67"/>
      <c r="B127" s="67"/>
      <c r="C127" s="70"/>
      <c r="D127" s="70"/>
      <c r="E127" s="70"/>
      <c r="F127" s="70"/>
      <c r="G127" s="70"/>
      <c r="H127" s="70"/>
      <c r="I127" s="70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</sheetData>
  <sheetProtection/>
  <mergeCells count="27">
    <mergeCell ref="K3:S3"/>
    <mergeCell ref="S5:S6"/>
    <mergeCell ref="A8:I9"/>
    <mergeCell ref="M5:R5"/>
    <mergeCell ref="K5:L6"/>
    <mergeCell ref="A11:B13"/>
    <mergeCell ref="C11:H11"/>
    <mergeCell ref="C12:C13"/>
    <mergeCell ref="D12:D13"/>
    <mergeCell ref="E12:E13"/>
    <mergeCell ref="P43:P45"/>
    <mergeCell ref="Q43:Q45"/>
    <mergeCell ref="F12:F13"/>
    <mergeCell ref="G12:G13"/>
    <mergeCell ref="H12:H13"/>
    <mergeCell ref="A4:I4"/>
    <mergeCell ref="A6:I6"/>
    <mergeCell ref="R43:R45"/>
    <mergeCell ref="S43:S45"/>
    <mergeCell ref="T43:T45"/>
    <mergeCell ref="P42:Q42"/>
    <mergeCell ref="M42:O42"/>
    <mergeCell ref="K40:T40"/>
    <mergeCell ref="K42:L45"/>
    <mergeCell ref="M43:M45"/>
    <mergeCell ref="N43:N45"/>
    <mergeCell ref="O43:O4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5.25390625" style="0" customWidth="1"/>
    <col min="3" max="3" width="12.50390625" style="0" customWidth="1"/>
    <col min="4" max="4" width="14.25390625" style="0" bestFit="1" customWidth="1"/>
    <col min="5" max="6" width="11.625" style="0" bestFit="1" customWidth="1"/>
    <col min="7" max="7" width="11.75390625" style="0" customWidth="1"/>
    <col min="8" max="8" width="12.50390625" style="0" customWidth="1"/>
    <col min="9" max="9" width="5.125" style="0" customWidth="1"/>
    <col min="10" max="10" width="3.625" style="0" customWidth="1"/>
    <col min="11" max="11" width="15.25390625" style="0" customWidth="1"/>
    <col min="12" max="12" width="11.125" style="0" customWidth="1"/>
    <col min="13" max="13" width="10.00390625" style="26" customWidth="1"/>
    <col min="14" max="14" width="10.125" style="26" customWidth="1"/>
    <col min="15" max="15" width="10.00390625" style="0" customWidth="1"/>
    <col min="16" max="16" width="11.75390625" style="0" customWidth="1"/>
    <col min="17" max="17" width="12.50390625" style="0" customWidth="1"/>
  </cols>
  <sheetData>
    <row r="1" spans="1:17" ht="18" customHeight="1">
      <c r="A1" s="110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83"/>
      <c r="N1" s="83"/>
      <c r="O1" s="66"/>
      <c r="P1" s="66"/>
      <c r="Q1" s="111" t="s">
        <v>179</v>
      </c>
    </row>
    <row r="2" spans="1:17" ht="18" customHeight="1">
      <c r="A2" s="11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83"/>
      <c r="N2" s="83"/>
      <c r="O2" s="66"/>
      <c r="P2" s="66"/>
      <c r="Q2" s="111"/>
    </row>
    <row r="3" spans="1:17" ht="18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83"/>
      <c r="N3" s="83"/>
      <c r="O3" s="66"/>
      <c r="P3" s="66"/>
      <c r="Q3" s="66"/>
    </row>
    <row r="4" spans="1:17" ht="18" customHeight="1">
      <c r="A4" s="294" t="s">
        <v>180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18" customHeight="1" thickBot="1">
      <c r="A5" s="68"/>
      <c r="B5" s="68"/>
      <c r="C5" s="68"/>
      <c r="D5" s="68"/>
      <c r="E5" s="68"/>
      <c r="F5" s="68"/>
      <c r="G5" s="68"/>
      <c r="H5" s="68"/>
      <c r="I5" s="70"/>
      <c r="J5" s="68"/>
      <c r="K5" s="68"/>
      <c r="L5" s="68"/>
      <c r="M5" s="121"/>
      <c r="N5" s="121"/>
      <c r="O5" s="68"/>
      <c r="P5" s="68"/>
      <c r="Q5" s="68"/>
    </row>
    <row r="6" spans="1:17" ht="18" customHeight="1">
      <c r="A6" s="313" t="s">
        <v>0</v>
      </c>
      <c r="B6" s="314"/>
      <c r="C6" s="247" t="s">
        <v>51</v>
      </c>
      <c r="D6" s="317" t="s">
        <v>55</v>
      </c>
      <c r="E6" s="318"/>
      <c r="F6" s="319"/>
      <c r="G6" s="247" t="s">
        <v>56</v>
      </c>
      <c r="H6" s="320" t="s">
        <v>58</v>
      </c>
      <c r="I6" s="70"/>
      <c r="J6" s="313" t="s">
        <v>0</v>
      </c>
      <c r="K6" s="314"/>
      <c r="L6" s="247" t="s">
        <v>51</v>
      </c>
      <c r="M6" s="317" t="s">
        <v>55</v>
      </c>
      <c r="N6" s="318"/>
      <c r="O6" s="319"/>
      <c r="P6" s="247" t="s">
        <v>56</v>
      </c>
      <c r="Q6" s="320" t="s">
        <v>58</v>
      </c>
    </row>
    <row r="7" spans="1:17" ht="30.75" customHeight="1">
      <c r="A7" s="315"/>
      <c r="B7" s="316"/>
      <c r="C7" s="248" t="s">
        <v>52</v>
      </c>
      <c r="D7" s="164" t="s">
        <v>1</v>
      </c>
      <c r="E7" s="166" t="s">
        <v>53</v>
      </c>
      <c r="F7" s="165" t="s">
        <v>54</v>
      </c>
      <c r="G7" s="248" t="s">
        <v>57</v>
      </c>
      <c r="H7" s="321"/>
      <c r="I7" s="70"/>
      <c r="J7" s="315"/>
      <c r="K7" s="316"/>
      <c r="L7" s="248" t="s">
        <v>52</v>
      </c>
      <c r="M7" s="120" t="s">
        <v>1</v>
      </c>
      <c r="N7" s="119" t="s">
        <v>53</v>
      </c>
      <c r="O7" s="165" t="s">
        <v>54</v>
      </c>
      <c r="P7" s="248" t="s">
        <v>57</v>
      </c>
      <c r="Q7" s="321"/>
    </row>
    <row r="8" spans="1:17" ht="18" customHeight="1">
      <c r="A8" s="167"/>
      <c r="B8" s="168"/>
      <c r="C8" s="66"/>
      <c r="D8" s="66"/>
      <c r="E8" s="66"/>
      <c r="F8" s="66"/>
      <c r="G8" s="66"/>
      <c r="H8" s="66"/>
      <c r="I8" s="70"/>
      <c r="J8" s="66"/>
      <c r="K8" s="66"/>
      <c r="L8" s="66"/>
      <c r="M8" s="83"/>
      <c r="N8" s="83"/>
      <c r="O8" s="66"/>
      <c r="P8" s="66"/>
      <c r="Q8" s="66"/>
    </row>
    <row r="9" spans="1:17" ht="18" customHeight="1">
      <c r="A9" s="310" t="s">
        <v>183</v>
      </c>
      <c r="B9" s="311"/>
      <c r="C9" s="256">
        <v>4195.9</v>
      </c>
      <c r="D9" s="257">
        <f>SUM(D11:D18,D20,D23,D29,M9,M16,M22,M30,M36)</f>
        <v>1109510</v>
      </c>
      <c r="E9" s="257">
        <f>SUM(E11:E18,E20,E23,E29,N9,N16,N22,N30,N36)</f>
        <v>539033</v>
      </c>
      <c r="F9" s="257">
        <f>SUM(F11:F18,F20,F23,F29,O9,O16,O22,O30,O36)</f>
        <v>570477</v>
      </c>
      <c r="G9" s="258">
        <f>D9/C9</f>
        <v>264.42717891274816</v>
      </c>
      <c r="H9" s="257">
        <f>SUM(H11:H18,H20,H23,H29,Q9,Q16,Q22,Q30,Q36)</f>
        <v>308136</v>
      </c>
      <c r="I9" s="11"/>
      <c r="J9" s="312" t="s">
        <v>26</v>
      </c>
      <c r="K9" s="312"/>
      <c r="L9" s="261">
        <f>SUM(L10:L14)</f>
        <v>182.73000000000002</v>
      </c>
      <c r="M9" s="257">
        <v>77462</v>
      </c>
      <c r="N9" s="262">
        <v>37658</v>
      </c>
      <c r="O9" s="262">
        <v>39804</v>
      </c>
      <c r="P9" s="258">
        <v>423.92</v>
      </c>
      <c r="Q9" s="262">
        <v>19203</v>
      </c>
    </row>
    <row r="10" spans="1:17" ht="18" customHeight="1">
      <c r="A10" s="254"/>
      <c r="B10" s="183"/>
      <c r="C10" s="11"/>
      <c r="D10" s="11"/>
      <c r="E10" s="11"/>
      <c r="F10" s="11"/>
      <c r="G10" s="11"/>
      <c r="H10" s="11"/>
      <c r="I10" s="11"/>
      <c r="J10" s="249"/>
      <c r="K10" s="249" t="s">
        <v>27</v>
      </c>
      <c r="L10" s="250">
        <v>106.54</v>
      </c>
      <c r="M10" s="154">
        <v>23407</v>
      </c>
      <c r="N10" s="154">
        <v>11456</v>
      </c>
      <c r="O10" s="154">
        <v>11951</v>
      </c>
      <c r="P10" s="251">
        <v>219.7</v>
      </c>
      <c r="Q10" s="154">
        <v>5608</v>
      </c>
    </row>
    <row r="11" spans="1:17" ht="18" customHeight="1">
      <c r="A11" s="254"/>
      <c r="B11" s="183" t="s">
        <v>2</v>
      </c>
      <c r="C11" s="11">
        <v>459.31</v>
      </c>
      <c r="D11" s="154">
        <f aca="true" t="shared" si="0" ref="D11:D18">SUM(E11:F11)</f>
        <v>410420</v>
      </c>
      <c r="E11" s="154">
        <v>201040</v>
      </c>
      <c r="F11" s="33">
        <v>209380</v>
      </c>
      <c r="G11" s="251">
        <v>893.56</v>
      </c>
      <c r="H11" s="33">
        <v>127114</v>
      </c>
      <c r="I11" s="11"/>
      <c r="J11" s="249"/>
      <c r="K11" s="249" t="s">
        <v>28</v>
      </c>
      <c r="L11" s="15">
        <v>26.98</v>
      </c>
      <c r="M11" s="154">
        <v>11729</v>
      </c>
      <c r="N11" s="154">
        <v>5571</v>
      </c>
      <c r="O11" s="154">
        <v>6158</v>
      </c>
      <c r="P11" s="251">
        <v>434.73</v>
      </c>
      <c r="Q11" s="154">
        <v>2657</v>
      </c>
    </row>
    <row r="12" spans="1:17" ht="18" customHeight="1">
      <c r="A12" s="254"/>
      <c r="B12" s="183" t="s">
        <v>3</v>
      </c>
      <c r="C12" s="11">
        <v>144.28</v>
      </c>
      <c r="D12" s="154">
        <f t="shared" si="0"/>
        <v>50081</v>
      </c>
      <c r="E12" s="154">
        <v>23900</v>
      </c>
      <c r="F12" s="33">
        <v>26181</v>
      </c>
      <c r="G12" s="251">
        <v>347.11</v>
      </c>
      <c r="H12" s="33">
        <v>13289</v>
      </c>
      <c r="I12" s="11"/>
      <c r="J12" s="249"/>
      <c r="K12" s="249" t="s">
        <v>29</v>
      </c>
      <c r="L12" s="11">
        <v>6.11</v>
      </c>
      <c r="M12" s="154">
        <v>11278</v>
      </c>
      <c r="N12" s="154">
        <v>5450</v>
      </c>
      <c r="O12" s="154">
        <v>5828</v>
      </c>
      <c r="P12" s="251">
        <v>1845.83</v>
      </c>
      <c r="Q12" s="154">
        <v>2666</v>
      </c>
    </row>
    <row r="13" spans="1:17" ht="18" customHeight="1">
      <c r="A13" s="254"/>
      <c r="B13" s="183" t="s">
        <v>4</v>
      </c>
      <c r="C13" s="11">
        <v>374.72</v>
      </c>
      <c r="D13" s="154">
        <f t="shared" si="0"/>
        <v>103606</v>
      </c>
      <c r="E13" s="154">
        <v>50500</v>
      </c>
      <c r="F13" s="33">
        <v>53106</v>
      </c>
      <c r="G13" s="251">
        <v>276.49</v>
      </c>
      <c r="H13" s="33">
        <v>26395</v>
      </c>
      <c r="I13" s="11"/>
      <c r="J13" s="249"/>
      <c r="K13" s="249" t="s">
        <v>30</v>
      </c>
      <c r="L13" s="252">
        <v>29.9</v>
      </c>
      <c r="M13" s="154">
        <v>11823</v>
      </c>
      <c r="N13" s="154">
        <v>5315</v>
      </c>
      <c r="O13" s="154">
        <v>5508</v>
      </c>
      <c r="P13" s="251">
        <v>361.97</v>
      </c>
      <c r="Q13" s="154">
        <v>2581</v>
      </c>
    </row>
    <row r="14" spans="1:17" ht="18" customHeight="1">
      <c r="A14" s="254"/>
      <c r="B14" s="183" t="s">
        <v>5</v>
      </c>
      <c r="C14" s="11">
        <v>271.21</v>
      </c>
      <c r="D14" s="154">
        <f t="shared" si="0"/>
        <v>32925</v>
      </c>
      <c r="E14" s="154">
        <v>15865</v>
      </c>
      <c r="F14" s="33">
        <v>17060</v>
      </c>
      <c r="G14" s="251">
        <v>121.4</v>
      </c>
      <c r="H14" s="33">
        <v>9077</v>
      </c>
      <c r="I14" s="11"/>
      <c r="J14" s="249"/>
      <c r="K14" s="249" t="s">
        <v>31</v>
      </c>
      <c r="L14" s="252">
        <v>13.2</v>
      </c>
      <c r="M14" s="154">
        <v>20225</v>
      </c>
      <c r="N14" s="154">
        <v>9866</v>
      </c>
      <c r="O14" s="154">
        <v>10359</v>
      </c>
      <c r="P14" s="251">
        <v>1532.2</v>
      </c>
      <c r="Q14" s="154">
        <v>2691</v>
      </c>
    </row>
    <row r="15" spans="1:17" ht="18" customHeight="1">
      <c r="A15" s="254"/>
      <c r="B15" s="183" t="s">
        <v>6</v>
      </c>
      <c r="C15" s="11">
        <v>247.36</v>
      </c>
      <c r="D15" s="154">
        <f t="shared" si="0"/>
        <v>27588</v>
      </c>
      <c r="E15" s="154">
        <v>13067</v>
      </c>
      <c r="F15" s="33">
        <v>14521</v>
      </c>
      <c r="G15" s="251">
        <v>111.53</v>
      </c>
      <c r="H15" s="33">
        <v>7259</v>
      </c>
      <c r="I15" s="11"/>
      <c r="J15" s="249"/>
      <c r="K15" s="249"/>
      <c r="L15" s="11"/>
      <c r="M15" s="154"/>
      <c r="N15" s="154"/>
      <c r="O15" s="11"/>
      <c r="P15" s="11"/>
      <c r="Q15" s="11"/>
    </row>
    <row r="16" spans="1:17" ht="18" customHeight="1">
      <c r="A16" s="254"/>
      <c r="B16" s="183" t="s">
        <v>7</v>
      </c>
      <c r="C16" s="11">
        <v>152.01</v>
      </c>
      <c r="D16" s="154">
        <f t="shared" si="0"/>
        <v>64779</v>
      </c>
      <c r="E16" s="154">
        <v>30248</v>
      </c>
      <c r="F16" s="33">
        <v>34531</v>
      </c>
      <c r="G16" s="251">
        <v>426.15</v>
      </c>
      <c r="H16" s="33">
        <v>18648</v>
      </c>
      <c r="I16" s="11"/>
      <c r="J16" s="312" t="s">
        <v>32</v>
      </c>
      <c r="K16" s="312"/>
      <c r="L16" s="261">
        <f>SUM(L17:L20)</f>
        <v>359.56000000000006</v>
      </c>
      <c r="M16" s="257">
        <f>SUM(M17:M20)</f>
        <v>48335</v>
      </c>
      <c r="N16" s="262">
        <f>SUM(N17:N20)</f>
        <v>23068</v>
      </c>
      <c r="O16" s="262">
        <f>SUM(O17:O20)</f>
        <v>25267</v>
      </c>
      <c r="P16" s="258">
        <v>134.43</v>
      </c>
      <c r="Q16" s="262">
        <f>SUM(Q17:Q20)</f>
        <v>11715</v>
      </c>
    </row>
    <row r="17" spans="1:17" ht="18" customHeight="1">
      <c r="A17" s="254"/>
      <c r="B17" s="183" t="s">
        <v>8</v>
      </c>
      <c r="C17" s="11">
        <v>71.04</v>
      </c>
      <c r="D17" s="154">
        <f t="shared" si="0"/>
        <v>28872</v>
      </c>
      <c r="E17" s="154">
        <v>13703</v>
      </c>
      <c r="F17" s="33">
        <v>15169</v>
      </c>
      <c r="G17" s="251">
        <v>356.27</v>
      </c>
      <c r="H17" s="33">
        <v>7089</v>
      </c>
      <c r="I17" s="11"/>
      <c r="J17" s="249"/>
      <c r="K17" s="249" t="s">
        <v>33</v>
      </c>
      <c r="L17" s="11">
        <v>124.18</v>
      </c>
      <c r="M17" s="154">
        <v>13517</v>
      </c>
      <c r="N17" s="154">
        <v>6446</v>
      </c>
      <c r="O17" s="154">
        <v>7071</v>
      </c>
      <c r="P17" s="251">
        <v>108.85</v>
      </c>
      <c r="Q17" s="154">
        <v>3298</v>
      </c>
    </row>
    <row r="18" spans="1:17" ht="18" customHeight="1">
      <c r="A18" s="254"/>
      <c r="B18" s="183" t="s">
        <v>9</v>
      </c>
      <c r="C18" s="11">
        <v>59.75</v>
      </c>
      <c r="D18" s="154">
        <f t="shared" si="0"/>
        <v>42030</v>
      </c>
      <c r="E18" s="154">
        <v>20525</v>
      </c>
      <c r="F18" s="33">
        <v>21505</v>
      </c>
      <c r="G18" s="251">
        <v>703.43</v>
      </c>
      <c r="H18" s="33">
        <v>10301</v>
      </c>
      <c r="I18" s="11"/>
      <c r="J18" s="249"/>
      <c r="K18" s="249" t="s">
        <v>34</v>
      </c>
      <c r="L18" s="11">
        <v>59.11</v>
      </c>
      <c r="M18" s="154">
        <v>8030</v>
      </c>
      <c r="N18" s="154">
        <v>3766</v>
      </c>
      <c r="O18" s="154">
        <v>4264</v>
      </c>
      <c r="P18" s="251">
        <v>135.85</v>
      </c>
      <c r="Q18" s="154">
        <v>2017</v>
      </c>
    </row>
    <row r="19" spans="1:17" ht="18" customHeight="1">
      <c r="A19" s="254"/>
      <c r="B19" s="183"/>
      <c r="C19" s="11"/>
      <c r="D19" s="11"/>
      <c r="E19" s="11"/>
      <c r="F19" s="11"/>
      <c r="G19" s="11"/>
      <c r="H19" s="11"/>
      <c r="I19" s="11"/>
      <c r="J19" s="249"/>
      <c r="K19" s="249" t="s">
        <v>35</v>
      </c>
      <c r="L19" s="11">
        <v>122.54</v>
      </c>
      <c r="M19" s="154">
        <v>17580</v>
      </c>
      <c r="N19" s="154">
        <v>8438</v>
      </c>
      <c r="O19" s="154">
        <v>9142</v>
      </c>
      <c r="P19" s="251">
        <v>143.46</v>
      </c>
      <c r="Q19" s="154">
        <v>4234</v>
      </c>
    </row>
    <row r="20" spans="1:17" ht="18" customHeight="1">
      <c r="A20" s="310" t="s">
        <v>10</v>
      </c>
      <c r="B20" s="311"/>
      <c r="C20" s="259">
        <f>SUM(C21)</f>
        <v>154.61</v>
      </c>
      <c r="D20" s="257">
        <f>SUM(D21)</f>
        <v>12276</v>
      </c>
      <c r="E20" s="257">
        <f>SUM(E21)</f>
        <v>5638</v>
      </c>
      <c r="F20" s="257">
        <f>SUM(F21)</f>
        <v>6638</v>
      </c>
      <c r="G20" s="260">
        <v>79.4</v>
      </c>
      <c r="H20" s="257">
        <f>SUM(H21)</f>
        <v>3495</v>
      </c>
      <c r="I20" s="11"/>
      <c r="J20" s="249"/>
      <c r="K20" s="249" t="s">
        <v>36</v>
      </c>
      <c r="L20" s="11">
        <v>53.73</v>
      </c>
      <c r="M20" s="154">
        <v>9208</v>
      </c>
      <c r="N20" s="154">
        <v>4418</v>
      </c>
      <c r="O20" s="154">
        <v>4790</v>
      </c>
      <c r="P20" s="251">
        <v>171.38</v>
      </c>
      <c r="Q20" s="154">
        <v>2166</v>
      </c>
    </row>
    <row r="21" spans="1:17" ht="18" customHeight="1">
      <c r="A21" s="254"/>
      <c r="B21" s="183" t="s">
        <v>11</v>
      </c>
      <c r="C21" s="11">
        <v>154.61</v>
      </c>
      <c r="D21" s="154">
        <v>12276</v>
      </c>
      <c r="E21" s="154">
        <v>5638</v>
      </c>
      <c r="F21" s="33">
        <v>6638</v>
      </c>
      <c r="G21" s="251">
        <v>79.4</v>
      </c>
      <c r="H21" s="33">
        <v>3495</v>
      </c>
      <c r="I21" s="11"/>
      <c r="J21" s="249"/>
      <c r="K21" s="249"/>
      <c r="L21" s="11"/>
      <c r="M21" s="154"/>
      <c r="N21" s="154"/>
      <c r="O21" s="11"/>
      <c r="P21" s="251"/>
      <c r="Q21" s="11"/>
    </row>
    <row r="22" spans="1:17" ht="18" customHeight="1">
      <c r="A22" s="254"/>
      <c r="B22" s="183"/>
      <c r="C22" s="11"/>
      <c r="D22" s="11"/>
      <c r="E22" s="11"/>
      <c r="F22" s="11"/>
      <c r="G22" s="11"/>
      <c r="H22" s="11"/>
      <c r="I22" s="11"/>
      <c r="J22" s="312" t="s">
        <v>37</v>
      </c>
      <c r="K22" s="312"/>
      <c r="L22" s="259">
        <f>SUM(L23:L28)</f>
        <v>265.09</v>
      </c>
      <c r="M22" s="257">
        <f>SUM(M23:M28)</f>
        <v>42398</v>
      </c>
      <c r="N22" s="262">
        <f>SUM(N23:N28)</f>
        <v>20292</v>
      </c>
      <c r="O22" s="262">
        <f>SUM(O23:O28)</f>
        <v>22106</v>
      </c>
      <c r="P22" s="258">
        <v>159.94</v>
      </c>
      <c r="Q22" s="262">
        <f>SUM(Q23:Q28)</f>
        <v>10261</v>
      </c>
    </row>
    <row r="23" spans="1:17" ht="18" customHeight="1">
      <c r="A23" s="310" t="s">
        <v>12</v>
      </c>
      <c r="B23" s="311"/>
      <c r="C23" s="261">
        <f>SUM(C24:C27)</f>
        <v>98.3</v>
      </c>
      <c r="D23" s="257">
        <f>SUM(D24:D27)</f>
        <v>41044</v>
      </c>
      <c r="E23" s="257">
        <f>SUM(E24:E27)</f>
        <v>19869</v>
      </c>
      <c r="F23" s="257">
        <f>SUM(F24:F27)</f>
        <v>21175</v>
      </c>
      <c r="G23" s="258">
        <v>417.54</v>
      </c>
      <c r="H23" s="262">
        <f>SUM(H24:H27)</f>
        <v>9776</v>
      </c>
      <c r="I23" s="11"/>
      <c r="J23" s="249"/>
      <c r="K23" s="249" t="s">
        <v>38</v>
      </c>
      <c r="L23" s="11">
        <v>29.94</v>
      </c>
      <c r="M23" s="154">
        <v>6513</v>
      </c>
      <c r="N23" s="154">
        <v>3153</v>
      </c>
      <c r="O23" s="154">
        <v>3360</v>
      </c>
      <c r="P23" s="251">
        <v>217.54</v>
      </c>
      <c r="Q23" s="154">
        <v>1585</v>
      </c>
    </row>
    <row r="24" spans="1:17" ht="18" customHeight="1">
      <c r="A24" s="254"/>
      <c r="B24" s="183" t="s">
        <v>13</v>
      </c>
      <c r="C24" s="11">
        <v>13.74</v>
      </c>
      <c r="D24" s="154">
        <v>13978</v>
      </c>
      <c r="E24" s="154">
        <v>6760</v>
      </c>
      <c r="F24" s="154">
        <v>7218</v>
      </c>
      <c r="G24" s="251">
        <v>1017.32</v>
      </c>
      <c r="H24" s="33">
        <v>3444</v>
      </c>
      <c r="I24" s="11"/>
      <c r="J24" s="249"/>
      <c r="K24" s="249" t="s">
        <v>39</v>
      </c>
      <c r="L24" s="11">
        <v>26.58</v>
      </c>
      <c r="M24" s="154">
        <v>6469</v>
      </c>
      <c r="N24" s="154">
        <v>3115</v>
      </c>
      <c r="O24" s="154">
        <v>3354</v>
      </c>
      <c r="P24" s="251">
        <v>243.38</v>
      </c>
      <c r="Q24" s="154">
        <v>1547</v>
      </c>
    </row>
    <row r="25" spans="1:17" ht="18" customHeight="1">
      <c r="A25" s="254"/>
      <c r="B25" s="183" t="s">
        <v>14</v>
      </c>
      <c r="C25" s="11">
        <v>13.31</v>
      </c>
      <c r="D25" s="154">
        <v>13112</v>
      </c>
      <c r="E25" s="154">
        <v>6402</v>
      </c>
      <c r="F25" s="154">
        <v>6710</v>
      </c>
      <c r="G25" s="251">
        <v>985.12</v>
      </c>
      <c r="H25" s="33">
        <v>3084</v>
      </c>
      <c r="I25" s="11"/>
      <c r="J25" s="249"/>
      <c r="K25" s="249" t="s">
        <v>40</v>
      </c>
      <c r="L25" s="11">
        <v>98.88</v>
      </c>
      <c r="M25" s="154">
        <v>9253</v>
      </c>
      <c r="N25" s="154">
        <v>4436</v>
      </c>
      <c r="O25" s="154">
        <v>4817</v>
      </c>
      <c r="P25" s="251">
        <v>93.58</v>
      </c>
      <c r="Q25" s="154">
        <v>2272</v>
      </c>
    </row>
    <row r="26" spans="1:17" ht="18" customHeight="1">
      <c r="A26" s="254"/>
      <c r="B26" s="183" t="s">
        <v>15</v>
      </c>
      <c r="C26" s="11">
        <v>56.15</v>
      </c>
      <c r="D26" s="154">
        <v>9685</v>
      </c>
      <c r="E26" s="154">
        <v>4667</v>
      </c>
      <c r="F26" s="154">
        <v>5018</v>
      </c>
      <c r="G26" s="251">
        <v>172.48</v>
      </c>
      <c r="H26" s="33">
        <v>2326</v>
      </c>
      <c r="I26" s="11"/>
      <c r="J26" s="249"/>
      <c r="K26" s="249" t="s">
        <v>41</v>
      </c>
      <c r="L26" s="250">
        <v>47.9</v>
      </c>
      <c r="M26" s="154">
        <v>10096</v>
      </c>
      <c r="N26" s="154">
        <v>4784</v>
      </c>
      <c r="O26" s="154">
        <v>5312</v>
      </c>
      <c r="P26" s="251">
        <v>210.77</v>
      </c>
      <c r="Q26" s="154">
        <v>2409</v>
      </c>
    </row>
    <row r="27" spans="1:17" ht="21" customHeight="1">
      <c r="A27" s="254" t="s">
        <v>253</v>
      </c>
      <c r="B27" s="183" t="s">
        <v>16</v>
      </c>
      <c r="C27" s="250">
        <v>15.1</v>
      </c>
      <c r="D27" s="154">
        <v>4269</v>
      </c>
      <c r="E27" s="154">
        <v>2040</v>
      </c>
      <c r="F27" s="154">
        <v>2229</v>
      </c>
      <c r="G27" s="251">
        <v>282.72</v>
      </c>
      <c r="H27" s="33">
        <v>922</v>
      </c>
      <c r="I27" s="11"/>
      <c r="J27" s="249"/>
      <c r="K27" s="249" t="s">
        <v>42</v>
      </c>
      <c r="L27" s="11">
        <v>47.46</v>
      </c>
      <c r="M27" s="154">
        <v>4013</v>
      </c>
      <c r="N27" s="154">
        <v>1930</v>
      </c>
      <c r="O27" s="154">
        <v>2083</v>
      </c>
      <c r="P27" s="251">
        <v>84.56</v>
      </c>
      <c r="Q27" s="154">
        <v>953</v>
      </c>
    </row>
    <row r="28" spans="1:17" ht="18" customHeight="1">
      <c r="A28" s="254"/>
      <c r="B28" s="183"/>
      <c r="C28" s="11"/>
      <c r="D28" s="11"/>
      <c r="E28" s="11"/>
      <c r="F28" s="11"/>
      <c r="G28" s="11"/>
      <c r="H28" s="11"/>
      <c r="I28" s="11"/>
      <c r="J28" s="249"/>
      <c r="K28" s="249" t="s">
        <v>43</v>
      </c>
      <c r="L28" s="11">
        <v>14.33</v>
      </c>
      <c r="M28" s="154">
        <v>6054</v>
      </c>
      <c r="N28" s="154">
        <v>2874</v>
      </c>
      <c r="O28" s="154">
        <v>3180</v>
      </c>
      <c r="P28" s="251">
        <v>422.47</v>
      </c>
      <c r="Q28" s="154">
        <v>1495</v>
      </c>
    </row>
    <row r="29" spans="1:17" ht="18" customHeight="1">
      <c r="A29" s="310" t="s">
        <v>17</v>
      </c>
      <c r="B29" s="311"/>
      <c r="C29" s="259">
        <f>SUM(C30:C37)</f>
        <v>709.3100000000001</v>
      </c>
      <c r="D29" s="257">
        <f>SUM(D30:D37)</f>
        <v>68979</v>
      </c>
      <c r="E29" s="262">
        <f>SUM(E30:E37)</f>
        <v>35602</v>
      </c>
      <c r="F29" s="262">
        <f>SUM(F30:F37)</f>
        <v>33377</v>
      </c>
      <c r="G29" s="258">
        <v>97.25</v>
      </c>
      <c r="H29" s="262">
        <f>SUM(H30:H37)</f>
        <v>18883</v>
      </c>
      <c r="I29" s="11"/>
      <c r="J29" s="249"/>
      <c r="K29" s="249"/>
      <c r="L29" s="11"/>
      <c r="M29" s="154"/>
      <c r="N29" s="154"/>
      <c r="O29" s="11"/>
      <c r="P29" s="11"/>
      <c r="Q29" s="11"/>
    </row>
    <row r="30" spans="1:17" ht="18" customHeight="1">
      <c r="A30" s="254"/>
      <c r="B30" s="183" t="s">
        <v>18</v>
      </c>
      <c r="C30" s="11">
        <v>9.67</v>
      </c>
      <c r="D30" s="154">
        <v>12170</v>
      </c>
      <c r="E30" s="154">
        <v>5887</v>
      </c>
      <c r="F30" s="154">
        <v>6283</v>
      </c>
      <c r="G30" s="251">
        <v>1258.53</v>
      </c>
      <c r="H30" s="33">
        <v>3117</v>
      </c>
      <c r="I30" s="11"/>
      <c r="J30" s="312" t="s">
        <v>44</v>
      </c>
      <c r="K30" s="312"/>
      <c r="L30" s="259">
        <f>SUM(L31:L34)</f>
        <v>561.44</v>
      </c>
      <c r="M30" s="257">
        <f>SUM(M31:M34)</f>
        <v>48160</v>
      </c>
      <c r="N30" s="262">
        <f>SUM(N31:N34)</f>
        <v>22923</v>
      </c>
      <c r="O30" s="262">
        <f>SUM(O31:O34)</f>
        <v>25237</v>
      </c>
      <c r="P30" s="258">
        <v>85.78</v>
      </c>
      <c r="Q30" s="262">
        <f>SUM(Q31:Q34)</f>
        <v>13042</v>
      </c>
    </row>
    <row r="31" spans="1:17" ht="18" customHeight="1">
      <c r="A31" s="254"/>
      <c r="B31" s="183" t="s">
        <v>19</v>
      </c>
      <c r="C31" s="11">
        <v>35.43</v>
      </c>
      <c r="D31" s="154">
        <v>16837</v>
      </c>
      <c r="E31" s="154">
        <v>8146</v>
      </c>
      <c r="F31" s="154">
        <v>8691</v>
      </c>
      <c r="G31" s="251">
        <v>475.22</v>
      </c>
      <c r="H31" s="33">
        <v>4160</v>
      </c>
      <c r="I31" s="11"/>
      <c r="J31" s="249"/>
      <c r="K31" s="249" t="s">
        <v>45</v>
      </c>
      <c r="L31" s="11">
        <v>182.95</v>
      </c>
      <c r="M31" s="154">
        <v>14050</v>
      </c>
      <c r="N31" s="154">
        <v>6659</v>
      </c>
      <c r="O31" s="154">
        <v>7391</v>
      </c>
      <c r="P31" s="251">
        <v>76.8</v>
      </c>
      <c r="Q31" s="154">
        <v>3912</v>
      </c>
    </row>
    <row r="32" spans="1:17" ht="18" customHeight="1">
      <c r="A32" s="254"/>
      <c r="B32" s="183" t="s">
        <v>20</v>
      </c>
      <c r="C32" s="11">
        <v>13.45</v>
      </c>
      <c r="D32" s="154">
        <v>30748</v>
      </c>
      <c r="E32" s="154">
        <v>16537</v>
      </c>
      <c r="F32" s="154">
        <v>14211</v>
      </c>
      <c r="G32" s="251">
        <v>2286.1</v>
      </c>
      <c r="H32" s="33">
        <v>9330</v>
      </c>
      <c r="I32" s="11"/>
      <c r="J32" s="249"/>
      <c r="K32" s="249" t="s">
        <v>46</v>
      </c>
      <c r="L32" s="11">
        <v>157.91</v>
      </c>
      <c r="M32" s="154">
        <v>12850</v>
      </c>
      <c r="N32" s="154">
        <v>6111</v>
      </c>
      <c r="O32" s="154">
        <v>6739</v>
      </c>
      <c r="P32" s="251">
        <v>81.38</v>
      </c>
      <c r="Q32" s="154">
        <v>3593</v>
      </c>
    </row>
    <row r="33" spans="1:17" ht="18" customHeight="1">
      <c r="A33" s="254"/>
      <c r="B33" s="183" t="s">
        <v>21</v>
      </c>
      <c r="C33" s="11">
        <v>74.59</v>
      </c>
      <c r="D33" s="154">
        <v>1106</v>
      </c>
      <c r="E33" s="154">
        <v>608</v>
      </c>
      <c r="F33" s="154">
        <v>498</v>
      </c>
      <c r="G33" s="251">
        <v>14.83</v>
      </c>
      <c r="H33" s="33">
        <v>249</v>
      </c>
      <c r="I33" s="11"/>
      <c r="J33" s="249"/>
      <c r="K33" s="249" t="s">
        <v>47</v>
      </c>
      <c r="L33" s="11">
        <v>115.56</v>
      </c>
      <c r="M33" s="154">
        <v>15694</v>
      </c>
      <c r="N33" s="154">
        <v>7494</v>
      </c>
      <c r="O33" s="154">
        <v>8200</v>
      </c>
      <c r="P33" s="251">
        <v>135.81</v>
      </c>
      <c r="Q33" s="154">
        <v>4114</v>
      </c>
    </row>
    <row r="34" spans="1:17" ht="18" customHeight="1">
      <c r="A34" s="254"/>
      <c r="B34" s="183" t="s">
        <v>22</v>
      </c>
      <c r="C34" s="11">
        <v>142.58</v>
      </c>
      <c r="D34" s="154">
        <v>1714</v>
      </c>
      <c r="E34" s="154">
        <v>904</v>
      </c>
      <c r="F34" s="154">
        <v>810</v>
      </c>
      <c r="G34" s="251">
        <v>12.02</v>
      </c>
      <c r="H34" s="33">
        <v>400</v>
      </c>
      <c r="I34" s="11"/>
      <c r="J34" s="249"/>
      <c r="K34" s="249" t="s">
        <v>48</v>
      </c>
      <c r="L34" s="11">
        <v>105.02</v>
      </c>
      <c r="M34" s="154">
        <v>5566</v>
      </c>
      <c r="N34" s="154">
        <v>2659</v>
      </c>
      <c r="O34" s="154">
        <v>2907</v>
      </c>
      <c r="P34" s="251">
        <v>53</v>
      </c>
      <c r="Q34" s="154">
        <v>1423</v>
      </c>
    </row>
    <row r="35" spans="1:17" ht="18" customHeight="1">
      <c r="A35" s="254"/>
      <c r="B35" s="183" t="s">
        <v>23</v>
      </c>
      <c r="C35" s="11">
        <v>74.58</v>
      </c>
      <c r="D35" s="154">
        <v>3622</v>
      </c>
      <c r="E35" s="154">
        <v>1793</v>
      </c>
      <c r="F35" s="154">
        <v>1829</v>
      </c>
      <c r="G35" s="251">
        <v>48.57</v>
      </c>
      <c r="H35" s="33">
        <v>908</v>
      </c>
      <c r="I35" s="11"/>
      <c r="J35" s="249"/>
      <c r="K35" s="249"/>
      <c r="L35" s="11"/>
      <c r="M35" s="154"/>
      <c r="N35" s="154"/>
      <c r="O35" s="11"/>
      <c r="P35" s="11"/>
      <c r="Q35" s="11"/>
    </row>
    <row r="36" spans="1:17" ht="18" customHeight="1">
      <c r="A36" s="254"/>
      <c r="B36" s="183" t="s">
        <v>24</v>
      </c>
      <c r="C36" s="11">
        <v>136.77</v>
      </c>
      <c r="D36" s="154">
        <v>1401</v>
      </c>
      <c r="E36" s="154">
        <v>932</v>
      </c>
      <c r="F36" s="154">
        <v>469</v>
      </c>
      <c r="G36" s="251">
        <v>10.24</v>
      </c>
      <c r="H36" s="33">
        <v>293</v>
      </c>
      <c r="I36" s="11"/>
      <c r="J36" s="312" t="s">
        <v>49</v>
      </c>
      <c r="K36" s="312"/>
      <c r="L36" s="259">
        <f>SUM(L37)</f>
        <v>53.98</v>
      </c>
      <c r="M36" s="257">
        <f>SUM(M37)</f>
        <v>10555</v>
      </c>
      <c r="N36" s="262">
        <f>SUM(N37)</f>
        <v>5135</v>
      </c>
      <c r="O36" s="262">
        <f>SUM(O37)</f>
        <v>5420</v>
      </c>
      <c r="P36" s="258">
        <v>195.54</v>
      </c>
      <c r="Q36" s="262">
        <f>SUM(Q37)</f>
        <v>2589</v>
      </c>
    </row>
    <row r="37" spans="1:17" ht="18" customHeight="1">
      <c r="A37" s="255"/>
      <c r="B37" s="187" t="s">
        <v>25</v>
      </c>
      <c r="C37" s="145">
        <v>222.24</v>
      </c>
      <c r="D37" s="155">
        <v>1381</v>
      </c>
      <c r="E37" s="145">
        <v>795</v>
      </c>
      <c r="F37" s="145">
        <v>586</v>
      </c>
      <c r="G37" s="253">
        <v>6.21</v>
      </c>
      <c r="H37" s="145">
        <v>426</v>
      </c>
      <c r="I37" s="11"/>
      <c r="J37" s="255"/>
      <c r="K37" s="255" t="s">
        <v>50</v>
      </c>
      <c r="L37" s="145">
        <v>53.98</v>
      </c>
      <c r="M37" s="155">
        <v>10555</v>
      </c>
      <c r="N37" s="155">
        <v>5135</v>
      </c>
      <c r="O37" s="155">
        <v>5420</v>
      </c>
      <c r="P37" s="253">
        <v>195.54</v>
      </c>
      <c r="Q37" s="155">
        <v>2589</v>
      </c>
    </row>
    <row r="38" spans="1:17" ht="18" customHeight="1">
      <c r="A38" s="229" t="s">
        <v>182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83"/>
      <c r="N38" s="83"/>
      <c r="O38" s="66"/>
      <c r="P38" s="66"/>
      <c r="Q38" s="66"/>
    </row>
    <row r="39" spans="1:17" ht="18" customHeight="1">
      <c r="A39" s="11" t="s">
        <v>181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83"/>
      <c r="N39" s="83"/>
      <c r="O39" s="66"/>
      <c r="P39" s="66"/>
      <c r="Q39" s="66"/>
    </row>
    <row r="40" spans="1:17" ht="18" customHeight="1">
      <c r="A40" s="11" t="s">
        <v>124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83"/>
      <c r="N40" s="83"/>
      <c r="O40" s="66"/>
      <c r="P40" s="66"/>
      <c r="Q40" s="66"/>
    </row>
  </sheetData>
  <sheetProtection/>
  <mergeCells count="16">
    <mergeCell ref="Q6:Q7"/>
    <mergeCell ref="J9:K9"/>
    <mergeCell ref="A4:Q4"/>
    <mergeCell ref="J16:K16"/>
    <mergeCell ref="A6:B7"/>
    <mergeCell ref="D6:F6"/>
    <mergeCell ref="H6:H7"/>
    <mergeCell ref="A9:B9"/>
    <mergeCell ref="A23:B23"/>
    <mergeCell ref="J36:K36"/>
    <mergeCell ref="J6:K7"/>
    <mergeCell ref="M6:O6"/>
    <mergeCell ref="J22:K22"/>
    <mergeCell ref="J30:K30"/>
    <mergeCell ref="A29:B29"/>
    <mergeCell ref="A20:B2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zoomScale="75" zoomScaleNormal="75" zoomScalePageLayoutView="0" workbookViewId="0" topLeftCell="A1">
      <selection activeCell="F29" sqref="F29"/>
    </sheetView>
  </sheetViews>
  <sheetFormatPr defaultColWidth="9.00390625" defaultRowHeight="13.5"/>
  <cols>
    <col min="1" max="2" width="12.25390625" style="43" customWidth="1"/>
    <col min="3" max="3" width="3.75390625" style="44" customWidth="1"/>
    <col min="4" max="18" width="13.75390625" style="43" customWidth="1"/>
    <col min="19" max="16384" width="9.00390625" style="43" customWidth="1"/>
  </cols>
  <sheetData>
    <row r="1" spans="1:48" s="34" customFormat="1" ht="15" customHeight="1">
      <c r="A1" s="128" t="s">
        <v>186</v>
      </c>
      <c r="B1" s="66"/>
      <c r="C1" s="70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29" t="s">
        <v>134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s="34" customFormat="1" ht="15" customHeight="1">
      <c r="A2" s="128"/>
      <c r="B2" s="66"/>
      <c r="C2" s="70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29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48" s="20" customFormat="1" ht="18" customHeight="1">
      <c r="A3" s="322" t="s">
        <v>184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230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</row>
    <row r="4" spans="1:48" s="20" customFormat="1" ht="18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s="20" customFormat="1" ht="15" customHeight="1">
      <c r="A5" s="323" t="s">
        <v>187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59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48" s="20" customFormat="1" ht="15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s="20" customFormat="1" ht="15" customHeight="1">
      <c r="A7" s="324" t="s">
        <v>259</v>
      </c>
      <c r="B7" s="325"/>
      <c r="C7" s="344" t="s">
        <v>104</v>
      </c>
      <c r="D7" s="345"/>
      <c r="E7" s="330" t="s">
        <v>260</v>
      </c>
      <c r="F7" s="330" t="s">
        <v>261</v>
      </c>
      <c r="G7" s="343" t="s">
        <v>185</v>
      </c>
      <c r="H7" s="330" t="s">
        <v>262</v>
      </c>
      <c r="I7" s="330" t="s">
        <v>263</v>
      </c>
      <c r="J7" s="330" t="s">
        <v>264</v>
      </c>
      <c r="K7" s="330" t="s">
        <v>105</v>
      </c>
      <c r="L7" s="336" t="s">
        <v>254</v>
      </c>
      <c r="M7" s="336" t="s">
        <v>255</v>
      </c>
      <c r="N7" s="336" t="s">
        <v>135</v>
      </c>
      <c r="O7" s="336" t="s">
        <v>256</v>
      </c>
      <c r="P7" s="336" t="s">
        <v>257</v>
      </c>
      <c r="Q7" s="336" t="s">
        <v>258</v>
      </c>
      <c r="R7" s="333" t="s">
        <v>136</v>
      </c>
      <c r="S7" s="70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</row>
    <row r="8" spans="1:48" s="20" customFormat="1" ht="15" customHeight="1">
      <c r="A8" s="326"/>
      <c r="B8" s="327"/>
      <c r="C8" s="346"/>
      <c r="D8" s="347"/>
      <c r="E8" s="331"/>
      <c r="F8" s="331"/>
      <c r="G8" s="331"/>
      <c r="H8" s="331"/>
      <c r="I8" s="331"/>
      <c r="J8" s="331"/>
      <c r="K8" s="331"/>
      <c r="L8" s="339"/>
      <c r="M8" s="339"/>
      <c r="N8" s="339"/>
      <c r="O8" s="337"/>
      <c r="P8" s="337"/>
      <c r="Q8" s="337"/>
      <c r="R8" s="334"/>
      <c r="S8" s="70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20" customFormat="1" ht="15" customHeight="1">
      <c r="A9" s="328"/>
      <c r="B9" s="329"/>
      <c r="C9" s="348"/>
      <c r="D9" s="349"/>
      <c r="E9" s="332"/>
      <c r="F9" s="332"/>
      <c r="G9" s="332"/>
      <c r="H9" s="332"/>
      <c r="I9" s="332"/>
      <c r="J9" s="332"/>
      <c r="K9" s="332"/>
      <c r="L9" s="340"/>
      <c r="M9" s="340"/>
      <c r="N9" s="340"/>
      <c r="O9" s="338"/>
      <c r="P9" s="338"/>
      <c r="Q9" s="338"/>
      <c r="R9" s="335"/>
      <c r="S9" s="70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s="20" customFormat="1" ht="15" customHeight="1">
      <c r="A10" s="70"/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70"/>
      <c r="M10" s="70"/>
      <c r="N10" s="70"/>
      <c r="O10" s="125"/>
      <c r="P10" s="125"/>
      <c r="Q10" s="125"/>
      <c r="R10" s="125"/>
      <c r="S10" s="70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s="20" customFormat="1" ht="15" customHeight="1">
      <c r="A11" s="341" t="s">
        <v>116</v>
      </c>
      <c r="B11" s="342"/>
      <c r="C11" s="124"/>
      <c r="D11" s="33">
        <v>752100</v>
      </c>
      <c r="E11" s="35">
        <v>26262</v>
      </c>
      <c r="F11" s="35">
        <v>18667</v>
      </c>
      <c r="G11" s="35">
        <v>4944</v>
      </c>
      <c r="H11" s="35">
        <v>1506</v>
      </c>
      <c r="I11" s="35">
        <v>7088</v>
      </c>
      <c r="J11" s="35">
        <v>853</v>
      </c>
      <c r="K11" s="35">
        <v>7595</v>
      </c>
      <c r="L11" s="263">
        <v>34.9</v>
      </c>
      <c r="M11" s="263">
        <v>24.8</v>
      </c>
      <c r="N11" s="263">
        <v>188.3</v>
      </c>
      <c r="O11" s="263">
        <v>54.2</v>
      </c>
      <c r="P11" s="263">
        <v>9.4</v>
      </c>
      <c r="Q11" s="265">
        <v>1.13</v>
      </c>
      <c r="R11" s="263">
        <v>10.1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8" s="20" customFormat="1" ht="15" customHeight="1">
      <c r="A12" s="350">
        <v>2</v>
      </c>
      <c r="B12" s="351"/>
      <c r="C12" s="70"/>
      <c r="D12" s="35">
        <v>753100</v>
      </c>
      <c r="E12" s="35">
        <v>25468</v>
      </c>
      <c r="F12" s="35">
        <v>19663</v>
      </c>
      <c r="G12" s="35">
        <v>5264</v>
      </c>
      <c r="H12" s="35">
        <v>1378</v>
      </c>
      <c r="I12" s="35">
        <v>7041</v>
      </c>
      <c r="J12" s="35">
        <v>833</v>
      </c>
      <c r="K12" s="35">
        <v>5805</v>
      </c>
      <c r="L12" s="263">
        <v>33.8</v>
      </c>
      <c r="M12" s="263">
        <v>26.1</v>
      </c>
      <c r="N12" s="263">
        <v>206.7</v>
      </c>
      <c r="O12" s="263">
        <v>51.3</v>
      </c>
      <c r="P12" s="263">
        <v>9.3</v>
      </c>
      <c r="Q12" s="265">
        <v>1.11</v>
      </c>
      <c r="R12" s="263">
        <v>7.7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</row>
    <row r="13" spans="1:48" s="20" customFormat="1" ht="15" customHeight="1">
      <c r="A13" s="350">
        <v>3</v>
      </c>
      <c r="B13" s="351"/>
      <c r="C13" s="70"/>
      <c r="D13" s="35">
        <v>754200</v>
      </c>
      <c r="E13" s="35">
        <v>25863</v>
      </c>
      <c r="F13" s="35">
        <v>19147</v>
      </c>
      <c r="G13" s="35">
        <v>4897</v>
      </c>
      <c r="H13" s="35">
        <v>1351</v>
      </c>
      <c r="I13" s="35">
        <v>7100</v>
      </c>
      <c r="J13" s="35">
        <v>794</v>
      </c>
      <c r="K13" s="35">
        <v>6716</v>
      </c>
      <c r="L13" s="263">
        <v>34.3</v>
      </c>
      <c r="M13" s="263">
        <v>25.4</v>
      </c>
      <c r="N13" s="263">
        <v>189.3</v>
      </c>
      <c r="O13" s="263">
        <v>49.6</v>
      </c>
      <c r="P13" s="263">
        <v>9.4</v>
      </c>
      <c r="Q13" s="265">
        <v>1.05</v>
      </c>
      <c r="R13" s="263">
        <v>8.9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8" s="20" customFormat="1" ht="15" customHeight="1">
      <c r="A14" s="350">
        <v>4</v>
      </c>
      <c r="B14" s="351"/>
      <c r="C14" s="70"/>
      <c r="D14" s="35">
        <v>755300</v>
      </c>
      <c r="E14" s="35">
        <v>24920</v>
      </c>
      <c r="F14" s="35">
        <v>19924</v>
      </c>
      <c r="G14" s="35">
        <v>5033</v>
      </c>
      <c r="H14" s="35">
        <v>1361</v>
      </c>
      <c r="I14" s="35">
        <v>6722</v>
      </c>
      <c r="J14" s="35">
        <v>760</v>
      </c>
      <c r="K14" s="35">
        <v>7996</v>
      </c>
      <c r="L14" s="263">
        <v>33</v>
      </c>
      <c r="M14" s="263">
        <v>26.4</v>
      </c>
      <c r="N14" s="263">
        <v>202</v>
      </c>
      <c r="O14" s="263">
        <v>51.8</v>
      </c>
      <c r="P14" s="263">
        <v>8.9</v>
      </c>
      <c r="Q14" s="265">
        <v>1.01</v>
      </c>
      <c r="R14" s="263">
        <v>6.6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1:48" s="20" customFormat="1" ht="15" customHeight="1">
      <c r="A15" s="350">
        <v>5</v>
      </c>
      <c r="B15" s="351"/>
      <c r="C15" s="124" t="s">
        <v>83</v>
      </c>
      <c r="D15" s="35">
        <v>756835</v>
      </c>
      <c r="E15" s="35">
        <v>24786</v>
      </c>
      <c r="F15" s="35">
        <v>17778</v>
      </c>
      <c r="G15" s="35">
        <v>4185</v>
      </c>
      <c r="H15" s="35">
        <v>1296</v>
      </c>
      <c r="I15" s="35">
        <v>7338</v>
      </c>
      <c r="J15" s="35">
        <v>772</v>
      </c>
      <c r="K15" s="35">
        <v>7008</v>
      </c>
      <c r="L15" s="263">
        <v>32.7</v>
      </c>
      <c r="M15" s="263">
        <v>23.5</v>
      </c>
      <c r="N15" s="263">
        <v>168.8</v>
      </c>
      <c r="O15" s="263">
        <v>49.7</v>
      </c>
      <c r="P15" s="263">
        <v>9.7</v>
      </c>
      <c r="Q15" s="265">
        <v>1.02</v>
      </c>
      <c r="R15" s="263">
        <v>9.3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</row>
    <row r="16" spans="1:48" s="20" customFormat="1" ht="15" customHeight="1">
      <c r="A16" s="38"/>
      <c r="B16" s="82"/>
      <c r="C16" s="124"/>
      <c r="D16" s="35"/>
      <c r="E16" s="76"/>
      <c r="F16" s="35"/>
      <c r="G16" s="35"/>
      <c r="H16" s="35"/>
      <c r="I16" s="35"/>
      <c r="J16" s="35"/>
      <c r="K16" s="35"/>
      <c r="L16" s="264"/>
      <c r="M16" s="263"/>
      <c r="N16" s="263"/>
      <c r="O16" s="263"/>
      <c r="P16" s="263"/>
      <c r="Q16" s="265"/>
      <c r="R16" s="263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</row>
    <row r="17" spans="1:48" s="20" customFormat="1" ht="15" customHeight="1">
      <c r="A17" s="350">
        <v>6</v>
      </c>
      <c r="B17" s="351"/>
      <c r="C17" s="70"/>
      <c r="D17" s="35">
        <v>754500</v>
      </c>
      <c r="E17" s="35">
        <v>25115</v>
      </c>
      <c r="F17" s="35">
        <v>18829</v>
      </c>
      <c r="G17" s="35">
        <v>4614</v>
      </c>
      <c r="H17" s="35">
        <v>1219</v>
      </c>
      <c r="I17" s="35">
        <v>7012</v>
      </c>
      <c r="J17" s="35">
        <v>786</v>
      </c>
      <c r="K17" s="35">
        <v>6286</v>
      </c>
      <c r="L17" s="263">
        <v>33.3</v>
      </c>
      <c r="M17" s="263">
        <v>25</v>
      </c>
      <c r="N17" s="263">
        <v>188.7</v>
      </c>
      <c r="O17" s="263">
        <v>46.3</v>
      </c>
      <c r="P17" s="263">
        <v>9.3</v>
      </c>
      <c r="Q17" s="265">
        <v>1.04</v>
      </c>
      <c r="R17" s="263">
        <v>8.3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</row>
    <row r="18" spans="1:48" s="20" customFormat="1" ht="15" customHeight="1">
      <c r="A18" s="341">
        <v>7</v>
      </c>
      <c r="B18" s="342"/>
      <c r="C18" s="70"/>
      <c r="D18" s="33">
        <v>749600</v>
      </c>
      <c r="E18" s="35">
        <v>25540</v>
      </c>
      <c r="F18" s="35">
        <v>18327</v>
      </c>
      <c r="G18" s="35">
        <v>4356</v>
      </c>
      <c r="H18" s="35">
        <v>126</v>
      </c>
      <c r="I18" s="35">
        <v>7121</v>
      </c>
      <c r="J18" s="35">
        <v>819</v>
      </c>
      <c r="K18" s="35">
        <v>7213</v>
      </c>
      <c r="L18" s="263">
        <v>34.1</v>
      </c>
      <c r="M18" s="263">
        <v>24.4</v>
      </c>
      <c r="N18" s="263">
        <v>170.6</v>
      </c>
      <c r="O18" s="263">
        <v>46.5</v>
      </c>
      <c r="P18" s="263">
        <v>9.5</v>
      </c>
      <c r="Q18" s="265">
        <v>1.09</v>
      </c>
      <c r="R18" s="263">
        <v>9.6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</row>
    <row r="19" spans="1:48" s="20" customFormat="1" ht="15" customHeight="1">
      <c r="A19" s="341">
        <v>8</v>
      </c>
      <c r="B19" s="342"/>
      <c r="C19" s="126"/>
      <c r="D19" s="35">
        <v>759200</v>
      </c>
      <c r="E19" s="35">
        <v>25520</v>
      </c>
      <c r="F19" s="35">
        <v>17711</v>
      </c>
      <c r="G19" s="35">
        <v>4252</v>
      </c>
      <c r="H19" s="35">
        <v>1286</v>
      </c>
      <c r="I19" s="35">
        <v>6776</v>
      </c>
      <c r="J19" s="35">
        <v>729</v>
      </c>
      <c r="K19" s="35">
        <v>7809</v>
      </c>
      <c r="L19" s="263">
        <v>33.6</v>
      </c>
      <c r="M19" s="263">
        <v>23.3</v>
      </c>
      <c r="N19" s="263">
        <v>166.6</v>
      </c>
      <c r="O19" s="263">
        <v>48</v>
      </c>
      <c r="P19" s="263">
        <v>8.9</v>
      </c>
      <c r="Q19" s="265">
        <v>0.96</v>
      </c>
      <c r="R19" s="263">
        <v>10.3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1:48" s="20" customFormat="1" ht="15" customHeight="1">
      <c r="A20" s="352">
        <v>9</v>
      </c>
      <c r="B20" s="342"/>
      <c r="C20" s="124"/>
      <c r="D20" s="35">
        <v>764300</v>
      </c>
      <c r="E20" s="76">
        <v>23133</v>
      </c>
      <c r="F20" s="35">
        <v>20016</v>
      </c>
      <c r="G20" s="35">
        <v>4460</v>
      </c>
      <c r="H20" s="35">
        <v>1240</v>
      </c>
      <c r="I20" s="35">
        <v>7687</v>
      </c>
      <c r="J20" s="35">
        <v>762</v>
      </c>
      <c r="K20" s="35">
        <v>3117</v>
      </c>
      <c r="L20" s="263">
        <v>30.3</v>
      </c>
      <c r="M20" s="263">
        <v>26.2</v>
      </c>
      <c r="N20" s="263">
        <v>192.8</v>
      </c>
      <c r="O20" s="263">
        <v>50.9</v>
      </c>
      <c r="P20" s="263">
        <v>8.9</v>
      </c>
      <c r="Q20" s="265">
        <v>1</v>
      </c>
      <c r="R20" s="263">
        <v>4.1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</row>
    <row r="21" spans="1:48" s="20" customFormat="1" ht="15" customHeight="1">
      <c r="A21" s="350">
        <v>10</v>
      </c>
      <c r="B21" s="351"/>
      <c r="C21" s="124" t="s">
        <v>83</v>
      </c>
      <c r="D21" s="35">
        <v>768416</v>
      </c>
      <c r="E21" s="76">
        <v>23958</v>
      </c>
      <c r="F21" s="35">
        <v>17698</v>
      </c>
      <c r="G21" s="35">
        <v>3514</v>
      </c>
      <c r="H21" s="35">
        <v>1170</v>
      </c>
      <c r="I21" s="35">
        <v>7426</v>
      </c>
      <c r="J21" s="35">
        <v>777</v>
      </c>
      <c r="K21" s="35">
        <v>6260</v>
      </c>
      <c r="L21" s="263">
        <v>31.2</v>
      </c>
      <c r="M21" s="263">
        <v>23</v>
      </c>
      <c r="N21" s="263">
        <v>146.7</v>
      </c>
      <c r="O21" s="263">
        <v>46.6</v>
      </c>
      <c r="P21" s="263">
        <v>9.7</v>
      </c>
      <c r="Q21" s="265">
        <v>1.01</v>
      </c>
      <c r="R21" s="263">
        <v>8.1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1:48" s="20" customFormat="1" ht="15" customHeight="1">
      <c r="A22" s="39"/>
      <c r="B22" s="92"/>
      <c r="C22" s="124"/>
      <c r="D22" s="35"/>
      <c r="E22" s="35"/>
      <c r="F22" s="35"/>
      <c r="G22" s="35"/>
      <c r="H22" s="35"/>
      <c r="I22" s="35"/>
      <c r="J22" s="35"/>
      <c r="K22" s="35"/>
      <c r="L22" s="263"/>
      <c r="M22" s="263"/>
      <c r="N22" s="263"/>
      <c r="O22" s="263"/>
      <c r="P22" s="263"/>
      <c r="Q22" s="265"/>
      <c r="R22" s="263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</row>
    <row r="23" spans="1:48" s="20" customFormat="1" ht="15" customHeight="1">
      <c r="A23" s="350">
        <v>11</v>
      </c>
      <c r="B23" s="351"/>
      <c r="C23" s="124"/>
      <c r="D23" s="35">
        <v>777700</v>
      </c>
      <c r="E23" s="35">
        <v>24386</v>
      </c>
      <c r="F23" s="35">
        <v>19095</v>
      </c>
      <c r="G23" s="35">
        <v>4123</v>
      </c>
      <c r="H23" s="35">
        <v>1214</v>
      </c>
      <c r="I23" s="35">
        <v>7375</v>
      </c>
      <c r="J23" s="35">
        <v>712</v>
      </c>
      <c r="K23" s="35">
        <v>5291</v>
      </c>
      <c r="L23" s="263">
        <v>31.4</v>
      </c>
      <c r="M23" s="263">
        <v>24.6</v>
      </c>
      <c r="N23" s="263">
        <v>169.1</v>
      </c>
      <c r="O23" s="263">
        <v>47.4</v>
      </c>
      <c r="P23" s="263">
        <v>9.5</v>
      </c>
      <c r="Q23" s="265">
        <v>0.92</v>
      </c>
      <c r="R23" s="263">
        <v>6.8</v>
      </c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</row>
    <row r="24" spans="1:48" s="20" customFormat="1" ht="15" customHeight="1">
      <c r="A24" s="350">
        <v>12</v>
      </c>
      <c r="B24" s="351"/>
      <c r="C24" s="124"/>
      <c r="D24" s="35">
        <v>777100</v>
      </c>
      <c r="E24" s="35">
        <v>22862</v>
      </c>
      <c r="F24" s="35">
        <v>18322</v>
      </c>
      <c r="G24" s="35">
        <v>3553</v>
      </c>
      <c r="H24" s="35">
        <v>1151</v>
      </c>
      <c r="I24" s="35">
        <v>9017</v>
      </c>
      <c r="J24" s="35">
        <v>662</v>
      </c>
      <c r="K24" s="35">
        <v>4540</v>
      </c>
      <c r="L24" s="263">
        <v>29.4</v>
      </c>
      <c r="M24" s="263">
        <v>23.6</v>
      </c>
      <c r="N24" s="263">
        <v>155.4</v>
      </c>
      <c r="O24" s="263">
        <v>47.9</v>
      </c>
      <c r="P24" s="263">
        <v>11.6</v>
      </c>
      <c r="Q24" s="265">
        <v>0.86</v>
      </c>
      <c r="R24" s="263">
        <v>5.8</v>
      </c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</row>
    <row r="25" spans="1:48" s="20" customFormat="1" ht="15" customHeight="1">
      <c r="A25" s="350">
        <v>13</v>
      </c>
      <c r="B25" s="351"/>
      <c r="C25" s="124"/>
      <c r="D25" s="35">
        <v>764400</v>
      </c>
      <c r="E25" s="35">
        <v>19664</v>
      </c>
      <c r="F25" s="35">
        <v>18168</v>
      </c>
      <c r="G25" s="35">
        <v>3226</v>
      </c>
      <c r="H25" s="35">
        <v>1001</v>
      </c>
      <c r="I25" s="35">
        <v>6256</v>
      </c>
      <c r="J25" s="35">
        <v>643</v>
      </c>
      <c r="K25" s="35">
        <v>1496</v>
      </c>
      <c r="L25" s="263">
        <v>25.7</v>
      </c>
      <c r="M25" s="263">
        <v>23.8</v>
      </c>
      <c r="N25" s="263">
        <v>164.1</v>
      </c>
      <c r="O25" s="263">
        <v>48.4</v>
      </c>
      <c r="P25" s="263">
        <v>8.2</v>
      </c>
      <c r="Q25" s="265">
        <v>0.84</v>
      </c>
      <c r="R25" s="263">
        <v>2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48" s="20" customFormat="1" ht="15" customHeight="1">
      <c r="A26" s="350">
        <v>14</v>
      </c>
      <c r="B26" s="351"/>
      <c r="C26" s="124"/>
      <c r="D26" s="35">
        <v>749900</v>
      </c>
      <c r="E26" s="35">
        <v>19398</v>
      </c>
      <c r="F26" s="35">
        <v>17559</v>
      </c>
      <c r="G26" s="35">
        <v>2798</v>
      </c>
      <c r="H26" s="35">
        <v>881</v>
      </c>
      <c r="I26" s="35">
        <v>6778</v>
      </c>
      <c r="J26" s="35">
        <v>680</v>
      </c>
      <c r="K26" s="35">
        <v>1839</v>
      </c>
      <c r="L26" s="263">
        <v>25.9</v>
      </c>
      <c r="M26" s="263">
        <v>23.4</v>
      </c>
      <c r="N26" s="263">
        <v>144.2</v>
      </c>
      <c r="O26" s="263">
        <v>43.4</v>
      </c>
      <c r="P26" s="263">
        <v>9</v>
      </c>
      <c r="Q26" s="265">
        <v>0.91</v>
      </c>
      <c r="R26" s="263">
        <v>2.5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  <row r="27" spans="1:48" s="20" customFormat="1" ht="15" customHeight="1">
      <c r="A27" s="350">
        <v>15</v>
      </c>
      <c r="B27" s="351"/>
      <c r="C27" s="124" t="s">
        <v>83</v>
      </c>
      <c r="D27" s="35">
        <v>757676</v>
      </c>
      <c r="E27" s="35">
        <v>21279</v>
      </c>
      <c r="F27" s="76">
        <v>16953</v>
      </c>
      <c r="G27" s="76">
        <v>2756</v>
      </c>
      <c r="H27" s="76">
        <v>949</v>
      </c>
      <c r="I27" s="76">
        <v>8958</v>
      </c>
      <c r="J27" s="76">
        <v>766</v>
      </c>
      <c r="K27" s="35">
        <v>4326</v>
      </c>
      <c r="L27" s="263">
        <v>28.5</v>
      </c>
      <c r="M27" s="263">
        <v>22.7</v>
      </c>
      <c r="N27" s="263">
        <v>129.5</v>
      </c>
      <c r="O27" s="263">
        <v>42.7</v>
      </c>
      <c r="P27" s="263">
        <v>12</v>
      </c>
      <c r="Q27" s="265">
        <v>1.03</v>
      </c>
      <c r="R27" s="263">
        <v>5.8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</row>
    <row r="28" spans="1:48" s="20" customFormat="1" ht="15" customHeight="1">
      <c r="A28" s="39"/>
      <c r="B28" s="92"/>
      <c r="C28" s="124"/>
      <c r="D28" s="35"/>
      <c r="E28" s="35"/>
      <c r="F28" s="35"/>
      <c r="G28" s="35"/>
      <c r="H28" s="35"/>
      <c r="I28" s="35"/>
      <c r="J28" s="35"/>
      <c r="K28" s="35"/>
      <c r="L28" s="263"/>
      <c r="M28" s="263"/>
      <c r="N28" s="263"/>
      <c r="O28" s="263"/>
      <c r="P28" s="263"/>
      <c r="Q28" s="265"/>
      <c r="R28" s="2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</row>
    <row r="29" spans="1:48" s="20" customFormat="1" ht="15" customHeight="1">
      <c r="A29" s="350">
        <v>16</v>
      </c>
      <c r="B29" s="351"/>
      <c r="C29" s="124"/>
      <c r="D29" s="35">
        <v>736600</v>
      </c>
      <c r="E29" s="35">
        <v>23463</v>
      </c>
      <c r="F29" s="76">
        <v>15659</v>
      </c>
      <c r="G29" s="76">
        <v>2588</v>
      </c>
      <c r="H29" s="76">
        <v>950</v>
      </c>
      <c r="I29" s="76">
        <v>11798</v>
      </c>
      <c r="J29" s="76">
        <v>713</v>
      </c>
      <c r="K29" s="35">
        <v>7804</v>
      </c>
      <c r="L29" s="263">
        <v>31.9</v>
      </c>
      <c r="M29" s="263">
        <v>21.3</v>
      </c>
      <c r="N29" s="263">
        <v>110.3</v>
      </c>
      <c r="O29" s="263">
        <v>38.9</v>
      </c>
      <c r="P29" s="263">
        <v>16</v>
      </c>
      <c r="Q29" s="265">
        <v>0.97</v>
      </c>
      <c r="R29" s="263">
        <v>10.6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</row>
    <row r="30" spans="1:48" s="20" customFormat="1" ht="15" customHeight="1">
      <c r="A30" s="350">
        <v>17</v>
      </c>
      <c r="B30" s="351"/>
      <c r="C30" s="124"/>
      <c r="D30" s="35">
        <v>737300</v>
      </c>
      <c r="E30" s="35">
        <v>24983</v>
      </c>
      <c r="F30" s="35">
        <v>15351</v>
      </c>
      <c r="G30" s="35">
        <v>2750</v>
      </c>
      <c r="H30" s="35">
        <v>1019</v>
      </c>
      <c r="I30" s="35">
        <v>8151</v>
      </c>
      <c r="J30" s="35">
        <v>750</v>
      </c>
      <c r="K30" s="35">
        <v>9632</v>
      </c>
      <c r="L30" s="263">
        <v>33.9</v>
      </c>
      <c r="M30" s="263">
        <v>20.8</v>
      </c>
      <c r="N30" s="263">
        <v>110.1</v>
      </c>
      <c r="O30" s="263">
        <v>39.2</v>
      </c>
      <c r="P30" s="263">
        <v>11.1</v>
      </c>
      <c r="Q30" s="265">
        <v>1.02</v>
      </c>
      <c r="R30" s="263">
        <v>13.1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</row>
    <row r="31" spans="1:48" s="20" customFormat="1" ht="15" customHeight="1">
      <c r="A31" s="350">
        <v>18</v>
      </c>
      <c r="B31" s="351"/>
      <c r="C31" s="124"/>
      <c r="D31" s="35">
        <v>741000</v>
      </c>
      <c r="E31" s="35">
        <v>24032</v>
      </c>
      <c r="F31" s="35">
        <v>16091</v>
      </c>
      <c r="G31" s="35">
        <v>2740</v>
      </c>
      <c r="H31" s="35">
        <v>843</v>
      </c>
      <c r="I31" s="35">
        <v>9878</v>
      </c>
      <c r="J31" s="35">
        <v>811</v>
      </c>
      <c r="K31" s="35">
        <v>7941</v>
      </c>
      <c r="L31" s="263">
        <v>32.4</v>
      </c>
      <c r="M31" s="263">
        <v>21.7</v>
      </c>
      <c r="N31" s="263">
        <v>114</v>
      </c>
      <c r="O31" s="263">
        <v>33.9</v>
      </c>
      <c r="P31" s="263">
        <v>13.3</v>
      </c>
      <c r="Q31" s="265">
        <v>1.09</v>
      </c>
      <c r="R31" s="263">
        <v>10.7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</row>
    <row r="32" spans="1:48" s="20" customFormat="1" ht="15" customHeight="1">
      <c r="A32" s="350">
        <v>19</v>
      </c>
      <c r="B32" s="351"/>
      <c r="C32" s="124"/>
      <c r="D32" s="35">
        <v>743700</v>
      </c>
      <c r="E32" s="35" t="s">
        <v>129</v>
      </c>
      <c r="F32" s="35" t="s">
        <v>129</v>
      </c>
      <c r="G32" s="35" t="s">
        <v>129</v>
      </c>
      <c r="H32" s="35" t="s">
        <v>129</v>
      </c>
      <c r="I32" s="35" t="s">
        <v>129</v>
      </c>
      <c r="J32" s="35" t="s">
        <v>129</v>
      </c>
      <c r="K32" s="35" t="s">
        <v>129</v>
      </c>
      <c r="L32" s="263" t="s">
        <v>129</v>
      </c>
      <c r="M32" s="263" t="s">
        <v>129</v>
      </c>
      <c r="N32" s="263" t="s">
        <v>129</v>
      </c>
      <c r="O32" s="263" t="s">
        <v>129</v>
      </c>
      <c r="P32" s="263" t="s">
        <v>129</v>
      </c>
      <c r="Q32" s="265" t="s">
        <v>129</v>
      </c>
      <c r="R32" s="266" t="s">
        <v>129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</row>
    <row r="33" spans="1:48" s="20" customFormat="1" ht="15" customHeight="1">
      <c r="A33" s="350">
        <v>20</v>
      </c>
      <c r="B33" s="351"/>
      <c r="C33" s="124"/>
      <c r="D33" s="35">
        <v>887500</v>
      </c>
      <c r="E33" s="35" t="s">
        <v>129</v>
      </c>
      <c r="F33" s="35" t="s">
        <v>129</v>
      </c>
      <c r="G33" s="35" t="s">
        <v>129</v>
      </c>
      <c r="H33" s="35" t="s">
        <v>129</v>
      </c>
      <c r="I33" s="35" t="s">
        <v>129</v>
      </c>
      <c r="J33" s="35" t="s">
        <v>129</v>
      </c>
      <c r="K33" s="35" t="s">
        <v>129</v>
      </c>
      <c r="L33" s="263" t="s">
        <v>129</v>
      </c>
      <c r="M33" s="263" t="s">
        <v>129</v>
      </c>
      <c r="N33" s="263" t="s">
        <v>129</v>
      </c>
      <c r="O33" s="263" t="s">
        <v>129</v>
      </c>
      <c r="P33" s="263" t="s">
        <v>129</v>
      </c>
      <c r="Q33" s="265" t="s">
        <v>129</v>
      </c>
      <c r="R33" s="266" t="s">
        <v>129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20" customFormat="1" ht="15" customHeight="1">
      <c r="A34" s="39"/>
      <c r="B34" s="92"/>
      <c r="C34" s="124"/>
      <c r="D34" s="35"/>
      <c r="E34" s="35"/>
      <c r="F34" s="35"/>
      <c r="G34" s="35"/>
      <c r="H34" s="35"/>
      <c r="I34" s="35"/>
      <c r="J34" s="35"/>
      <c r="K34" s="35"/>
      <c r="L34" s="263"/>
      <c r="M34" s="263"/>
      <c r="N34" s="263"/>
      <c r="O34" s="263"/>
      <c r="P34" s="263"/>
      <c r="Q34" s="265"/>
      <c r="R34" s="263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  <row r="35" spans="1:48" s="20" customFormat="1" ht="15" customHeight="1">
      <c r="A35" s="350">
        <v>21</v>
      </c>
      <c r="B35" s="351"/>
      <c r="C35" s="124"/>
      <c r="D35" s="35">
        <v>877200</v>
      </c>
      <c r="E35" s="35" t="s">
        <v>129</v>
      </c>
      <c r="F35" s="35" t="s">
        <v>129</v>
      </c>
      <c r="G35" s="35" t="s">
        <v>129</v>
      </c>
      <c r="H35" s="35" t="s">
        <v>129</v>
      </c>
      <c r="I35" s="35" t="s">
        <v>129</v>
      </c>
      <c r="J35" s="35" t="s">
        <v>129</v>
      </c>
      <c r="K35" s="35" t="s">
        <v>129</v>
      </c>
      <c r="L35" s="263" t="s">
        <v>129</v>
      </c>
      <c r="M35" s="263" t="s">
        <v>129</v>
      </c>
      <c r="N35" s="263" t="s">
        <v>129</v>
      </c>
      <c r="O35" s="263" t="s">
        <v>129</v>
      </c>
      <c r="P35" s="263" t="s">
        <v>129</v>
      </c>
      <c r="Q35" s="265" t="s">
        <v>129</v>
      </c>
      <c r="R35" s="266" t="s">
        <v>129</v>
      </c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48" s="20" customFormat="1" ht="15" customHeight="1">
      <c r="A36" s="350">
        <v>22</v>
      </c>
      <c r="B36" s="351"/>
      <c r="C36" s="124"/>
      <c r="D36" s="35">
        <v>927743</v>
      </c>
      <c r="E36" s="35">
        <v>37289</v>
      </c>
      <c r="F36" s="35">
        <v>15185</v>
      </c>
      <c r="G36" s="35">
        <v>3241</v>
      </c>
      <c r="H36" s="35">
        <v>1428</v>
      </c>
      <c r="I36" s="35">
        <v>12797</v>
      </c>
      <c r="J36" s="35">
        <v>1234</v>
      </c>
      <c r="K36" s="35">
        <v>22104</v>
      </c>
      <c r="L36" s="263">
        <v>40.2</v>
      </c>
      <c r="M36" s="263">
        <v>16.4</v>
      </c>
      <c r="N36" s="263">
        <v>86.9</v>
      </c>
      <c r="O36" s="263">
        <v>36.9</v>
      </c>
      <c r="P36" s="263">
        <v>13.8</v>
      </c>
      <c r="Q36" s="265">
        <v>1.33</v>
      </c>
      <c r="R36" s="263">
        <v>23.8</v>
      </c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s="20" customFormat="1" ht="15" customHeight="1">
      <c r="A37" s="350">
        <v>23</v>
      </c>
      <c r="B37" s="351"/>
      <c r="C37" s="124"/>
      <c r="D37" s="35">
        <v>945100</v>
      </c>
      <c r="E37" s="35">
        <v>34339</v>
      </c>
      <c r="F37" s="35">
        <v>13475</v>
      </c>
      <c r="G37" s="35">
        <v>3018</v>
      </c>
      <c r="H37" s="35">
        <v>1479</v>
      </c>
      <c r="I37" s="35">
        <v>11401</v>
      </c>
      <c r="J37" s="35">
        <v>1156</v>
      </c>
      <c r="K37" s="35">
        <v>20864</v>
      </c>
      <c r="L37" s="263">
        <v>36.3</v>
      </c>
      <c r="M37" s="263">
        <v>14.3</v>
      </c>
      <c r="N37" s="263">
        <v>87.9</v>
      </c>
      <c r="O37" s="263">
        <v>41.3</v>
      </c>
      <c r="P37" s="263">
        <v>12.1</v>
      </c>
      <c r="Q37" s="265">
        <v>1.22</v>
      </c>
      <c r="R37" s="263">
        <v>22.1</v>
      </c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</row>
    <row r="38" spans="1:48" s="20" customFormat="1" ht="15" customHeight="1">
      <c r="A38" s="350">
        <v>24</v>
      </c>
      <c r="B38" s="351"/>
      <c r="C38" s="124"/>
      <c r="D38" s="35">
        <v>952600</v>
      </c>
      <c r="E38" s="35">
        <v>32131</v>
      </c>
      <c r="F38" s="35">
        <v>12979</v>
      </c>
      <c r="G38" s="35">
        <v>2650</v>
      </c>
      <c r="H38" s="35">
        <v>2009</v>
      </c>
      <c r="I38" s="35">
        <v>9615</v>
      </c>
      <c r="J38" s="35">
        <v>1112</v>
      </c>
      <c r="K38" s="35">
        <v>19152</v>
      </c>
      <c r="L38" s="263">
        <v>33.7</v>
      </c>
      <c r="M38" s="263">
        <v>13.6</v>
      </c>
      <c r="N38" s="263">
        <v>82.5</v>
      </c>
      <c r="O38" s="263">
        <v>58.8</v>
      </c>
      <c r="P38" s="263">
        <v>10.1</v>
      </c>
      <c r="Q38" s="265">
        <v>1.17</v>
      </c>
      <c r="R38" s="263">
        <v>20.1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s="20" customFormat="1" ht="15" customHeight="1">
      <c r="A39" s="350">
        <v>25</v>
      </c>
      <c r="B39" s="351"/>
      <c r="C39" s="124" t="s">
        <v>83</v>
      </c>
      <c r="D39" s="35">
        <v>957279</v>
      </c>
      <c r="E39" s="35">
        <v>26283</v>
      </c>
      <c r="F39" s="35">
        <v>12688</v>
      </c>
      <c r="G39" s="35">
        <v>2190</v>
      </c>
      <c r="H39" s="35">
        <v>2043</v>
      </c>
      <c r="I39" s="35">
        <v>8069</v>
      </c>
      <c r="J39" s="35">
        <v>1135</v>
      </c>
      <c r="K39" s="35">
        <v>13595</v>
      </c>
      <c r="L39" s="263">
        <v>37.5</v>
      </c>
      <c r="M39" s="263">
        <v>13.3</v>
      </c>
      <c r="N39" s="263">
        <v>83.3</v>
      </c>
      <c r="O39" s="263">
        <v>72.1</v>
      </c>
      <c r="P39" s="263">
        <v>8.4</v>
      </c>
      <c r="Q39" s="265">
        <v>1.19</v>
      </c>
      <c r="R39" s="263">
        <v>14.2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</row>
    <row r="40" spans="1:48" s="20" customFormat="1" ht="15" customHeight="1">
      <c r="A40" s="39"/>
      <c r="B40" s="92"/>
      <c r="C40" s="124"/>
      <c r="D40" s="35"/>
      <c r="E40" s="35"/>
      <c r="F40" s="35"/>
      <c r="G40" s="35"/>
      <c r="H40" s="35"/>
      <c r="I40" s="35"/>
      <c r="J40" s="35"/>
      <c r="K40" s="35"/>
      <c r="L40" s="263"/>
      <c r="M40" s="263"/>
      <c r="N40" s="263"/>
      <c r="O40" s="263"/>
      <c r="P40" s="263"/>
      <c r="Q40" s="265"/>
      <c r="R40" s="263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</row>
    <row r="41" spans="1:48" s="20" customFormat="1" ht="15" customHeight="1">
      <c r="A41" s="350">
        <v>26</v>
      </c>
      <c r="B41" s="351"/>
      <c r="C41" s="124"/>
      <c r="D41" s="35">
        <v>960000</v>
      </c>
      <c r="E41" s="35">
        <v>22177</v>
      </c>
      <c r="F41" s="35">
        <v>11210</v>
      </c>
      <c r="G41" s="35">
        <v>1888</v>
      </c>
      <c r="H41" s="35">
        <v>1870</v>
      </c>
      <c r="I41" s="35">
        <v>7514</v>
      </c>
      <c r="J41" s="35">
        <v>1045</v>
      </c>
      <c r="K41" s="35">
        <v>10967</v>
      </c>
      <c r="L41" s="263">
        <v>23.1</v>
      </c>
      <c r="M41" s="263">
        <v>11.7</v>
      </c>
      <c r="N41" s="263">
        <v>85.1</v>
      </c>
      <c r="O41" s="263">
        <v>77.8</v>
      </c>
      <c r="P41" s="263">
        <v>7.8</v>
      </c>
      <c r="Q41" s="265">
        <v>1.09</v>
      </c>
      <c r="R41" s="263">
        <v>11.4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  <row r="42" spans="1:48" s="20" customFormat="1" ht="15" customHeight="1">
      <c r="A42" s="350">
        <v>27</v>
      </c>
      <c r="B42" s="351"/>
      <c r="C42" s="124"/>
      <c r="D42" s="35">
        <v>959000</v>
      </c>
      <c r="E42" s="35">
        <v>20626</v>
      </c>
      <c r="F42" s="35">
        <v>10251</v>
      </c>
      <c r="G42" s="35">
        <v>1484</v>
      </c>
      <c r="H42" s="35">
        <v>1725</v>
      </c>
      <c r="I42" s="35">
        <v>7614</v>
      </c>
      <c r="J42" s="35">
        <v>986</v>
      </c>
      <c r="K42" s="35">
        <v>10375</v>
      </c>
      <c r="L42" s="263">
        <v>21.5</v>
      </c>
      <c r="M42" s="263">
        <v>10.7</v>
      </c>
      <c r="N42" s="263">
        <v>71.9</v>
      </c>
      <c r="O42" s="263">
        <v>77.2</v>
      </c>
      <c r="P42" s="263">
        <v>7.9</v>
      </c>
      <c r="Q42" s="265">
        <v>1.03</v>
      </c>
      <c r="R42" s="263">
        <v>10.8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</row>
    <row r="43" spans="1:48" s="20" customFormat="1" ht="15" customHeight="1">
      <c r="A43" s="350">
        <v>28</v>
      </c>
      <c r="B43" s="351"/>
      <c r="C43" s="124"/>
      <c r="D43" s="35">
        <v>958000</v>
      </c>
      <c r="E43" s="35">
        <v>19355</v>
      </c>
      <c r="F43" s="35">
        <v>10165</v>
      </c>
      <c r="G43" s="35">
        <v>1284</v>
      </c>
      <c r="H43" s="35">
        <v>1717</v>
      </c>
      <c r="I43" s="35">
        <v>7354</v>
      </c>
      <c r="J43" s="35">
        <v>908</v>
      </c>
      <c r="K43" s="35">
        <v>9190</v>
      </c>
      <c r="L43" s="263">
        <v>20.2</v>
      </c>
      <c r="M43" s="263">
        <v>10.6</v>
      </c>
      <c r="N43" s="263">
        <v>66.3</v>
      </c>
      <c r="O43" s="263">
        <v>71.5</v>
      </c>
      <c r="P43" s="263">
        <v>7.7</v>
      </c>
      <c r="Q43" s="265">
        <v>0.95</v>
      </c>
      <c r="R43" s="263">
        <v>9.6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</row>
    <row r="44" spans="1:48" s="20" customFormat="1" ht="15" customHeight="1">
      <c r="A44" s="350">
        <v>29</v>
      </c>
      <c r="B44" s="351"/>
      <c r="C44" s="124"/>
      <c r="D44" s="35">
        <v>962000</v>
      </c>
      <c r="E44" s="35">
        <v>19006</v>
      </c>
      <c r="F44" s="35">
        <v>9038</v>
      </c>
      <c r="G44" s="35">
        <v>1116</v>
      </c>
      <c r="H44" s="35">
        <v>1729</v>
      </c>
      <c r="I44" s="35">
        <v>7425</v>
      </c>
      <c r="J44" s="35">
        <v>930</v>
      </c>
      <c r="K44" s="35">
        <v>9968</v>
      </c>
      <c r="L44" s="263">
        <v>19.8</v>
      </c>
      <c r="M44" s="263">
        <v>9.4</v>
      </c>
      <c r="N44" s="263">
        <v>58.7</v>
      </c>
      <c r="O44" s="263">
        <v>83.4</v>
      </c>
      <c r="P44" s="263">
        <v>7.7</v>
      </c>
      <c r="Q44" s="265">
        <v>0.97</v>
      </c>
      <c r="R44" s="263">
        <v>10.4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</row>
    <row r="45" spans="1:48" s="20" customFormat="1" ht="15" customHeight="1">
      <c r="A45" s="350">
        <v>30</v>
      </c>
      <c r="B45" s="351"/>
      <c r="C45" s="124" t="s">
        <v>83</v>
      </c>
      <c r="D45" s="35">
        <v>973418</v>
      </c>
      <c r="E45" s="35">
        <v>18264</v>
      </c>
      <c r="F45" s="35">
        <v>8775</v>
      </c>
      <c r="G45" s="35">
        <v>952</v>
      </c>
      <c r="H45" s="35">
        <v>1592</v>
      </c>
      <c r="I45" s="35">
        <v>7413</v>
      </c>
      <c r="J45" s="35">
        <v>824</v>
      </c>
      <c r="K45" s="35">
        <v>9489</v>
      </c>
      <c r="L45" s="263">
        <v>18.9</v>
      </c>
      <c r="M45" s="263">
        <v>9.1</v>
      </c>
      <c r="N45" s="263">
        <v>52.1</v>
      </c>
      <c r="O45" s="263">
        <v>80.2</v>
      </c>
      <c r="P45" s="263">
        <v>7.7</v>
      </c>
      <c r="Q45" s="265">
        <v>0.85</v>
      </c>
      <c r="R45" s="263">
        <v>9.6</v>
      </c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</row>
    <row r="46" spans="1:48" s="20" customFormat="1" ht="15" customHeight="1">
      <c r="A46" s="39"/>
      <c r="B46" s="92"/>
      <c r="C46" s="124"/>
      <c r="D46" s="66"/>
      <c r="E46" s="35"/>
      <c r="F46" s="35"/>
      <c r="G46" s="35"/>
      <c r="H46" s="66"/>
      <c r="I46" s="35"/>
      <c r="J46" s="35"/>
      <c r="K46" s="35"/>
      <c r="L46" s="264"/>
      <c r="M46" s="263"/>
      <c r="N46" s="263"/>
      <c r="O46" s="263"/>
      <c r="P46" s="263"/>
      <c r="Q46" s="265"/>
      <c r="R46" s="263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</row>
    <row r="47" spans="1:48" s="20" customFormat="1" ht="15" customHeight="1">
      <c r="A47" s="350">
        <v>31</v>
      </c>
      <c r="B47" s="351"/>
      <c r="C47" s="124"/>
      <c r="D47" s="35">
        <v>969000</v>
      </c>
      <c r="E47" s="35">
        <v>16848</v>
      </c>
      <c r="F47" s="35">
        <v>9075</v>
      </c>
      <c r="G47" s="35">
        <v>871</v>
      </c>
      <c r="H47" s="35">
        <v>1597</v>
      </c>
      <c r="I47" s="35">
        <v>7494</v>
      </c>
      <c r="J47" s="35">
        <v>863</v>
      </c>
      <c r="K47" s="35">
        <v>7773</v>
      </c>
      <c r="L47" s="263">
        <v>17.3</v>
      </c>
      <c r="M47" s="263">
        <v>9.3</v>
      </c>
      <c r="N47" s="263">
        <v>57.7</v>
      </c>
      <c r="O47" s="263">
        <v>86.6</v>
      </c>
      <c r="P47" s="263">
        <v>7.7</v>
      </c>
      <c r="Q47" s="265">
        <v>0.89</v>
      </c>
      <c r="R47" s="263">
        <v>8</v>
      </c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48" s="20" customFormat="1" ht="15" customHeight="1">
      <c r="A48" s="350">
        <v>32</v>
      </c>
      <c r="B48" s="351"/>
      <c r="C48" s="124"/>
      <c r="D48" s="35">
        <v>969000</v>
      </c>
      <c r="E48" s="35">
        <v>16556</v>
      </c>
      <c r="F48" s="35">
        <v>9559</v>
      </c>
      <c r="G48" s="35">
        <v>852</v>
      </c>
      <c r="H48" s="35">
        <v>1664</v>
      </c>
      <c r="I48" s="35">
        <v>7848</v>
      </c>
      <c r="J48" s="35">
        <v>810</v>
      </c>
      <c r="K48" s="35">
        <v>6997</v>
      </c>
      <c r="L48" s="263">
        <v>17.1</v>
      </c>
      <c r="M48" s="263">
        <v>9.9</v>
      </c>
      <c r="N48" s="263">
        <v>51.5</v>
      </c>
      <c r="O48" s="263">
        <v>91.3</v>
      </c>
      <c r="P48" s="263">
        <v>8.1</v>
      </c>
      <c r="Q48" s="265">
        <v>0.84</v>
      </c>
      <c r="R48" s="263">
        <v>7.2</v>
      </c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48" s="20" customFormat="1" ht="15" customHeight="1">
      <c r="A49" s="350">
        <v>33</v>
      </c>
      <c r="B49" s="351"/>
      <c r="C49" s="124"/>
      <c r="D49" s="35">
        <v>970000</v>
      </c>
      <c r="E49" s="35">
        <v>17678</v>
      </c>
      <c r="F49" s="35">
        <v>8627</v>
      </c>
      <c r="G49" s="35">
        <v>816</v>
      </c>
      <c r="H49" s="35">
        <v>1611</v>
      </c>
      <c r="I49" s="35">
        <v>8137</v>
      </c>
      <c r="J49" s="35">
        <v>764</v>
      </c>
      <c r="K49" s="35">
        <v>9051</v>
      </c>
      <c r="L49" s="263">
        <v>18.2</v>
      </c>
      <c r="M49" s="263">
        <v>8.9</v>
      </c>
      <c r="N49" s="263">
        <v>46.2</v>
      </c>
      <c r="O49" s="263">
        <v>83.5</v>
      </c>
      <c r="P49" s="263">
        <v>8.4</v>
      </c>
      <c r="Q49" s="265">
        <v>0.79</v>
      </c>
      <c r="R49" s="263">
        <v>9.3</v>
      </c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48" s="20" customFormat="1" ht="15" customHeight="1">
      <c r="A50" s="350">
        <v>34</v>
      </c>
      <c r="B50" s="351"/>
      <c r="C50" s="124"/>
      <c r="D50" s="35">
        <v>972000</v>
      </c>
      <c r="E50" s="35">
        <v>16291</v>
      </c>
      <c r="F50" s="35">
        <v>8654</v>
      </c>
      <c r="G50" s="35">
        <v>731</v>
      </c>
      <c r="H50" s="35">
        <v>1458</v>
      </c>
      <c r="I50" s="35">
        <v>7956</v>
      </c>
      <c r="J50" s="35">
        <v>821</v>
      </c>
      <c r="K50" s="35">
        <v>7637</v>
      </c>
      <c r="L50" s="263">
        <v>16.8</v>
      </c>
      <c r="M50" s="263">
        <v>8.9</v>
      </c>
      <c r="N50" s="263">
        <v>44.9</v>
      </c>
      <c r="O50" s="263">
        <v>82.1</v>
      </c>
      <c r="P50" s="263">
        <v>8.2</v>
      </c>
      <c r="Q50" s="265">
        <v>0.84</v>
      </c>
      <c r="R50" s="263">
        <v>7.9</v>
      </c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</row>
    <row r="51" spans="1:48" s="20" customFormat="1" ht="15" customHeight="1">
      <c r="A51" s="350">
        <v>35</v>
      </c>
      <c r="B51" s="351"/>
      <c r="C51" s="124" t="s">
        <v>83</v>
      </c>
      <c r="D51" s="35">
        <v>973418</v>
      </c>
      <c r="E51" s="35">
        <v>16303</v>
      </c>
      <c r="F51" s="35">
        <v>8810</v>
      </c>
      <c r="G51" s="35">
        <v>629</v>
      </c>
      <c r="H51" s="35">
        <v>1479</v>
      </c>
      <c r="I51" s="35">
        <v>8159</v>
      </c>
      <c r="J51" s="35">
        <v>751</v>
      </c>
      <c r="K51" s="35">
        <v>7493</v>
      </c>
      <c r="L51" s="263">
        <v>16.7</v>
      </c>
      <c r="M51" s="263">
        <v>9.1</v>
      </c>
      <c r="N51" s="263">
        <v>38.6</v>
      </c>
      <c r="O51" s="263">
        <v>83.2</v>
      </c>
      <c r="P51" s="263">
        <v>8.4</v>
      </c>
      <c r="Q51" s="265">
        <v>0.77</v>
      </c>
      <c r="R51" s="263">
        <v>7.7</v>
      </c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</row>
    <row r="52" spans="1:48" s="20" customFormat="1" ht="15" customHeight="1">
      <c r="A52" s="39"/>
      <c r="B52" s="92"/>
      <c r="C52" s="36"/>
      <c r="D52" s="35"/>
      <c r="E52" s="35"/>
      <c r="F52" s="35"/>
      <c r="G52" s="35"/>
      <c r="H52" s="35"/>
      <c r="I52" s="35"/>
      <c r="J52" s="35"/>
      <c r="K52" s="35"/>
      <c r="L52" s="264"/>
      <c r="M52" s="263"/>
      <c r="N52" s="263"/>
      <c r="O52" s="263"/>
      <c r="P52" s="263"/>
      <c r="Q52" s="265"/>
      <c r="R52" s="263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48" s="20" customFormat="1" ht="15" customHeight="1">
      <c r="A53" s="350">
        <v>36</v>
      </c>
      <c r="B53" s="351"/>
      <c r="C53" s="124"/>
      <c r="D53" s="35">
        <v>976000</v>
      </c>
      <c r="E53" s="35">
        <v>15815</v>
      </c>
      <c r="F53" s="35">
        <v>8855</v>
      </c>
      <c r="G53" s="35">
        <v>547</v>
      </c>
      <c r="H53" s="35">
        <v>1564</v>
      </c>
      <c r="I53" s="35">
        <v>8091</v>
      </c>
      <c r="J53" s="35">
        <v>682</v>
      </c>
      <c r="K53" s="35">
        <v>6960</v>
      </c>
      <c r="L53" s="263">
        <v>16.2</v>
      </c>
      <c r="M53" s="263">
        <v>9.1</v>
      </c>
      <c r="N53" s="263">
        <v>34.6</v>
      </c>
      <c r="O53" s="263">
        <v>90</v>
      </c>
      <c r="P53" s="263">
        <v>8.3</v>
      </c>
      <c r="Q53" s="265">
        <v>0.7</v>
      </c>
      <c r="R53" s="263">
        <v>7.1</v>
      </c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</row>
    <row r="54" spans="1:48" s="20" customFormat="1" ht="15" customHeight="1">
      <c r="A54" s="350">
        <v>37</v>
      </c>
      <c r="B54" s="351"/>
      <c r="C54" s="124"/>
      <c r="D54" s="35">
        <v>977000</v>
      </c>
      <c r="E54" s="35">
        <v>16084</v>
      </c>
      <c r="F54" s="35">
        <v>8703</v>
      </c>
      <c r="G54" s="35">
        <v>501</v>
      </c>
      <c r="H54" s="35">
        <v>1572</v>
      </c>
      <c r="I54" s="35">
        <v>8398</v>
      </c>
      <c r="J54" s="35">
        <v>791</v>
      </c>
      <c r="K54" s="35">
        <v>7381</v>
      </c>
      <c r="L54" s="263">
        <v>16.5</v>
      </c>
      <c r="M54" s="263">
        <v>8.9</v>
      </c>
      <c r="N54" s="263">
        <v>31.1</v>
      </c>
      <c r="O54" s="263">
        <v>89</v>
      </c>
      <c r="P54" s="263">
        <v>8.6</v>
      </c>
      <c r="Q54" s="265">
        <v>0.81</v>
      </c>
      <c r="R54" s="263">
        <v>7.6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</row>
    <row r="55" spans="1:48" s="20" customFormat="1" ht="15" customHeight="1">
      <c r="A55" s="350">
        <v>38</v>
      </c>
      <c r="B55" s="351"/>
      <c r="C55" s="124"/>
      <c r="D55" s="35">
        <v>979000</v>
      </c>
      <c r="E55" s="35">
        <v>16277</v>
      </c>
      <c r="F55" s="35">
        <v>8155</v>
      </c>
      <c r="G55" s="35">
        <v>400</v>
      </c>
      <c r="H55" s="35">
        <v>1343</v>
      </c>
      <c r="I55" s="35">
        <v>8393</v>
      </c>
      <c r="J55" s="35">
        <v>722</v>
      </c>
      <c r="K55" s="35">
        <v>8172</v>
      </c>
      <c r="L55" s="263">
        <v>16.6</v>
      </c>
      <c r="M55" s="263">
        <v>8.3</v>
      </c>
      <c r="N55" s="263">
        <v>24.6</v>
      </c>
      <c r="O55" s="263">
        <v>81.2</v>
      </c>
      <c r="P55" s="263">
        <v>8.5</v>
      </c>
      <c r="Q55" s="265">
        <v>0.7</v>
      </c>
      <c r="R55" s="263">
        <v>8.3</v>
      </c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</row>
    <row r="56" spans="1:48" s="20" customFormat="1" ht="15" customHeight="1">
      <c r="A56" s="350">
        <v>39</v>
      </c>
      <c r="B56" s="351"/>
      <c r="C56" s="36"/>
      <c r="D56" s="35">
        <v>984000</v>
      </c>
      <c r="E56" s="35">
        <v>16953</v>
      </c>
      <c r="F56" s="35">
        <v>8365</v>
      </c>
      <c r="G56" s="35">
        <v>390</v>
      </c>
      <c r="H56" s="35">
        <v>1303</v>
      </c>
      <c r="I56" s="35">
        <v>8670</v>
      </c>
      <c r="J56" s="35">
        <v>684</v>
      </c>
      <c r="K56" s="35">
        <v>8588</v>
      </c>
      <c r="L56" s="263">
        <v>17.2</v>
      </c>
      <c r="M56" s="263">
        <v>8.5</v>
      </c>
      <c r="N56" s="263">
        <v>23</v>
      </c>
      <c r="O56" s="263">
        <v>71.4</v>
      </c>
      <c r="P56" s="263">
        <v>8.8</v>
      </c>
      <c r="Q56" s="265">
        <v>0.7</v>
      </c>
      <c r="R56" s="263">
        <v>8.7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</row>
    <row r="57" spans="1:48" s="20" customFormat="1" ht="15" customHeight="1">
      <c r="A57" s="350">
        <v>40</v>
      </c>
      <c r="B57" s="351"/>
      <c r="C57" s="124" t="s">
        <v>83</v>
      </c>
      <c r="D57" s="35">
        <v>980499</v>
      </c>
      <c r="E57" s="35">
        <v>17433</v>
      </c>
      <c r="F57" s="35">
        <v>8604</v>
      </c>
      <c r="G57" s="35">
        <v>355</v>
      </c>
      <c r="H57" s="35">
        <v>1233</v>
      </c>
      <c r="I57" s="35">
        <v>8380</v>
      </c>
      <c r="J57" s="35">
        <v>763</v>
      </c>
      <c r="K57" s="35">
        <v>8834</v>
      </c>
      <c r="L57" s="263">
        <v>17.8</v>
      </c>
      <c r="M57" s="263">
        <v>8.8</v>
      </c>
      <c r="N57" s="263">
        <v>20.4</v>
      </c>
      <c r="O57" s="263">
        <v>66.1</v>
      </c>
      <c r="P57" s="263">
        <v>8.5</v>
      </c>
      <c r="Q57" s="265">
        <v>0.73</v>
      </c>
      <c r="R57" s="263">
        <v>9.6</v>
      </c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</row>
    <row r="58" spans="1:48" s="20" customFormat="1" ht="15" customHeight="1">
      <c r="A58" s="39"/>
      <c r="B58" s="92"/>
      <c r="C58" s="124"/>
      <c r="D58" s="35"/>
      <c r="E58" s="35"/>
      <c r="F58" s="35"/>
      <c r="G58" s="35"/>
      <c r="H58" s="35"/>
      <c r="I58" s="35"/>
      <c r="J58" s="35"/>
      <c r="K58" s="35"/>
      <c r="L58" s="264"/>
      <c r="M58" s="263"/>
      <c r="N58" s="263"/>
      <c r="O58" s="263"/>
      <c r="P58" s="263"/>
      <c r="Q58" s="265"/>
      <c r="R58" s="263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</row>
    <row r="59" spans="1:48" s="20" customFormat="1" ht="15" customHeight="1">
      <c r="A59" s="350">
        <v>41</v>
      </c>
      <c r="B59" s="351"/>
      <c r="C59" s="124"/>
      <c r="D59" s="35">
        <v>982000</v>
      </c>
      <c r="E59" s="35">
        <v>13291</v>
      </c>
      <c r="F59" s="35">
        <v>7830</v>
      </c>
      <c r="G59" s="35">
        <v>299</v>
      </c>
      <c r="H59" s="35">
        <v>1175</v>
      </c>
      <c r="I59" s="35">
        <v>8998</v>
      </c>
      <c r="J59" s="35">
        <v>783</v>
      </c>
      <c r="K59" s="35">
        <v>5461</v>
      </c>
      <c r="L59" s="263">
        <v>13.5</v>
      </c>
      <c r="M59" s="263">
        <v>8</v>
      </c>
      <c r="N59" s="263">
        <v>22.5</v>
      </c>
      <c r="O59" s="263">
        <v>81.2</v>
      </c>
      <c r="P59" s="263">
        <v>9.2</v>
      </c>
      <c r="Q59" s="265">
        <v>0.8</v>
      </c>
      <c r="R59" s="263">
        <v>5.6</v>
      </c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</row>
    <row r="60" spans="1:48" s="20" customFormat="1" ht="15" customHeight="1">
      <c r="A60" s="350">
        <v>42</v>
      </c>
      <c r="B60" s="351"/>
      <c r="C60" s="124"/>
      <c r="D60" s="35">
        <v>985000</v>
      </c>
      <c r="E60" s="35">
        <v>18006</v>
      </c>
      <c r="F60" s="35">
        <v>7779</v>
      </c>
      <c r="G60" s="35">
        <v>287</v>
      </c>
      <c r="H60" s="35">
        <v>1152</v>
      </c>
      <c r="I60" s="35">
        <v>8616</v>
      </c>
      <c r="J60" s="35">
        <v>793</v>
      </c>
      <c r="K60" s="35">
        <v>10227</v>
      </c>
      <c r="L60" s="263">
        <v>18.3</v>
      </c>
      <c r="M60" s="263">
        <v>7.9</v>
      </c>
      <c r="N60" s="263">
        <v>15.9</v>
      </c>
      <c r="O60" s="263">
        <v>60.1</v>
      </c>
      <c r="P60" s="263">
        <v>8.8</v>
      </c>
      <c r="Q60" s="265">
        <v>0.81</v>
      </c>
      <c r="R60" s="263">
        <v>10.4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</row>
    <row r="61" spans="1:48" s="20" customFormat="1" ht="15" customHeight="1">
      <c r="A61" s="350">
        <v>43</v>
      </c>
      <c r="B61" s="351"/>
      <c r="C61" s="124"/>
      <c r="D61" s="35">
        <v>991000</v>
      </c>
      <c r="E61" s="35">
        <v>17006</v>
      </c>
      <c r="F61" s="35">
        <v>7823</v>
      </c>
      <c r="G61" s="35">
        <v>262</v>
      </c>
      <c r="H61" s="35">
        <v>1138</v>
      </c>
      <c r="I61" s="35">
        <v>8553</v>
      </c>
      <c r="J61" s="35">
        <v>852</v>
      </c>
      <c r="K61" s="35">
        <v>9183</v>
      </c>
      <c r="L61" s="263">
        <v>17.3</v>
      </c>
      <c r="M61" s="263">
        <v>8</v>
      </c>
      <c r="N61" s="263">
        <v>15.4</v>
      </c>
      <c r="O61" s="263">
        <v>62.7</v>
      </c>
      <c r="P61" s="263">
        <v>8.7</v>
      </c>
      <c r="Q61" s="265">
        <v>0.87</v>
      </c>
      <c r="R61" s="263">
        <v>9.4</v>
      </c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s="20" customFormat="1" ht="15" customHeight="1">
      <c r="A62" s="350">
        <v>44</v>
      </c>
      <c r="B62" s="351"/>
      <c r="C62" s="124"/>
      <c r="D62" s="35">
        <v>998000</v>
      </c>
      <c r="E62" s="35">
        <v>17185</v>
      </c>
      <c r="F62" s="35">
        <v>7622</v>
      </c>
      <c r="G62" s="35">
        <v>278</v>
      </c>
      <c r="H62" s="35">
        <v>1106</v>
      </c>
      <c r="I62" s="35">
        <v>9229</v>
      </c>
      <c r="J62" s="35">
        <v>883</v>
      </c>
      <c r="K62" s="35">
        <v>9563</v>
      </c>
      <c r="L62" s="263">
        <v>17.4</v>
      </c>
      <c r="M62" s="263">
        <v>7.7</v>
      </c>
      <c r="N62" s="263">
        <v>16.2</v>
      </c>
      <c r="O62" s="263">
        <v>60.5</v>
      </c>
      <c r="P62" s="263">
        <v>9.3</v>
      </c>
      <c r="Q62" s="265">
        <v>0.89</v>
      </c>
      <c r="R62" s="263">
        <v>9.7</v>
      </c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</row>
    <row r="63" spans="1:48" s="20" customFormat="1" ht="15" customHeight="1">
      <c r="A63" s="350">
        <v>45</v>
      </c>
      <c r="B63" s="351"/>
      <c r="C63" s="124" t="s">
        <v>83</v>
      </c>
      <c r="D63" s="35">
        <v>1002420</v>
      </c>
      <c r="E63" s="35">
        <v>18125</v>
      </c>
      <c r="F63" s="35">
        <v>7776</v>
      </c>
      <c r="G63" s="35">
        <v>237</v>
      </c>
      <c r="H63" s="35">
        <v>1078</v>
      </c>
      <c r="I63" s="35">
        <v>9766</v>
      </c>
      <c r="J63" s="35">
        <v>955</v>
      </c>
      <c r="K63" s="35">
        <v>10349</v>
      </c>
      <c r="L63" s="263">
        <v>18.1</v>
      </c>
      <c r="M63" s="263">
        <v>7.8</v>
      </c>
      <c r="N63" s="263">
        <v>13.1</v>
      </c>
      <c r="O63" s="263">
        <v>56.1</v>
      </c>
      <c r="P63" s="263">
        <v>9.7</v>
      </c>
      <c r="Q63" s="265">
        <v>0.95</v>
      </c>
      <c r="R63" s="263">
        <v>10.3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</row>
    <row r="64" spans="1:48" s="20" customFormat="1" ht="15" customHeight="1">
      <c r="A64" s="39"/>
      <c r="B64" s="92"/>
      <c r="C64" s="124"/>
      <c r="D64" s="35"/>
      <c r="E64" s="35"/>
      <c r="F64" s="35"/>
      <c r="G64" s="35"/>
      <c r="H64" s="35"/>
      <c r="I64" s="35"/>
      <c r="J64" s="35"/>
      <c r="K64" s="35"/>
      <c r="L64" s="264"/>
      <c r="M64" s="263"/>
      <c r="N64" s="263"/>
      <c r="O64" s="263"/>
      <c r="P64" s="263"/>
      <c r="Q64" s="265"/>
      <c r="R64" s="263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</row>
    <row r="65" spans="1:48" s="20" customFormat="1" ht="15" customHeight="1">
      <c r="A65" s="350">
        <v>46</v>
      </c>
      <c r="B65" s="351"/>
      <c r="C65" s="124"/>
      <c r="D65" s="35">
        <v>1008000</v>
      </c>
      <c r="E65" s="35">
        <v>19065</v>
      </c>
      <c r="F65" s="35">
        <v>7512</v>
      </c>
      <c r="G65" s="35">
        <v>234</v>
      </c>
      <c r="H65" s="35">
        <v>1077</v>
      </c>
      <c r="I65" s="35">
        <v>10154</v>
      </c>
      <c r="J65" s="35">
        <v>1042</v>
      </c>
      <c r="K65" s="35">
        <v>11523</v>
      </c>
      <c r="L65" s="263">
        <v>18.8</v>
      </c>
      <c r="M65" s="263">
        <v>7.4</v>
      </c>
      <c r="N65" s="263">
        <v>12.3</v>
      </c>
      <c r="O65" s="263">
        <v>53.5</v>
      </c>
      <c r="P65" s="263">
        <v>10</v>
      </c>
      <c r="Q65" s="265">
        <v>1.03</v>
      </c>
      <c r="R65" s="263">
        <v>11.4</v>
      </c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</row>
    <row r="66" spans="1:48" s="20" customFormat="1" ht="15" customHeight="1">
      <c r="A66" s="350">
        <v>47</v>
      </c>
      <c r="B66" s="351"/>
      <c r="C66" s="124"/>
      <c r="D66" s="35">
        <v>1019000</v>
      </c>
      <c r="E66" s="35">
        <v>19818</v>
      </c>
      <c r="F66" s="35">
        <v>7644</v>
      </c>
      <c r="G66" s="35">
        <v>236</v>
      </c>
      <c r="H66" s="35">
        <v>1049</v>
      </c>
      <c r="I66" s="35">
        <v>10020</v>
      </c>
      <c r="J66" s="35">
        <v>1087</v>
      </c>
      <c r="K66" s="35">
        <v>12174</v>
      </c>
      <c r="L66" s="263">
        <v>19.3</v>
      </c>
      <c r="M66" s="263">
        <v>7.5</v>
      </c>
      <c r="N66" s="263">
        <v>11.9</v>
      </c>
      <c r="O66" s="263">
        <v>50.3</v>
      </c>
      <c r="P66" s="263">
        <v>9.8</v>
      </c>
      <c r="Q66" s="265">
        <v>1.06</v>
      </c>
      <c r="R66" s="263">
        <v>11.9</v>
      </c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</row>
    <row r="67" spans="1:48" s="20" customFormat="1" ht="15" customHeight="1">
      <c r="A67" s="350">
        <v>48</v>
      </c>
      <c r="B67" s="351"/>
      <c r="C67" s="124"/>
      <c r="D67" s="35">
        <v>1032000</v>
      </c>
      <c r="E67" s="35">
        <v>20312</v>
      </c>
      <c r="F67" s="35">
        <v>7882</v>
      </c>
      <c r="G67" s="35">
        <v>226</v>
      </c>
      <c r="H67" s="35">
        <v>981</v>
      </c>
      <c r="I67" s="35">
        <v>9743</v>
      </c>
      <c r="J67" s="35">
        <v>1030</v>
      </c>
      <c r="K67" s="35">
        <v>12430</v>
      </c>
      <c r="L67" s="263">
        <v>19.7</v>
      </c>
      <c r="M67" s="263">
        <v>7.6</v>
      </c>
      <c r="N67" s="263">
        <v>11.1</v>
      </c>
      <c r="O67" s="263">
        <v>46.1</v>
      </c>
      <c r="P67" s="263">
        <v>9.4</v>
      </c>
      <c r="Q67" s="265">
        <v>1</v>
      </c>
      <c r="R67" s="263">
        <v>12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</row>
    <row r="68" spans="1:48" s="20" customFormat="1" ht="15" customHeight="1">
      <c r="A68" s="350">
        <v>49</v>
      </c>
      <c r="B68" s="351"/>
      <c r="C68" s="124"/>
      <c r="D68" s="35">
        <v>1045779</v>
      </c>
      <c r="E68" s="35">
        <v>19723</v>
      </c>
      <c r="F68" s="35">
        <v>7857</v>
      </c>
      <c r="G68" s="35">
        <v>228</v>
      </c>
      <c r="H68" s="35">
        <v>993</v>
      </c>
      <c r="I68" s="35">
        <v>9023</v>
      </c>
      <c r="J68" s="35">
        <v>1053</v>
      </c>
      <c r="K68" s="35">
        <v>11866</v>
      </c>
      <c r="L68" s="263">
        <v>18.9</v>
      </c>
      <c r="M68" s="263">
        <v>7.5</v>
      </c>
      <c r="N68" s="263">
        <v>11.6</v>
      </c>
      <c r="O68" s="263">
        <v>47.9</v>
      </c>
      <c r="P68" s="263">
        <v>8.6</v>
      </c>
      <c r="Q68" s="265">
        <v>1.01</v>
      </c>
      <c r="R68" s="263">
        <v>11.3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</row>
    <row r="69" spans="1:48" s="20" customFormat="1" ht="15" customHeight="1">
      <c r="A69" s="350">
        <v>50</v>
      </c>
      <c r="B69" s="351"/>
      <c r="C69" s="124"/>
      <c r="D69" s="35">
        <v>1066895</v>
      </c>
      <c r="E69" s="35">
        <v>18817</v>
      </c>
      <c r="F69" s="35">
        <v>7706</v>
      </c>
      <c r="G69" s="35">
        <v>186</v>
      </c>
      <c r="H69" s="35">
        <v>901</v>
      </c>
      <c r="I69" s="35">
        <v>8427</v>
      </c>
      <c r="J69" s="35">
        <v>1120</v>
      </c>
      <c r="K69" s="35">
        <v>11111</v>
      </c>
      <c r="L69" s="263">
        <v>17.6</v>
      </c>
      <c r="M69" s="263">
        <v>7.2</v>
      </c>
      <c r="N69" s="263">
        <v>9.9</v>
      </c>
      <c r="O69" s="263">
        <v>45.7</v>
      </c>
      <c r="P69" s="263">
        <v>7.9</v>
      </c>
      <c r="Q69" s="265">
        <v>1.05</v>
      </c>
      <c r="R69" s="263">
        <v>10.4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</row>
    <row r="70" spans="1:48" s="20" customFormat="1" ht="15" customHeight="1">
      <c r="A70" s="39"/>
      <c r="B70" s="92"/>
      <c r="C70" s="124"/>
      <c r="D70" s="66"/>
      <c r="E70" s="35"/>
      <c r="F70" s="35"/>
      <c r="G70" s="35"/>
      <c r="H70" s="35"/>
      <c r="I70" s="66"/>
      <c r="J70" s="35"/>
      <c r="K70" s="35"/>
      <c r="L70" s="264"/>
      <c r="M70" s="263"/>
      <c r="N70" s="263"/>
      <c r="O70" s="263"/>
      <c r="P70" s="263"/>
      <c r="Q70" s="265"/>
      <c r="R70" s="263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</row>
    <row r="71" spans="1:48" s="20" customFormat="1" ht="15" customHeight="1">
      <c r="A71" s="350">
        <v>51</v>
      </c>
      <c r="B71" s="351"/>
      <c r="C71" s="124"/>
      <c r="D71" s="35">
        <v>1078317</v>
      </c>
      <c r="E71" s="35">
        <v>18062</v>
      </c>
      <c r="F71" s="35">
        <v>7539</v>
      </c>
      <c r="G71" s="35">
        <v>166</v>
      </c>
      <c r="H71" s="35">
        <v>842</v>
      </c>
      <c r="I71" s="35">
        <v>7784</v>
      </c>
      <c r="J71" s="35">
        <v>1167</v>
      </c>
      <c r="K71" s="35">
        <v>10523</v>
      </c>
      <c r="L71" s="263">
        <v>16.8</v>
      </c>
      <c r="M71" s="263">
        <v>6.9</v>
      </c>
      <c r="N71" s="263">
        <v>9.2</v>
      </c>
      <c r="O71" s="263">
        <v>44.5</v>
      </c>
      <c r="P71" s="263">
        <v>7.2</v>
      </c>
      <c r="Q71" s="265">
        <v>1.08</v>
      </c>
      <c r="R71" s="263">
        <v>9.8</v>
      </c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</row>
    <row r="72" spans="1:48" s="20" customFormat="1" ht="15" customHeight="1">
      <c r="A72" s="350">
        <v>52</v>
      </c>
      <c r="B72" s="351"/>
      <c r="C72" s="124"/>
      <c r="D72" s="35">
        <v>1088566</v>
      </c>
      <c r="E72" s="35">
        <v>17009</v>
      </c>
      <c r="F72" s="35">
        <v>7506</v>
      </c>
      <c r="G72" s="35">
        <v>160</v>
      </c>
      <c r="H72" s="35">
        <v>901</v>
      </c>
      <c r="I72" s="35">
        <v>7335</v>
      </c>
      <c r="J72" s="35">
        <v>1163</v>
      </c>
      <c r="K72" s="35">
        <v>9503</v>
      </c>
      <c r="L72" s="263">
        <v>15.6</v>
      </c>
      <c r="M72" s="263">
        <v>6.9</v>
      </c>
      <c r="N72" s="263">
        <v>9.4</v>
      </c>
      <c r="O72" s="263">
        <v>50.3</v>
      </c>
      <c r="P72" s="263">
        <v>6.7</v>
      </c>
      <c r="Q72" s="265">
        <v>1.07</v>
      </c>
      <c r="R72" s="263">
        <v>8.7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</row>
    <row r="73" spans="1:48" s="20" customFormat="1" ht="15" customHeight="1">
      <c r="A73" s="350">
        <v>53</v>
      </c>
      <c r="B73" s="351"/>
      <c r="C73" s="124"/>
      <c r="D73" s="35">
        <v>1097284</v>
      </c>
      <c r="E73" s="35">
        <v>16462</v>
      </c>
      <c r="F73" s="35">
        <v>7466</v>
      </c>
      <c r="G73" s="35">
        <v>123</v>
      </c>
      <c r="H73" s="35">
        <v>786</v>
      </c>
      <c r="I73" s="35">
        <v>7180</v>
      </c>
      <c r="J73" s="35">
        <v>1151</v>
      </c>
      <c r="K73" s="35">
        <v>8996</v>
      </c>
      <c r="L73" s="263">
        <v>15</v>
      </c>
      <c r="M73" s="263">
        <v>6.8</v>
      </c>
      <c r="N73" s="263">
        <v>7.5</v>
      </c>
      <c r="O73" s="263">
        <v>45.6</v>
      </c>
      <c r="P73" s="263">
        <v>6.5</v>
      </c>
      <c r="Q73" s="265">
        <v>1.05</v>
      </c>
      <c r="R73" s="263">
        <v>8.2</v>
      </c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</row>
    <row r="74" spans="1:48" s="20" customFormat="1" ht="15" customHeight="1">
      <c r="A74" s="350">
        <v>54</v>
      </c>
      <c r="B74" s="351"/>
      <c r="C74" s="124"/>
      <c r="D74" s="35">
        <v>1107627</v>
      </c>
      <c r="E74" s="35">
        <v>15863</v>
      </c>
      <c r="F74" s="35">
        <v>7361</v>
      </c>
      <c r="G74" s="35">
        <v>137</v>
      </c>
      <c r="H74" s="35">
        <v>737</v>
      </c>
      <c r="I74" s="35">
        <v>7046</v>
      </c>
      <c r="J74" s="35">
        <v>1275</v>
      </c>
      <c r="K74" s="35">
        <v>8502</v>
      </c>
      <c r="L74" s="263">
        <v>14.3</v>
      </c>
      <c r="M74" s="263">
        <v>6.6</v>
      </c>
      <c r="N74" s="263">
        <v>8.6</v>
      </c>
      <c r="O74" s="263">
        <v>44.4</v>
      </c>
      <c r="P74" s="263">
        <v>6.4</v>
      </c>
      <c r="Q74" s="265">
        <v>1.15</v>
      </c>
      <c r="R74" s="263">
        <v>7.7</v>
      </c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</row>
    <row r="75" spans="1:48" s="20" customFormat="1" ht="15" customHeight="1">
      <c r="A75" s="353"/>
      <c r="B75" s="354"/>
      <c r="C75" s="231"/>
      <c r="D75" s="232"/>
      <c r="E75" s="232"/>
      <c r="F75" s="232"/>
      <c r="G75" s="232"/>
      <c r="H75" s="232"/>
      <c r="I75" s="232"/>
      <c r="J75" s="232"/>
      <c r="K75" s="232"/>
      <c r="L75" s="233"/>
      <c r="M75" s="233"/>
      <c r="N75" s="233"/>
      <c r="O75" s="233"/>
      <c r="P75" s="233"/>
      <c r="Q75" s="234"/>
      <c r="R75" s="233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</row>
    <row r="76" spans="1:48" s="20" customFormat="1" ht="15" customHeight="1">
      <c r="A76" s="42" t="s">
        <v>128</v>
      </c>
      <c r="B76" s="66"/>
      <c r="C76" s="70"/>
      <c r="D76" s="66"/>
      <c r="E76" s="66"/>
      <c r="F76" s="66"/>
      <c r="G76" s="66"/>
      <c r="H76" s="66"/>
      <c r="I76" s="66"/>
      <c r="J76" s="40"/>
      <c r="K76" s="66"/>
      <c r="L76" s="66"/>
      <c r="M76" s="66"/>
      <c r="N76" s="127"/>
      <c r="O76" s="127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</row>
    <row r="77" spans="1:48" s="20" customFormat="1" ht="15" customHeight="1">
      <c r="A77" s="66" t="s">
        <v>106</v>
      </c>
      <c r="B77" s="66"/>
      <c r="C77" s="70"/>
      <c r="D77" s="66"/>
      <c r="E77" s="66"/>
      <c r="F77" s="66"/>
      <c r="G77" s="66"/>
      <c r="H77" s="66"/>
      <c r="I77" s="66"/>
      <c r="J77" s="66"/>
      <c r="K77" s="66"/>
      <c r="L77" s="37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</row>
    <row r="78" spans="1:48" ht="14.25">
      <c r="A78" s="66"/>
      <c r="B78" s="66"/>
      <c r="C78" s="70"/>
      <c r="D78" s="66"/>
      <c r="E78" s="66"/>
      <c r="F78" s="66"/>
      <c r="G78" s="66"/>
      <c r="H78" s="66"/>
      <c r="I78" s="66"/>
      <c r="J78" s="66"/>
      <c r="K78" s="66"/>
      <c r="L78" s="37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</row>
    <row r="79" spans="1:48" ht="14.25">
      <c r="A79" s="66"/>
      <c r="B79" s="66"/>
      <c r="C79" s="70"/>
      <c r="D79" s="66"/>
      <c r="E79" s="66"/>
      <c r="F79" s="66"/>
      <c r="G79" s="66"/>
      <c r="H79" s="66"/>
      <c r="I79" s="66"/>
      <c r="J79" s="66"/>
      <c r="K79" s="66"/>
      <c r="L79" s="37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</row>
  </sheetData>
  <sheetProtection/>
  <mergeCells count="73">
    <mergeCell ref="A53:B53"/>
    <mergeCell ref="A57:B57"/>
    <mergeCell ref="A71:B71"/>
    <mergeCell ref="A66:B66"/>
    <mergeCell ref="A67:B67"/>
    <mergeCell ref="A69:B69"/>
    <mergeCell ref="A68:B68"/>
    <mergeCell ref="A60:B60"/>
    <mergeCell ref="A54:B54"/>
    <mergeCell ref="A56:B56"/>
    <mergeCell ref="A75:B75"/>
    <mergeCell ref="A72:B72"/>
    <mergeCell ref="A73:B73"/>
    <mergeCell ref="A74:B74"/>
    <mergeCell ref="A55:B55"/>
    <mergeCell ref="A65:B65"/>
    <mergeCell ref="A61:B61"/>
    <mergeCell ref="A62:B62"/>
    <mergeCell ref="A63:B63"/>
    <mergeCell ref="A59:B59"/>
    <mergeCell ref="A51:B51"/>
    <mergeCell ref="A44:B44"/>
    <mergeCell ref="A45:B45"/>
    <mergeCell ref="A47:B47"/>
    <mergeCell ref="A48:B48"/>
    <mergeCell ref="A49:B49"/>
    <mergeCell ref="A50:B50"/>
    <mergeCell ref="A43:B43"/>
    <mergeCell ref="A37:B37"/>
    <mergeCell ref="A38:B38"/>
    <mergeCell ref="A39:B39"/>
    <mergeCell ref="A35:B35"/>
    <mergeCell ref="A36:B36"/>
    <mergeCell ref="A41:B41"/>
    <mergeCell ref="A42:B42"/>
    <mergeCell ref="A33:B33"/>
    <mergeCell ref="A20:B20"/>
    <mergeCell ref="A21:B21"/>
    <mergeCell ref="A23:B23"/>
    <mergeCell ref="A24:B24"/>
    <mergeCell ref="A29:B29"/>
    <mergeCell ref="A30:B30"/>
    <mergeCell ref="A31:B31"/>
    <mergeCell ref="A25:B25"/>
    <mergeCell ref="A26:B26"/>
    <mergeCell ref="C7:D9"/>
    <mergeCell ref="A17:B17"/>
    <mergeCell ref="A14:B14"/>
    <mergeCell ref="A12:B12"/>
    <mergeCell ref="A32:B32"/>
    <mergeCell ref="A27:B27"/>
    <mergeCell ref="A15:B15"/>
    <mergeCell ref="A13:B13"/>
    <mergeCell ref="P7:P9"/>
    <mergeCell ref="K7:K9"/>
    <mergeCell ref="L7:L9"/>
    <mergeCell ref="N7:N9"/>
    <mergeCell ref="A19:B19"/>
    <mergeCell ref="M7:M9"/>
    <mergeCell ref="O7:O9"/>
    <mergeCell ref="A18:B18"/>
    <mergeCell ref="A11:B11"/>
    <mergeCell ref="G7:G9"/>
    <mergeCell ref="A3:R3"/>
    <mergeCell ref="A5:R5"/>
    <mergeCell ref="A7:B9"/>
    <mergeCell ref="E7:E9"/>
    <mergeCell ref="F7:F9"/>
    <mergeCell ref="H7:H9"/>
    <mergeCell ref="I7:I9"/>
    <mergeCell ref="J7:J9"/>
    <mergeCell ref="R7:R9"/>
    <mergeCell ref="Q7:Q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zoomScale="75" zoomScaleNormal="75" zoomScaleSheetLayoutView="75" zoomScalePageLayoutView="0" workbookViewId="0" topLeftCell="A1">
      <selection activeCell="A28" sqref="A28"/>
    </sheetView>
  </sheetViews>
  <sheetFormatPr defaultColWidth="9.00390625" defaultRowHeight="13.5"/>
  <cols>
    <col min="1" max="1" width="13.625" style="2" customWidth="1"/>
    <col min="2" max="2" width="11.00390625" style="2" customWidth="1"/>
    <col min="3" max="3" width="8.25390625" style="2" customWidth="1"/>
    <col min="4" max="4" width="8.125" style="2" customWidth="1"/>
    <col min="5" max="28" width="6.125" style="2" customWidth="1"/>
    <col min="29" max="16384" width="9.00390625" style="2" customWidth="1"/>
  </cols>
  <sheetData>
    <row r="1" spans="1:29" ht="15" customHeight="1">
      <c r="A1" s="110" t="s">
        <v>188</v>
      </c>
      <c r="B1" s="131"/>
      <c r="C1" s="66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11" t="s">
        <v>189</v>
      </c>
      <c r="AC1" s="131"/>
    </row>
    <row r="2" spans="1:29" ht="15" customHeight="1">
      <c r="A2" s="110"/>
      <c r="B2" s="131"/>
      <c r="C2" s="66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11"/>
      <c r="AC2" s="131"/>
    </row>
    <row r="3" spans="1:29" ht="15" customHeight="1">
      <c r="A3" s="110"/>
      <c r="B3" s="131"/>
      <c r="C3" s="6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11"/>
      <c r="AC3" s="131"/>
    </row>
    <row r="4" spans="1:29" ht="15" customHeight="1">
      <c r="A4" s="372" t="s">
        <v>278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131"/>
    </row>
    <row r="5" spans="1:29" ht="15" customHeight="1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1"/>
    </row>
    <row r="6" spans="1:29" ht="15" customHeight="1">
      <c r="A6" s="356" t="s">
        <v>190</v>
      </c>
      <c r="B6" s="355" t="s">
        <v>192</v>
      </c>
      <c r="C6" s="355"/>
      <c r="D6" s="355"/>
      <c r="E6" s="355"/>
      <c r="F6" s="355"/>
      <c r="G6" s="355"/>
      <c r="H6" s="355"/>
      <c r="I6" s="355" t="s">
        <v>194</v>
      </c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 t="s">
        <v>196</v>
      </c>
      <c r="W6" s="355"/>
      <c r="X6" s="355" t="s">
        <v>197</v>
      </c>
      <c r="Y6" s="355"/>
      <c r="Z6" s="363" t="s">
        <v>198</v>
      </c>
      <c r="AA6" s="364"/>
      <c r="AB6" s="364"/>
      <c r="AC6" s="135"/>
    </row>
    <row r="7" spans="1:29" ht="15" customHeight="1">
      <c r="A7" s="357"/>
      <c r="B7" s="359" t="s">
        <v>191</v>
      </c>
      <c r="C7" s="359"/>
      <c r="D7" s="359"/>
      <c r="E7" s="359" t="s">
        <v>60</v>
      </c>
      <c r="F7" s="359"/>
      <c r="G7" s="359" t="s">
        <v>61</v>
      </c>
      <c r="H7" s="359"/>
      <c r="I7" s="359" t="s">
        <v>193</v>
      </c>
      <c r="J7" s="359"/>
      <c r="K7" s="359"/>
      <c r="L7" s="359" t="s">
        <v>60</v>
      </c>
      <c r="M7" s="359"/>
      <c r="N7" s="359" t="s">
        <v>61</v>
      </c>
      <c r="O7" s="359"/>
      <c r="P7" s="359" t="s">
        <v>195</v>
      </c>
      <c r="Q7" s="359"/>
      <c r="R7" s="359"/>
      <c r="S7" s="359"/>
      <c r="T7" s="359"/>
      <c r="U7" s="359"/>
      <c r="V7" s="359"/>
      <c r="W7" s="359"/>
      <c r="X7" s="359"/>
      <c r="Y7" s="359"/>
      <c r="Z7" s="363"/>
      <c r="AA7" s="364"/>
      <c r="AB7" s="364"/>
      <c r="AC7" s="135"/>
    </row>
    <row r="8" spans="1:29" ht="15" customHeight="1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 t="s">
        <v>59</v>
      </c>
      <c r="Q8" s="360"/>
      <c r="R8" s="360" t="s">
        <v>60</v>
      </c>
      <c r="S8" s="360"/>
      <c r="T8" s="360" t="s">
        <v>61</v>
      </c>
      <c r="U8" s="360"/>
      <c r="V8" s="360"/>
      <c r="W8" s="360"/>
      <c r="X8" s="360"/>
      <c r="Y8" s="360"/>
      <c r="Z8" s="363"/>
      <c r="AA8" s="364"/>
      <c r="AB8" s="364"/>
      <c r="AC8" s="135"/>
    </row>
    <row r="9" spans="1:29" ht="15" customHeight="1">
      <c r="A9" s="152" t="s">
        <v>1</v>
      </c>
      <c r="B9" s="366">
        <f>SUM(E9:H9)</f>
        <v>15863</v>
      </c>
      <c r="C9" s="365"/>
      <c r="D9" s="365"/>
      <c r="E9" s="365">
        <f>SUM(E11:F22)</f>
        <v>8060</v>
      </c>
      <c r="F9" s="365"/>
      <c r="G9" s="365">
        <f>SUM(G11:H22)</f>
        <v>7803</v>
      </c>
      <c r="H9" s="365"/>
      <c r="I9" s="365">
        <f>SUM(I11:K22)</f>
        <v>7361</v>
      </c>
      <c r="J9" s="365"/>
      <c r="K9" s="365"/>
      <c r="L9" s="365">
        <f>SUM(L11:M22)</f>
        <v>3854</v>
      </c>
      <c r="M9" s="365"/>
      <c r="N9" s="365">
        <f>SUM(N11:O22)</f>
        <v>3507</v>
      </c>
      <c r="O9" s="365"/>
      <c r="P9" s="365">
        <f>SUM(P11:Q22)</f>
        <v>137</v>
      </c>
      <c r="Q9" s="365"/>
      <c r="R9" s="365">
        <f>SUM(R11:S22)</f>
        <v>74</v>
      </c>
      <c r="S9" s="365"/>
      <c r="T9" s="365">
        <f>SUM(T11:U22)</f>
        <v>63</v>
      </c>
      <c r="U9" s="365"/>
      <c r="V9" s="365">
        <f>SUM(V11:W22)</f>
        <v>737</v>
      </c>
      <c r="W9" s="365"/>
      <c r="X9" s="365">
        <f>SUM(X11:Y22)</f>
        <v>7046</v>
      </c>
      <c r="Y9" s="365"/>
      <c r="Z9" s="365">
        <f>SUM(Z11:AB22)</f>
        <v>1275</v>
      </c>
      <c r="AA9" s="365"/>
      <c r="AB9" s="365"/>
      <c r="AC9" s="135"/>
    </row>
    <row r="10" spans="1:29" ht="15" customHeight="1">
      <c r="A10" s="137"/>
      <c r="B10" s="367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135"/>
    </row>
    <row r="11" spans="1:29" ht="15" customHeight="1">
      <c r="A11" s="138" t="s">
        <v>62</v>
      </c>
      <c r="B11" s="368">
        <f>SUM(E11:H11)</f>
        <v>1357</v>
      </c>
      <c r="C11" s="362"/>
      <c r="D11" s="362"/>
      <c r="E11" s="362">
        <v>697</v>
      </c>
      <c r="F11" s="362"/>
      <c r="G11" s="362">
        <v>660</v>
      </c>
      <c r="H11" s="362"/>
      <c r="I11" s="362">
        <f aca="true" t="shared" si="0" ref="I11:I22">SUM(L11:O11)</f>
        <v>633</v>
      </c>
      <c r="J11" s="362"/>
      <c r="K11" s="362"/>
      <c r="L11" s="371">
        <v>316</v>
      </c>
      <c r="M11" s="362"/>
      <c r="N11" s="362">
        <v>317</v>
      </c>
      <c r="O11" s="362"/>
      <c r="P11" s="362">
        <f aca="true" t="shared" si="1" ref="P11:P22">SUM(R11:U11)</f>
        <v>14</v>
      </c>
      <c r="Q11" s="362"/>
      <c r="R11" s="362">
        <v>8</v>
      </c>
      <c r="S11" s="362"/>
      <c r="T11" s="362">
        <v>6</v>
      </c>
      <c r="U11" s="362"/>
      <c r="V11" s="362">
        <v>62</v>
      </c>
      <c r="W11" s="362"/>
      <c r="X11" s="362">
        <v>286</v>
      </c>
      <c r="Y11" s="362"/>
      <c r="Z11" s="362">
        <v>76</v>
      </c>
      <c r="AA11" s="362"/>
      <c r="AB11" s="362"/>
      <c r="AC11" s="135"/>
    </row>
    <row r="12" spans="1:29" ht="15" customHeight="1">
      <c r="A12" s="138">
        <v>2</v>
      </c>
      <c r="B12" s="368">
        <f>SUM(E12:H12)</f>
        <v>1201</v>
      </c>
      <c r="C12" s="362"/>
      <c r="D12" s="362"/>
      <c r="E12" s="362">
        <v>628</v>
      </c>
      <c r="F12" s="362"/>
      <c r="G12" s="362">
        <v>573</v>
      </c>
      <c r="H12" s="362"/>
      <c r="I12" s="362">
        <f t="shared" si="0"/>
        <v>558</v>
      </c>
      <c r="J12" s="362"/>
      <c r="K12" s="362"/>
      <c r="L12" s="362">
        <v>286</v>
      </c>
      <c r="M12" s="362"/>
      <c r="N12" s="362">
        <v>272</v>
      </c>
      <c r="O12" s="362"/>
      <c r="P12" s="362">
        <f t="shared" si="1"/>
        <v>14</v>
      </c>
      <c r="Q12" s="362"/>
      <c r="R12" s="362">
        <v>7</v>
      </c>
      <c r="S12" s="362"/>
      <c r="T12" s="362">
        <v>7</v>
      </c>
      <c r="U12" s="362"/>
      <c r="V12" s="362">
        <v>64</v>
      </c>
      <c r="W12" s="362"/>
      <c r="X12" s="362">
        <v>269</v>
      </c>
      <c r="Y12" s="362"/>
      <c r="Z12" s="362">
        <v>79</v>
      </c>
      <c r="AA12" s="362"/>
      <c r="AB12" s="362"/>
      <c r="AC12" s="135"/>
    </row>
    <row r="13" spans="1:29" ht="15" customHeight="1">
      <c r="A13" s="138">
        <v>3</v>
      </c>
      <c r="B13" s="368">
        <f aca="true" t="shared" si="2" ref="B13:B22">SUM(E13:H13)</f>
        <v>1344</v>
      </c>
      <c r="C13" s="362"/>
      <c r="D13" s="362"/>
      <c r="E13" s="362">
        <v>674</v>
      </c>
      <c r="F13" s="362"/>
      <c r="G13" s="362">
        <v>670</v>
      </c>
      <c r="H13" s="362"/>
      <c r="I13" s="362">
        <f t="shared" si="0"/>
        <v>651</v>
      </c>
      <c r="J13" s="362"/>
      <c r="K13" s="362"/>
      <c r="L13" s="362">
        <v>338</v>
      </c>
      <c r="M13" s="362"/>
      <c r="N13" s="362">
        <v>313</v>
      </c>
      <c r="O13" s="362"/>
      <c r="P13" s="362">
        <f t="shared" si="1"/>
        <v>11</v>
      </c>
      <c r="Q13" s="362"/>
      <c r="R13" s="362">
        <v>6</v>
      </c>
      <c r="S13" s="362"/>
      <c r="T13" s="362">
        <v>5</v>
      </c>
      <c r="U13" s="362"/>
      <c r="V13" s="362">
        <v>60</v>
      </c>
      <c r="W13" s="362"/>
      <c r="X13" s="362">
        <v>892</v>
      </c>
      <c r="Y13" s="362"/>
      <c r="Z13" s="362">
        <v>149</v>
      </c>
      <c r="AA13" s="362"/>
      <c r="AB13" s="362"/>
      <c r="AC13" s="131"/>
    </row>
    <row r="14" spans="1:29" ht="15" customHeight="1">
      <c r="A14" s="138">
        <v>4</v>
      </c>
      <c r="B14" s="368">
        <f t="shared" si="2"/>
        <v>1283</v>
      </c>
      <c r="C14" s="362"/>
      <c r="D14" s="362"/>
      <c r="E14" s="362">
        <v>654</v>
      </c>
      <c r="F14" s="362"/>
      <c r="G14" s="362">
        <v>629</v>
      </c>
      <c r="H14" s="362"/>
      <c r="I14" s="362">
        <f t="shared" si="0"/>
        <v>657</v>
      </c>
      <c r="J14" s="362"/>
      <c r="K14" s="362"/>
      <c r="L14" s="362">
        <v>368</v>
      </c>
      <c r="M14" s="362"/>
      <c r="N14" s="362">
        <v>289</v>
      </c>
      <c r="O14" s="362"/>
      <c r="P14" s="362">
        <f t="shared" si="1"/>
        <v>10</v>
      </c>
      <c r="Q14" s="362"/>
      <c r="R14" s="362">
        <v>6</v>
      </c>
      <c r="S14" s="362"/>
      <c r="T14" s="362">
        <v>4</v>
      </c>
      <c r="U14" s="362"/>
      <c r="V14" s="362">
        <v>60</v>
      </c>
      <c r="W14" s="362"/>
      <c r="X14" s="362">
        <v>892</v>
      </c>
      <c r="Y14" s="362"/>
      <c r="Z14" s="362">
        <v>105</v>
      </c>
      <c r="AA14" s="362"/>
      <c r="AB14" s="362"/>
      <c r="AC14" s="131"/>
    </row>
    <row r="15" spans="1:29" ht="15" customHeight="1">
      <c r="A15" s="138">
        <v>5</v>
      </c>
      <c r="B15" s="368">
        <f t="shared" si="2"/>
        <v>1374</v>
      </c>
      <c r="C15" s="362"/>
      <c r="D15" s="362"/>
      <c r="E15" s="362">
        <v>711</v>
      </c>
      <c r="F15" s="362"/>
      <c r="G15" s="362">
        <v>663</v>
      </c>
      <c r="H15" s="362"/>
      <c r="I15" s="362">
        <f t="shared" si="0"/>
        <v>565</v>
      </c>
      <c r="J15" s="362"/>
      <c r="K15" s="362"/>
      <c r="L15" s="362">
        <v>282</v>
      </c>
      <c r="M15" s="362"/>
      <c r="N15" s="362">
        <v>283</v>
      </c>
      <c r="O15" s="362"/>
      <c r="P15" s="362">
        <f t="shared" si="1"/>
        <v>10</v>
      </c>
      <c r="Q15" s="362"/>
      <c r="R15" s="362">
        <v>6</v>
      </c>
      <c r="S15" s="362"/>
      <c r="T15" s="362">
        <v>4</v>
      </c>
      <c r="U15" s="362"/>
      <c r="V15" s="362">
        <v>72</v>
      </c>
      <c r="W15" s="362"/>
      <c r="X15" s="362">
        <v>878</v>
      </c>
      <c r="Y15" s="362"/>
      <c r="Z15" s="362">
        <v>113</v>
      </c>
      <c r="AA15" s="362"/>
      <c r="AB15" s="362"/>
      <c r="AC15" s="131"/>
    </row>
    <row r="16" spans="1:29" ht="15" customHeight="1">
      <c r="A16" s="138">
        <v>6</v>
      </c>
      <c r="B16" s="368">
        <f t="shared" si="2"/>
        <v>1369</v>
      </c>
      <c r="C16" s="362"/>
      <c r="D16" s="362"/>
      <c r="E16" s="362">
        <v>697</v>
      </c>
      <c r="F16" s="362"/>
      <c r="G16" s="362">
        <v>672</v>
      </c>
      <c r="H16" s="362"/>
      <c r="I16" s="362">
        <f t="shared" si="0"/>
        <v>624</v>
      </c>
      <c r="J16" s="362"/>
      <c r="K16" s="362"/>
      <c r="L16" s="362">
        <v>316</v>
      </c>
      <c r="M16" s="362"/>
      <c r="N16" s="362">
        <v>308</v>
      </c>
      <c r="O16" s="362"/>
      <c r="P16" s="362">
        <f t="shared" si="1"/>
        <v>8</v>
      </c>
      <c r="Q16" s="362"/>
      <c r="R16" s="362">
        <v>5</v>
      </c>
      <c r="S16" s="362"/>
      <c r="T16" s="362">
        <v>3</v>
      </c>
      <c r="U16" s="362"/>
      <c r="V16" s="362">
        <v>46</v>
      </c>
      <c r="W16" s="362"/>
      <c r="X16" s="362">
        <v>653</v>
      </c>
      <c r="Y16" s="362"/>
      <c r="Z16" s="362">
        <v>93</v>
      </c>
      <c r="AA16" s="362"/>
      <c r="AB16" s="362"/>
      <c r="AC16" s="131"/>
    </row>
    <row r="17" spans="1:29" ht="15" customHeight="1">
      <c r="A17" s="138">
        <v>7</v>
      </c>
      <c r="B17" s="368">
        <f t="shared" si="2"/>
        <v>1461</v>
      </c>
      <c r="C17" s="362"/>
      <c r="D17" s="362"/>
      <c r="E17" s="362">
        <v>744</v>
      </c>
      <c r="F17" s="362"/>
      <c r="G17" s="362">
        <v>717</v>
      </c>
      <c r="H17" s="362"/>
      <c r="I17" s="362">
        <f t="shared" si="0"/>
        <v>545</v>
      </c>
      <c r="J17" s="362"/>
      <c r="K17" s="362"/>
      <c r="L17" s="362">
        <v>301</v>
      </c>
      <c r="M17" s="362"/>
      <c r="N17" s="362">
        <v>244</v>
      </c>
      <c r="O17" s="362"/>
      <c r="P17" s="362">
        <f t="shared" si="1"/>
        <v>21</v>
      </c>
      <c r="Q17" s="362"/>
      <c r="R17" s="362">
        <v>12</v>
      </c>
      <c r="S17" s="362"/>
      <c r="T17" s="362">
        <v>9</v>
      </c>
      <c r="U17" s="362"/>
      <c r="V17" s="362">
        <v>61</v>
      </c>
      <c r="W17" s="362"/>
      <c r="X17" s="362">
        <v>287</v>
      </c>
      <c r="Y17" s="362"/>
      <c r="Z17" s="362">
        <v>106</v>
      </c>
      <c r="AA17" s="362"/>
      <c r="AB17" s="362"/>
      <c r="AC17" s="131"/>
    </row>
    <row r="18" spans="1:29" ht="15" customHeight="1">
      <c r="A18" s="138">
        <v>8</v>
      </c>
      <c r="B18" s="368">
        <f t="shared" si="2"/>
        <v>1352</v>
      </c>
      <c r="C18" s="362"/>
      <c r="D18" s="362"/>
      <c r="E18" s="362">
        <v>693</v>
      </c>
      <c r="F18" s="362"/>
      <c r="G18" s="362">
        <v>659</v>
      </c>
      <c r="H18" s="362"/>
      <c r="I18" s="362">
        <f t="shared" si="0"/>
        <v>595</v>
      </c>
      <c r="J18" s="362"/>
      <c r="K18" s="362"/>
      <c r="L18" s="362">
        <v>318</v>
      </c>
      <c r="M18" s="362"/>
      <c r="N18" s="362">
        <v>277</v>
      </c>
      <c r="O18" s="362"/>
      <c r="P18" s="362">
        <f t="shared" si="1"/>
        <v>8</v>
      </c>
      <c r="Q18" s="362"/>
      <c r="R18" s="362">
        <v>5</v>
      </c>
      <c r="S18" s="362"/>
      <c r="T18" s="362">
        <v>3</v>
      </c>
      <c r="U18" s="362"/>
      <c r="V18" s="362">
        <v>65</v>
      </c>
      <c r="W18" s="362"/>
      <c r="X18" s="362">
        <v>160</v>
      </c>
      <c r="Y18" s="362"/>
      <c r="Z18" s="362">
        <v>106</v>
      </c>
      <c r="AA18" s="362"/>
      <c r="AB18" s="362"/>
      <c r="AC18" s="131"/>
    </row>
    <row r="19" spans="1:29" ht="15" customHeight="1">
      <c r="A19" s="138">
        <v>9</v>
      </c>
      <c r="B19" s="368">
        <f t="shared" si="2"/>
        <v>1376</v>
      </c>
      <c r="C19" s="362"/>
      <c r="D19" s="362"/>
      <c r="E19" s="362">
        <v>675</v>
      </c>
      <c r="F19" s="362"/>
      <c r="G19" s="362">
        <v>701</v>
      </c>
      <c r="H19" s="362"/>
      <c r="I19" s="362">
        <f t="shared" si="0"/>
        <v>553</v>
      </c>
      <c r="J19" s="362"/>
      <c r="K19" s="362"/>
      <c r="L19" s="362">
        <v>294</v>
      </c>
      <c r="M19" s="362"/>
      <c r="N19" s="362">
        <v>259</v>
      </c>
      <c r="O19" s="362"/>
      <c r="P19" s="362">
        <f t="shared" si="1"/>
        <v>11</v>
      </c>
      <c r="Q19" s="362"/>
      <c r="R19" s="362">
        <v>5</v>
      </c>
      <c r="S19" s="362"/>
      <c r="T19" s="362">
        <v>6</v>
      </c>
      <c r="U19" s="362"/>
      <c r="V19" s="362">
        <v>65</v>
      </c>
      <c r="W19" s="362"/>
      <c r="X19" s="362">
        <v>183</v>
      </c>
      <c r="Y19" s="362"/>
      <c r="Z19" s="362">
        <v>114</v>
      </c>
      <c r="AA19" s="362"/>
      <c r="AB19" s="362"/>
      <c r="AC19" s="131"/>
    </row>
    <row r="20" spans="1:29" ht="15" customHeight="1">
      <c r="A20" s="138">
        <v>10</v>
      </c>
      <c r="B20" s="368">
        <f t="shared" si="2"/>
        <v>1298</v>
      </c>
      <c r="C20" s="362"/>
      <c r="D20" s="362"/>
      <c r="E20" s="362">
        <v>652</v>
      </c>
      <c r="F20" s="362"/>
      <c r="G20" s="362">
        <v>646</v>
      </c>
      <c r="H20" s="362"/>
      <c r="I20" s="362">
        <f t="shared" si="0"/>
        <v>645</v>
      </c>
      <c r="J20" s="362"/>
      <c r="K20" s="362"/>
      <c r="L20" s="362">
        <v>334</v>
      </c>
      <c r="M20" s="362"/>
      <c r="N20" s="362">
        <v>311</v>
      </c>
      <c r="O20" s="362"/>
      <c r="P20" s="362">
        <f t="shared" si="1"/>
        <v>15</v>
      </c>
      <c r="Q20" s="362"/>
      <c r="R20" s="362">
        <v>7</v>
      </c>
      <c r="S20" s="362"/>
      <c r="T20" s="362">
        <v>8</v>
      </c>
      <c r="U20" s="362"/>
      <c r="V20" s="362">
        <v>71</v>
      </c>
      <c r="W20" s="362"/>
      <c r="X20" s="362">
        <v>921</v>
      </c>
      <c r="Y20" s="362"/>
      <c r="Z20" s="362">
        <v>124</v>
      </c>
      <c r="AA20" s="362"/>
      <c r="AB20" s="362"/>
      <c r="AC20" s="131"/>
    </row>
    <row r="21" spans="1:29" ht="15" customHeight="1">
      <c r="A21" s="138">
        <v>11</v>
      </c>
      <c r="B21" s="368">
        <f t="shared" si="2"/>
        <v>1134</v>
      </c>
      <c r="C21" s="362"/>
      <c r="D21" s="362"/>
      <c r="E21" s="362">
        <v>575</v>
      </c>
      <c r="F21" s="362"/>
      <c r="G21" s="362">
        <v>559</v>
      </c>
      <c r="H21" s="362"/>
      <c r="I21" s="362">
        <f t="shared" si="0"/>
        <v>640</v>
      </c>
      <c r="J21" s="362"/>
      <c r="K21" s="362"/>
      <c r="L21" s="362">
        <v>325</v>
      </c>
      <c r="M21" s="362"/>
      <c r="N21" s="362">
        <v>315</v>
      </c>
      <c r="O21" s="362"/>
      <c r="P21" s="362">
        <f t="shared" si="1"/>
        <v>10</v>
      </c>
      <c r="Q21" s="362"/>
      <c r="R21" s="362">
        <v>5</v>
      </c>
      <c r="S21" s="362"/>
      <c r="T21" s="362">
        <v>5</v>
      </c>
      <c r="U21" s="362"/>
      <c r="V21" s="362">
        <v>51</v>
      </c>
      <c r="W21" s="362"/>
      <c r="X21" s="362">
        <v>927</v>
      </c>
      <c r="Y21" s="362"/>
      <c r="Z21" s="362">
        <v>106</v>
      </c>
      <c r="AA21" s="362"/>
      <c r="AB21" s="362"/>
      <c r="AC21" s="131"/>
    </row>
    <row r="22" spans="1:29" ht="15" customHeight="1">
      <c r="A22" s="140">
        <v>12</v>
      </c>
      <c r="B22" s="369">
        <f t="shared" si="2"/>
        <v>1314</v>
      </c>
      <c r="C22" s="370"/>
      <c r="D22" s="370"/>
      <c r="E22" s="370">
        <v>660</v>
      </c>
      <c r="F22" s="370"/>
      <c r="G22" s="370">
        <v>654</v>
      </c>
      <c r="H22" s="370"/>
      <c r="I22" s="370">
        <f t="shared" si="0"/>
        <v>695</v>
      </c>
      <c r="J22" s="370"/>
      <c r="K22" s="370"/>
      <c r="L22" s="370">
        <v>376</v>
      </c>
      <c r="M22" s="370"/>
      <c r="N22" s="370">
        <v>319</v>
      </c>
      <c r="O22" s="370"/>
      <c r="P22" s="370">
        <f t="shared" si="1"/>
        <v>5</v>
      </c>
      <c r="Q22" s="370"/>
      <c r="R22" s="370">
        <v>2</v>
      </c>
      <c r="S22" s="370"/>
      <c r="T22" s="370">
        <v>3</v>
      </c>
      <c r="U22" s="370"/>
      <c r="V22" s="370">
        <v>60</v>
      </c>
      <c r="W22" s="370"/>
      <c r="X22" s="370">
        <v>698</v>
      </c>
      <c r="Y22" s="370"/>
      <c r="Z22" s="370">
        <v>104</v>
      </c>
      <c r="AA22" s="370"/>
      <c r="AB22" s="370"/>
      <c r="AC22" s="131"/>
    </row>
    <row r="23" spans="1:29" ht="15" customHeight="1">
      <c r="A23" s="131" t="s">
        <v>265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5"/>
    </row>
    <row r="24" spans="1:29" ht="1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5"/>
    </row>
    <row r="25" spans="1:29" ht="1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5"/>
    </row>
    <row r="26" spans="1:29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5"/>
    </row>
    <row r="27" spans="1:29" ht="15" customHeight="1">
      <c r="A27" s="305" t="s">
        <v>279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135"/>
    </row>
    <row r="28" spans="1:29" ht="15" customHeight="1" thickBo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5"/>
    </row>
    <row r="29" spans="1:29" ht="15" customHeight="1">
      <c r="A29" s="356" t="s">
        <v>199</v>
      </c>
      <c r="B29" s="355" t="s">
        <v>191</v>
      </c>
      <c r="C29" s="355"/>
      <c r="D29" s="355"/>
      <c r="E29" s="355" t="s">
        <v>200</v>
      </c>
      <c r="F29" s="355"/>
      <c r="G29" s="355" t="s">
        <v>201</v>
      </c>
      <c r="H29" s="355"/>
      <c r="I29" s="355" t="s">
        <v>202</v>
      </c>
      <c r="J29" s="355"/>
      <c r="K29" s="355" t="s">
        <v>203</v>
      </c>
      <c r="L29" s="355"/>
      <c r="M29" s="355" t="s">
        <v>204</v>
      </c>
      <c r="N29" s="355"/>
      <c r="O29" s="355" t="s">
        <v>205</v>
      </c>
      <c r="P29" s="355"/>
      <c r="Q29" s="355" t="s">
        <v>206</v>
      </c>
      <c r="R29" s="355"/>
      <c r="S29" s="355" t="s">
        <v>207</v>
      </c>
      <c r="T29" s="355"/>
      <c r="U29" s="355" t="s">
        <v>208</v>
      </c>
      <c r="V29" s="355"/>
      <c r="W29" s="355" t="s">
        <v>266</v>
      </c>
      <c r="X29" s="355"/>
      <c r="Y29" s="355" t="s">
        <v>267</v>
      </c>
      <c r="Z29" s="355"/>
      <c r="AA29" s="355" t="s">
        <v>209</v>
      </c>
      <c r="AB29" s="358"/>
      <c r="AC29" s="135"/>
    </row>
    <row r="30" spans="1:29" s="3" customFormat="1" ht="15" customHeight="1">
      <c r="A30" s="357"/>
      <c r="B30" s="136" t="s">
        <v>59</v>
      </c>
      <c r="C30" s="136" t="s">
        <v>60</v>
      </c>
      <c r="D30" s="136" t="s">
        <v>61</v>
      </c>
      <c r="E30" s="136" t="s">
        <v>60</v>
      </c>
      <c r="F30" s="136" t="s">
        <v>61</v>
      </c>
      <c r="G30" s="136" t="s">
        <v>60</v>
      </c>
      <c r="H30" s="136" t="s">
        <v>61</v>
      </c>
      <c r="I30" s="136" t="s">
        <v>60</v>
      </c>
      <c r="J30" s="136" t="s">
        <v>61</v>
      </c>
      <c r="K30" s="136" t="s">
        <v>60</v>
      </c>
      <c r="L30" s="136" t="s">
        <v>61</v>
      </c>
      <c r="M30" s="136" t="s">
        <v>60</v>
      </c>
      <c r="N30" s="136" t="s">
        <v>61</v>
      </c>
      <c r="O30" s="136" t="s">
        <v>60</v>
      </c>
      <c r="P30" s="136" t="s">
        <v>61</v>
      </c>
      <c r="Q30" s="136" t="s">
        <v>60</v>
      </c>
      <c r="R30" s="136" t="s">
        <v>61</v>
      </c>
      <c r="S30" s="136" t="s">
        <v>60</v>
      </c>
      <c r="T30" s="136" t="s">
        <v>61</v>
      </c>
      <c r="U30" s="136" t="s">
        <v>60</v>
      </c>
      <c r="V30" s="136" t="s">
        <v>61</v>
      </c>
      <c r="W30" s="136" t="s">
        <v>60</v>
      </c>
      <c r="X30" s="136" t="s">
        <v>61</v>
      </c>
      <c r="Y30" s="136" t="s">
        <v>60</v>
      </c>
      <c r="Z30" s="136" t="s">
        <v>61</v>
      </c>
      <c r="AA30" s="136" t="s">
        <v>60</v>
      </c>
      <c r="AB30" s="142" t="s">
        <v>61</v>
      </c>
      <c r="AC30" s="134"/>
    </row>
    <row r="31" spans="1:29" ht="15" customHeight="1">
      <c r="A31" s="15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5"/>
    </row>
    <row r="32" spans="1:29" ht="15" customHeight="1">
      <c r="A32" s="150" t="s">
        <v>183</v>
      </c>
      <c r="B32" s="267">
        <f>SUM(C32:D32)</f>
        <v>15863</v>
      </c>
      <c r="C32" s="267">
        <f>SUM(E32,G32,I32,K32,M32,O32,Q32,S32,U32,W32,Y32,AA32)</f>
        <v>8060</v>
      </c>
      <c r="D32" s="267">
        <f>SUM(F32,H32,J32,L32,N32,P32,R32,T32,V32,X32,Z32,AB32)</f>
        <v>7803</v>
      </c>
      <c r="E32" s="267">
        <f aca="true" t="shared" si="3" ref="E32:AB32">SUM(E34:E41,E44:E51)</f>
        <v>697</v>
      </c>
      <c r="F32" s="267">
        <f t="shared" si="3"/>
        <v>660</v>
      </c>
      <c r="G32" s="267">
        <f t="shared" si="3"/>
        <v>628</v>
      </c>
      <c r="H32" s="267">
        <f t="shared" si="3"/>
        <v>573</v>
      </c>
      <c r="I32" s="267">
        <f t="shared" si="3"/>
        <v>674</v>
      </c>
      <c r="J32" s="267">
        <f t="shared" si="3"/>
        <v>670</v>
      </c>
      <c r="K32" s="267">
        <f t="shared" si="3"/>
        <v>654</v>
      </c>
      <c r="L32" s="267">
        <f t="shared" si="3"/>
        <v>629</v>
      </c>
      <c r="M32" s="267">
        <f t="shared" si="3"/>
        <v>711</v>
      </c>
      <c r="N32" s="267">
        <f t="shared" si="3"/>
        <v>663</v>
      </c>
      <c r="O32" s="267">
        <f t="shared" si="3"/>
        <v>697</v>
      </c>
      <c r="P32" s="267">
        <f t="shared" si="3"/>
        <v>672</v>
      </c>
      <c r="Q32" s="267">
        <f t="shared" si="3"/>
        <v>744</v>
      </c>
      <c r="R32" s="267">
        <f t="shared" si="3"/>
        <v>717</v>
      </c>
      <c r="S32" s="267">
        <f t="shared" si="3"/>
        <v>693</v>
      </c>
      <c r="T32" s="267">
        <f t="shared" si="3"/>
        <v>659</v>
      </c>
      <c r="U32" s="267">
        <f t="shared" si="3"/>
        <v>675</v>
      </c>
      <c r="V32" s="267">
        <f t="shared" si="3"/>
        <v>701</v>
      </c>
      <c r="W32" s="267">
        <f t="shared" si="3"/>
        <v>652</v>
      </c>
      <c r="X32" s="267">
        <f t="shared" si="3"/>
        <v>646</v>
      </c>
      <c r="Y32" s="267">
        <f t="shared" si="3"/>
        <v>575</v>
      </c>
      <c r="Z32" s="267">
        <f t="shared" si="3"/>
        <v>559</v>
      </c>
      <c r="AA32" s="267">
        <f t="shared" si="3"/>
        <v>660</v>
      </c>
      <c r="AB32" s="267">
        <f t="shared" si="3"/>
        <v>654</v>
      </c>
      <c r="AC32" s="135"/>
    </row>
    <row r="33" spans="1:29" ht="15" customHeight="1">
      <c r="A33" s="143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135"/>
    </row>
    <row r="34" spans="1:29" ht="15" customHeight="1">
      <c r="A34" s="183" t="s">
        <v>2</v>
      </c>
      <c r="B34" s="235">
        <f aca="true" t="shared" si="4" ref="B34:B41">SUM(C34:D34)</f>
        <v>6079</v>
      </c>
      <c r="C34" s="235">
        <f aca="true" t="shared" si="5" ref="C34:D41">SUM(E34,G34,I34,K34,M34,O34,Q34,S34,U34,W34,Y34,AA34)</f>
        <v>3083</v>
      </c>
      <c r="D34" s="235">
        <f t="shared" si="5"/>
        <v>2996</v>
      </c>
      <c r="E34" s="235">
        <v>268</v>
      </c>
      <c r="F34" s="235">
        <v>241</v>
      </c>
      <c r="G34" s="235">
        <v>234</v>
      </c>
      <c r="H34" s="235">
        <v>239</v>
      </c>
      <c r="I34" s="235">
        <v>252</v>
      </c>
      <c r="J34" s="235">
        <v>253</v>
      </c>
      <c r="K34" s="235">
        <v>256</v>
      </c>
      <c r="L34" s="235">
        <v>253</v>
      </c>
      <c r="M34" s="235">
        <v>272</v>
      </c>
      <c r="N34" s="235">
        <v>259</v>
      </c>
      <c r="O34" s="235">
        <v>262</v>
      </c>
      <c r="P34" s="235">
        <v>247</v>
      </c>
      <c r="Q34" s="235">
        <v>310</v>
      </c>
      <c r="R34" s="235">
        <v>268</v>
      </c>
      <c r="S34" s="235">
        <v>265</v>
      </c>
      <c r="T34" s="235">
        <v>245</v>
      </c>
      <c r="U34" s="235">
        <v>272</v>
      </c>
      <c r="V34" s="235">
        <v>265</v>
      </c>
      <c r="W34" s="235">
        <v>240</v>
      </c>
      <c r="X34" s="235">
        <v>268</v>
      </c>
      <c r="Y34" s="235">
        <v>212</v>
      </c>
      <c r="Z34" s="235">
        <v>225</v>
      </c>
      <c r="AA34" s="235">
        <v>240</v>
      </c>
      <c r="AB34" s="235">
        <v>233</v>
      </c>
      <c r="AC34" s="135"/>
    </row>
    <row r="35" spans="1:29" ht="15" customHeight="1">
      <c r="A35" s="183" t="s">
        <v>3</v>
      </c>
      <c r="B35" s="235">
        <f t="shared" si="4"/>
        <v>686</v>
      </c>
      <c r="C35" s="235">
        <f t="shared" si="5"/>
        <v>328</v>
      </c>
      <c r="D35" s="235">
        <f t="shared" si="5"/>
        <v>358</v>
      </c>
      <c r="E35" s="235">
        <v>24</v>
      </c>
      <c r="F35" s="235">
        <v>31</v>
      </c>
      <c r="G35" s="235">
        <v>26</v>
      </c>
      <c r="H35" s="235">
        <v>19</v>
      </c>
      <c r="I35" s="235">
        <v>33</v>
      </c>
      <c r="J35" s="235">
        <v>34</v>
      </c>
      <c r="K35" s="235">
        <v>26</v>
      </c>
      <c r="L35" s="235">
        <v>27</v>
      </c>
      <c r="M35" s="235">
        <v>30</v>
      </c>
      <c r="N35" s="235">
        <v>19</v>
      </c>
      <c r="O35" s="235">
        <v>28</v>
      </c>
      <c r="P35" s="235">
        <v>26</v>
      </c>
      <c r="Q35" s="235">
        <v>33</v>
      </c>
      <c r="R35" s="235">
        <v>39</v>
      </c>
      <c r="S35" s="235">
        <v>20</v>
      </c>
      <c r="T35" s="235">
        <v>40</v>
      </c>
      <c r="U35" s="235">
        <v>34</v>
      </c>
      <c r="V35" s="235">
        <v>32</v>
      </c>
      <c r="W35" s="235">
        <v>28</v>
      </c>
      <c r="X35" s="235">
        <v>32</v>
      </c>
      <c r="Y35" s="235">
        <v>24</v>
      </c>
      <c r="Z35" s="235">
        <v>26</v>
      </c>
      <c r="AA35" s="235">
        <v>22</v>
      </c>
      <c r="AB35" s="235">
        <v>33</v>
      </c>
      <c r="AC35" s="135"/>
    </row>
    <row r="36" spans="1:29" ht="15" customHeight="1">
      <c r="A36" s="183" t="s">
        <v>4</v>
      </c>
      <c r="B36" s="235">
        <f t="shared" si="4"/>
        <v>1510</v>
      </c>
      <c r="C36" s="235">
        <f t="shared" si="5"/>
        <v>775</v>
      </c>
      <c r="D36" s="235">
        <f t="shared" si="5"/>
        <v>735</v>
      </c>
      <c r="E36" s="235">
        <v>69</v>
      </c>
      <c r="F36" s="235">
        <v>56</v>
      </c>
      <c r="G36" s="235">
        <v>56</v>
      </c>
      <c r="H36" s="235">
        <v>58</v>
      </c>
      <c r="I36" s="235">
        <v>74</v>
      </c>
      <c r="J36" s="235">
        <v>67</v>
      </c>
      <c r="K36" s="235">
        <v>76</v>
      </c>
      <c r="L36" s="235">
        <v>72</v>
      </c>
      <c r="M36" s="235">
        <v>74</v>
      </c>
      <c r="N36" s="235">
        <v>66</v>
      </c>
      <c r="O36" s="235">
        <v>64</v>
      </c>
      <c r="P36" s="235">
        <v>63</v>
      </c>
      <c r="Q36" s="235">
        <v>66</v>
      </c>
      <c r="R36" s="235">
        <v>74</v>
      </c>
      <c r="S36" s="235">
        <v>69</v>
      </c>
      <c r="T36" s="235">
        <v>53</v>
      </c>
      <c r="U36" s="235">
        <v>54</v>
      </c>
      <c r="V36" s="235">
        <v>55</v>
      </c>
      <c r="W36" s="235">
        <v>59</v>
      </c>
      <c r="X36" s="235">
        <v>62</v>
      </c>
      <c r="Y36" s="235">
        <v>49</v>
      </c>
      <c r="Z36" s="235">
        <v>47</v>
      </c>
      <c r="AA36" s="235">
        <v>65</v>
      </c>
      <c r="AB36" s="235">
        <v>62</v>
      </c>
      <c r="AC36" s="131"/>
    </row>
    <row r="37" spans="1:29" ht="15" customHeight="1">
      <c r="A37" s="183" t="s">
        <v>5</v>
      </c>
      <c r="B37" s="235">
        <f t="shared" si="4"/>
        <v>427</v>
      </c>
      <c r="C37" s="235">
        <f t="shared" si="5"/>
        <v>221</v>
      </c>
      <c r="D37" s="235">
        <f t="shared" si="5"/>
        <v>206</v>
      </c>
      <c r="E37" s="235">
        <v>12</v>
      </c>
      <c r="F37" s="235">
        <v>19</v>
      </c>
      <c r="G37" s="235">
        <v>25</v>
      </c>
      <c r="H37" s="235">
        <v>20</v>
      </c>
      <c r="I37" s="235">
        <v>21</v>
      </c>
      <c r="J37" s="235">
        <v>12</v>
      </c>
      <c r="K37" s="235">
        <v>19</v>
      </c>
      <c r="L37" s="235">
        <v>8</v>
      </c>
      <c r="M37" s="235">
        <v>23</v>
      </c>
      <c r="N37" s="235">
        <v>20</v>
      </c>
      <c r="O37" s="235">
        <v>25</v>
      </c>
      <c r="P37" s="235">
        <v>19</v>
      </c>
      <c r="Q37" s="235">
        <v>16</v>
      </c>
      <c r="R37" s="235">
        <v>18</v>
      </c>
      <c r="S37" s="235">
        <v>12</v>
      </c>
      <c r="T37" s="235">
        <v>22</v>
      </c>
      <c r="U37" s="235">
        <v>20</v>
      </c>
      <c r="V37" s="235">
        <v>20</v>
      </c>
      <c r="W37" s="235">
        <v>18</v>
      </c>
      <c r="X37" s="235">
        <v>12</v>
      </c>
      <c r="Y37" s="235">
        <v>12</v>
      </c>
      <c r="Z37" s="235">
        <v>18</v>
      </c>
      <c r="AA37" s="235">
        <v>18</v>
      </c>
      <c r="AB37" s="235">
        <v>18</v>
      </c>
      <c r="AC37" s="131"/>
    </row>
    <row r="38" spans="1:29" ht="15" customHeight="1">
      <c r="A38" s="183" t="s">
        <v>6</v>
      </c>
      <c r="B38" s="235">
        <f t="shared" si="4"/>
        <v>333</v>
      </c>
      <c r="C38" s="235">
        <f t="shared" si="5"/>
        <v>169</v>
      </c>
      <c r="D38" s="235">
        <f t="shared" si="5"/>
        <v>164</v>
      </c>
      <c r="E38" s="235">
        <v>16</v>
      </c>
      <c r="F38" s="235">
        <v>14</v>
      </c>
      <c r="G38" s="235">
        <v>13</v>
      </c>
      <c r="H38" s="235">
        <v>11</v>
      </c>
      <c r="I38" s="235">
        <v>14</v>
      </c>
      <c r="J38" s="235">
        <v>16</v>
      </c>
      <c r="K38" s="235">
        <v>17</v>
      </c>
      <c r="L38" s="235">
        <v>9</v>
      </c>
      <c r="M38" s="235">
        <v>16</v>
      </c>
      <c r="N38" s="235">
        <v>22</v>
      </c>
      <c r="O38" s="235">
        <v>14</v>
      </c>
      <c r="P38" s="235">
        <v>16</v>
      </c>
      <c r="Q38" s="235">
        <v>18</v>
      </c>
      <c r="R38" s="235">
        <v>7</v>
      </c>
      <c r="S38" s="235">
        <v>14</v>
      </c>
      <c r="T38" s="235">
        <v>12</v>
      </c>
      <c r="U38" s="235">
        <v>13</v>
      </c>
      <c r="V38" s="235">
        <v>14</v>
      </c>
      <c r="W38" s="235">
        <v>13</v>
      </c>
      <c r="X38" s="235">
        <v>13</v>
      </c>
      <c r="Y38" s="235">
        <v>10</v>
      </c>
      <c r="Z38" s="235">
        <v>13</v>
      </c>
      <c r="AA38" s="235">
        <v>11</v>
      </c>
      <c r="AB38" s="235">
        <v>17</v>
      </c>
      <c r="AC38" s="131"/>
    </row>
    <row r="39" spans="1:29" ht="15" customHeight="1">
      <c r="A39" s="183" t="s">
        <v>7</v>
      </c>
      <c r="B39" s="235">
        <f t="shared" si="4"/>
        <v>873</v>
      </c>
      <c r="C39" s="235">
        <f t="shared" si="5"/>
        <v>422</v>
      </c>
      <c r="D39" s="235">
        <f t="shared" si="5"/>
        <v>451</v>
      </c>
      <c r="E39" s="235">
        <v>32</v>
      </c>
      <c r="F39" s="235">
        <v>29</v>
      </c>
      <c r="G39" s="235">
        <v>32</v>
      </c>
      <c r="H39" s="235">
        <v>28</v>
      </c>
      <c r="I39" s="235">
        <v>26</v>
      </c>
      <c r="J39" s="235">
        <v>37</v>
      </c>
      <c r="K39" s="235">
        <v>37</v>
      </c>
      <c r="L39" s="235">
        <v>38</v>
      </c>
      <c r="M39" s="235">
        <v>38</v>
      </c>
      <c r="N39" s="235">
        <v>45</v>
      </c>
      <c r="O39" s="235">
        <v>36</v>
      </c>
      <c r="P39" s="235">
        <v>30</v>
      </c>
      <c r="Q39" s="235">
        <v>42</v>
      </c>
      <c r="R39" s="235">
        <v>48</v>
      </c>
      <c r="S39" s="235">
        <v>30</v>
      </c>
      <c r="T39" s="235">
        <v>44</v>
      </c>
      <c r="U39" s="235">
        <v>38</v>
      </c>
      <c r="V39" s="235">
        <v>42</v>
      </c>
      <c r="W39" s="235">
        <v>40</v>
      </c>
      <c r="X39" s="235">
        <v>38</v>
      </c>
      <c r="Y39" s="235">
        <v>29</v>
      </c>
      <c r="Z39" s="235">
        <v>32</v>
      </c>
      <c r="AA39" s="235">
        <v>42</v>
      </c>
      <c r="AB39" s="235">
        <v>40</v>
      </c>
      <c r="AC39" s="131"/>
    </row>
    <row r="40" spans="1:29" ht="15" customHeight="1">
      <c r="A40" s="183" t="s">
        <v>8</v>
      </c>
      <c r="B40" s="235">
        <f t="shared" si="4"/>
        <v>386</v>
      </c>
      <c r="C40" s="235">
        <f t="shared" si="5"/>
        <v>191</v>
      </c>
      <c r="D40" s="235">
        <f t="shared" si="5"/>
        <v>195</v>
      </c>
      <c r="E40" s="235">
        <v>24</v>
      </c>
      <c r="F40" s="235">
        <v>21</v>
      </c>
      <c r="G40" s="235">
        <v>15</v>
      </c>
      <c r="H40" s="235">
        <v>9</v>
      </c>
      <c r="I40" s="235">
        <v>13</v>
      </c>
      <c r="J40" s="235">
        <v>13</v>
      </c>
      <c r="K40" s="235">
        <v>18</v>
      </c>
      <c r="L40" s="235">
        <v>21</v>
      </c>
      <c r="M40" s="235">
        <v>17</v>
      </c>
      <c r="N40" s="235">
        <v>16</v>
      </c>
      <c r="O40" s="235">
        <v>14</v>
      </c>
      <c r="P40" s="235">
        <v>20</v>
      </c>
      <c r="Q40" s="235">
        <v>15</v>
      </c>
      <c r="R40" s="235">
        <v>19</v>
      </c>
      <c r="S40" s="235">
        <v>15</v>
      </c>
      <c r="T40" s="235">
        <v>16</v>
      </c>
      <c r="U40" s="235">
        <v>12</v>
      </c>
      <c r="V40" s="235">
        <v>14</v>
      </c>
      <c r="W40" s="235">
        <v>12</v>
      </c>
      <c r="X40" s="235">
        <v>5</v>
      </c>
      <c r="Y40" s="235">
        <v>15</v>
      </c>
      <c r="Z40" s="235">
        <v>19</v>
      </c>
      <c r="AA40" s="235">
        <v>21</v>
      </c>
      <c r="AB40" s="235">
        <v>22</v>
      </c>
      <c r="AC40" s="131"/>
    </row>
    <row r="41" spans="1:29" ht="15" customHeight="1">
      <c r="A41" s="183" t="s">
        <v>9</v>
      </c>
      <c r="B41" s="235">
        <f t="shared" si="4"/>
        <v>698</v>
      </c>
      <c r="C41" s="235">
        <f t="shared" si="5"/>
        <v>363</v>
      </c>
      <c r="D41" s="235">
        <f t="shared" si="5"/>
        <v>335</v>
      </c>
      <c r="E41" s="235">
        <v>25</v>
      </c>
      <c r="F41" s="235">
        <v>29</v>
      </c>
      <c r="G41" s="235">
        <v>35</v>
      </c>
      <c r="H41" s="235">
        <v>32</v>
      </c>
      <c r="I41" s="235">
        <v>32</v>
      </c>
      <c r="J41" s="235">
        <v>26</v>
      </c>
      <c r="K41" s="235">
        <v>16</v>
      </c>
      <c r="L41" s="235">
        <v>22</v>
      </c>
      <c r="M41" s="235">
        <v>21</v>
      </c>
      <c r="N41" s="235">
        <v>18</v>
      </c>
      <c r="O41" s="235">
        <v>29</v>
      </c>
      <c r="P41" s="235">
        <v>30</v>
      </c>
      <c r="Q41" s="235">
        <v>34</v>
      </c>
      <c r="R41" s="235">
        <v>30</v>
      </c>
      <c r="S41" s="235">
        <v>45</v>
      </c>
      <c r="T41" s="235">
        <v>29</v>
      </c>
      <c r="U41" s="235">
        <v>31</v>
      </c>
      <c r="V41" s="235">
        <v>29</v>
      </c>
      <c r="W41" s="235">
        <v>38</v>
      </c>
      <c r="X41" s="235">
        <v>41</v>
      </c>
      <c r="Y41" s="235">
        <v>22</v>
      </c>
      <c r="Z41" s="235">
        <v>21</v>
      </c>
      <c r="AA41" s="235">
        <v>35</v>
      </c>
      <c r="AB41" s="235">
        <v>28</v>
      </c>
      <c r="AC41" s="131"/>
    </row>
    <row r="42" spans="1:29" ht="15" customHeight="1">
      <c r="A42" s="183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131"/>
    </row>
    <row r="43" spans="1:29" ht="15" customHeight="1">
      <c r="A43" s="183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131"/>
    </row>
    <row r="44" spans="1:29" ht="15" customHeight="1">
      <c r="A44" s="183" t="s">
        <v>10</v>
      </c>
      <c r="B44" s="235">
        <f aca="true" t="shared" si="6" ref="B44:B51">SUM(C44:D44)</f>
        <v>141</v>
      </c>
      <c r="C44" s="235">
        <f aca="true" t="shared" si="7" ref="C44:D51">SUM(E44,G44,I44,K44,M44,O44,Q44,S44,U44,W44,Y44,AA44)</f>
        <v>79</v>
      </c>
      <c r="D44" s="235">
        <f t="shared" si="7"/>
        <v>62</v>
      </c>
      <c r="E44" s="235">
        <v>8</v>
      </c>
      <c r="F44" s="228">
        <v>5</v>
      </c>
      <c r="G44" s="235">
        <v>5</v>
      </c>
      <c r="H44" s="235">
        <v>3</v>
      </c>
      <c r="I44" s="235">
        <v>8</v>
      </c>
      <c r="J44" s="235">
        <v>7</v>
      </c>
      <c r="K44" s="235">
        <v>5</v>
      </c>
      <c r="L44" s="235">
        <v>4</v>
      </c>
      <c r="M44" s="235">
        <v>10</v>
      </c>
      <c r="N44" s="235">
        <v>8</v>
      </c>
      <c r="O44" s="235">
        <v>7</v>
      </c>
      <c r="P44" s="235">
        <v>3</v>
      </c>
      <c r="Q44" s="235">
        <v>8</v>
      </c>
      <c r="R44" s="235">
        <v>4</v>
      </c>
      <c r="S44" s="235">
        <v>6</v>
      </c>
      <c r="T44" s="236">
        <v>11</v>
      </c>
      <c r="U44" s="235">
        <v>4</v>
      </c>
      <c r="V44" s="235">
        <v>8</v>
      </c>
      <c r="W44" s="235">
        <v>5</v>
      </c>
      <c r="X44" s="235">
        <v>3</v>
      </c>
      <c r="Y44" s="235">
        <v>8</v>
      </c>
      <c r="Z44" s="236">
        <v>4</v>
      </c>
      <c r="AA44" s="235">
        <v>5</v>
      </c>
      <c r="AB44" s="235">
        <v>2</v>
      </c>
      <c r="AC44" s="131"/>
    </row>
    <row r="45" spans="1:29" ht="15" customHeight="1">
      <c r="A45" s="183" t="s">
        <v>12</v>
      </c>
      <c r="B45" s="235">
        <f t="shared" si="6"/>
        <v>584</v>
      </c>
      <c r="C45" s="235">
        <f t="shared" si="7"/>
        <v>312</v>
      </c>
      <c r="D45" s="235">
        <f t="shared" si="7"/>
        <v>272</v>
      </c>
      <c r="E45" s="235">
        <v>21</v>
      </c>
      <c r="F45" s="228">
        <v>23</v>
      </c>
      <c r="G45" s="235">
        <v>24</v>
      </c>
      <c r="H45" s="235">
        <v>17</v>
      </c>
      <c r="I45" s="235">
        <v>29</v>
      </c>
      <c r="J45" s="235">
        <v>22</v>
      </c>
      <c r="K45" s="235">
        <v>16</v>
      </c>
      <c r="L45" s="235">
        <v>18</v>
      </c>
      <c r="M45" s="235">
        <v>29</v>
      </c>
      <c r="N45" s="235">
        <v>29</v>
      </c>
      <c r="O45" s="235">
        <v>29</v>
      </c>
      <c r="P45" s="235">
        <v>32</v>
      </c>
      <c r="Q45" s="235">
        <v>29</v>
      </c>
      <c r="R45" s="235">
        <v>28</v>
      </c>
      <c r="S45" s="235">
        <v>27</v>
      </c>
      <c r="T45" s="235">
        <v>25</v>
      </c>
      <c r="U45" s="235">
        <v>35</v>
      </c>
      <c r="V45" s="235">
        <v>30</v>
      </c>
      <c r="W45" s="235">
        <v>21</v>
      </c>
      <c r="X45" s="235">
        <v>12</v>
      </c>
      <c r="Y45" s="235">
        <v>28</v>
      </c>
      <c r="Z45" s="235">
        <v>19</v>
      </c>
      <c r="AA45" s="235">
        <v>24</v>
      </c>
      <c r="AB45" s="235">
        <v>17</v>
      </c>
      <c r="AC45" s="131"/>
    </row>
    <row r="46" spans="1:29" ht="15" customHeight="1">
      <c r="A46" s="183" t="s">
        <v>17</v>
      </c>
      <c r="B46" s="235">
        <f t="shared" si="6"/>
        <v>1204</v>
      </c>
      <c r="C46" s="235">
        <f t="shared" si="7"/>
        <v>624</v>
      </c>
      <c r="D46" s="235">
        <f t="shared" si="7"/>
        <v>580</v>
      </c>
      <c r="E46" s="235">
        <v>54</v>
      </c>
      <c r="F46" s="228">
        <v>51</v>
      </c>
      <c r="G46" s="235">
        <v>46</v>
      </c>
      <c r="H46" s="235">
        <v>38</v>
      </c>
      <c r="I46" s="235">
        <v>50</v>
      </c>
      <c r="J46" s="235">
        <v>61</v>
      </c>
      <c r="K46" s="235">
        <v>55</v>
      </c>
      <c r="L46" s="235">
        <v>44</v>
      </c>
      <c r="M46" s="235">
        <v>64</v>
      </c>
      <c r="N46" s="235">
        <v>59</v>
      </c>
      <c r="O46" s="235">
        <v>60</v>
      </c>
      <c r="P46" s="235">
        <v>48</v>
      </c>
      <c r="Q46" s="235">
        <v>51</v>
      </c>
      <c r="R46" s="235">
        <v>44</v>
      </c>
      <c r="S46" s="235">
        <v>49</v>
      </c>
      <c r="T46" s="235">
        <v>43</v>
      </c>
      <c r="U46" s="235">
        <v>46</v>
      </c>
      <c r="V46" s="235">
        <v>60</v>
      </c>
      <c r="W46" s="235">
        <v>56</v>
      </c>
      <c r="X46" s="235">
        <v>48</v>
      </c>
      <c r="Y46" s="235">
        <v>48</v>
      </c>
      <c r="Z46" s="235">
        <v>35</v>
      </c>
      <c r="AA46" s="235">
        <v>45</v>
      </c>
      <c r="AB46" s="235">
        <v>49</v>
      </c>
      <c r="AC46" s="131"/>
    </row>
    <row r="47" spans="1:29" ht="15" customHeight="1">
      <c r="A47" s="183" t="s">
        <v>26</v>
      </c>
      <c r="B47" s="235">
        <f t="shared" si="6"/>
        <v>1119</v>
      </c>
      <c r="C47" s="235">
        <f t="shared" si="7"/>
        <v>568</v>
      </c>
      <c r="D47" s="235">
        <f t="shared" si="7"/>
        <v>551</v>
      </c>
      <c r="E47" s="235">
        <v>49</v>
      </c>
      <c r="F47" s="228">
        <v>55</v>
      </c>
      <c r="G47" s="235">
        <v>44</v>
      </c>
      <c r="H47" s="235">
        <v>36</v>
      </c>
      <c r="I47" s="235">
        <v>46</v>
      </c>
      <c r="J47" s="235">
        <v>43</v>
      </c>
      <c r="K47" s="235">
        <v>51</v>
      </c>
      <c r="L47" s="235">
        <v>38</v>
      </c>
      <c r="M47" s="235">
        <v>38</v>
      </c>
      <c r="N47" s="235">
        <v>43</v>
      </c>
      <c r="O47" s="235">
        <v>45</v>
      </c>
      <c r="P47" s="235">
        <v>59</v>
      </c>
      <c r="Q47" s="235">
        <v>52</v>
      </c>
      <c r="R47" s="235">
        <v>63</v>
      </c>
      <c r="S47" s="235">
        <v>58</v>
      </c>
      <c r="T47" s="235">
        <v>47</v>
      </c>
      <c r="U47" s="235">
        <v>50</v>
      </c>
      <c r="V47" s="235">
        <v>48</v>
      </c>
      <c r="W47" s="235">
        <v>45</v>
      </c>
      <c r="X47" s="235">
        <v>35</v>
      </c>
      <c r="Y47" s="235">
        <v>49</v>
      </c>
      <c r="Z47" s="235">
        <v>37</v>
      </c>
      <c r="AA47" s="235">
        <v>41</v>
      </c>
      <c r="AB47" s="235">
        <v>47</v>
      </c>
      <c r="AC47" s="131"/>
    </row>
    <row r="48" spans="1:29" ht="15" customHeight="1">
      <c r="A48" s="183" t="s">
        <v>32</v>
      </c>
      <c r="B48" s="235">
        <f t="shared" si="6"/>
        <v>635</v>
      </c>
      <c r="C48" s="235">
        <f t="shared" si="7"/>
        <v>313</v>
      </c>
      <c r="D48" s="235">
        <f t="shared" si="7"/>
        <v>322</v>
      </c>
      <c r="E48" s="235">
        <v>31</v>
      </c>
      <c r="F48" s="228">
        <v>35</v>
      </c>
      <c r="G48" s="235">
        <v>26</v>
      </c>
      <c r="H48" s="235">
        <v>27</v>
      </c>
      <c r="I48" s="235">
        <v>27</v>
      </c>
      <c r="J48" s="235">
        <v>31</v>
      </c>
      <c r="K48" s="235">
        <v>23</v>
      </c>
      <c r="L48" s="235">
        <v>20</v>
      </c>
      <c r="M48" s="235">
        <v>28</v>
      </c>
      <c r="N48" s="235">
        <v>25</v>
      </c>
      <c r="O48" s="235">
        <v>23</v>
      </c>
      <c r="P48" s="235">
        <v>24</v>
      </c>
      <c r="Q48" s="235">
        <v>30</v>
      </c>
      <c r="R48" s="235">
        <v>32</v>
      </c>
      <c r="S48" s="235">
        <v>27</v>
      </c>
      <c r="T48" s="235">
        <v>24</v>
      </c>
      <c r="U48" s="235">
        <v>25</v>
      </c>
      <c r="V48" s="235">
        <v>25</v>
      </c>
      <c r="W48" s="235">
        <v>20</v>
      </c>
      <c r="X48" s="235">
        <v>29</v>
      </c>
      <c r="Y48" s="235">
        <v>21</v>
      </c>
      <c r="Z48" s="235">
        <v>21</v>
      </c>
      <c r="AA48" s="235">
        <v>32</v>
      </c>
      <c r="AB48" s="235">
        <v>29</v>
      </c>
      <c r="AC48" s="131"/>
    </row>
    <row r="49" spans="1:29" ht="15" customHeight="1">
      <c r="A49" s="183" t="s">
        <v>37</v>
      </c>
      <c r="B49" s="235">
        <f t="shared" si="6"/>
        <v>503</v>
      </c>
      <c r="C49" s="235">
        <f t="shared" si="7"/>
        <v>268</v>
      </c>
      <c r="D49" s="235">
        <f t="shared" si="7"/>
        <v>235</v>
      </c>
      <c r="E49" s="235">
        <v>30</v>
      </c>
      <c r="F49" s="228">
        <v>17</v>
      </c>
      <c r="G49" s="235">
        <v>18</v>
      </c>
      <c r="H49" s="235">
        <v>17</v>
      </c>
      <c r="I49" s="235">
        <v>22</v>
      </c>
      <c r="J49" s="235">
        <v>17</v>
      </c>
      <c r="K49" s="235">
        <v>14</v>
      </c>
      <c r="L49" s="235">
        <v>19</v>
      </c>
      <c r="M49" s="235">
        <v>25</v>
      </c>
      <c r="N49" s="235">
        <v>15</v>
      </c>
      <c r="O49" s="235">
        <v>33</v>
      </c>
      <c r="P49" s="235">
        <v>24</v>
      </c>
      <c r="Q49" s="235">
        <v>21</v>
      </c>
      <c r="R49" s="235">
        <v>23</v>
      </c>
      <c r="S49" s="235">
        <v>23</v>
      </c>
      <c r="T49" s="235">
        <v>14</v>
      </c>
      <c r="U49" s="235">
        <v>19</v>
      </c>
      <c r="V49" s="235">
        <v>23</v>
      </c>
      <c r="W49" s="235">
        <v>19</v>
      </c>
      <c r="X49" s="235">
        <v>23</v>
      </c>
      <c r="Y49" s="235">
        <v>17</v>
      </c>
      <c r="Z49" s="235">
        <v>19</v>
      </c>
      <c r="AA49" s="235">
        <v>27</v>
      </c>
      <c r="AB49" s="235">
        <v>24</v>
      </c>
      <c r="AC49" s="131"/>
    </row>
    <row r="50" spans="1:29" ht="15" customHeight="1">
      <c r="A50" s="183" t="s">
        <v>44</v>
      </c>
      <c r="B50" s="235">
        <f t="shared" si="6"/>
        <v>546</v>
      </c>
      <c r="C50" s="235">
        <f t="shared" si="7"/>
        <v>275</v>
      </c>
      <c r="D50" s="235">
        <f t="shared" si="7"/>
        <v>271</v>
      </c>
      <c r="E50" s="235">
        <v>28</v>
      </c>
      <c r="F50" s="228">
        <v>29</v>
      </c>
      <c r="G50" s="235">
        <v>26</v>
      </c>
      <c r="H50" s="235">
        <v>13</v>
      </c>
      <c r="I50" s="235">
        <v>24</v>
      </c>
      <c r="J50" s="235">
        <v>23</v>
      </c>
      <c r="K50" s="235">
        <v>22</v>
      </c>
      <c r="L50" s="235">
        <v>31</v>
      </c>
      <c r="M50" s="235">
        <v>21</v>
      </c>
      <c r="N50" s="235">
        <v>16</v>
      </c>
      <c r="O50" s="235">
        <v>24</v>
      </c>
      <c r="P50" s="235">
        <v>29</v>
      </c>
      <c r="Q50" s="235">
        <v>12</v>
      </c>
      <c r="R50" s="235">
        <v>15</v>
      </c>
      <c r="S50" s="235">
        <v>27</v>
      </c>
      <c r="T50" s="235">
        <v>26</v>
      </c>
      <c r="U50" s="235">
        <v>15</v>
      </c>
      <c r="V50" s="235">
        <v>30</v>
      </c>
      <c r="W50" s="235">
        <v>29</v>
      </c>
      <c r="X50" s="235">
        <v>16</v>
      </c>
      <c r="Y50" s="235">
        <v>25</v>
      </c>
      <c r="Z50" s="235">
        <v>18</v>
      </c>
      <c r="AA50" s="235">
        <v>22</v>
      </c>
      <c r="AB50" s="235">
        <v>25</v>
      </c>
      <c r="AC50" s="131"/>
    </row>
    <row r="51" spans="1:29" ht="15" customHeight="1">
      <c r="A51" s="187" t="s">
        <v>49</v>
      </c>
      <c r="B51" s="237">
        <f t="shared" si="6"/>
        <v>139</v>
      </c>
      <c r="C51" s="237">
        <f t="shared" si="7"/>
        <v>69</v>
      </c>
      <c r="D51" s="237">
        <f t="shared" si="7"/>
        <v>70</v>
      </c>
      <c r="E51" s="237">
        <v>6</v>
      </c>
      <c r="F51" s="237">
        <v>5</v>
      </c>
      <c r="G51" s="237">
        <v>3</v>
      </c>
      <c r="H51" s="237">
        <v>6</v>
      </c>
      <c r="I51" s="237">
        <v>3</v>
      </c>
      <c r="J51" s="237">
        <v>8</v>
      </c>
      <c r="K51" s="237">
        <v>3</v>
      </c>
      <c r="L51" s="237">
        <v>5</v>
      </c>
      <c r="M51" s="237">
        <v>5</v>
      </c>
      <c r="N51" s="237">
        <v>3</v>
      </c>
      <c r="O51" s="237">
        <v>4</v>
      </c>
      <c r="P51" s="237">
        <v>2</v>
      </c>
      <c r="Q51" s="237">
        <v>7</v>
      </c>
      <c r="R51" s="237">
        <v>5</v>
      </c>
      <c r="S51" s="237">
        <v>6</v>
      </c>
      <c r="T51" s="237">
        <v>8</v>
      </c>
      <c r="U51" s="237">
        <v>7</v>
      </c>
      <c r="V51" s="237">
        <v>6</v>
      </c>
      <c r="W51" s="237">
        <v>9</v>
      </c>
      <c r="X51" s="238">
        <v>9</v>
      </c>
      <c r="Y51" s="237">
        <v>6</v>
      </c>
      <c r="Z51" s="237">
        <v>5</v>
      </c>
      <c r="AA51" s="237">
        <v>10</v>
      </c>
      <c r="AB51" s="237">
        <v>8</v>
      </c>
      <c r="AC51" s="131"/>
    </row>
    <row r="52" spans="1:29" ht="15" customHeight="1">
      <c r="A52" s="131" t="s">
        <v>78</v>
      </c>
      <c r="B52" s="149"/>
      <c r="C52" s="49"/>
      <c r="D52" s="147"/>
      <c r="E52" s="135"/>
      <c r="F52" s="135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1:29" ht="15" customHeight="1">
      <c r="A53" s="148"/>
      <c r="B53" s="149"/>
      <c r="C53" s="49"/>
      <c r="D53" s="147"/>
      <c r="E53" s="135"/>
      <c r="F53" s="135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</row>
    <row r="54" spans="1:29" ht="15" customHeight="1">
      <c r="A54" s="149"/>
      <c r="B54" s="49"/>
      <c r="C54" s="49"/>
      <c r="D54" s="147"/>
      <c r="E54" s="135"/>
      <c r="F54" s="135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</row>
    <row r="55" spans="1:29" ht="15" customHeight="1">
      <c r="A55" s="149"/>
      <c r="B55" s="49"/>
      <c r="C55" s="49"/>
      <c r="D55" s="147"/>
      <c r="E55" s="135"/>
      <c r="F55" s="135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</row>
    <row r="56" spans="1:29" ht="15" customHeight="1">
      <c r="A56" s="149"/>
      <c r="B56" s="49"/>
      <c r="C56" s="49"/>
      <c r="D56" s="147"/>
      <c r="E56" s="135"/>
      <c r="F56" s="135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</row>
    <row r="57" spans="1:29" ht="15" customHeight="1">
      <c r="A57" s="149"/>
      <c r="B57" s="49"/>
      <c r="C57" s="148"/>
      <c r="D57" s="49"/>
      <c r="E57" s="135"/>
      <c r="F57" s="135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</row>
    <row r="58" spans="1:29" ht="15" customHeight="1">
      <c r="A58" s="149"/>
      <c r="B58" s="49"/>
      <c r="C58" s="49"/>
      <c r="D58" s="147"/>
      <c r="E58" s="135"/>
      <c r="F58" s="135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</row>
    <row r="59" spans="1:29" ht="15" customHeight="1">
      <c r="A59" s="149"/>
      <c r="B59" s="49"/>
      <c r="C59" s="49"/>
      <c r="D59" s="147"/>
      <c r="E59" s="135"/>
      <c r="F59" s="135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</row>
    <row r="60" spans="1:29" ht="15" customHeight="1">
      <c r="A60" s="149"/>
      <c r="B60" s="49"/>
      <c r="C60" s="49"/>
      <c r="D60" s="147"/>
      <c r="E60" s="135"/>
      <c r="F60" s="135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</row>
    <row r="61" spans="1:29" ht="15" customHeight="1">
      <c r="A61" s="149"/>
      <c r="B61" s="49"/>
      <c r="C61" s="49"/>
      <c r="D61" s="147"/>
      <c r="E61" s="135"/>
      <c r="F61" s="135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</row>
    <row r="62" spans="1:29" ht="15" customHeight="1">
      <c r="A62" s="148"/>
      <c r="B62" s="148"/>
      <c r="C62" s="49"/>
      <c r="D62" s="147"/>
      <c r="E62" s="135"/>
      <c r="F62" s="135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</row>
    <row r="63" spans="1:29" ht="15" customHeight="1">
      <c r="A63" s="148"/>
      <c r="B63" s="148"/>
      <c r="C63" s="49"/>
      <c r="D63" s="147"/>
      <c r="E63" s="135"/>
      <c r="F63" s="135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</row>
    <row r="64" spans="1:29" ht="15" customHeight="1">
      <c r="A64" s="148"/>
      <c r="B64" s="148"/>
      <c r="C64" s="49"/>
      <c r="D64" s="147"/>
      <c r="E64" s="135"/>
      <c r="F64" s="135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</row>
    <row r="65" spans="1:29" ht="15" customHeight="1">
      <c r="A65" s="148"/>
      <c r="B65" s="148"/>
      <c r="C65" s="148"/>
      <c r="D65" s="49"/>
      <c r="E65" s="135"/>
      <c r="F65" s="135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</row>
    <row r="66" spans="1:29" ht="15" customHeight="1">
      <c r="A66" s="148"/>
      <c r="B66" s="148"/>
      <c r="C66" s="49"/>
      <c r="D66" s="147"/>
      <c r="E66" s="135"/>
      <c r="F66" s="135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</row>
    <row r="67" spans="1:29" ht="15" customHeight="1">
      <c r="A67" s="148"/>
      <c r="B67" s="148"/>
      <c r="C67" s="49"/>
      <c r="D67" s="147"/>
      <c r="E67" s="135"/>
      <c r="F67" s="13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</row>
    <row r="68" spans="1:29" ht="15" customHeight="1">
      <c r="A68" s="131"/>
      <c r="B68" s="135"/>
      <c r="C68" s="147"/>
      <c r="D68" s="147"/>
      <c r="E68" s="135"/>
      <c r="F68" s="13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</row>
    <row r="69" spans="1:29" ht="15" customHeight="1">
      <c r="A69" s="131"/>
      <c r="B69" s="135"/>
      <c r="C69" s="147"/>
      <c r="D69" s="147"/>
      <c r="E69" s="135"/>
      <c r="F69" s="135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</row>
    <row r="70" spans="1:29" ht="15" customHeight="1">
      <c r="A70" s="131"/>
      <c r="B70" s="135"/>
      <c r="C70" s="147"/>
      <c r="D70" s="147"/>
      <c r="E70" s="135"/>
      <c r="F70" s="135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</row>
  </sheetData>
  <sheetProtection/>
  <mergeCells count="200">
    <mergeCell ref="I11:K11"/>
    <mergeCell ref="I13:K13"/>
    <mergeCell ref="I15:K15"/>
    <mergeCell ref="I17:K17"/>
    <mergeCell ref="I19:K19"/>
    <mergeCell ref="I21:K21"/>
    <mergeCell ref="A27:AB27"/>
    <mergeCell ref="A4:AB4"/>
    <mergeCell ref="X21:Y21"/>
    <mergeCell ref="Z21:AB21"/>
    <mergeCell ref="P22:Q22"/>
    <mergeCell ref="R22:S22"/>
    <mergeCell ref="T22:U22"/>
    <mergeCell ref="V22:W22"/>
    <mergeCell ref="X22:Y22"/>
    <mergeCell ref="Z22:AB22"/>
    <mergeCell ref="X19:Y19"/>
    <mergeCell ref="V19:W19"/>
    <mergeCell ref="V20:W20"/>
    <mergeCell ref="X20:Y20"/>
    <mergeCell ref="P21:Q21"/>
    <mergeCell ref="R21:S21"/>
    <mergeCell ref="T21:U21"/>
    <mergeCell ref="V21:W21"/>
    <mergeCell ref="R16:S16"/>
    <mergeCell ref="Z20:AB20"/>
    <mergeCell ref="P19:Q19"/>
    <mergeCell ref="R19:S19"/>
    <mergeCell ref="T19:U19"/>
    <mergeCell ref="R20:S20"/>
    <mergeCell ref="T20:U20"/>
    <mergeCell ref="Z19:AB19"/>
    <mergeCell ref="P20:Q20"/>
    <mergeCell ref="T17:U17"/>
    <mergeCell ref="Z18:AB18"/>
    <mergeCell ref="P17:Q17"/>
    <mergeCell ref="R17:S17"/>
    <mergeCell ref="R18:S18"/>
    <mergeCell ref="T18:U18"/>
    <mergeCell ref="V18:W18"/>
    <mergeCell ref="X18:Y18"/>
    <mergeCell ref="V17:W17"/>
    <mergeCell ref="P18:Q18"/>
    <mergeCell ref="T16:U16"/>
    <mergeCell ref="V16:W16"/>
    <mergeCell ref="X17:Y17"/>
    <mergeCell ref="Z17:AB17"/>
    <mergeCell ref="X16:Y16"/>
    <mergeCell ref="Z16:AB16"/>
    <mergeCell ref="R14:S14"/>
    <mergeCell ref="T14:U14"/>
    <mergeCell ref="V14:W14"/>
    <mergeCell ref="X14:Y14"/>
    <mergeCell ref="R15:S15"/>
    <mergeCell ref="T15:U15"/>
    <mergeCell ref="V15:W15"/>
    <mergeCell ref="X15:Y15"/>
    <mergeCell ref="Z11:AB11"/>
    <mergeCell ref="X12:Y12"/>
    <mergeCell ref="Z12:AB12"/>
    <mergeCell ref="Z15:AB15"/>
    <mergeCell ref="X13:Y13"/>
    <mergeCell ref="Z13:AB13"/>
    <mergeCell ref="Z14:AB14"/>
    <mergeCell ref="R12:S12"/>
    <mergeCell ref="T12:U12"/>
    <mergeCell ref="V12:W12"/>
    <mergeCell ref="R13:S13"/>
    <mergeCell ref="T13:U13"/>
    <mergeCell ref="V13:W13"/>
    <mergeCell ref="R9:S9"/>
    <mergeCell ref="T9:U9"/>
    <mergeCell ref="V9:W9"/>
    <mergeCell ref="R11:S11"/>
    <mergeCell ref="T11:U11"/>
    <mergeCell ref="V11:W11"/>
    <mergeCell ref="R10:S10"/>
    <mergeCell ref="T10:U10"/>
    <mergeCell ref="V10:W10"/>
    <mergeCell ref="P11:Q11"/>
    <mergeCell ref="P12:Q12"/>
    <mergeCell ref="P14:Q14"/>
    <mergeCell ref="P13:Q13"/>
    <mergeCell ref="P16:Q16"/>
    <mergeCell ref="L17:M17"/>
    <mergeCell ref="N17:O17"/>
    <mergeCell ref="N13:O13"/>
    <mergeCell ref="L14:M14"/>
    <mergeCell ref="N14:O14"/>
    <mergeCell ref="P9:Q9"/>
    <mergeCell ref="P10:Q10"/>
    <mergeCell ref="P15:Q15"/>
    <mergeCell ref="N18:O18"/>
    <mergeCell ref="L21:M21"/>
    <mergeCell ref="L20:M20"/>
    <mergeCell ref="N20:O20"/>
    <mergeCell ref="L19:M19"/>
    <mergeCell ref="N19:O19"/>
    <mergeCell ref="L13:M13"/>
    <mergeCell ref="L22:M22"/>
    <mergeCell ref="N22:O22"/>
    <mergeCell ref="L16:M16"/>
    <mergeCell ref="N16:O16"/>
    <mergeCell ref="N21:O21"/>
    <mergeCell ref="L18:M18"/>
    <mergeCell ref="L15:M15"/>
    <mergeCell ref="N15:O15"/>
    <mergeCell ref="N10:O10"/>
    <mergeCell ref="L11:M11"/>
    <mergeCell ref="N11:O11"/>
    <mergeCell ref="L12:M12"/>
    <mergeCell ref="N12:O12"/>
    <mergeCell ref="E22:F22"/>
    <mergeCell ref="G22:H22"/>
    <mergeCell ref="I9:K9"/>
    <mergeCell ref="I10:K10"/>
    <mergeCell ref="I12:K12"/>
    <mergeCell ref="I14:K14"/>
    <mergeCell ref="I16:K16"/>
    <mergeCell ref="I18:K18"/>
    <mergeCell ref="I20:K20"/>
    <mergeCell ref="I22:K22"/>
    <mergeCell ref="E20:F20"/>
    <mergeCell ref="G20:H20"/>
    <mergeCell ref="E18:F18"/>
    <mergeCell ref="E21:F21"/>
    <mergeCell ref="G18:H18"/>
    <mergeCell ref="E19:F19"/>
    <mergeCell ref="G19:H19"/>
    <mergeCell ref="G21:H21"/>
    <mergeCell ref="B17:D17"/>
    <mergeCell ref="E17:F17"/>
    <mergeCell ref="G17:H17"/>
    <mergeCell ref="G12:H12"/>
    <mergeCell ref="E13:F13"/>
    <mergeCell ref="G13:H13"/>
    <mergeCell ref="E14:F14"/>
    <mergeCell ref="G14:H14"/>
    <mergeCell ref="B12:D12"/>
    <mergeCell ref="B13:D13"/>
    <mergeCell ref="B19:D19"/>
    <mergeCell ref="B20:D20"/>
    <mergeCell ref="B21:D21"/>
    <mergeCell ref="B22:D22"/>
    <mergeCell ref="G15:H15"/>
    <mergeCell ref="E16:F16"/>
    <mergeCell ref="G16:H16"/>
    <mergeCell ref="B18:D18"/>
    <mergeCell ref="E15:F15"/>
    <mergeCell ref="B16:D16"/>
    <mergeCell ref="B14:D14"/>
    <mergeCell ref="B15:D15"/>
    <mergeCell ref="E9:F9"/>
    <mergeCell ref="E10:F10"/>
    <mergeCell ref="E11:F11"/>
    <mergeCell ref="E12:F12"/>
    <mergeCell ref="Z9:AB9"/>
    <mergeCell ref="B9:D9"/>
    <mergeCell ref="B10:D10"/>
    <mergeCell ref="B11:D11"/>
    <mergeCell ref="G9:H9"/>
    <mergeCell ref="G10:H10"/>
    <mergeCell ref="G11:H11"/>
    <mergeCell ref="L9:M9"/>
    <mergeCell ref="N9:O9"/>
    <mergeCell ref="L10:M10"/>
    <mergeCell ref="X10:Y10"/>
    <mergeCell ref="Z10:AB10"/>
    <mergeCell ref="X11:Y11"/>
    <mergeCell ref="P8:Q8"/>
    <mergeCell ref="R8:S8"/>
    <mergeCell ref="T8:U8"/>
    <mergeCell ref="V6:W8"/>
    <mergeCell ref="X6:Y8"/>
    <mergeCell ref="Z6:AB8"/>
    <mergeCell ref="X9:Y9"/>
    <mergeCell ref="B6:H6"/>
    <mergeCell ref="I6:U6"/>
    <mergeCell ref="A6:A8"/>
    <mergeCell ref="E7:F8"/>
    <mergeCell ref="G7:H8"/>
    <mergeCell ref="B7:D8"/>
    <mergeCell ref="P7:U7"/>
    <mergeCell ref="I7:K8"/>
    <mergeCell ref="L7:M8"/>
    <mergeCell ref="N7:O8"/>
    <mergeCell ref="M29:N29"/>
    <mergeCell ref="O29:P29"/>
    <mergeCell ref="AA29:AB29"/>
    <mergeCell ref="Y29:Z29"/>
    <mergeCell ref="Q29:R29"/>
    <mergeCell ref="S29:T29"/>
    <mergeCell ref="U29:V29"/>
    <mergeCell ref="W29:X29"/>
    <mergeCell ref="I29:J29"/>
    <mergeCell ref="K29:L29"/>
    <mergeCell ref="A29:A30"/>
    <mergeCell ref="B29:D29"/>
    <mergeCell ref="E29:F29"/>
    <mergeCell ref="G29:H2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r:id="rId1"/>
  <rowBreaks count="2" manualBreakCount="2">
    <brk id="55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2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75" customWidth="1"/>
    <col min="2" max="7" width="5.00390625" style="175" customWidth="1"/>
    <col min="8" max="43" width="4.50390625" style="175" customWidth="1"/>
    <col min="44" max="55" width="4.00390625" style="175" customWidth="1"/>
    <col min="56" max="56" width="4.625" style="175" customWidth="1"/>
    <col min="57" max="16384" width="9.00390625" style="175" customWidth="1"/>
  </cols>
  <sheetData>
    <row r="1" spans="1:83" ht="19.5" customHeight="1">
      <c r="A1" s="110" t="s">
        <v>210</v>
      </c>
      <c r="B1" s="188"/>
      <c r="C1" s="176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11" t="s">
        <v>211</v>
      </c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</row>
    <row r="2" spans="1:83" ht="19.5" customHeight="1">
      <c r="A2" s="110"/>
      <c r="B2" s="188"/>
      <c r="C2" s="176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11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</row>
    <row r="3" spans="1:83" ht="19.5" customHeight="1">
      <c r="A3" s="110"/>
      <c r="B3" s="188"/>
      <c r="C3" s="176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11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</row>
    <row r="4" spans="1:83" ht="19.5" customHeight="1">
      <c r="A4" s="372" t="s">
        <v>212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</row>
    <row r="5" spans="1:83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</row>
    <row r="6" spans="1:83" ht="19.5" customHeight="1">
      <c r="A6" s="305" t="s">
        <v>213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</row>
    <row r="7" spans="56:83" ht="19.5" customHeight="1" thickBot="1"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</row>
    <row r="8" spans="1:83" ht="19.5" customHeight="1">
      <c r="A8" s="302" t="s">
        <v>199</v>
      </c>
      <c r="B8" s="379" t="s">
        <v>214</v>
      </c>
      <c r="C8" s="380"/>
      <c r="D8" s="380"/>
      <c r="E8" s="380"/>
      <c r="F8" s="380"/>
      <c r="G8" s="381"/>
      <c r="H8" s="379" t="s">
        <v>200</v>
      </c>
      <c r="I8" s="380"/>
      <c r="J8" s="380"/>
      <c r="K8" s="380"/>
      <c r="L8" s="379" t="s">
        <v>269</v>
      </c>
      <c r="M8" s="380"/>
      <c r="N8" s="380"/>
      <c r="O8" s="381"/>
      <c r="P8" s="380" t="s">
        <v>270</v>
      </c>
      <c r="Q8" s="380"/>
      <c r="R8" s="380"/>
      <c r="S8" s="380"/>
      <c r="T8" s="379" t="s">
        <v>271</v>
      </c>
      <c r="U8" s="380"/>
      <c r="V8" s="380"/>
      <c r="W8" s="380"/>
      <c r="X8" s="379" t="s">
        <v>272</v>
      </c>
      <c r="Y8" s="380"/>
      <c r="Z8" s="380"/>
      <c r="AA8" s="380"/>
      <c r="AB8" s="379" t="s">
        <v>273</v>
      </c>
      <c r="AC8" s="380"/>
      <c r="AD8" s="380"/>
      <c r="AE8" s="380"/>
      <c r="AF8" s="379" t="s">
        <v>274</v>
      </c>
      <c r="AG8" s="380"/>
      <c r="AH8" s="380"/>
      <c r="AI8" s="380"/>
      <c r="AJ8" s="380" t="s">
        <v>275</v>
      </c>
      <c r="AK8" s="380"/>
      <c r="AL8" s="380"/>
      <c r="AM8" s="380"/>
      <c r="AN8" s="379" t="s">
        <v>276</v>
      </c>
      <c r="AO8" s="380"/>
      <c r="AP8" s="380"/>
      <c r="AQ8" s="380"/>
      <c r="AR8" s="379" t="s">
        <v>266</v>
      </c>
      <c r="AS8" s="380"/>
      <c r="AT8" s="380"/>
      <c r="AU8" s="381"/>
      <c r="AV8" s="379" t="s">
        <v>267</v>
      </c>
      <c r="AW8" s="380"/>
      <c r="AX8" s="380"/>
      <c r="AY8" s="381"/>
      <c r="AZ8" s="379" t="s">
        <v>268</v>
      </c>
      <c r="BA8" s="380"/>
      <c r="BB8" s="380"/>
      <c r="BC8" s="380"/>
      <c r="BD8" s="135"/>
      <c r="BE8" s="135"/>
      <c r="BF8" s="135"/>
      <c r="BG8" s="135"/>
      <c r="BH8" s="135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</row>
    <row r="9" spans="1:83" ht="19.5" customHeight="1">
      <c r="A9" s="304"/>
      <c r="B9" s="377" t="s">
        <v>59</v>
      </c>
      <c r="C9" s="377"/>
      <c r="D9" s="377" t="s">
        <v>60</v>
      </c>
      <c r="E9" s="377"/>
      <c r="F9" s="377" t="s">
        <v>61</v>
      </c>
      <c r="G9" s="377"/>
      <c r="H9" s="377" t="s">
        <v>60</v>
      </c>
      <c r="I9" s="377"/>
      <c r="J9" s="377" t="s">
        <v>61</v>
      </c>
      <c r="K9" s="377"/>
      <c r="L9" s="377" t="s">
        <v>60</v>
      </c>
      <c r="M9" s="377"/>
      <c r="N9" s="377" t="s">
        <v>61</v>
      </c>
      <c r="O9" s="377"/>
      <c r="P9" s="377" t="s">
        <v>60</v>
      </c>
      <c r="Q9" s="377"/>
      <c r="R9" s="377" t="s">
        <v>61</v>
      </c>
      <c r="S9" s="377"/>
      <c r="T9" s="377" t="s">
        <v>60</v>
      </c>
      <c r="U9" s="377"/>
      <c r="V9" s="377" t="s">
        <v>61</v>
      </c>
      <c r="W9" s="377"/>
      <c r="X9" s="377" t="s">
        <v>60</v>
      </c>
      <c r="Y9" s="377"/>
      <c r="Z9" s="377" t="s">
        <v>61</v>
      </c>
      <c r="AA9" s="377"/>
      <c r="AB9" s="377" t="s">
        <v>60</v>
      </c>
      <c r="AC9" s="377"/>
      <c r="AD9" s="377" t="s">
        <v>61</v>
      </c>
      <c r="AE9" s="377"/>
      <c r="AF9" s="377" t="s">
        <v>60</v>
      </c>
      <c r="AG9" s="377"/>
      <c r="AH9" s="377" t="s">
        <v>61</v>
      </c>
      <c r="AI9" s="377"/>
      <c r="AJ9" s="377" t="s">
        <v>60</v>
      </c>
      <c r="AK9" s="377"/>
      <c r="AL9" s="377" t="s">
        <v>61</v>
      </c>
      <c r="AM9" s="377"/>
      <c r="AN9" s="377" t="s">
        <v>60</v>
      </c>
      <c r="AO9" s="377"/>
      <c r="AP9" s="377" t="s">
        <v>61</v>
      </c>
      <c r="AQ9" s="377"/>
      <c r="AR9" s="377" t="s">
        <v>60</v>
      </c>
      <c r="AS9" s="377"/>
      <c r="AT9" s="377" t="s">
        <v>61</v>
      </c>
      <c r="AU9" s="377"/>
      <c r="AV9" s="377" t="s">
        <v>60</v>
      </c>
      <c r="AW9" s="377"/>
      <c r="AX9" s="377" t="s">
        <v>61</v>
      </c>
      <c r="AY9" s="377"/>
      <c r="AZ9" s="377" t="s">
        <v>60</v>
      </c>
      <c r="BA9" s="377"/>
      <c r="BB9" s="377" t="s">
        <v>61</v>
      </c>
      <c r="BC9" s="385"/>
      <c r="BD9" s="135"/>
      <c r="BE9" s="135"/>
      <c r="BF9" s="135"/>
      <c r="BG9" s="135"/>
      <c r="BH9" s="135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</row>
    <row r="10" spans="1:83" ht="19.5" customHeight="1">
      <c r="A10" s="268" t="s">
        <v>108</v>
      </c>
      <c r="B10" s="383">
        <f>SUM(D10:G10)</f>
        <v>7361</v>
      </c>
      <c r="C10" s="384"/>
      <c r="D10" s="384">
        <f>SUM(H10,L10,P10,T10,X10,AB10,AF10,AJ10,AN10,AR10,AV10,AZ10)</f>
        <v>3854</v>
      </c>
      <c r="E10" s="384"/>
      <c r="F10" s="384">
        <f>SUM(J10,N10,R10,V10,Z10,AD10,AH10,AL10,AP10,AT10,AX10,BB10)</f>
        <v>3507</v>
      </c>
      <c r="G10" s="384"/>
      <c r="H10" s="384">
        <f>SUM(H12:I19,H22:I29)</f>
        <v>316</v>
      </c>
      <c r="I10" s="384"/>
      <c r="J10" s="384">
        <f>SUM(J12:K19,J22:K29)</f>
        <v>317</v>
      </c>
      <c r="K10" s="384"/>
      <c r="L10" s="384">
        <f>SUM(L12:M19,L22:M29)</f>
        <v>286</v>
      </c>
      <c r="M10" s="384"/>
      <c r="N10" s="384">
        <f>SUM(N12:O19,N22:O29)</f>
        <v>272</v>
      </c>
      <c r="O10" s="384"/>
      <c r="P10" s="384">
        <f>SUM(P12:Q19,P22:Q29)</f>
        <v>338</v>
      </c>
      <c r="Q10" s="384"/>
      <c r="R10" s="384">
        <f>SUM(R12:S19,R22:S29)</f>
        <v>313</v>
      </c>
      <c r="S10" s="384"/>
      <c r="T10" s="384">
        <f>SUM(T12:U19,T22:U29)</f>
        <v>368</v>
      </c>
      <c r="U10" s="384"/>
      <c r="V10" s="384">
        <f>SUM(V12:W19,V22:W29)</f>
        <v>289</v>
      </c>
      <c r="W10" s="384"/>
      <c r="X10" s="384">
        <f>SUM(X12:Y19,X22:Y29)</f>
        <v>282</v>
      </c>
      <c r="Y10" s="384"/>
      <c r="Z10" s="384">
        <f>SUM(Z12:AA19,Z22:AA29)</f>
        <v>283</v>
      </c>
      <c r="AA10" s="384"/>
      <c r="AB10" s="384">
        <f>SUM(AB12:AC19,AB22:AC29)</f>
        <v>316</v>
      </c>
      <c r="AC10" s="384"/>
      <c r="AD10" s="384">
        <f>SUM(AD12:AE19,AD22:AE29)</f>
        <v>308</v>
      </c>
      <c r="AE10" s="384"/>
      <c r="AF10" s="384">
        <f>SUM(AF12:AG19,AF22:AG29)</f>
        <v>301</v>
      </c>
      <c r="AG10" s="384"/>
      <c r="AH10" s="384">
        <f>SUM(AH12:AI19,AH22:AI29)</f>
        <v>244</v>
      </c>
      <c r="AI10" s="384"/>
      <c r="AJ10" s="384">
        <f>SUM(AJ12:AK19,AJ22:AK29)</f>
        <v>318</v>
      </c>
      <c r="AK10" s="384"/>
      <c r="AL10" s="384">
        <f>SUM(AL12:AM19,AL22:AM29)</f>
        <v>277</v>
      </c>
      <c r="AM10" s="384"/>
      <c r="AN10" s="384">
        <f>SUM(AN12:AO19,AN22:AO29)</f>
        <v>294</v>
      </c>
      <c r="AO10" s="384"/>
      <c r="AP10" s="384">
        <f>SUM(AP12:AQ19,AP22:AQ29)</f>
        <v>259</v>
      </c>
      <c r="AQ10" s="384"/>
      <c r="AR10" s="384">
        <f>SUM(AR12:AS19,AR22:AS29)</f>
        <v>334</v>
      </c>
      <c r="AS10" s="384"/>
      <c r="AT10" s="384">
        <f>SUM(AT12:AU19,AT22:AU29)</f>
        <v>311</v>
      </c>
      <c r="AU10" s="384"/>
      <c r="AV10" s="384">
        <f>SUM(AV12:AW19,AV22:AW29)</f>
        <v>325</v>
      </c>
      <c r="AW10" s="384"/>
      <c r="AX10" s="384">
        <f>SUM(AX12:AY19,AX22:AY29)</f>
        <v>315</v>
      </c>
      <c r="AY10" s="384"/>
      <c r="AZ10" s="384">
        <f>SUM(AZ12:BA19,AZ22:BA29)</f>
        <v>376</v>
      </c>
      <c r="BA10" s="384"/>
      <c r="BB10" s="384">
        <f>SUM(BB12:BC19,BB22:BC29)</f>
        <v>319</v>
      </c>
      <c r="BC10" s="384"/>
      <c r="BD10" s="135"/>
      <c r="BE10" s="135"/>
      <c r="BF10" s="135"/>
      <c r="BG10" s="135"/>
      <c r="BH10" s="135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</row>
    <row r="11" spans="1:83" ht="19.5" customHeight="1">
      <c r="A11" s="184"/>
      <c r="B11" s="378"/>
      <c r="C11" s="373"/>
      <c r="D11" s="373"/>
      <c r="E11" s="373"/>
      <c r="F11" s="373"/>
      <c r="G11" s="373"/>
      <c r="H11" s="373"/>
      <c r="I11" s="373"/>
      <c r="J11" s="373"/>
      <c r="K11" s="373"/>
      <c r="L11" s="376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135"/>
      <c r="BE11" s="135"/>
      <c r="BF11" s="135"/>
      <c r="BG11" s="135"/>
      <c r="BH11" s="135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</row>
    <row r="12" spans="1:83" ht="19.5" customHeight="1">
      <c r="A12" s="183" t="s">
        <v>2</v>
      </c>
      <c r="B12" s="375">
        <f aca="true" t="shared" si="0" ref="B12:B19">SUM(D12:G12)</f>
        <v>2354</v>
      </c>
      <c r="C12" s="374"/>
      <c r="D12" s="374">
        <f aca="true" t="shared" si="1" ref="D12:D19">SUM(H12,L12,P12,T12,X12,AB12,AF12,AJ12,AN12,AR12,AV12,AZ12)</f>
        <v>1260</v>
      </c>
      <c r="E12" s="374"/>
      <c r="F12" s="374">
        <f aca="true" t="shared" si="2" ref="F12:F19">SUM(J12,N12,R12,V12,Z12,AD12,AH12,AL12,AP12,AT12,AX12,BB12)</f>
        <v>1094</v>
      </c>
      <c r="G12" s="374"/>
      <c r="H12" s="374">
        <v>123</v>
      </c>
      <c r="I12" s="374"/>
      <c r="J12" s="374">
        <v>106</v>
      </c>
      <c r="K12" s="374"/>
      <c r="L12" s="374">
        <v>94</v>
      </c>
      <c r="M12" s="374"/>
      <c r="N12" s="374">
        <v>90</v>
      </c>
      <c r="O12" s="374"/>
      <c r="P12" s="374">
        <v>99</v>
      </c>
      <c r="Q12" s="374"/>
      <c r="R12" s="374">
        <v>100</v>
      </c>
      <c r="S12" s="374"/>
      <c r="T12" s="374">
        <v>117</v>
      </c>
      <c r="U12" s="374"/>
      <c r="V12" s="374">
        <v>88</v>
      </c>
      <c r="W12" s="374"/>
      <c r="X12" s="374">
        <v>99</v>
      </c>
      <c r="Y12" s="374"/>
      <c r="Z12" s="374">
        <v>82</v>
      </c>
      <c r="AA12" s="374"/>
      <c r="AB12" s="374">
        <v>102</v>
      </c>
      <c r="AC12" s="374"/>
      <c r="AD12" s="374">
        <v>76</v>
      </c>
      <c r="AE12" s="374"/>
      <c r="AF12" s="374">
        <v>104</v>
      </c>
      <c r="AG12" s="374"/>
      <c r="AH12" s="374">
        <v>84</v>
      </c>
      <c r="AI12" s="374"/>
      <c r="AJ12" s="374">
        <v>108</v>
      </c>
      <c r="AK12" s="374"/>
      <c r="AL12" s="374">
        <v>86</v>
      </c>
      <c r="AM12" s="374"/>
      <c r="AN12" s="374">
        <v>96</v>
      </c>
      <c r="AO12" s="374"/>
      <c r="AP12" s="374">
        <v>76</v>
      </c>
      <c r="AQ12" s="374"/>
      <c r="AR12" s="374">
        <v>100</v>
      </c>
      <c r="AS12" s="374"/>
      <c r="AT12" s="374">
        <v>82</v>
      </c>
      <c r="AU12" s="374"/>
      <c r="AV12" s="374">
        <v>94</v>
      </c>
      <c r="AW12" s="374"/>
      <c r="AX12" s="374">
        <v>114</v>
      </c>
      <c r="AY12" s="374"/>
      <c r="AZ12" s="374">
        <v>124</v>
      </c>
      <c r="BA12" s="374"/>
      <c r="BB12" s="374">
        <v>110</v>
      </c>
      <c r="BC12" s="374"/>
      <c r="BD12" s="135"/>
      <c r="BE12" s="135"/>
      <c r="BF12" s="135"/>
      <c r="BG12" s="135"/>
      <c r="BH12" s="135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</row>
    <row r="13" spans="1:83" ht="19.5" customHeight="1">
      <c r="A13" s="183" t="s">
        <v>3</v>
      </c>
      <c r="B13" s="375">
        <f t="shared" si="0"/>
        <v>357</v>
      </c>
      <c r="C13" s="374"/>
      <c r="D13" s="374">
        <f t="shared" si="1"/>
        <v>187</v>
      </c>
      <c r="E13" s="374"/>
      <c r="F13" s="374">
        <f t="shared" si="2"/>
        <v>170</v>
      </c>
      <c r="G13" s="374"/>
      <c r="H13" s="374">
        <v>13</v>
      </c>
      <c r="I13" s="374"/>
      <c r="J13" s="374">
        <v>15</v>
      </c>
      <c r="K13" s="374"/>
      <c r="L13" s="374">
        <v>8</v>
      </c>
      <c r="M13" s="374"/>
      <c r="N13" s="374">
        <v>12</v>
      </c>
      <c r="O13" s="374"/>
      <c r="P13" s="374">
        <v>9</v>
      </c>
      <c r="Q13" s="374"/>
      <c r="R13" s="374">
        <v>14</v>
      </c>
      <c r="S13" s="374"/>
      <c r="T13" s="374">
        <v>17</v>
      </c>
      <c r="U13" s="374"/>
      <c r="V13" s="374">
        <v>20</v>
      </c>
      <c r="W13" s="374"/>
      <c r="X13" s="374">
        <v>14</v>
      </c>
      <c r="Y13" s="374"/>
      <c r="Z13" s="374">
        <v>8</v>
      </c>
      <c r="AA13" s="374"/>
      <c r="AB13" s="374">
        <v>17</v>
      </c>
      <c r="AC13" s="374"/>
      <c r="AD13" s="374">
        <v>18</v>
      </c>
      <c r="AE13" s="374"/>
      <c r="AF13" s="374">
        <v>19</v>
      </c>
      <c r="AG13" s="374"/>
      <c r="AH13" s="374">
        <v>10</v>
      </c>
      <c r="AI13" s="374"/>
      <c r="AJ13" s="374">
        <v>17</v>
      </c>
      <c r="AK13" s="374"/>
      <c r="AL13" s="374">
        <v>11</v>
      </c>
      <c r="AM13" s="374"/>
      <c r="AN13" s="374">
        <v>15</v>
      </c>
      <c r="AO13" s="374"/>
      <c r="AP13" s="374">
        <v>22</v>
      </c>
      <c r="AQ13" s="374"/>
      <c r="AR13" s="374">
        <v>21</v>
      </c>
      <c r="AS13" s="374"/>
      <c r="AT13" s="374">
        <v>12</v>
      </c>
      <c r="AU13" s="374"/>
      <c r="AV13" s="374">
        <v>19</v>
      </c>
      <c r="AW13" s="374"/>
      <c r="AX13" s="374">
        <v>16</v>
      </c>
      <c r="AY13" s="374"/>
      <c r="AZ13" s="374">
        <v>18</v>
      </c>
      <c r="BA13" s="374"/>
      <c r="BB13" s="374">
        <v>12</v>
      </c>
      <c r="BC13" s="374"/>
      <c r="BD13" s="135"/>
      <c r="BE13" s="135"/>
      <c r="BF13" s="135"/>
      <c r="BG13" s="135"/>
      <c r="BH13" s="135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</row>
    <row r="14" spans="1:83" ht="19.5" customHeight="1">
      <c r="A14" s="183" t="s">
        <v>4</v>
      </c>
      <c r="B14" s="375">
        <f t="shared" si="0"/>
        <v>695</v>
      </c>
      <c r="C14" s="374"/>
      <c r="D14" s="374">
        <f t="shared" si="1"/>
        <v>371</v>
      </c>
      <c r="E14" s="374"/>
      <c r="F14" s="374">
        <f t="shared" si="2"/>
        <v>324</v>
      </c>
      <c r="G14" s="374"/>
      <c r="H14" s="374">
        <v>25</v>
      </c>
      <c r="I14" s="374"/>
      <c r="J14" s="374">
        <v>26</v>
      </c>
      <c r="K14" s="374"/>
      <c r="L14" s="374">
        <v>22</v>
      </c>
      <c r="M14" s="374"/>
      <c r="N14" s="374">
        <v>32</v>
      </c>
      <c r="O14" s="374"/>
      <c r="P14" s="374">
        <v>32</v>
      </c>
      <c r="Q14" s="374"/>
      <c r="R14" s="374">
        <v>28</v>
      </c>
      <c r="S14" s="374"/>
      <c r="T14" s="374">
        <v>32</v>
      </c>
      <c r="U14" s="374"/>
      <c r="V14" s="374">
        <v>26</v>
      </c>
      <c r="W14" s="374"/>
      <c r="X14" s="374">
        <v>28</v>
      </c>
      <c r="Y14" s="374"/>
      <c r="Z14" s="374">
        <v>28</v>
      </c>
      <c r="AA14" s="374"/>
      <c r="AB14" s="374">
        <v>36</v>
      </c>
      <c r="AC14" s="374"/>
      <c r="AD14" s="374">
        <v>21</v>
      </c>
      <c r="AE14" s="374"/>
      <c r="AF14" s="374">
        <v>27</v>
      </c>
      <c r="AG14" s="374"/>
      <c r="AH14" s="374">
        <v>23</v>
      </c>
      <c r="AI14" s="374"/>
      <c r="AJ14" s="374">
        <v>31</v>
      </c>
      <c r="AK14" s="374"/>
      <c r="AL14" s="374">
        <v>21</v>
      </c>
      <c r="AM14" s="374"/>
      <c r="AN14" s="374">
        <v>31</v>
      </c>
      <c r="AO14" s="374"/>
      <c r="AP14" s="374">
        <v>25</v>
      </c>
      <c r="AQ14" s="374"/>
      <c r="AR14" s="374">
        <v>35</v>
      </c>
      <c r="AS14" s="374"/>
      <c r="AT14" s="374">
        <v>31</v>
      </c>
      <c r="AU14" s="374"/>
      <c r="AV14" s="374">
        <v>47</v>
      </c>
      <c r="AW14" s="374"/>
      <c r="AX14" s="374">
        <v>36</v>
      </c>
      <c r="AY14" s="374"/>
      <c r="AZ14" s="374">
        <v>25</v>
      </c>
      <c r="BA14" s="374"/>
      <c r="BB14" s="374">
        <v>27</v>
      </c>
      <c r="BC14" s="374"/>
      <c r="BD14" s="135"/>
      <c r="BE14" s="135"/>
      <c r="BF14" s="135"/>
      <c r="BG14" s="135"/>
      <c r="BH14" s="135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</row>
    <row r="15" spans="1:83" ht="19.5" customHeight="1">
      <c r="A15" s="183" t="s">
        <v>5</v>
      </c>
      <c r="B15" s="375">
        <f t="shared" si="0"/>
        <v>298</v>
      </c>
      <c r="C15" s="374"/>
      <c r="D15" s="374">
        <f t="shared" si="1"/>
        <v>150</v>
      </c>
      <c r="E15" s="374"/>
      <c r="F15" s="374">
        <f t="shared" si="2"/>
        <v>148</v>
      </c>
      <c r="G15" s="374"/>
      <c r="H15" s="374">
        <v>12</v>
      </c>
      <c r="I15" s="374"/>
      <c r="J15" s="374">
        <v>5</v>
      </c>
      <c r="K15" s="374"/>
      <c r="L15" s="374">
        <v>11</v>
      </c>
      <c r="M15" s="374"/>
      <c r="N15" s="374">
        <v>9</v>
      </c>
      <c r="O15" s="374"/>
      <c r="P15" s="374">
        <v>16</v>
      </c>
      <c r="Q15" s="374"/>
      <c r="R15" s="374">
        <v>14</v>
      </c>
      <c r="S15" s="374"/>
      <c r="T15" s="374">
        <v>9</v>
      </c>
      <c r="U15" s="374"/>
      <c r="V15" s="374">
        <v>11</v>
      </c>
      <c r="W15" s="374"/>
      <c r="X15" s="374">
        <v>11</v>
      </c>
      <c r="Y15" s="374"/>
      <c r="Z15" s="374">
        <v>9</v>
      </c>
      <c r="AA15" s="374"/>
      <c r="AB15" s="374">
        <v>13</v>
      </c>
      <c r="AC15" s="374"/>
      <c r="AD15" s="374">
        <v>12</v>
      </c>
      <c r="AE15" s="374"/>
      <c r="AF15" s="374">
        <v>13</v>
      </c>
      <c r="AG15" s="374"/>
      <c r="AH15" s="374">
        <v>7</v>
      </c>
      <c r="AI15" s="374"/>
      <c r="AJ15" s="374">
        <v>8</v>
      </c>
      <c r="AK15" s="374"/>
      <c r="AL15" s="374">
        <v>17</v>
      </c>
      <c r="AM15" s="374"/>
      <c r="AN15" s="374">
        <v>16</v>
      </c>
      <c r="AO15" s="374"/>
      <c r="AP15" s="374">
        <v>13</v>
      </c>
      <c r="AQ15" s="374"/>
      <c r="AR15" s="374">
        <v>9</v>
      </c>
      <c r="AS15" s="374"/>
      <c r="AT15" s="374">
        <v>14</v>
      </c>
      <c r="AU15" s="374"/>
      <c r="AV15" s="374">
        <v>12</v>
      </c>
      <c r="AW15" s="374"/>
      <c r="AX15" s="374">
        <v>17</v>
      </c>
      <c r="AY15" s="374"/>
      <c r="AZ15" s="374">
        <v>20</v>
      </c>
      <c r="BA15" s="374"/>
      <c r="BB15" s="374">
        <v>20</v>
      </c>
      <c r="BC15" s="374"/>
      <c r="BD15" s="135"/>
      <c r="BE15" s="135"/>
      <c r="BF15" s="135"/>
      <c r="BG15" s="135"/>
      <c r="BH15" s="135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</row>
    <row r="16" spans="1:83" ht="19.5" customHeight="1">
      <c r="A16" s="183" t="s">
        <v>6</v>
      </c>
      <c r="B16" s="375">
        <f t="shared" si="0"/>
        <v>255</v>
      </c>
      <c r="C16" s="374"/>
      <c r="D16" s="374">
        <f t="shared" si="1"/>
        <v>126</v>
      </c>
      <c r="E16" s="374"/>
      <c r="F16" s="374">
        <f t="shared" si="2"/>
        <v>129</v>
      </c>
      <c r="G16" s="374"/>
      <c r="H16" s="374">
        <v>4</v>
      </c>
      <c r="I16" s="374"/>
      <c r="J16" s="374">
        <v>12</v>
      </c>
      <c r="K16" s="374"/>
      <c r="L16" s="374">
        <v>10</v>
      </c>
      <c r="M16" s="374"/>
      <c r="N16" s="374">
        <v>5</v>
      </c>
      <c r="O16" s="374"/>
      <c r="P16" s="374">
        <v>11</v>
      </c>
      <c r="Q16" s="374"/>
      <c r="R16" s="374">
        <v>12</v>
      </c>
      <c r="S16" s="374"/>
      <c r="T16" s="374">
        <v>16</v>
      </c>
      <c r="U16" s="374"/>
      <c r="V16" s="374">
        <v>6</v>
      </c>
      <c r="W16" s="374"/>
      <c r="X16" s="374">
        <v>10</v>
      </c>
      <c r="Y16" s="374"/>
      <c r="Z16" s="374">
        <v>15</v>
      </c>
      <c r="AA16" s="374"/>
      <c r="AB16" s="374">
        <v>10</v>
      </c>
      <c r="AC16" s="374"/>
      <c r="AD16" s="374">
        <v>8</v>
      </c>
      <c r="AE16" s="374"/>
      <c r="AF16" s="374">
        <v>5</v>
      </c>
      <c r="AG16" s="374"/>
      <c r="AH16" s="374">
        <v>13</v>
      </c>
      <c r="AI16" s="374"/>
      <c r="AJ16" s="374">
        <v>13</v>
      </c>
      <c r="AK16" s="374"/>
      <c r="AL16" s="374">
        <v>14</v>
      </c>
      <c r="AM16" s="374"/>
      <c r="AN16" s="374">
        <v>8</v>
      </c>
      <c r="AO16" s="374"/>
      <c r="AP16" s="374">
        <v>10</v>
      </c>
      <c r="AQ16" s="374"/>
      <c r="AR16" s="374">
        <v>14</v>
      </c>
      <c r="AS16" s="374"/>
      <c r="AT16" s="374">
        <v>17</v>
      </c>
      <c r="AU16" s="374"/>
      <c r="AV16" s="374">
        <v>11</v>
      </c>
      <c r="AW16" s="374"/>
      <c r="AX16" s="374">
        <v>7</v>
      </c>
      <c r="AY16" s="374"/>
      <c r="AZ16" s="374">
        <v>14</v>
      </c>
      <c r="BA16" s="374"/>
      <c r="BB16" s="374">
        <v>10</v>
      </c>
      <c r="BC16" s="374"/>
      <c r="BD16" s="135"/>
      <c r="BE16" s="135"/>
      <c r="BF16" s="135"/>
      <c r="BG16" s="135"/>
      <c r="BH16" s="135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</row>
    <row r="17" spans="1:83" ht="19.5" customHeight="1">
      <c r="A17" s="183" t="s">
        <v>7</v>
      </c>
      <c r="B17" s="375">
        <f t="shared" si="0"/>
        <v>416</v>
      </c>
      <c r="C17" s="374"/>
      <c r="D17" s="374">
        <f t="shared" si="1"/>
        <v>208</v>
      </c>
      <c r="E17" s="374"/>
      <c r="F17" s="374">
        <f t="shared" si="2"/>
        <v>208</v>
      </c>
      <c r="G17" s="374"/>
      <c r="H17" s="374">
        <v>16</v>
      </c>
      <c r="I17" s="374"/>
      <c r="J17" s="374">
        <v>17</v>
      </c>
      <c r="K17" s="374"/>
      <c r="L17" s="374">
        <v>16</v>
      </c>
      <c r="M17" s="374"/>
      <c r="N17" s="374">
        <v>13</v>
      </c>
      <c r="O17" s="374"/>
      <c r="P17" s="374">
        <v>22</v>
      </c>
      <c r="Q17" s="374"/>
      <c r="R17" s="374">
        <v>21</v>
      </c>
      <c r="S17" s="374"/>
      <c r="T17" s="374">
        <v>21</v>
      </c>
      <c r="U17" s="374"/>
      <c r="V17" s="374">
        <v>21</v>
      </c>
      <c r="W17" s="374"/>
      <c r="X17" s="374">
        <v>14</v>
      </c>
      <c r="Y17" s="374"/>
      <c r="Z17" s="374">
        <v>17</v>
      </c>
      <c r="AA17" s="374"/>
      <c r="AB17" s="374">
        <v>16</v>
      </c>
      <c r="AC17" s="374"/>
      <c r="AD17" s="374">
        <v>20</v>
      </c>
      <c r="AE17" s="374"/>
      <c r="AF17" s="374">
        <v>17</v>
      </c>
      <c r="AG17" s="374"/>
      <c r="AH17" s="374">
        <v>17</v>
      </c>
      <c r="AI17" s="374"/>
      <c r="AJ17" s="374">
        <v>16</v>
      </c>
      <c r="AK17" s="374"/>
      <c r="AL17" s="374">
        <v>14</v>
      </c>
      <c r="AM17" s="374"/>
      <c r="AN17" s="374">
        <v>17</v>
      </c>
      <c r="AO17" s="374"/>
      <c r="AP17" s="374">
        <v>7</v>
      </c>
      <c r="AQ17" s="374"/>
      <c r="AR17" s="374">
        <v>24</v>
      </c>
      <c r="AS17" s="374"/>
      <c r="AT17" s="374">
        <v>20</v>
      </c>
      <c r="AU17" s="374"/>
      <c r="AV17" s="374">
        <v>14</v>
      </c>
      <c r="AW17" s="374"/>
      <c r="AX17" s="374">
        <v>20</v>
      </c>
      <c r="AY17" s="374"/>
      <c r="AZ17" s="374">
        <v>15</v>
      </c>
      <c r="BA17" s="374"/>
      <c r="BB17" s="374">
        <v>21</v>
      </c>
      <c r="BC17" s="374"/>
      <c r="BD17" s="135"/>
      <c r="BE17" s="135"/>
      <c r="BF17" s="135"/>
      <c r="BG17" s="135"/>
      <c r="BH17" s="135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</row>
    <row r="18" spans="1:83" ht="19.5" customHeight="1">
      <c r="A18" s="183" t="s">
        <v>8</v>
      </c>
      <c r="B18" s="375">
        <f t="shared" si="0"/>
        <v>244</v>
      </c>
      <c r="C18" s="374"/>
      <c r="D18" s="374">
        <f t="shared" si="1"/>
        <v>117</v>
      </c>
      <c r="E18" s="374"/>
      <c r="F18" s="374">
        <f t="shared" si="2"/>
        <v>127</v>
      </c>
      <c r="G18" s="374"/>
      <c r="H18" s="374">
        <v>11</v>
      </c>
      <c r="I18" s="374"/>
      <c r="J18" s="374">
        <v>6</v>
      </c>
      <c r="K18" s="374"/>
      <c r="L18" s="374">
        <v>5</v>
      </c>
      <c r="M18" s="374"/>
      <c r="N18" s="374">
        <v>6</v>
      </c>
      <c r="O18" s="374"/>
      <c r="P18" s="374">
        <v>14</v>
      </c>
      <c r="Q18" s="374"/>
      <c r="R18" s="374">
        <v>11</v>
      </c>
      <c r="S18" s="374"/>
      <c r="T18" s="374">
        <v>16</v>
      </c>
      <c r="U18" s="374"/>
      <c r="V18" s="374">
        <v>13</v>
      </c>
      <c r="W18" s="374"/>
      <c r="X18" s="374">
        <v>7</v>
      </c>
      <c r="Y18" s="374"/>
      <c r="Z18" s="374">
        <v>10</v>
      </c>
      <c r="AA18" s="374"/>
      <c r="AB18" s="374">
        <v>9</v>
      </c>
      <c r="AC18" s="374"/>
      <c r="AD18" s="374">
        <v>12</v>
      </c>
      <c r="AE18" s="374"/>
      <c r="AF18" s="374">
        <v>7</v>
      </c>
      <c r="AG18" s="374"/>
      <c r="AH18" s="374">
        <v>15</v>
      </c>
      <c r="AI18" s="374"/>
      <c r="AJ18" s="374">
        <v>11</v>
      </c>
      <c r="AK18" s="374"/>
      <c r="AL18" s="374">
        <v>12</v>
      </c>
      <c r="AM18" s="374"/>
      <c r="AN18" s="374">
        <v>6</v>
      </c>
      <c r="AO18" s="374"/>
      <c r="AP18" s="374">
        <v>10</v>
      </c>
      <c r="AQ18" s="374"/>
      <c r="AR18" s="374">
        <v>11</v>
      </c>
      <c r="AS18" s="374"/>
      <c r="AT18" s="374">
        <v>11</v>
      </c>
      <c r="AU18" s="374"/>
      <c r="AV18" s="374">
        <v>9</v>
      </c>
      <c r="AW18" s="374"/>
      <c r="AX18" s="374">
        <v>10</v>
      </c>
      <c r="AY18" s="374"/>
      <c r="AZ18" s="374">
        <v>11</v>
      </c>
      <c r="BA18" s="374"/>
      <c r="BB18" s="374">
        <v>11</v>
      </c>
      <c r="BC18" s="374"/>
      <c r="BD18" s="135"/>
      <c r="BE18" s="135"/>
      <c r="BF18" s="135"/>
      <c r="BG18" s="135"/>
      <c r="BH18" s="135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</row>
    <row r="19" spans="1:83" ht="19.5" customHeight="1">
      <c r="A19" s="183" t="s">
        <v>9</v>
      </c>
      <c r="B19" s="375">
        <f t="shared" si="0"/>
        <v>231</v>
      </c>
      <c r="C19" s="374"/>
      <c r="D19" s="374">
        <f t="shared" si="1"/>
        <v>125</v>
      </c>
      <c r="E19" s="374"/>
      <c r="F19" s="374">
        <f t="shared" si="2"/>
        <v>106</v>
      </c>
      <c r="G19" s="374"/>
      <c r="H19" s="374">
        <v>10</v>
      </c>
      <c r="I19" s="374"/>
      <c r="J19" s="374">
        <v>11</v>
      </c>
      <c r="K19" s="374"/>
      <c r="L19" s="374">
        <v>5</v>
      </c>
      <c r="M19" s="374"/>
      <c r="N19" s="374">
        <v>8</v>
      </c>
      <c r="O19" s="374"/>
      <c r="P19" s="374">
        <v>9</v>
      </c>
      <c r="Q19" s="374"/>
      <c r="R19" s="374">
        <v>12</v>
      </c>
      <c r="S19" s="374"/>
      <c r="T19" s="374">
        <v>12</v>
      </c>
      <c r="U19" s="374"/>
      <c r="V19" s="374">
        <v>6</v>
      </c>
      <c r="W19" s="374"/>
      <c r="X19" s="374">
        <v>16</v>
      </c>
      <c r="Y19" s="374"/>
      <c r="Z19" s="374">
        <v>7</v>
      </c>
      <c r="AA19" s="374"/>
      <c r="AB19" s="374">
        <v>4</v>
      </c>
      <c r="AC19" s="374"/>
      <c r="AD19" s="374">
        <v>13</v>
      </c>
      <c r="AE19" s="374"/>
      <c r="AF19" s="374">
        <v>10</v>
      </c>
      <c r="AG19" s="374"/>
      <c r="AH19" s="374">
        <v>8</v>
      </c>
      <c r="AI19" s="374"/>
      <c r="AJ19" s="374">
        <v>14</v>
      </c>
      <c r="AK19" s="374"/>
      <c r="AL19" s="374">
        <v>7</v>
      </c>
      <c r="AM19" s="374"/>
      <c r="AN19" s="374">
        <v>9</v>
      </c>
      <c r="AO19" s="374"/>
      <c r="AP19" s="374">
        <v>9</v>
      </c>
      <c r="AQ19" s="374"/>
      <c r="AR19" s="374">
        <v>8</v>
      </c>
      <c r="AS19" s="374"/>
      <c r="AT19" s="374">
        <v>10</v>
      </c>
      <c r="AU19" s="374"/>
      <c r="AV19" s="374">
        <v>12</v>
      </c>
      <c r="AW19" s="374"/>
      <c r="AX19" s="374">
        <v>8</v>
      </c>
      <c r="AY19" s="374"/>
      <c r="AZ19" s="374">
        <v>16</v>
      </c>
      <c r="BA19" s="374"/>
      <c r="BB19" s="374">
        <v>7</v>
      </c>
      <c r="BC19" s="374"/>
      <c r="BD19" s="135"/>
      <c r="BE19" s="135"/>
      <c r="BF19" s="135"/>
      <c r="BG19" s="135"/>
      <c r="BH19" s="135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</row>
    <row r="20" spans="1:83" ht="19.5" customHeight="1">
      <c r="A20" s="183"/>
      <c r="B20" s="375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135"/>
      <c r="BE20" s="135"/>
      <c r="BF20" s="135"/>
      <c r="BG20" s="135"/>
      <c r="BH20" s="135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</row>
    <row r="21" spans="1:83" ht="19.5" customHeight="1">
      <c r="A21" s="183"/>
      <c r="B21" s="375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135"/>
      <c r="BE21" s="135"/>
      <c r="BF21" s="135"/>
      <c r="BG21" s="135"/>
      <c r="BH21" s="135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</row>
    <row r="22" spans="1:83" ht="19.5" customHeight="1">
      <c r="A22" s="183" t="s">
        <v>10</v>
      </c>
      <c r="B22" s="375">
        <f aca="true" t="shared" si="3" ref="B22:B29">SUM(D22:G22)</f>
        <v>105</v>
      </c>
      <c r="C22" s="374"/>
      <c r="D22" s="374">
        <f aca="true" t="shared" si="4" ref="D22:D29">SUM(H22,L22,P22,T22,X22,AB22,AF22,AJ22,AN22,AR22,AV22,AZ22)</f>
        <v>56</v>
      </c>
      <c r="E22" s="374"/>
      <c r="F22" s="374">
        <f aca="true" t="shared" si="5" ref="F22:F29">SUM(J22,N22,R22,V22,Z22,AD22,AH22,AL22,AP22,AT22,AX22,BB22)</f>
        <v>49</v>
      </c>
      <c r="G22" s="374"/>
      <c r="H22" s="374">
        <v>4</v>
      </c>
      <c r="I22" s="374"/>
      <c r="J22" s="374">
        <v>5</v>
      </c>
      <c r="K22" s="374"/>
      <c r="L22" s="374">
        <v>5</v>
      </c>
      <c r="M22" s="374"/>
      <c r="N22" s="374">
        <v>4</v>
      </c>
      <c r="O22" s="374"/>
      <c r="P22" s="374">
        <v>4</v>
      </c>
      <c r="Q22" s="374"/>
      <c r="R22" s="374">
        <v>5</v>
      </c>
      <c r="S22" s="374"/>
      <c r="T22" s="374">
        <v>3</v>
      </c>
      <c r="U22" s="374"/>
      <c r="V22" s="374">
        <v>5</v>
      </c>
      <c r="W22" s="374"/>
      <c r="X22" s="374">
        <v>3</v>
      </c>
      <c r="Y22" s="374"/>
      <c r="Z22" s="374">
        <v>2</v>
      </c>
      <c r="AA22" s="374"/>
      <c r="AB22" s="374">
        <v>5</v>
      </c>
      <c r="AC22" s="374"/>
      <c r="AD22" s="362">
        <v>6</v>
      </c>
      <c r="AE22" s="362"/>
      <c r="AF22" s="374">
        <v>1</v>
      </c>
      <c r="AG22" s="374"/>
      <c r="AH22" s="374">
        <v>2</v>
      </c>
      <c r="AI22" s="374"/>
      <c r="AJ22" s="374">
        <v>6</v>
      </c>
      <c r="AK22" s="374"/>
      <c r="AL22" s="362">
        <v>5</v>
      </c>
      <c r="AM22" s="362"/>
      <c r="AN22" s="374">
        <v>5</v>
      </c>
      <c r="AO22" s="374"/>
      <c r="AP22" s="374">
        <v>2</v>
      </c>
      <c r="AQ22" s="374"/>
      <c r="AR22" s="374">
        <v>6</v>
      </c>
      <c r="AS22" s="374"/>
      <c r="AT22" s="374">
        <v>4</v>
      </c>
      <c r="AU22" s="374"/>
      <c r="AV22" s="374">
        <v>6</v>
      </c>
      <c r="AW22" s="374"/>
      <c r="AX22" s="374">
        <v>4</v>
      </c>
      <c r="AY22" s="374"/>
      <c r="AZ22" s="362">
        <v>8</v>
      </c>
      <c r="BA22" s="362"/>
      <c r="BB22" s="374">
        <v>5</v>
      </c>
      <c r="BC22" s="374"/>
      <c r="BD22" s="135"/>
      <c r="BE22" s="135"/>
      <c r="BF22" s="135"/>
      <c r="BG22" s="135"/>
      <c r="BH22" s="135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</row>
    <row r="23" spans="1:83" ht="19.5" customHeight="1">
      <c r="A23" s="183" t="s">
        <v>12</v>
      </c>
      <c r="B23" s="375">
        <f t="shared" si="3"/>
        <v>284</v>
      </c>
      <c r="C23" s="374"/>
      <c r="D23" s="374">
        <f t="shared" si="4"/>
        <v>140</v>
      </c>
      <c r="E23" s="374"/>
      <c r="F23" s="374">
        <f t="shared" si="5"/>
        <v>144</v>
      </c>
      <c r="G23" s="374"/>
      <c r="H23" s="374">
        <v>12</v>
      </c>
      <c r="I23" s="374"/>
      <c r="J23" s="374">
        <v>12</v>
      </c>
      <c r="K23" s="374"/>
      <c r="L23" s="374">
        <v>18</v>
      </c>
      <c r="M23" s="374"/>
      <c r="N23" s="374">
        <v>11</v>
      </c>
      <c r="O23" s="374"/>
      <c r="P23" s="374">
        <v>17</v>
      </c>
      <c r="Q23" s="374"/>
      <c r="R23" s="374">
        <v>12</v>
      </c>
      <c r="S23" s="374"/>
      <c r="T23" s="374">
        <v>13</v>
      </c>
      <c r="U23" s="374"/>
      <c r="V23" s="374">
        <v>15</v>
      </c>
      <c r="W23" s="374"/>
      <c r="X23" s="374">
        <v>4</v>
      </c>
      <c r="Y23" s="374"/>
      <c r="Z23" s="374">
        <v>15</v>
      </c>
      <c r="AA23" s="374"/>
      <c r="AB23" s="374">
        <v>12</v>
      </c>
      <c r="AC23" s="374"/>
      <c r="AD23" s="374">
        <v>10</v>
      </c>
      <c r="AE23" s="374"/>
      <c r="AF23" s="374">
        <v>11</v>
      </c>
      <c r="AG23" s="374"/>
      <c r="AH23" s="374">
        <v>8</v>
      </c>
      <c r="AI23" s="374"/>
      <c r="AJ23" s="374">
        <v>8</v>
      </c>
      <c r="AK23" s="374"/>
      <c r="AL23" s="374">
        <v>18</v>
      </c>
      <c r="AM23" s="374"/>
      <c r="AN23" s="374">
        <v>8</v>
      </c>
      <c r="AO23" s="374"/>
      <c r="AP23" s="374">
        <v>8</v>
      </c>
      <c r="AQ23" s="374"/>
      <c r="AR23" s="374">
        <v>13</v>
      </c>
      <c r="AS23" s="374"/>
      <c r="AT23" s="374">
        <v>16</v>
      </c>
      <c r="AU23" s="374"/>
      <c r="AV23" s="374">
        <v>7</v>
      </c>
      <c r="AW23" s="374"/>
      <c r="AX23" s="374">
        <v>7</v>
      </c>
      <c r="AY23" s="374"/>
      <c r="AZ23" s="374">
        <v>17</v>
      </c>
      <c r="BA23" s="374"/>
      <c r="BB23" s="374">
        <v>12</v>
      </c>
      <c r="BC23" s="374"/>
      <c r="BD23" s="135"/>
      <c r="BE23" s="135"/>
      <c r="BF23" s="135"/>
      <c r="BG23" s="135"/>
      <c r="BH23" s="135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</row>
    <row r="24" spans="1:83" ht="19.5" customHeight="1">
      <c r="A24" s="183" t="s">
        <v>17</v>
      </c>
      <c r="B24" s="375">
        <f t="shared" si="3"/>
        <v>396</v>
      </c>
      <c r="C24" s="374"/>
      <c r="D24" s="374">
        <f t="shared" si="4"/>
        <v>206</v>
      </c>
      <c r="E24" s="374"/>
      <c r="F24" s="374">
        <f t="shared" si="5"/>
        <v>190</v>
      </c>
      <c r="G24" s="374"/>
      <c r="H24" s="374">
        <v>8</v>
      </c>
      <c r="I24" s="374"/>
      <c r="J24" s="374">
        <v>17</v>
      </c>
      <c r="K24" s="374"/>
      <c r="L24" s="374">
        <v>17</v>
      </c>
      <c r="M24" s="374"/>
      <c r="N24" s="374">
        <v>15</v>
      </c>
      <c r="O24" s="374"/>
      <c r="P24" s="374">
        <v>15</v>
      </c>
      <c r="Q24" s="374"/>
      <c r="R24" s="374">
        <v>17</v>
      </c>
      <c r="S24" s="374"/>
      <c r="T24" s="374">
        <v>30</v>
      </c>
      <c r="U24" s="374"/>
      <c r="V24" s="374">
        <v>16</v>
      </c>
      <c r="W24" s="374"/>
      <c r="X24" s="374">
        <v>18</v>
      </c>
      <c r="Y24" s="374"/>
      <c r="Z24" s="374">
        <v>21</v>
      </c>
      <c r="AA24" s="374"/>
      <c r="AB24" s="374">
        <v>17</v>
      </c>
      <c r="AC24" s="374"/>
      <c r="AD24" s="374">
        <v>30</v>
      </c>
      <c r="AE24" s="374"/>
      <c r="AF24" s="374">
        <v>13</v>
      </c>
      <c r="AG24" s="374"/>
      <c r="AH24" s="374">
        <v>8</v>
      </c>
      <c r="AI24" s="374"/>
      <c r="AJ24" s="374">
        <v>21</v>
      </c>
      <c r="AK24" s="374"/>
      <c r="AL24" s="374">
        <v>10</v>
      </c>
      <c r="AM24" s="374"/>
      <c r="AN24" s="374">
        <v>14</v>
      </c>
      <c r="AO24" s="374"/>
      <c r="AP24" s="374">
        <v>14</v>
      </c>
      <c r="AQ24" s="374"/>
      <c r="AR24" s="374">
        <v>17</v>
      </c>
      <c r="AS24" s="374"/>
      <c r="AT24" s="374">
        <v>13</v>
      </c>
      <c r="AU24" s="374"/>
      <c r="AV24" s="374">
        <v>15</v>
      </c>
      <c r="AW24" s="374"/>
      <c r="AX24" s="374">
        <v>15</v>
      </c>
      <c r="AY24" s="374"/>
      <c r="AZ24" s="374">
        <v>21</v>
      </c>
      <c r="BA24" s="374"/>
      <c r="BB24" s="374">
        <v>14</v>
      </c>
      <c r="BC24" s="374"/>
      <c r="BD24" s="135"/>
      <c r="BE24" s="135"/>
      <c r="BF24" s="135"/>
      <c r="BG24" s="135"/>
      <c r="BH24" s="135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</row>
    <row r="25" spans="1:83" ht="19.5" customHeight="1">
      <c r="A25" s="183" t="s">
        <v>26</v>
      </c>
      <c r="B25" s="375">
        <f t="shared" si="3"/>
        <v>438</v>
      </c>
      <c r="C25" s="374"/>
      <c r="D25" s="374">
        <f t="shared" si="4"/>
        <v>224</v>
      </c>
      <c r="E25" s="374"/>
      <c r="F25" s="374">
        <f t="shared" si="5"/>
        <v>214</v>
      </c>
      <c r="G25" s="374"/>
      <c r="H25" s="374">
        <v>22</v>
      </c>
      <c r="I25" s="374"/>
      <c r="J25" s="374">
        <v>24</v>
      </c>
      <c r="K25" s="374"/>
      <c r="L25" s="374">
        <v>15</v>
      </c>
      <c r="M25" s="374"/>
      <c r="N25" s="374">
        <v>15</v>
      </c>
      <c r="O25" s="374"/>
      <c r="P25" s="374">
        <v>13</v>
      </c>
      <c r="Q25" s="374"/>
      <c r="R25" s="374">
        <v>17</v>
      </c>
      <c r="S25" s="374"/>
      <c r="T25" s="374">
        <v>22</v>
      </c>
      <c r="U25" s="374"/>
      <c r="V25" s="374">
        <v>20</v>
      </c>
      <c r="W25" s="374"/>
      <c r="X25" s="374">
        <v>11</v>
      </c>
      <c r="Y25" s="374"/>
      <c r="Z25" s="374">
        <v>21</v>
      </c>
      <c r="AA25" s="374"/>
      <c r="AB25" s="374">
        <v>24</v>
      </c>
      <c r="AC25" s="374"/>
      <c r="AD25" s="374">
        <v>21</v>
      </c>
      <c r="AE25" s="374"/>
      <c r="AF25" s="374">
        <v>21</v>
      </c>
      <c r="AG25" s="374"/>
      <c r="AH25" s="374">
        <v>8</v>
      </c>
      <c r="AI25" s="374"/>
      <c r="AJ25" s="374">
        <v>13</v>
      </c>
      <c r="AK25" s="374"/>
      <c r="AL25" s="374">
        <v>12</v>
      </c>
      <c r="AM25" s="374"/>
      <c r="AN25" s="374">
        <v>17</v>
      </c>
      <c r="AO25" s="374"/>
      <c r="AP25" s="374">
        <v>22</v>
      </c>
      <c r="AQ25" s="374"/>
      <c r="AR25" s="374">
        <v>16</v>
      </c>
      <c r="AS25" s="374"/>
      <c r="AT25" s="374">
        <v>16</v>
      </c>
      <c r="AU25" s="374"/>
      <c r="AV25" s="374">
        <v>19</v>
      </c>
      <c r="AW25" s="374"/>
      <c r="AX25" s="374">
        <v>19</v>
      </c>
      <c r="AY25" s="374"/>
      <c r="AZ25" s="374">
        <v>31</v>
      </c>
      <c r="BA25" s="374"/>
      <c r="BB25" s="374">
        <v>19</v>
      </c>
      <c r="BC25" s="374"/>
      <c r="BD25" s="135"/>
      <c r="BE25" s="135"/>
      <c r="BF25" s="135"/>
      <c r="BG25" s="135"/>
      <c r="BH25" s="135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</row>
    <row r="26" spans="1:83" ht="19.5" customHeight="1">
      <c r="A26" s="183" t="s">
        <v>32</v>
      </c>
      <c r="B26" s="375">
        <f t="shared" si="3"/>
        <v>383</v>
      </c>
      <c r="C26" s="374"/>
      <c r="D26" s="374">
        <f t="shared" si="4"/>
        <v>215</v>
      </c>
      <c r="E26" s="374"/>
      <c r="F26" s="374">
        <f t="shared" si="5"/>
        <v>168</v>
      </c>
      <c r="G26" s="374"/>
      <c r="H26" s="374">
        <v>23</v>
      </c>
      <c r="I26" s="374"/>
      <c r="J26" s="374">
        <v>18</v>
      </c>
      <c r="K26" s="374"/>
      <c r="L26" s="374">
        <v>13</v>
      </c>
      <c r="M26" s="374"/>
      <c r="N26" s="374">
        <v>15</v>
      </c>
      <c r="O26" s="374"/>
      <c r="P26" s="374">
        <v>19</v>
      </c>
      <c r="Q26" s="374"/>
      <c r="R26" s="374">
        <v>20</v>
      </c>
      <c r="S26" s="374"/>
      <c r="T26" s="374">
        <v>17</v>
      </c>
      <c r="U26" s="374"/>
      <c r="V26" s="374">
        <v>7</v>
      </c>
      <c r="W26" s="374"/>
      <c r="X26" s="374">
        <v>18</v>
      </c>
      <c r="Y26" s="374"/>
      <c r="Z26" s="374">
        <v>13</v>
      </c>
      <c r="AA26" s="374"/>
      <c r="AB26" s="374">
        <v>14</v>
      </c>
      <c r="AC26" s="374"/>
      <c r="AD26" s="374">
        <v>18</v>
      </c>
      <c r="AE26" s="374"/>
      <c r="AF26" s="374">
        <v>22</v>
      </c>
      <c r="AG26" s="374"/>
      <c r="AH26" s="374">
        <v>10</v>
      </c>
      <c r="AI26" s="374"/>
      <c r="AJ26" s="374">
        <v>15</v>
      </c>
      <c r="AK26" s="374"/>
      <c r="AL26" s="374">
        <v>16</v>
      </c>
      <c r="AM26" s="374"/>
      <c r="AN26" s="374">
        <v>16</v>
      </c>
      <c r="AO26" s="374"/>
      <c r="AP26" s="374">
        <v>12</v>
      </c>
      <c r="AQ26" s="374"/>
      <c r="AR26" s="374">
        <v>19</v>
      </c>
      <c r="AS26" s="374"/>
      <c r="AT26" s="374">
        <v>19</v>
      </c>
      <c r="AU26" s="374"/>
      <c r="AV26" s="374">
        <v>19</v>
      </c>
      <c r="AW26" s="374"/>
      <c r="AX26" s="374">
        <v>7</v>
      </c>
      <c r="AY26" s="374"/>
      <c r="AZ26" s="374">
        <v>20</v>
      </c>
      <c r="BA26" s="374"/>
      <c r="BB26" s="374">
        <v>13</v>
      </c>
      <c r="BC26" s="374"/>
      <c r="BD26" s="135"/>
      <c r="BE26" s="135"/>
      <c r="BF26" s="135"/>
      <c r="BG26" s="135"/>
      <c r="BH26" s="135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</row>
    <row r="27" spans="1:83" ht="19.5" customHeight="1">
      <c r="A27" s="183" t="s">
        <v>37</v>
      </c>
      <c r="B27" s="375">
        <f t="shared" si="3"/>
        <v>365</v>
      </c>
      <c r="C27" s="374"/>
      <c r="D27" s="374">
        <f t="shared" si="4"/>
        <v>197</v>
      </c>
      <c r="E27" s="374"/>
      <c r="F27" s="374">
        <f t="shared" si="5"/>
        <v>168</v>
      </c>
      <c r="G27" s="374"/>
      <c r="H27" s="374">
        <v>17</v>
      </c>
      <c r="I27" s="374"/>
      <c r="J27" s="374">
        <v>15</v>
      </c>
      <c r="K27" s="374"/>
      <c r="L27" s="374">
        <v>16</v>
      </c>
      <c r="M27" s="374"/>
      <c r="N27" s="374">
        <v>16</v>
      </c>
      <c r="O27" s="374"/>
      <c r="P27" s="374">
        <v>27</v>
      </c>
      <c r="Q27" s="374"/>
      <c r="R27" s="374">
        <v>13</v>
      </c>
      <c r="S27" s="374"/>
      <c r="T27" s="374">
        <v>19</v>
      </c>
      <c r="U27" s="374"/>
      <c r="V27" s="374">
        <v>15</v>
      </c>
      <c r="W27" s="374"/>
      <c r="X27" s="374">
        <v>17</v>
      </c>
      <c r="Y27" s="374"/>
      <c r="Z27" s="374">
        <v>11</v>
      </c>
      <c r="AA27" s="374"/>
      <c r="AB27" s="374">
        <v>16</v>
      </c>
      <c r="AC27" s="374"/>
      <c r="AD27" s="374">
        <v>11</v>
      </c>
      <c r="AE27" s="374"/>
      <c r="AF27" s="374">
        <v>11</v>
      </c>
      <c r="AG27" s="374"/>
      <c r="AH27" s="374">
        <v>10</v>
      </c>
      <c r="AI27" s="374"/>
      <c r="AJ27" s="374">
        <v>22</v>
      </c>
      <c r="AK27" s="374"/>
      <c r="AL27" s="374">
        <v>14</v>
      </c>
      <c r="AM27" s="374"/>
      <c r="AN27" s="374">
        <v>10</v>
      </c>
      <c r="AO27" s="374"/>
      <c r="AP27" s="374">
        <v>12</v>
      </c>
      <c r="AQ27" s="374"/>
      <c r="AR27" s="374">
        <v>11</v>
      </c>
      <c r="AS27" s="374"/>
      <c r="AT27" s="374">
        <v>18</v>
      </c>
      <c r="AU27" s="374"/>
      <c r="AV27" s="374">
        <v>19</v>
      </c>
      <c r="AW27" s="374"/>
      <c r="AX27" s="374">
        <v>17</v>
      </c>
      <c r="AY27" s="374"/>
      <c r="AZ27" s="374">
        <v>12</v>
      </c>
      <c r="BA27" s="374"/>
      <c r="BB27" s="374">
        <v>16</v>
      </c>
      <c r="BC27" s="374"/>
      <c r="BD27" s="135"/>
      <c r="BE27" s="135"/>
      <c r="BF27" s="135"/>
      <c r="BG27" s="135"/>
      <c r="BH27" s="135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</row>
    <row r="28" spans="1:83" s="180" customFormat="1" ht="19.5" customHeight="1">
      <c r="A28" s="183" t="s">
        <v>44</v>
      </c>
      <c r="B28" s="375">
        <f t="shared" si="3"/>
        <v>458</v>
      </c>
      <c r="C28" s="374"/>
      <c r="D28" s="374">
        <f t="shared" si="4"/>
        <v>233</v>
      </c>
      <c r="E28" s="374"/>
      <c r="F28" s="374">
        <f t="shared" si="5"/>
        <v>225</v>
      </c>
      <c r="G28" s="374"/>
      <c r="H28" s="374">
        <v>15</v>
      </c>
      <c r="I28" s="374"/>
      <c r="J28" s="374">
        <v>27</v>
      </c>
      <c r="K28" s="374"/>
      <c r="L28" s="374">
        <v>28</v>
      </c>
      <c r="M28" s="374"/>
      <c r="N28" s="374">
        <v>14</v>
      </c>
      <c r="O28" s="374"/>
      <c r="P28" s="374">
        <v>29</v>
      </c>
      <c r="Q28" s="374"/>
      <c r="R28" s="374">
        <v>15</v>
      </c>
      <c r="S28" s="374"/>
      <c r="T28" s="374">
        <v>21</v>
      </c>
      <c r="U28" s="374"/>
      <c r="V28" s="374">
        <v>15</v>
      </c>
      <c r="W28" s="374"/>
      <c r="X28" s="374">
        <v>9</v>
      </c>
      <c r="Y28" s="374"/>
      <c r="Z28" s="374">
        <v>21</v>
      </c>
      <c r="AA28" s="374"/>
      <c r="AB28" s="374">
        <v>14</v>
      </c>
      <c r="AC28" s="374"/>
      <c r="AD28" s="374">
        <v>28</v>
      </c>
      <c r="AE28" s="374"/>
      <c r="AF28" s="374">
        <v>20</v>
      </c>
      <c r="AG28" s="374"/>
      <c r="AH28" s="374">
        <v>18</v>
      </c>
      <c r="AI28" s="374"/>
      <c r="AJ28" s="374">
        <v>12</v>
      </c>
      <c r="AK28" s="374"/>
      <c r="AL28" s="374">
        <v>18</v>
      </c>
      <c r="AM28" s="374"/>
      <c r="AN28" s="374">
        <v>23</v>
      </c>
      <c r="AO28" s="374"/>
      <c r="AP28" s="374">
        <v>16</v>
      </c>
      <c r="AQ28" s="374"/>
      <c r="AR28" s="374">
        <v>26</v>
      </c>
      <c r="AS28" s="374"/>
      <c r="AT28" s="374">
        <v>21</v>
      </c>
      <c r="AU28" s="374"/>
      <c r="AV28" s="374">
        <v>17</v>
      </c>
      <c r="AW28" s="374"/>
      <c r="AX28" s="374">
        <v>13</v>
      </c>
      <c r="AY28" s="374"/>
      <c r="AZ28" s="374">
        <v>19</v>
      </c>
      <c r="BA28" s="374"/>
      <c r="BB28" s="374">
        <v>19</v>
      </c>
      <c r="BC28" s="374"/>
      <c r="BD28" s="178"/>
      <c r="BE28" s="178"/>
      <c r="BF28" s="178"/>
      <c r="BG28" s="178"/>
      <c r="BH28" s="178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</row>
    <row r="29" spans="1:83" ht="19.5" customHeight="1">
      <c r="A29" s="187" t="s">
        <v>49</v>
      </c>
      <c r="B29" s="386">
        <f t="shared" si="3"/>
        <v>82</v>
      </c>
      <c r="C29" s="387"/>
      <c r="D29" s="387">
        <f t="shared" si="4"/>
        <v>39</v>
      </c>
      <c r="E29" s="387"/>
      <c r="F29" s="387">
        <f t="shared" si="5"/>
        <v>43</v>
      </c>
      <c r="G29" s="387"/>
      <c r="H29" s="387">
        <v>1</v>
      </c>
      <c r="I29" s="387"/>
      <c r="J29" s="387">
        <v>1</v>
      </c>
      <c r="K29" s="387"/>
      <c r="L29" s="387">
        <v>3</v>
      </c>
      <c r="M29" s="387"/>
      <c r="N29" s="387">
        <v>7</v>
      </c>
      <c r="O29" s="387"/>
      <c r="P29" s="387">
        <v>2</v>
      </c>
      <c r="Q29" s="387"/>
      <c r="R29" s="387">
        <v>2</v>
      </c>
      <c r="S29" s="387"/>
      <c r="T29" s="387">
        <v>3</v>
      </c>
      <c r="U29" s="387"/>
      <c r="V29" s="370">
        <v>5</v>
      </c>
      <c r="W29" s="370"/>
      <c r="X29" s="387">
        <v>3</v>
      </c>
      <c r="Y29" s="387"/>
      <c r="Z29" s="387">
        <v>3</v>
      </c>
      <c r="AA29" s="387"/>
      <c r="AB29" s="387">
        <v>7</v>
      </c>
      <c r="AC29" s="387"/>
      <c r="AD29" s="387">
        <v>4</v>
      </c>
      <c r="AE29" s="387"/>
      <c r="AF29" s="370" t="s">
        <v>139</v>
      </c>
      <c r="AG29" s="370"/>
      <c r="AH29" s="387">
        <v>3</v>
      </c>
      <c r="AI29" s="387"/>
      <c r="AJ29" s="387">
        <v>3</v>
      </c>
      <c r="AK29" s="387"/>
      <c r="AL29" s="387">
        <v>2</v>
      </c>
      <c r="AM29" s="387"/>
      <c r="AN29" s="387">
        <v>3</v>
      </c>
      <c r="AO29" s="387"/>
      <c r="AP29" s="387">
        <v>1</v>
      </c>
      <c r="AQ29" s="387"/>
      <c r="AR29" s="387">
        <v>4</v>
      </c>
      <c r="AS29" s="387"/>
      <c r="AT29" s="387">
        <v>7</v>
      </c>
      <c r="AU29" s="387"/>
      <c r="AV29" s="387">
        <v>5</v>
      </c>
      <c r="AW29" s="387"/>
      <c r="AX29" s="387">
        <v>5</v>
      </c>
      <c r="AY29" s="387"/>
      <c r="AZ29" s="387">
        <v>5</v>
      </c>
      <c r="BA29" s="387"/>
      <c r="BB29" s="387">
        <v>3</v>
      </c>
      <c r="BC29" s="387"/>
      <c r="BD29" s="135"/>
      <c r="BE29" s="135"/>
      <c r="BF29" s="135"/>
      <c r="BG29" s="135"/>
      <c r="BH29" s="135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</row>
    <row r="30" spans="1:83" ht="19.5" customHeight="1">
      <c r="A30" s="15" t="s">
        <v>107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35"/>
      <c r="BE30" s="135"/>
      <c r="BF30" s="135"/>
      <c r="BG30" s="135"/>
      <c r="BH30" s="135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</row>
    <row r="31" spans="1:83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35"/>
      <c r="BE31" s="135"/>
      <c r="BF31" s="135"/>
      <c r="BG31" s="135"/>
      <c r="BH31" s="135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</row>
    <row r="32" spans="1:83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35"/>
      <c r="BE32" s="135"/>
      <c r="BF32" s="135"/>
      <c r="BG32" s="135"/>
      <c r="BH32" s="135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</row>
    <row r="33" spans="1:83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35"/>
      <c r="BE33" s="135"/>
      <c r="BF33" s="135"/>
      <c r="BG33" s="135"/>
      <c r="BH33" s="135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</row>
    <row r="34" spans="1:83" ht="19.5" customHeight="1">
      <c r="A34" s="305" t="s">
        <v>277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35"/>
      <c r="BE34" s="135"/>
      <c r="BF34" s="135"/>
      <c r="BG34" s="135"/>
      <c r="BH34" s="135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</row>
    <row r="35" spans="44:83" ht="19.5" customHeight="1" thickBot="1"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35"/>
      <c r="BE35" s="135"/>
      <c r="BF35" s="135"/>
      <c r="BG35" s="135"/>
      <c r="BH35" s="135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</row>
    <row r="36" spans="1:83" ht="19.5" customHeight="1">
      <c r="A36" s="302" t="s">
        <v>215</v>
      </c>
      <c r="B36" s="379" t="s">
        <v>214</v>
      </c>
      <c r="C36" s="380"/>
      <c r="D36" s="380"/>
      <c r="E36" s="380"/>
      <c r="F36" s="380"/>
      <c r="G36" s="381"/>
      <c r="H36" s="382" t="s">
        <v>63</v>
      </c>
      <c r="I36" s="382"/>
      <c r="J36" s="382" t="s">
        <v>158</v>
      </c>
      <c r="K36" s="382"/>
      <c r="L36" s="382" t="s">
        <v>157</v>
      </c>
      <c r="M36" s="382"/>
      <c r="N36" s="382" t="s">
        <v>156</v>
      </c>
      <c r="O36" s="382"/>
      <c r="P36" s="382" t="s">
        <v>155</v>
      </c>
      <c r="Q36" s="382"/>
      <c r="R36" s="382" t="s">
        <v>154</v>
      </c>
      <c r="S36" s="382"/>
      <c r="T36" s="382" t="s">
        <v>153</v>
      </c>
      <c r="U36" s="382"/>
      <c r="V36" s="382" t="s">
        <v>152</v>
      </c>
      <c r="W36" s="382"/>
      <c r="X36" s="382" t="s">
        <v>151</v>
      </c>
      <c r="Y36" s="382"/>
      <c r="Z36" s="382" t="s">
        <v>150</v>
      </c>
      <c r="AA36" s="382"/>
      <c r="AB36" s="382" t="s">
        <v>149</v>
      </c>
      <c r="AC36" s="382"/>
      <c r="AD36" s="382" t="s">
        <v>148</v>
      </c>
      <c r="AE36" s="382"/>
      <c r="AF36" s="382" t="s">
        <v>147</v>
      </c>
      <c r="AG36" s="382"/>
      <c r="AH36" s="382" t="s">
        <v>146</v>
      </c>
      <c r="AI36" s="382"/>
      <c r="AJ36" s="382" t="s">
        <v>145</v>
      </c>
      <c r="AK36" s="382"/>
      <c r="AL36" s="382" t="s">
        <v>144</v>
      </c>
      <c r="AM36" s="382"/>
      <c r="AN36" s="382" t="s">
        <v>143</v>
      </c>
      <c r="AO36" s="382"/>
      <c r="AP36" s="379" t="s">
        <v>64</v>
      </c>
      <c r="AQ36" s="380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35"/>
      <c r="BE36" s="135"/>
      <c r="BF36" s="135"/>
      <c r="BG36" s="135"/>
      <c r="BH36" s="135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</row>
    <row r="37" spans="1:83" ht="19.5" customHeight="1">
      <c r="A37" s="304"/>
      <c r="B37" s="377" t="s">
        <v>59</v>
      </c>
      <c r="C37" s="377"/>
      <c r="D37" s="377" t="s">
        <v>60</v>
      </c>
      <c r="E37" s="377"/>
      <c r="F37" s="377" t="s">
        <v>61</v>
      </c>
      <c r="G37" s="377"/>
      <c r="H37" s="186" t="s">
        <v>60</v>
      </c>
      <c r="I37" s="186" t="s">
        <v>61</v>
      </c>
      <c r="J37" s="186" t="s">
        <v>60</v>
      </c>
      <c r="K37" s="186" t="s">
        <v>61</v>
      </c>
      <c r="L37" s="186" t="s">
        <v>60</v>
      </c>
      <c r="M37" s="186" t="s">
        <v>61</v>
      </c>
      <c r="N37" s="186" t="s">
        <v>60</v>
      </c>
      <c r="O37" s="186" t="s">
        <v>61</v>
      </c>
      <c r="P37" s="186" t="s">
        <v>60</v>
      </c>
      <c r="Q37" s="186" t="s">
        <v>61</v>
      </c>
      <c r="R37" s="186" t="s">
        <v>60</v>
      </c>
      <c r="S37" s="186" t="s">
        <v>61</v>
      </c>
      <c r="T37" s="186" t="s">
        <v>60</v>
      </c>
      <c r="U37" s="186" t="s">
        <v>61</v>
      </c>
      <c r="V37" s="186" t="s">
        <v>60</v>
      </c>
      <c r="W37" s="186" t="s">
        <v>61</v>
      </c>
      <c r="X37" s="186" t="s">
        <v>60</v>
      </c>
      <c r="Y37" s="186" t="s">
        <v>61</v>
      </c>
      <c r="Z37" s="186" t="s">
        <v>60</v>
      </c>
      <c r="AA37" s="186" t="s">
        <v>61</v>
      </c>
      <c r="AB37" s="186" t="s">
        <v>60</v>
      </c>
      <c r="AC37" s="186" t="s">
        <v>61</v>
      </c>
      <c r="AD37" s="186" t="s">
        <v>60</v>
      </c>
      <c r="AE37" s="186" t="s">
        <v>61</v>
      </c>
      <c r="AF37" s="186" t="s">
        <v>60</v>
      </c>
      <c r="AG37" s="186" t="s">
        <v>61</v>
      </c>
      <c r="AH37" s="186" t="s">
        <v>60</v>
      </c>
      <c r="AI37" s="186" t="s">
        <v>61</v>
      </c>
      <c r="AJ37" s="186" t="s">
        <v>60</v>
      </c>
      <c r="AK37" s="186" t="s">
        <v>61</v>
      </c>
      <c r="AL37" s="186" t="s">
        <v>60</v>
      </c>
      <c r="AM37" s="186" t="s">
        <v>61</v>
      </c>
      <c r="AN37" s="186" t="s">
        <v>60</v>
      </c>
      <c r="AO37" s="186" t="s">
        <v>61</v>
      </c>
      <c r="AP37" s="186" t="s">
        <v>60</v>
      </c>
      <c r="AQ37" s="185" t="s">
        <v>61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35"/>
      <c r="BE37" s="135"/>
      <c r="BF37" s="135"/>
      <c r="BG37" s="135"/>
      <c r="BH37" s="135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</row>
    <row r="38" spans="1:83" ht="19.5" customHeight="1">
      <c r="A38" s="268" t="s">
        <v>108</v>
      </c>
      <c r="B38" s="383">
        <f>SUM(D38:G38)</f>
        <v>7361</v>
      </c>
      <c r="C38" s="384"/>
      <c r="D38" s="384">
        <v>3854</v>
      </c>
      <c r="E38" s="384"/>
      <c r="F38" s="384">
        <v>3507</v>
      </c>
      <c r="G38" s="384"/>
      <c r="H38" s="148">
        <f aca="true" t="shared" si="6" ref="H38:AQ38">SUM(H40:H43,H45:H48,H50:H53)</f>
        <v>98</v>
      </c>
      <c r="I38" s="148">
        <f t="shared" si="6"/>
        <v>84</v>
      </c>
      <c r="J38" s="148">
        <f t="shared" si="6"/>
        <v>22</v>
      </c>
      <c r="K38" s="148">
        <f t="shared" si="6"/>
        <v>9</v>
      </c>
      <c r="L38" s="148">
        <f t="shared" si="6"/>
        <v>8</v>
      </c>
      <c r="M38" s="148">
        <f t="shared" si="6"/>
        <v>8</v>
      </c>
      <c r="N38" s="148">
        <f t="shared" si="6"/>
        <v>28</v>
      </c>
      <c r="O38" s="148">
        <f t="shared" si="6"/>
        <v>6</v>
      </c>
      <c r="P38" s="148">
        <f t="shared" si="6"/>
        <v>33</v>
      </c>
      <c r="Q38" s="148">
        <f t="shared" si="6"/>
        <v>13</v>
      </c>
      <c r="R38" s="148">
        <f t="shared" si="6"/>
        <v>37</v>
      </c>
      <c r="S38" s="148">
        <f t="shared" si="6"/>
        <v>24</v>
      </c>
      <c r="T38" s="148">
        <f t="shared" si="6"/>
        <v>56</v>
      </c>
      <c r="U38" s="148">
        <f t="shared" si="6"/>
        <v>35</v>
      </c>
      <c r="V38" s="148">
        <f t="shared" si="6"/>
        <v>54</v>
      </c>
      <c r="W38" s="148">
        <f t="shared" si="6"/>
        <v>40</v>
      </c>
      <c r="X38" s="148">
        <f t="shared" si="6"/>
        <v>88</v>
      </c>
      <c r="Y38" s="148">
        <f t="shared" si="6"/>
        <v>50</v>
      </c>
      <c r="Z38" s="148">
        <f t="shared" si="6"/>
        <v>146</v>
      </c>
      <c r="AA38" s="148">
        <f t="shared" si="6"/>
        <v>79</v>
      </c>
      <c r="AB38" s="148">
        <f t="shared" si="6"/>
        <v>196</v>
      </c>
      <c r="AC38" s="148">
        <f t="shared" si="6"/>
        <v>106</v>
      </c>
      <c r="AD38" s="148">
        <f t="shared" si="6"/>
        <v>199</v>
      </c>
      <c r="AE38" s="148">
        <f t="shared" si="6"/>
        <v>163</v>
      </c>
      <c r="AF38" s="148">
        <f t="shared" si="6"/>
        <v>316</v>
      </c>
      <c r="AG38" s="148">
        <f t="shared" si="6"/>
        <v>182</v>
      </c>
      <c r="AH38" s="148">
        <f t="shared" si="6"/>
        <v>480</v>
      </c>
      <c r="AI38" s="148">
        <f t="shared" si="6"/>
        <v>353</v>
      </c>
      <c r="AJ38" s="148">
        <f t="shared" si="6"/>
        <v>619</v>
      </c>
      <c r="AK38" s="148">
        <f t="shared" si="6"/>
        <v>430</v>
      </c>
      <c r="AL38" s="148">
        <f t="shared" si="6"/>
        <v>682</v>
      </c>
      <c r="AM38" s="148">
        <f t="shared" si="6"/>
        <v>634</v>
      </c>
      <c r="AN38" s="148">
        <f t="shared" si="6"/>
        <v>514</v>
      </c>
      <c r="AO38" s="148">
        <f t="shared" si="6"/>
        <v>619</v>
      </c>
      <c r="AP38" s="148">
        <f t="shared" si="6"/>
        <v>278</v>
      </c>
      <c r="AQ38" s="148">
        <f t="shared" si="6"/>
        <v>672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35"/>
      <c r="BE38" s="135"/>
      <c r="BF38" s="135"/>
      <c r="BG38" s="135"/>
      <c r="BH38" s="135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</row>
    <row r="39" spans="1:83" ht="19.5" customHeight="1">
      <c r="A39" s="184"/>
      <c r="B39" s="375"/>
      <c r="C39" s="374"/>
      <c r="D39" s="374"/>
      <c r="E39" s="374"/>
      <c r="F39" s="374"/>
      <c r="G39" s="37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35"/>
      <c r="BE39" s="135"/>
      <c r="BF39" s="135"/>
      <c r="BG39" s="135"/>
      <c r="BH39" s="135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</row>
    <row r="40" spans="1:83" ht="19.5" customHeight="1">
      <c r="A40" s="4" t="s">
        <v>62</v>
      </c>
      <c r="B40" s="375">
        <f>SUM(D40:G40)</f>
        <v>632</v>
      </c>
      <c r="C40" s="374"/>
      <c r="D40" s="374">
        <v>315</v>
      </c>
      <c r="E40" s="374"/>
      <c r="F40" s="362">
        <v>317</v>
      </c>
      <c r="G40" s="362"/>
      <c r="H40" s="181">
        <v>9</v>
      </c>
      <c r="I40" s="181">
        <v>6</v>
      </c>
      <c r="J40" s="181" t="s">
        <v>160</v>
      </c>
      <c r="K40" s="181">
        <v>1</v>
      </c>
      <c r="L40" s="181">
        <v>1</v>
      </c>
      <c r="M40" s="181">
        <v>2</v>
      </c>
      <c r="N40" s="181" t="s">
        <v>160</v>
      </c>
      <c r="O40" s="181" t="s">
        <v>160</v>
      </c>
      <c r="P40" s="181">
        <v>3</v>
      </c>
      <c r="Q40" s="181">
        <v>2</v>
      </c>
      <c r="R40" s="181">
        <v>3</v>
      </c>
      <c r="S40" s="181">
        <v>1</v>
      </c>
      <c r="T40" s="181">
        <v>6</v>
      </c>
      <c r="U40" s="181">
        <v>1</v>
      </c>
      <c r="V40" s="181">
        <v>5</v>
      </c>
      <c r="W40" s="181">
        <v>2</v>
      </c>
      <c r="X40" s="181">
        <v>3</v>
      </c>
      <c r="Y40" s="181">
        <v>3</v>
      </c>
      <c r="Z40" s="15">
        <v>10</v>
      </c>
      <c r="AA40" s="15">
        <v>8</v>
      </c>
      <c r="AB40" s="15">
        <v>16</v>
      </c>
      <c r="AC40" s="15">
        <v>10</v>
      </c>
      <c r="AD40" s="15">
        <v>18</v>
      </c>
      <c r="AE40" s="15">
        <v>17</v>
      </c>
      <c r="AF40" s="15">
        <v>21</v>
      </c>
      <c r="AG40" s="15">
        <v>17</v>
      </c>
      <c r="AH40" s="15">
        <v>47</v>
      </c>
      <c r="AI40" s="15">
        <v>36</v>
      </c>
      <c r="AJ40" s="15">
        <v>47</v>
      </c>
      <c r="AK40" s="15">
        <v>37</v>
      </c>
      <c r="AL40" s="15">
        <v>56</v>
      </c>
      <c r="AM40" s="15">
        <v>54</v>
      </c>
      <c r="AN40" s="15">
        <v>48</v>
      </c>
      <c r="AO40" s="15">
        <v>58</v>
      </c>
      <c r="AP40" s="15">
        <v>22</v>
      </c>
      <c r="AQ40" s="15">
        <v>62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35"/>
      <c r="BE40" s="135"/>
      <c r="BF40" s="135"/>
      <c r="BG40" s="135"/>
      <c r="BH40" s="135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</row>
    <row r="41" spans="1:83" ht="19.5" customHeight="1">
      <c r="A41" s="4">
        <v>2</v>
      </c>
      <c r="B41" s="375">
        <f>SUM(D41:G41)</f>
        <v>559</v>
      </c>
      <c r="C41" s="374"/>
      <c r="D41" s="374">
        <v>287</v>
      </c>
      <c r="E41" s="374"/>
      <c r="F41" s="362">
        <v>272</v>
      </c>
      <c r="G41" s="362"/>
      <c r="H41" s="181">
        <v>8</v>
      </c>
      <c r="I41" s="181">
        <v>10</v>
      </c>
      <c r="J41" s="181">
        <v>2</v>
      </c>
      <c r="K41" s="181" t="s">
        <v>160</v>
      </c>
      <c r="L41" s="181">
        <v>2</v>
      </c>
      <c r="M41" s="181">
        <v>1</v>
      </c>
      <c r="N41" s="181">
        <v>1</v>
      </c>
      <c r="O41" s="181">
        <v>1</v>
      </c>
      <c r="P41" s="181">
        <v>2</v>
      </c>
      <c r="Q41" s="181" t="s">
        <v>160</v>
      </c>
      <c r="R41" s="181">
        <v>3</v>
      </c>
      <c r="S41" s="181" t="s">
        <v>160</v>
      </c>
      <c r="T41" s="181">
        <v>6</v>
      </c>
      <c r="U41" s="181">
        <v>6</v>
      </c>
      <c r="V41" s="181">
        <v>3</v>
      </c>
      <c r="W41" s="181">
        <v>2</v>
      </c>
      <c r="X41" s="181">
        <v>6</v>
      </c>
      <c r="Y41" s="181">
        <v>3</v>
      </c>
      <c r="Z41" s="15">
        <v>11</v>
      </c>
      <c r="AA41" s="15">
        <v>7</v>
      </c>
      <c r="AB41" s="15">
        <v>17</v>
      </c>
      <c r="AC41" s="15">
        <v>13</v>
      </c>
      <c r="AD41" s="15">
        <v>11</v>
      </c>
      <c r="AE41" s="15">
        <v>12</v>
      </c>
      <c r="AF41" s="15">
        <v>28</v>
      </c>
      <c r="AG41" s="15">
        <v>9</v>
      </c>
      <c r="AH41" s="15">
        <v>36</v>
      </c>
      <c r="AI41" s="15">
        <v>27</v>
      </c>
      <c r="AJ41" s="15">
        <v>43</v>
      </c>
      <c r="AK41" s="15">
        <v>33</v>
      </c>
      <c r="AL41" s="15">
        <v>59</v>
      </c>
      <c r="AM41" s="15">
        <v>47</v>
      </c>
      <c r="AN41" s="15">
        <v>37</v>
      </c>
      <c r="AO41" s="15">
        <v>48</v>
      </c>
      <c r="AP41" s="15">
        <v>12</v>
      </c>
      <c r="AQ41" s="15">
        <v>53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35"/>
      <c r="BE41" s="135"/>
      <c r="BF41" s="135"/>
      <c r="BG41" s="135"/>
      <c r="BH41" s="135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</row>
    <row r="42" spans="1:83" ht="19.5" customHeight="1">
      <c r="A42" s="4">
        <v>3</v>
      </c>
      <c r="B42" s="375">
        <f>SUM(D42:G42)</f>
        <v>649</v>
      </c>
      <c r="C42" s="374"/>
      <c r="D42" s="374">
        <v>336</v>
      </c>
      <c r="E42" s="374"/>
      <c r="F42" s="362">
        <v>313</v>
      </c>
      <c r="G42" s="362"/>
      <c r="H42" s="181">
        <v>11</v>
      </c>
      <c r="I42" s="181">
        <v>6</v>
      </c>
      <c r="J42" s="181">
        <v>1</v>
      </c>
      <c r="K42" s="181">
        <v>1</v>
      </c>
      <c r="L42" s="181" t="s">
        <v>160</v>
      </c>
      <c r="M42" s="181">
        <v>1</v>
      </c>
      <c r="N42" s="181">
        <v>1</v>
      </c>
      <c r="O42" s="181" t="s">
        <v>160</v>
      </c>
      <c r="P42" s="181">
        <v>1</v>
      </c>
      <c r="Q42" s="181">
        <v>2</v>
      </c>
      <c r="R42" s="181">
        <v>6</v>
      </c>
      <c r="S42" s="181">
        <v>3</v>
      </c>
      <c r="T42" s="181">
        <v>3</v>
      </c>
      <c r="U42" s="181">
        <v>3</v>
      </c>
      <c r="V42" s="181">
        <v>4</v>
      </c>
      <c r="W42" s="181">
        <v>3</v>
      </c>
      <c r="X42" s="181">
        <v>4</v>
      </c>
      <c r="Y42" s="181">
        <v>2</v>
      </c>
      <c r="Z42" s="15">
        <v>14</v>
      </c>
      <c r="AA42" s="15">
        <v>10</v>
      </c>
      <c r="AB42" s="15">
        <v>20</v>
      </c>
      <c r="AC42" s="15">
        <v>9</v>
      </c>
      <c r="AD42" s="15">
        <v>19</v>
      </c>
      <c r="AE42" s="15">
        <v>15</v>
      </c>
      <c r="AF42" s="15">
        <v>32</v>
      </c>
      <c r="AG42" s="15">
        <v>19</v>
      </c>
      <c r="AH42" s="15">
        <v>37</v>
      </c>
      <c r="AI42" s="15">
        <v>19</v>
      </c>
      <c r="AJ42" s="15">
        <v>60</v>
      </c>
      <c r="AK42" s="15">
        <v>37</v>
      </c>
      <c r="AL42" s="15">
        <v>51</v>
      </c>
      <c r="AM42" s="15">
        <v>53</v>
      </c>
      <c r="AN42" s="15">
        <v>49</v>
      </c>
      <c r="AO42" s="15">
        <v>54</v>
      </c>
      <c r="AP42" s="15">
        <v>23</v>
      </c>
      <c r="AQ42" s="15">
        <v>76</v>
      </c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35"/>
      <c r="BE42" s="135"/>
      <c r="BF42" s="135"/>
      <c r="BG42" s="135"/>
      <c r="BH42" s="135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</row>
    <row r="43" spans="1:83" ht="19.5" customHeight="1">
      <c r="A43" s="4">
        <v>4</v>
      </c>
      <c r="B43" s="375">
        <f>SUM(D43:G43)</f>
        <v>658</v>
      </c>
      <c r="C43" s="374"/>
      <c r="D43" s="374">
        <v>370</v>
      </c>
      <c r="E43" s="374"/>
      <c r="F43" s="362">
        <v>288</v>
      </c>
      <c r="G43" s="362"/>
      <c r="H43" s="181">
        <v>9</v>
      </c>
      <c r="I43" s="181">
        <v>11</v>
      </c>
      <c r="J43" s="181">
        <v>4</v>
      </c>
      <c r="K43" s="181">
        <v>4</v>
      </c>
      <c r="L43" s="181" t="s">
        <v>160</v>
      </c>
      <c r="M43" s="181" t="s">
        <v>160</v>
      </c>
      <c r="N43" s="181">
        <v>2</v>
      </c>
      <c r="O43" s="181" t="s">
        <v>160</v>
      </c>
      <c r="P43" s="181">
        <v>6</v>
      </c>
      <c r="Q43" s="181" t="s">
        <v>216</v>
      </c>
      <c r="R43" s="181">
        <v>2</v>
      </c>
      <c r="S43" s="181">
        <v>1</v>
      </c>
      <c r="T43" s="181">
        <v>2</v>
      </c>
      <c r="U43" s="181">
        <v>2</v>
      </c>
      <c r="V43" s="181">
        <v>6</v>
      </c>
      <c r="W43" s="181">
        <v>2</v>
      </c>
      <c r="X43" s="181">
        <v>7</v>
      </c>
      <c r="Y43" s="181">
        <v>5</v>
      </c>
      <c r="Z43" s="181">
        <v>18</v>
      </c>
      <c r="AA43" s="15">
        <v>7</v>
      </c>
      <c r="AB43" s="15">
        <v>23</v>
      </c>
      <c r="AC43" s="15">
        <v>5</v>
      </c>
      <c r="AD43" s="15">
        <v>16</v>
      </c>
      <c r="AE43" s="15">
        <v>15</v>
      </c>
      <c r="AF43" s="15">
        <v>35</v>
      </c>
      <c r="AG43" s="15">
        <v>19</v>
      </c>
      <c r="AH43" s="15">
        <v>47</v>
      </c>
      <c r="AI43" s="15">
        <v>29</v>
      </c>
      <c r="AJ43" s="15">
        <v>53</v>
      </c>
      <c r="AK43" s="15">
        <v>33</v>
      </c>
      <c r="AL43" s="15">
        <v>67</v>
      </c>
      <c r="AM43" s="15">
        <v>40</v>
      </c>
      <c r="AN43" s="15">
        <v>41</v>
      </c>
      <c r="AO43" s="15">
        <v>62</v>
      </c>
      <c r="AP43" s="15">
        <v>32</v>
      </c>
      <c r="AQ43" s="15">
        <v>53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35"/>
      <c r="BE43" s="135"/>
      <c r="BF43" s="135"/>
      <c r="BG43" s="135"/>
      <c r="BH43" s="135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</row>
    <row r="44" spans="1:83" ht="19.5" customHeight="1">
      <c r="A44" s="183"/>
      <c r="B44" s="375"/>
      <c r="C44" s="374"/>
      <c r="D44" s="374"/>
      <c r="E44" s="374"/>
      <c r="F44" s="374"/>
      <c r="G44" s="374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35"/>
      <c r="BE44" s="135"/>
      <c r="BF44" s="135"/>
      <c r="BG44" s="135"/>
      <c r="BH44" s="135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</row>
    <row r="45" spans="1:83" ht="19.5" customHeight="1">
      <c r="A45" s="4">
        <v>5</v>
      </c>
      <c r="B45" s="375">
        <f>SUM(D45:G45)</f>
        <v>566</v>
      </c>
      <c r="C45" s="374"/>
      <c r="D45" s="374">
        <v>282</v>
      </c>
      <c r="E45" s="374"/>
      <c r="F45" s="362">
        <v>284</v>
      </c>
      <c r="G45" s="362"/>
      <c r="H45" s="181">
        <v>10</v>
      </c>
      <c r="I45" s="181">
        <v>5</v>
      </c>
      <c r="J45" s="181">
        <v>1</v>
      </c>
      <c r="K45" s="181" t="s">
        <v>160</v>
      </c>
      <c r="L45" s="181">
        <v>1</v>
      </c>
      <c r="M45" s="181" t="s">
        <v>160</v>
      </c>
      <c r="N45" s="181">
        <v>2</v>
      </c>
      <c r="O45" s="181" t="s">
        <v>160</v>
      </c>
      <c r="P45" s="181">
        <v>2</v>
      </c>
      <c r="Q45" s="181">
        <v>2</v>
      </c>
      <c r="R45" s="181">
        <v>1</v>
      </c>
      <c r="S45" s="181">
        <v>2</v>
      </c>
      <c r="T45" s="181">
        <v>4</v>
      </c>
      <c r="U45" s="181">
        <v>3</v>
      </c>
      <c r="V45" s="181">
        <v>6</v>
      </c>
      <c r="W45" s="181">
        <v>3</v>
      </c>
      <c r="X45" s="181">
        <v>8</v>
      </c>
      <c r="Y45" s="181">
        <v>3</v>
      </c>
      <c r="Z45" s="15">
        <v>9</v>
      </c>
      <c r="AA45" s="15">
        <v>10</v>
      </c>
      <c r="AB45" s="15">
        <v>13</v>
      </c>
      <c r="AC45" s="15">
        <v>10</v>
      </c>
      <c r="AD45" s="15">
        <v>13</v>
      </c>
      <c r="AE45" s="15">
        <v>18</v>
      </c>
      <c r="AF45" s="15">
        <v>18</v>
      </c>
      <c r="AG45" s="15">
        <v>5</v>
      </c>
      <c r="AH45" s="15">
        <v>35</v>
      </c>
      <c r="AI45" s="15">
        <v>24</v>
      </c>
      <c r="AJ45" s="15">
        <v>52</v>
      </c>
      <c r="AK45" s="15">
        <v>50</v>
      </c>
      <c r="AL45" s="15">
        <v>53</v>
      </c>
      <c r="AM45" s="15">
        <v>44</v>
      </c>
      <c r="AN45" s="15">
        <v>33</v>
      </c>
      <c r="AO45" s="15">
        <v>59</v>
      </c>
      <c r="AP45" s="15">
        <v>21</v>
      </c>
      <c r="AQ45" s="15">
        <v>46</v>
      </c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35"/>
      <c r="BE45" s="135"/>
      <c r="BF45" s="135"/>
      <c r="BG45" s="135"/>
      <c r="BH45" s="135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</row>
    <row r="46" spans="1:83" ht="19.5" customHeight="1">
      <c r="A46" s="4">
        <v>6</v>
      </c>
      <c r="B46" s="375">
        <f>SUM(D46:G46)</f>
        <v>621</v>
      </c>
      <c r="C46" s="374"/>
      <c r="D46" s="374">
        <v>315</v>
      </c>
      <c r="E46" s="374"/>
      <c r="F46" s="362">
        <v>306</v>
      </c>
      <c r="G46" s="362"/>
      <c r="H46" s="181">
        <v>8</v>
      </c>
      <c r="I46" s="181">
        <v>7</v>
      </c>
      <c r="J46" s="181">
        <v>1</v>
      </c>
      <c r="K46" s="181">
        <v>1</v>
      </c>
      <c r="L46" s="181">
        <v>1</v>
      </c>
      <c r="M46" s="181" t="s">
        <v>160</v>
      </c>
      <c r="N46" s="181" t="s">
        <v>160</v>
      </c>
      <c r="O46" s="181">
        <v>1</v>
      </c>
      <c r="P46" s="181">
        <v>4</v>
      </c>
      <c r="Q46" s="181">
        <v>2</v>
      </c>
      <c r="R46" s="181">
        <v>4</v>
      </c>
      <c r="S46" s="181">
        <v>1</v>
      </c>
      <c r="T46" s="181">
        <v>3</v>
      </c>
      <c r="U46" s="181">
        <v>7</v>
      </c>
      <c r="V46" s="181">
        <v>7</v>
      </c>
      <c r="W46" s="181">
        <v>7</v>
      </c>
      <c r="X46" s="181">
        <v>8</v>
      </c>
      <c r="Y46" s="181">
        <v>5</v>
      </c>
      <c r="Z46" s="181">
        <v>6</v>
      </c>
      <c r="AA46" s="15">
        <v>7</v>
      </c>
      <c r="AB46" s="15">
        <v>18</v>
      </c>
      <c r="AC46" s="15">
        <v>13</v>
      </c>
      <c r="AD46" s="15">
        <v>17</v>
      </c>
      <c r="AE46" s="15">
        <v>19</v>
      </c>
      <c r="AF46" s="15">
        <v>27</v>
      </c>
      <c r="AG46" s="15">
        <v>11</v>
      </c>
      <c r="AH46" s="15">
        <v>39</v>
      </c>
      <c r="AI46" s="15">
        <v>29</v>
      </c>
      <c r="AJ46" s="15">
        <v>47</v>
      </c>
      <c r="AK46" s="15">
        <v>37</v>
      </c>
      <c r="AL46" s="15">
        <v>56</v>
      </c>
      <c r="AM46" s="15">
        <v>67</v>
      </c>
      <c r="AN46" s="15">
        <v>39</v>
      </c>
      <c r="AO46" s="15">
        <v>47</v>
      </c>
      <c r="AP46" s="15">
        <v>30</v>
      </c>
      <c r="AQ46" s="15">
        <v>45</v>
      </c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35"/>
      <c r="BE46" s="135"/>
      <c r="BF46" s="135"/>
      <c r="BG46" s="135"/>
      <c r="BH46" s="135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</row>
    <row r="47" spans="1:83" ht="19.5" customHeight="1">
      <c r="A47" s="4">
        <v>7</v>
      </c>
      <c r="B47" s="375">
        <f>SUM(D47:G47)</f>
        <v>548</v>
      </c>
      <c r="C47" s="374"/>
      <c r="D47" s="374">
        <v>302</v>
      </c>
      <c r="E47" s="374"/>
      <c r="F47" s="362">
        <v>246</v>
      </c>
      <c r="G47" s="362"/>
      <c r="H47" s="181">
        <v>14</v>
      </c>
      <c r="I47" s="181">
        <v>11</v>
      </c>
      <c r="J47" s="181">
        <v>2</v>
      </c>
      <c r="K47" s="181" t="s">
        <v>160</v>
      </c>
      <c r="L47" s="181" t="s">
        <v>160</v>
      </c>
      <c r="M47" s="181" t="s">
        <v>160</v>
      </c>
      <c r="N47" s="181">
        <v>6</v>
      </c>
      <c r="O47" s="181">
        <v>1</v>
      </c>
      <c r="P47" s="181">
        <v>4</v>
      </c>
      <c r="Q47" s="181">
        <v>1</v>
      </c>
      <c r="R47" s="181">
        <v>4</v>
      </c>
      <c r="S47" s="181">
        <v>4</v>
      </c>
      <c r="T47" s="181">
        <v>5</v>
      </c>
      <c r="U47" s="181">
        <v>1</v>
      </c>
      <c r="V47" s="181">
        <v>3</v>
      </c>
      <c r="W47" s="181">
        <v>4</v>
      </c>
      <c r="X47" s="181">
        <v>5</v>
      </c>
      <c r="Y47" s="181">
        <v>5</v>
      </c>
      <c r="Z47" s="15">
        <v>15</v>
      </c>
      <c r="AA47" s="15">
        <v>4</v>
      </c>
      <c r="AB47" s="15">
        <v>15</v>
      </c>
      <c r="AC47" s="15">
        <v>6</v>
      </c>
      <c r="AD47" s="15">
        <v>14</v>
      </c>
      <c r="AE47" s="15">
        <v>8</v>
      </c>
      <c r="AF47" s="15">
        <v>26</v>
      </c>
      <c r="AG47" s="15">
        <v>18</v>
      </c>
      <c r="AH47" s="15">
        <v>31</v>
      </c>
      <c r="AI47" s="15">
        <v>21</v>
      </c>
      <c r="AJ47" s="15">
        <v>45</v>
      </c>
      <c r="AK47" s="15">
        <v>30</v>
      </c>
      <c r="AL47" s="15">
        <v>53</v>
      </c>
      <c r="AM47" s="15">
        <v>51</v>
      </c>
      <c r="AN47" s="15">
        <v>37</v>
      </c>
      <c r="AO47" s="15">
        <v>37</v>
      </c>
      <c r="AP47" s="15">
        <v>23</v>
      </c>
      <c r="AQ47" s="15">
        <v>44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35"/>
      <c r="BE47" s="135"/>
      <c r="BF47" s="135"/>
      <c r="BG47" s="135"/>
      <c r="BH47" s="135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</row>
    <row r="48" spans="1:83" ht="19.5" customHeight="1">
      <c r="A48" s="4">
        <v>8</v>
      </c>
      <c r="B48" s="375">
        <f>SUM(D48:G48)</f>
        <v>595</v>
      </c>
      <c r="C48" s="374"/>
      <c r="D48" s="374">
        <v>318</v>
      </c>
      <c r="E48" s="374"/>
      <c r="F48" s="362">
        <v>277</v>
      </c>
      <c r="G48" s="362"/>
      <c r="H48" s="181">
        <v>5</v>
      </c>
      <c r="I48" s="181">
        <v>3</v>
      </c>
      <c r="J48" s="181">
        <v>6</v>
      </c>
      <c r="K48" s="181">
        <v>2</v>
      </c>
      <c r="L48" s="181">
        <v>1</v>
      </c>
      <c r="M48" s="181" t="s">
        <v>160</v>
      </c>
      <c r="N48" s="181">
        <v>2</v>
      </c>
      <c r="O48" s="181">
        <v>2</v>
      </c>
      <c r="P48" s="181">
        <v>2</v>
      </c>
      <c r="Q48" s="181" t="s">
        <v>160</v>
      </c>
      <c r="R48" s="181">
        <v>3</v>
      </c>
      <c r="S48" s="181">
        <v>1</v>
      </c>
      <c r="T48" s="181">
        <v>2</v>
      </c>
      <c r="U48" s="181">
        <v>1</v>
      </c>
      <c r="V48" s="181">
        <v>2</v>
      </c>
      <c r="W48" s="181">
        <v>3</v>
      </c>
      <c r="X48" s="181">
        <v>6</v>
      </c>
      <c r="Y48" s="181">
        <v>6</v>
      </c>
      <c r="Z48" s="15">
        <v>14</v>
      </c>
      <c r="AA48" s="15">
        <v>6</v>
      </c>
      <c r="AB48" s="15">
        <v>14</v>
      </c>
      <c r="AC48" s="15">
        <v>8</v>
      </c>
      <c r="AD48" s="15">
        <v>20</v>
      </c>
      <c r="AE48" s="15">
        <v>13</v>
      </c>
      <c r="AF48" s="15">
        <v>35</v>
      </c>
      <c r="AG48" s="15">
        <v>15</v>
      </c>
      <c r="AH48" s="15">
        <v>39</v>
      </c>
      <c r="AI48" s="15">
        <v>34</v>
      </c>
      <c r="AJ48" s="15">
        <v>45</v>
      </c>
      <c r="AK48" s="15">
        <v>38</v>
      </c>
      <c r="AL48" s="15">
        <v>66</v>
      </c>
      <c r="AM48" s="15">
        <v>52</v>
      </c>
      <c r="AN48" s="15">
        <v>38</v>
      </c>
      <c r="AO48" s="15">
        <v>39</v>
      </c>
      <c r="AP48" s="15">
        <v>18</v>
      </c>
      <c r="AQ48" s="15">
        <v>54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35"/>
      <c r="BE48" s="135"/>
      <c r="BF48" s="135"/>
      <c r="BG48" s="135"/>
      <c r="BH48" s="135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</row>
    <row r="49" spans="1:83" ht="19.5" customHeight="1">
      <c r="A49" s="183"/>
      <c r="B49" s="375"/>
      <c r="C49" s="374"/>
      <c r="D49" s="374"/>
      <c r="E49" s="374"/>
      <c r="F49" s="374"/>
      <c r="G49" s="374"/>
      <c r="H49" s="15"/>
      <c r="I49" s="15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35"/>
      <c r="BE49" s="135"/>
      <c r="BF49" s="135"/>
      <c r="BG49" s="135"/>
      <c r="BH49" s="135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</row>
    <row r="50" spans="1:83" ht="19.5" customHeight="1">
      <c r="A50" s="4">
        <v>9</v>
      </c>
      <c r="B50" s="375">
        <f>SUM(D50:G50)</f>
        <v>551</v>
      </c>
      <c r="C50" s="374"/>
      <c r="D50" s="374">
        <v>292</v>
      </c>
      <c r="E50" s="374"/>
      <c r="F50" s="362">
        <v>259</v>
      </c>
      <c r="G50" s="362"/>
      <c r="H50" s="181">
        <v>7</v>
      </c>
      <c r="I50" s="181">
        <v>6</v>
      </c>
      <c r="J50" s="181">
        <v>1</v>
      </c>
      <c r="K50" s="181" t="s">
        <v>160</v>
      </c>
      <c r="L50" s="181">
        <v>1</v>
      </c>
      <c r="M50" s="181" t="s">
        <v>160</v>
      </c>
      <c r="N50" s="181">
        <v>5</v>
      </c>
      <c r="O50" s="181" t="s">
        <v>217</v>
      </c>
      <c r="P50" s="181">
        <v>3</v>
      </c>
      <c r="Q50" s="181">
        <v>2</v>
      </c>
      <c r="R50" s="181">
        <v>3</v>
      </c>
      <c r="S50" s="181">
        <v>1</v>
      </c>
      <c r="T50" s="181">
        <v>7</v>
      </c>
      <c r="U50" s="181">
        <v>1</v>
      </c>
      <c r="V50" s="181">
        <v>4</v>
      </c>
      <c r="W50" s="181">
        <v>4</v>
      </c>
      <c r="X50" s="181">
        <v>5</v>
      </c>
      <c r="Y50" s="181">
        <v>1</v>
      </c>
      <c r="Z50" s="15">
        <v>10</v>
      </c>
      <c r="AA50" s="15">
        <v>3</v>
      </c>
      <c r="AB50" s="15">
        <v>14</v>
      </c>
      <c r="AC50" s="15">
        <v>5</v>
      </c>
      <c r="AD50" s="15">
        <v>12</v>
      </c>
      <c r="AE50" s="15">
        <v>12</v>
      </c>
      <c r="AF50" s="15">
        <v>24</v>
      </c>
      <c r="AG50" s="15">
        <v>18</v>
      </c>
      <c r="AH50" s="15">
        <v>34</v>
      </c>
      <c r="AI50" s="15">
        <v>26</v>
      </c>
      <c r="AJ50" s="15">
        <v>53</v>
      </c>
      <c r="AK50" s="15">
        <v>29</v>
      </c>
      <c r="AL50" s="15">
        <v>45</v>
      </c>
      <c r="AM50" s="15">
        <v>51</v>
      </c>
      <c r="AN50" s="15">
        <v>48</v>
      </c>
      <c r="AO50" s="15">
        <v>47</v>
      </c>
      <c r="AP50" s="15">
        <v>16</v>
      </c>
      <c r="AQ50" s="15">
        <v>53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35"/>
      <c r="BE50" s="135"/>
      <c r="BF50" s="135"/>
      <c r="BG50" s="135"/>
      <c r="BH50" s="135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</row>
    <row r="51" spans="1:83" ht="19.5" customHeight="1">
      <c r="A51" s="4">
        <v>10</v>
      </c>
      <c r="B51" s="375">
        <f>SUM(D51:G51)</f>
        <v>647</v>
      </c>
      <c r="C51" s="374"/>
      <c r="D51" s="374">
        <v>336</v>
      </c>
      <c r="E51" s="374"/>
      <c r="F51" s="362">
        <v>311</v>
      </c>
      <c r="G51" s="362"/>
      <c r="H51" s="181">
        <v>8</v>
      </c>
      <c r="I51" s="181">
        <v>8</v>
      </c>
      <c r="J51" s="181">
        <v>2</v>
      </c>
      <c r="K51" s="181" t="s">
        <v>217</v>
      </c>
      <c r="L51" s="181" t="s">
        <v>160</v>
      </c>
      <c r="M51" s="181">
        <v>2</v>
      </c>
      <c r="N51" s="181">
        <v>2</v>
      </c>
      <c r="O51" s="181" t="s">
        <v>218</v>
      </c>
      <c r="P51" s="181" t="s">
        <v>160</v>
      </c>
      <c r="Q51" s="181">
        <v>1</v>
      </c>
      <c r="R51" s="181">
        <v>3</v>
      </c>
      <c r="S51" s="181">
        <v>3</v>
      </c>
      <c r="T51" s="181">
        <v>8</v>
      </c>
      <c r="U51" s="181">
        <v>4</v>
      </c>
      <c r="V51" s="181">
        <v>9</v>
      </c>
      <c r="W51" s="181">
        <v>2</v>
      </c>
      <c r="X51" s="181">
        <v>18</v>
      </c>
      <c r="Y51" s="181">
        <v>7</v>
      </c>
      <c r="Z51" s="15">
        <v>10</v>
      </c>
      <c r="AA51" s="15">
        <v>4</v>
      </c>
      <c r="AB51" s="15">
        <v>15</v>
      </c>
      <c r="AC51" s="15">
        <v>11</v>
      </c>
      <c r="AD51" s="15">
        <v>21</v>
      </c>
      <c r="AE51" s="15">
        <v>14</v>
      </c>
      <c r="AF51" s="15">
        <v>27</v>
      </c>
      <c r="AG51" s="15">
        <v>19</v>
      </c>
      <c r="AH51" s="15">
        <v>40</v>
      </c>
      <c r="AI51" s="15">
        <v>31</v>
      </c>
      <c r="AJ51" s="15">
        <v>55</v>
      </c>
      <c r="AK51" s="15">
        <v>29</v>
      </c>
      <c r="AL51" s="15">
        <v>51</v>
      </c>
      <c r="AM51" s="15">
        <v>61</v>
      </c>
      <c r="AN51" s="15">
        <v>44</v>
      </c>
      <c r="AO51" s="15">
        <v>52</v>
      </c>
      <c r="AP51" s="15">
        <v>23</v>
      </c>
      <c r="AQ51" s="15">
        <v>63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35"/>
      <c r="BE51" s="135"/>
      <c r="BF51" s="135"/>
      <c r="BG51" s="135"/>
      <c r="BH51" s="135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</row>
    <row r="52" spans="1:83" ht="19.5" customHeight="1">
      <c r="A52" s="4">
        <v>11</v>
      </c>
      <c r="B52" s="375">
        <f>SUM(D52:G52)</f>
        <v>640</v>
      </c>
      <c r="C52" s="374"/>
      <c r="D52" s="374">
        <v>325</v>
      </c>
      <c r="E52" s="374"/>
      <c r="F52" s="362">
        <v>315</v>
      </c>
      <c r="G52" s="362"/>
      <c r="H52" s="181">
        <v>7</v>
      </c>
      <c r="I52" s="181">
        <v>6</v>
      </c>
      <c r="J52" s="181">
        <v>2</v>
      </c>
      <c r="K52" s="181" t="s">
        <v>217</v>
      </c>
      <c r="L52" s="181">
        <v>1</v>
      </c>
      <c r="M52" s="181" t="s">
        <v>217</v>
      </c>
      <c r="N52" s="181">
        <v>2</v>
      </c>
      <c r="O52" s="181">
        <v>1</v>
      </c>
      <c r="P52" s="181">
        <v>3</v>
      </c>
      <c r="Q52" s="181">
        <v>1</v>
      </c>
      <c r="R52" s="181">
        <v>2</v>
      </c>
      <c r="S52" s="181">
        <v>2</v>
      </c>
      <c r="T52" s="181">
        <v>3</v>
      </c>
      <c r="U52" s="181">
        <v>3</v>
      </c>
      <c r="V52" s="181">
        <v>3</v>
      </c>
      <c r="W52" s="181">
        <v>3</v>
      </c>
      <c r="X52" s="181">
        <v>9</v>
      </c>
      <c r="Y52" s="181">
        <v>7</v>
      </c>
      <c r="Z52" s="15">
        <v>9</v>
      </c>
      <c r="AA52" s="15">
        <v>6</v>
      </c>
      <c r="AB52" s="15">
        <v>18</v>
      </c>
      <c r="AC52" s="15">
        <v>9</v>
      </c>
      <c r="AD52" s="15">
        <v>25</v>
      </c>
      <c r="AE52" s="15">
        <v>9</v>
      </c>
      <c r="AF52" s="15">
        <v>22</v>
      </c>
      <c r="AG52" s="15">
        <v>15</v>
      </c>
      <c r="AH52" s="15">
        <v>48</v>
      </c>
      <c r="AI52" s="15">
        <v>27</v>
      </c>
      <c r="AJ52" s="15">
        <v>51</v>
      </c>
      <c r="AK52" s="15">
        <v>46</v>
      </c>
      <c r="AL52" s="15">
        <v>58</v>
      </c>
      <c r="AM52" s="15">
        <v>63</v>
      </c>
      <c r="AN52" s="15">
        <v>36</v>
      </c>
      <c r="AO52" s="15">
        <v>55</v>
      </c>
      <c r="AP52" s="15">
        <v>26</v>
      </c>
      <c r="AQ52" s="15">
        <v>62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35"/>
      <c r="BE52" s="135"/>
      <c r="BF52" s="135"/>
      <c r="BG52" s="135"/>
      <c r="BH52" s="135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</row>
    <row r="53" spans="1:83" ht="19.5" customHeight="1">
      <c r="A53" s="169">
        <v>12</v>
      </c>
      <c r="B53" s="386">
        <f>SUM(D53:G53)</f>
        <v>695</v>
      </c>
      <c r="C53" s="387"/>
      <c r="D53" s="387">
        <v>376</v>
      </c>
      <c r="E53" s="387"/>
      <c r="F53" s="370">
        <v>319</v>
      </c>
      <c r="G53" s="370"/>
      <c r="H53" s="146">
        <v>2</v>
      </c>
      <c r="I53" s="146">
        <v>5</v>
      </c>
      <c r="J53" s="146" t="s">
        <v>160</v>
      </c>
      <c r="K53" s="146" t="s">
        <v>160</v>
      </c>
      <c r="L53" s="146" t="s">
        <v>218</v>
      </c>
      <c r="M53" s="146">
        <v>2</v>
      </c>
      <c r="N53" s="146">
        <v>5</v>
      </c>
      <c r="O53" s="146" t="s">
        <v>218</v>
      </c>
      <c r="P53" s="146">
        <v>3</v>
      </c>
      <c r="Q53" s="146" t="s">
        <v>218</v>
      </c>
      <c r="R53" s="146">
        <v>3</v>
      </c>
      <c r="S53" s="146">
        <v>5</v>
      </c>
      <c r="T53" s="146">
        <v>7</v>
      </c>
      <c r="U53" s="146">
        <v>3</v>
      </c>
      <c r="V53" s="146">
        <v>2</v>
      </c>
      <c r="W53" s="146">
        <v>5</v>
      </c>
      <c r="X53" s="146">
        <v>9</v>
      </c>
      <c r="Y53" s="146">
        <v>3</v>
      </c>
      <c r="Z53" s="145">
        <v>20</v>
      </c>
      <c r="AA53" s="145">
        <v>7</v>
      </c>
      <c r="AB53" s="145">
        <v>13</v>
      </c>
      <c r="AC53" s="146">
        <v>7</v>
      </c>
      <c r="AD53" s="145">
        <v>13</v>
      </c>
      <c r="AE53" s="146">
        <v>11</v>
      </c>
      <c r="AF53" s="145">
        <v>21</v>
      </c>
      <c r="AG53" s="145">
        <v>17</v>
      </c>
      <c r="AH53" s="145">
        <v>47</v>
      </c>
      <c r="AI53" s="145">
        <v>50</v>
      </c>
      <c r="AJ53" s="145">
        <v>68</v>
      </c>
      <c r="AK53" s="145">
        <v>31</v>
      </c>
      <c r="AL53" s="145">
        <v>67</v>
      </c>
      <c r="AM53" s="145">
        <v>51</v>
      </c>
      <c r="AN53" s="145">
        <v>64</v>
      </c>
      <c r="AO53" s="145">
        <v>61</v>
      </c>
      <c r="AP53" s="145">
        <v>32</v>
      </c>
      <c r="AQ53" s="145">
        <v>61</v>
      </c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35"/>
      <c r="BE53" s="135"/>
      <c r="BF53" s="135"/>
      <c r="BG53" s="135"/>
      <c r="BH53" s="135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</row>
    <row r="54" spans="1:83" ht="19.5" customHeight="1">
      <c r="A54" s="15" t="s">
        <v>111</v>
      </c>
      <c r="B54" s="51"/>
      <c r="C54" s="5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35"/>
      <c r="BE54" s="135"/>
      <c r="BF54" s="135"/>
      <c r="BG54" s="135"/>
      <c r="BH54" s="135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</row>
    <row r="55" spans="2:83" ht="19.5" customHeight="1">
      <c r="B55" s="51"/>
      <c r="C55" s="5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35"/>
      <c r="BE55" s="135"/>
      <c r="BF55" s="135"/>
      <c r="BG55" s="135"/>
      <c r="BH55" s="135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</row>
    <row r="56" spans="1:83" ht="14.25">
      <c r="A56" s="135"/>
      <c r="B56" s="182"/>
      <c r="C56" s="18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</row>
    <row r="57" spans="1:83" ht="14.25">
      <c r="A57" s="135"/>
      <c r="B57" s="147"/>
      <c r="C57" s="147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</row>
    <row r="58" spans="1:83" ht="14.25">
      <c r="A58" s="135"/>
      <c r="B58" s="147"/>
      <c r="C58" s="147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</row>
    <row r="59" spans="1:83" ht="14.25">
      <c r="A59" s="135"/>
      <c r="B59" s="147"/>
      <c r="C59" s="147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</row>
    <row r="60" spans="1:83" ht="14.25">
      <c r="A60" s="135"/>
      <c r="B60" s="147"/>
      <c r="C60" s="147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5"/>
      <c r="BE60" s="135"/>
      <c r="BF60" s="135"/>
      <c r="BG60" s="135"/>
      <c r="BH60" s="135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</row>
    <row r="61" spans="1:83" ht="14.25">
      <c r="A61" s="135"/>
      <c r="B61" s="172"/>
      <c r="C61" s="172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5"/>
      <c r="BE61" s="135"/>
      <c r="BF61" s="135"/>
      <c r="BG61" s="135"/>
      <c r="BH61" s="135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</row>
    <row r="62" spans="1:83" ht="14.25">
      <c r="A62" s="135"/>
      <c r="B62" s="172"/>
      <c r="C62" s="172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</row>
    <row r="63" spans="1:83" ht="13.5">
      <c r="A63" s="173"/>
      <c r="B63" s="153"/>
      <c r="C63" s="15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</row>
    <row r="64" spans="1:83" ht="13.5">
      <c r="A64" s="173"/>
      <c r="B64" s="153"/>
      <c r="C64" s="15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</row>
    <row r="65" spans="1:83" ht="13.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</row>
    <row r="66" spans="1:83" ht="13.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</row>
    <row r="67" spans="1:83" ht="13.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</row>
    <row r="68" spans="1:83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</row>
    <row r="69" spans="1:83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</row>
    <row r="70" spans="1:83" ht="13.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</row>
    <row r="71" spans="1:83" ht="13.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</row>
    <row r="72" spans="1:83" ht="13.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</row>
    <row r="73" spans="1:83" ht="13.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</row>
    <row r="74" spans="1:83" ht="13.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</row>
    <row r="75" spans="1:83" ht="13.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</row>
    <row r="76" spans="1:83" ht="13.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</row>
    <row r="77" spans="1:83" ht="13.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</row>
    <row r="78" spans="1:83" ht="13.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</row>
    <row r="79" spans="1:83" ht="13.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</row>
    <row r="80" spans="1:83" ht="13.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</row>
    <row r="81" spans="1:83" ht="13.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</row>
    <row r="82" spans="1:83" ht="13.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</row>
    <row r="83" spans="1:83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</row>
    <row r="84" spans="1:83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</row>
    <row r="85" spans="1:83" ht="13.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</row>
    <row r="86" spans="1:83" ht="13.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</row>
    <row r="87" spans="1:83" ht="13.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</row>
    <row r="88" spans="1:83" ht="13.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</row>
    <row r="89" spans="1:83" ht="13.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</row>
    <row r="90" spans="1:83" ht="13.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</row>
    <row r="91" spans="1:83" ht="13.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</row>
    <row r="92" spans="1:83" ht="13.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</row>
    <row r="93" spans="1:83" ht="13.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</row>
    <row r="94" spans="1:8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</row>
    <row r="95" spans="1:8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</row>
    <row r="96" spans="1:83" ht="13.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</row>
    <row r="97" spans="1:83" ht="13.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</row>
    <row r="98" spans="1:83" ht="13.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</row>
    <row r="99" spans="1:83" ht="13.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</row>
    <row r="100" spans="1:83" ht="13.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</row>
    <row r="101" spans="1:83" ht="13.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</row>
    <row r="102" spans="1:83" ht="13.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</row>
    <row r="103" spans="1:83" ht="13.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</row>
    <row r="104" spans="1:83" ht="13.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</row>
    <row r="105" spans="1:8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</row>
    <row r="106" spans="1:8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</row>
    <row r="107" spans="1:83" ht="13.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</row>
    <row r="108" spans="1:83" ht="13.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</row>
    <row r="109" spans="1:83" ht="13.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</row>
    <row r="110" spans="1:83" ht="13.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</row>
    <row r="111" spans="1:83" ht="13.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</row>
    <row r="112" spans="1:83" ht="13.5">
      <c r="A112" s="171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</row>
  </sheetData>
  <sheetProtection/>
  <mergeCells count="655"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AR29:AS29"/>
    <mergeCell ref="AJ29:AK29"/>
    <mergeCell ref="AL29:AM29"/>
    <mergeCell ref="AN29:AO29"/>
    <mergeCell ref="AP29:AQ29"/>
    <mergeCell ref="T29:U29"/>
    <mergeCell ref="V29:W29"/>
    <mergeCell ref="F38:G38"/>
    <mergeCell ref="R29:S29"/>
    <mergeCell ref="AT29:AU29"/>
    <mergeCell ref="X29:Y29"/>
    <mergeCell ref="Z29:AA29"/>
    <mergeCell ref="AB29:AC29"/>
    <mergeCell ref="AD29:AE29"/>
    <mergeCell ref="AN36:AO36"/>
    <mergeCell ref="N36:O36"/>
    <mergeCell ref="P36:Q36"/>
    <mergeCell ref="R36:S36"/>
    <mergeCell ref="T36:U36"/>
    <mergeCell ref="V36:W36"/>
    <mergeCell ref="X36:Y36"/>
    <mergeCell ref="AD36:AE36"/>
    <mergeCell ref="AF36:AG36"/>
    <mergeCell ref="Z36:AA36"/>
    <mergeCell ref="A4:BC4"/>
    <mergeCell ref="A6:BC6"/>
    <mergeCell ref="Z24:AA24"/>
    <mergeCell ref="AX29:AY29"/>
    <mergeCell ref="AZ29:BA29"/>
    <mergeCell ref="BB29:BC29"/>
    <mergeCell ref="J29:K29"/>
    <mergeCell ref="L29:M29"/>
    <mergeCell ref="N29:O29"/>
    <mergeCell ref="P29:Q29"/>
    <mergeCell ref="AT28:AU28"/>
    <mergeCell ref="AV28:AW28"/>
    <mergeCell ref="BB28:BC28"/>
    <mergeCell ref="B29:C29"/>
    <mergeCell ref="D29:E29"/>
    <mergeCell ref="F29:G29"/>
    <mergeCell ref="H29:I29"/>
    <mergeCell ref="AV29:AW29"/>
    <mergeCell ref="AF29:AG29"/>
    <mergeCell ref="AH29:AI29"/>
    <mergeCell ref="AH28:AI28"/>
    <mergeCell ref="AJ28:AK28"/>
    <mergeCell ref="AL28:AM28"/>
    <mergeCell ref="AN28:AO28"/>
    <mergeCell ref="AP28:AQ28"/>
    <mergeCell ref="AR28:AS28"/>
    <mergeCell ref="BB27:BC27"/>
    <mergeCell ref="AN27:AO27"/>
    <mergeCell ref="AP27:AQ27"/>
    <mergeCell ref="AR27:AS27"/>
    <mergeCell ref="AT27:AU27"/>
    <mergeCell ref="AV27:AW27"/>
    <mergeCell ref="AX27:AY27"/>
    <mergeCell ref="B28:C28"/>
    <mergeCell ref="D28:E28"/>
    <mergeCell ref="F28:G28"/>
    <mergeCell ref="H28:I28"/>
    <mergeCell ref="AZ27:BA27"/>
    <mergeCell ref="X28:Y28"/>
    <mergeCell ref="AX28:AY28"/>
    <mergeCell ref="AZ28:BA28"/>
    <mergeCell ref="AD28:AE28"/>
    <mergeCell ref="AF28:AG28"/>
    <mergeCell ref="AH27:AI27"/>
    <mergeCell ref="J28:K28"/>
    <mergeCell ref="L28:M28"/>
    <mergeCell ref="N28:O28"/>
    <mergeCell ref="P28:Q28"/>
    <mergeCell ref="Z28:AA28"/>
    <mergeCell ref="AB28:AC28"/>
    <mergeCell ref="R28:S28"/>
    <mergeCell ref="T28:U28"/>
    <mergeCell ref="V28:W28"/>
    <mergeCell ref="AL27:AM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Z26:BA26"/>
    <mergeCell ref="BB26:BC26"/>
    <mergeCell ref="B27:C27"/>
    <mergeCell ref="D27:E27"/>
    <mergeCell ref="F27:G27"/>
    <mergeCell ref="H27:I27"/>
    <mergeCell ref="J27:K27"/>
    <mergeCell ref="L27:M27"/>
    <mergeCell ref="N27:O27"/>
    <mergeCell ref="AJ27:AK27"/>
    <mergeCell ref="T26:U26"/>
    <mergeCell ref="AT26:AU26"/>
    <mergeCell ref="AV26:AW26"/>
    <mergeCell ref="Z26:AA26"/>
    <mergeCell ref="AB26:AC26"/>
    <mergeCell ref="AD26:AE26"/>
    <mergeCell ref="AF26:AG26"/>
    <mergeCell ref="AH26:AI26"/>
    <mergeCell ref="AJ26:AK26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AT25:AU25"/>
    <mergeCell ref="AV25:AW25"/>
    <mergeCell ref="AX25:AY25"/>
    <mergeCell ref="V26:W26"/>
    <mergeCell ref="X26:Y26"/>
    <mergeCell ref="AL26:AM26"/>
    <mergeCell ref="AN26:AO26"/>
    <mergeCell ref="AP26:AQ26"/>
    <mergeCell ref="AR26:AS26"/>
    <mergeCell ref="AX26:AY26"/>
    <mergeCell ref="Z25:AA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AR25:AS25"/>
    <mergeCell ref="AX24:AY24"/>
    <mergeCell ref="AZ24:BA24"/>
    <mergeCell ref="L25:M25"/>
    <mergeCell ref="N25:O25"/>
    <mergeCell ref="X25:Y25"/>
    <mergeCell ref="AB25:AC25"/>
    <mergeCell ref="P25:Q25"/>
    <mergeCell ref="R25:S25"/>
    <mergeCell ref="T25:U25"/>
    <mergeCell ref="V25:W25"/>
    <mergeCell ref="BB24:BC24"/>
    <mergeCell ref="B25:C25"/>
    <mergeCell ref="D25:E25"/>
    <mergeCell ref="F25:G25"/>
    <mergeCell ref="H25:I25"/>
    <mergeCell ref="J25:K25"/>
    <mergeCell ref="AH24:AI24"/>
    <mergeCell ref="AJ24:AK24"/>
    <mergeCell ref="AL24:AM24"/>
    <mergeCell ref="AN24:AO24"/>
    <mergeCell ref="N24:O24"/>
    <mergeCell ref="P24:Q24"/>
    <mergeCell ref="AB24:AC24"/>
    <mergeCell ref="AD24:AE24"/>
    <mergeCell ref="AF24:AG24"/>
    <mergeCell ref="R24:S24"/>
    <mergeCell ref="T24:U24"/>
    <mergeCell ref="V24:W24"/>
    <mergeCell ref="B24:C24"/>
    <mergeCell ref="D24:E24"/>
    <mergeCell ref="F24:G24"/>
    <mergeCell ref="H24:I24"/>
    <mergeCell ref="J24:K24"/>
    <mergeCell ref="L24:M24"/>
    <mergeCell ref="AP23:AQ23"/>
    <mergeCell ref="AR23:AS23"/>
    <mergeCell ref="AT23:AU23"/>
    <mergeCell ref="AV23:AW23"/>
    <mergeCell ref="AX23:AY23"/>
    <mergeCell ref="X24:Y24"/>
    <mergeCell ref="AP24:AQ24"/>
    <mergeCell ref="AR24:AS24"/>
    <mergeCell ref="AT24:AU24"/>
    <mergeCell ref="AV24:AW24"/>
    <mergeCell ref="V23:W23"/>
    <mergeCell ref="X23:Y23"/>
    <mergeCell ref="Z23:AA23"/>
    <mergeCell ref="AZ23:BA23"/>
    <mergeCell ref="BB23:BC23"/>
    <mergeCell ref="AF23:AG23"/>
    <mergeCell ref="AH23:AI23"/>
    <mergeCell ref="AJ23:AK23"/>
    <mergeCell ref="AL23:AM23"/>
    <mergeCell ref="AN23:AO23"/>
    <mergeCell ref="AD23:AE23"/>
    <mergeCell ref="BB22:BC22"/>
    <mergeCell ref="B23:C23"/>
    <mergeCell ref="D23:E23"/>
    <mergeCell ref="F23:G23"/>
    <mergeCell ref="H23:I23"/>
    <mergeCell ref="J23:K23"/>
    <mergeCell ref="L23:M23"/>
    <mergeCell ref="N23:O23"/>
    <mergeCell ref="T23:U23"/>
    <mergeCell ref="AZ22:BA22"/>
    <mergeCell ref="P23:Q23"/>
    <mergeCell ref="R23:S23"/>
    <mergeCell ref="AP22:AQ22"/>
    <mergeCell ref="AR22:AS22"/>
    <mergeCell ref="AD22:AE22"/>
    <mergeCell ref="AF22:AG22"/>
    <mergeCell ref="AH22:AI22"/>
    <mergeCell ref="AJ22:AK22"/>
    <mergeCell ref="AB23:AC23"/>
    <mergeCell ref="AV19:AW19"/>
    <mergeCell ref="AX19:AY19"/>
    <mergeCell ref="V22:W22"/>
    <mergeCell ref="X22:Y22"/>
    <mergeCell ref="AT22:AU22"/>
    <mergeCell ref="AV22:AW22"/>
    <mergeCell ref="AL22:AM22"/>
    <mergeCell ref="AN22:AO22"/>
    <mergeCell ref="AX22:AY22"/>
    <mergeCell ref="AF19:AG19"/>
    <mergeCell ref="B22:C22"/>
    <mergeCell ref="D22:E22"/>
    <mergeCell ref="F22:G22"/>
    <mergeCell ref="H22:I22"/>
    <mergeCell ref="AZ19:BA19"/>
    <mergeCell ref="BB19:BC19"/>
    <mergeCell ref="AN19:AO19"/>
    <mergeCell ref="AP19:AQ19"/>
    <mergeCell ref="AR19:AS19"/>
    <mergeCell ref="AT19:AU19"/>
    <mergeCell ref="J22:K22"/>
    <mergeCell ref="L22:M22"/>
    <mergeCell ref="N22:O22"/>
    <mergeCell ref="P22:Q22"/>
    <mergeCell ref="Z22:AA22"/>
    <mergeCell ref="AB22:AC22"/>
    <mergeCell ref="R22:S22"/>
    <mergeCell ref="T22:U22"/>
    <mergeCell ref="N19:O19"/>
    <mergeCell ref="AJ19:AK19"/>
    <mergeCell ref="AL19:AM19"/>
    <mergeCell ref="P19:Q19"/>
    <mergeCell ref="R19:S19"/>
    <mergeCell ref="T19:U19"/>
    <mergeCell ref="V19:W19"/>
    <mergeCell ref="X19:Y19"/>
    <mergeCell ref="Z19:AA19"/>
    <mergeCell ref="AB19:AC19"/>
    <mergeCell ref="B19:C19"/>
    <mergeCell ref="D19:E19"/>
    <mergeCell ref="F19:G19"/>
    <mergeCell ref="H19:I19"/>
    <mergeCell ref="J19:K19"/>
    <mergeCell ref="L19:M19"/>
    <mergeCell ref="AR18:AS18"/>
    <mergeCell ref="AX18:AY18"/>
    <mergeCell ref="AZ18:BA18"/>
    <mergeCell ref="AT18:AU18"/>
    <mergeCell ref="AV18:AW18"/>
    <mergeCell ref="BB18:BC18"/>
    <mergeCell ref="AN18:AO18"/>
    <mergeCell ref="Z18:AA18"/>
    <mergeCell ref="AB18:AC18"/>
    <mergeCell ref="AD18:AE18"/>
    <mergeCell ref="AF18:AG18"/>
    <mergeCell ref="AP18:AQ18"/>
    <mergeCell ref="N18:O18"/>
    <mergeCell ref="V18:W18"/>
    <mergeCell ref="X18:Y18"/>
    <mergeCell ref="AH18:AI18"/>
    <mergeCell ref="AJ18:AK18"/>
    <mergeCell ref="AL18:AM18"/>
    <mergeCell ref="AR17:AS17"/>
    <mergeCell ref="AT17:AU17"/>
    <mergeCell ref="AV17:AW17"/>
    <mergeCell ref="BB17:BC17"/>
    <mergeCell ref="B18:C18"/>
    <mergeCell ref="D18:E18"/>
    <mergeCell ref="F18:G18"/>
    <mergeCell ref="H18:I18"/>
    <mergeCell ref="J18:K18"/>
    <mergeCell ref="L18:M18"/>
    <mergeCell ref="X17:Y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AP17:AQ17"/>
    <mergeCell ref="AZ16:BA16"/>
    <mergeCell ref="BB16:BC16"/>
    <mergeCell ref="AN16:AO16"/>
    <mergeCell ref="AP16:AQ16"/>
    <mergeCell ref="AR16:AS16"/>
    <mergeCell ref="AT16:AU16"/>
    <mergeCell ref="AV16:AW16"/>
    <mergeCell ref="AX16:AY16"/>
    <mergeCell ref="P17:Q17"/>
    <mergeCell ref="Z17:AA17"/>
    <mergeCell ref="AB17:AC17"/>
    <mergeCell ref="R17:S17"/>
    <mergeCell ref="T17:U17"/>
    <mergeCell ref="B17:C17"/>
    <mergeCell ref="D17:E17"/>
    <mergeCell ref="F17:G17"/>
    <mergeCell ref="H17:I17"/>
    <mergeCell ref="V17:W17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D16:E16"/>
    <mergeCell ref="F16:G16"/>
    <mergeCell ref="H16:I16"/>
    <mergeCell ref="J16:K16"/>
    <mergeCell ref="L16:M16"/>
    <mergeCell ref="N16:O16"/>
    <mergeCell ref="AN15:AO15"/>
    <mergeCell ref="AP15:AQ15"/>
    <mergeCell ref="AR15:AS15"/>
    <mergeCell ref="AX15:AY15"/>
    <mergeCell ref="AZ15:BA15"/>
    <mergeCell ref="BB15:BC15"/>
    <mergeCell ref="R15:S15"/>
    <mergeCell ref="T15:U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V15:W15"/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X14:Y14"/>
    <mergeCell ref="Z14:AA14"/>
    <mergeCell ref="AZ14:BA14"/>
    <mergeCell ref="BB14:BC14"/>
    <mergeCell ref="AF14:AG14"/>
    <mergeCell ref="AH14:AI14"/>
    <mergeCell ref="AJ14:AK14"/>
    <mergeCell ref="AL14:AM14"/>
    <mergeCell ref="AP14:AQ14"/>
    <mergeCell ref="AT13:AU13"/>
    <mergeCell ref="AV13:AW13"/>
    <mergeCell ref="AV14:AW14"/>
    <mergeCell ref="AX14:AY14"/>
    <mergeCell ref="AB13:AC13"/>
    <mergeCell ref="AD13:AE13"/>
    <mergeCell ref="AB14:AC14"/>
    <mergeCell ref="AD14:AE14"/>
    <mergeCell ref="AR14:AS14"/>
    <mergeCell ref="AT14:AU14"/>
    <mergeCell ref="AZ13:BA13"/>
    <mergeCell ref="AX13:AY13"/>
    <mergeCell ref="AJ12:AK12"/>
    <mergeCell ref="BB13:BC13"/>
    <mergeCell ref="AF13:AG13"/>
    <mergeCell ref="AH13:AI13"/>
    <mergeCell ref="AJ13:AK13"/>
    <mergeCell ref="AL13:AM13"/>
    <mergeCell ref="AN13:AO13"/>
    <mergeCell ref="AP13:AQ13"/>
    <mergeCell ref="BB12:BC12"/>
    <mergeCell ref="B13:C13"/>
    <mergeCell ref="D13:E13"/>
    <mergeCell ref="F13:G13"/>
    <mergeCell ref="H13:I13"/>
    <mergeCell ref="J13:K13"/>
    <mergeCell ref="AT12:AU12"/>
    <mergeCell ref="L13:M13"/>
    <mergeCell ref="N13:O13"/>
    <mergeCell ref="AZ12:BA12"/>
    <mergeCell ref="AZ10:BA10"/>
    <mergeCell ref="BB10:BC10"/>
    <mergeCell ref="AN10:AO10"/>
    <mergeCell ref="AP10:AQ10"/>
    <mergeCell ref="AR10:AS10"/>
    <mergeCell ref="AT10:AU10"/>
    <mergeCell ref="AV10:AW10"/>
    <mergeCell ref="AX10:AY10"/>
    <mergeCell ref="J12:K12"/>
    <mergeCell ref="L12:M12"/>
    <mergeCell ref="N12:O12"/>
    <mergeCell ref="P12:Q12"/>
    <mergeCell ref="Z12:AA12"/>
    <mergeCell ref="AB12:AC12"/>
    <mergeCell ref="T12:U12"/>
    <mergeCell ref="AL10:AM10"/>
    <mergeCell ref="P10:Q10"/>
    <mergeCell ref="R10:S10"/>
    <mergeCell ref="T10:U10"/>
    <mergeCell ref="V10:W10"/>
    <mergeCell ref="AB10:AC10"/>
    <mergeCell ref="AD10:AE10"/>
    <mergeCell ref="AH10:AI10"/>
    <mergeCell ref="Z10:AA10"/>
    <mergeCell ref="D10:E10"/>
    <mergeCell ref="F10:G10"/>
    <mergeCell ref="H10:I10"/>
    <mergeCell ref="J10:K10"/>
    <mergeCell ref="AJ10:AK10"/>
    <mergeCell ref="AZ9:BA9"/>
    <mergeCell ref="H9:I9"/>
    <mergeCell ref="J9:K9"/>
    <mergeCell ref="N9:O9"/>
    <mergeCell ref="AV9:AW9"/>
    <mergeCell ref="BB9:BC9"/>
    <mergeCell ref="L10:M10"/>
    <mergeCell ref="N10:O10"/>
    <mergeCell ref="AD9:AE9"/>
    <mergeCell ref="AF9:AG9"/>
    <mergeCell ref="Z9:AA9"/>
    <mergeCell ref="AB9:AC9"/>
    <mergeCell ref="AF10:AG10"/>
    <mergeCell ref="X10:Y10"/>
    <mergeCell ref="L9:M9"/>
    <mergeCell ref="AX9:AY9"/>
    <mergeCell ref="V9:W9"/>
    <mergeCell ref="A8:A9"/>
    <mergeCell ref="H36:I36"/>
    <mergeCell ref="B8:G8"/>
    <mergeCell ref="F37:G37"/>
    <mergeCell ref="B37:C37"/>
    <mergeCell ref="D37:E37"/>
    <mergeCell ref="B9:C9"/>
    <mergeCell ref="B36:G36"/>
    <mergeCell ref="B10:C10"/>
    <mergeCell ref="A36:A37"/>
    <mergeCell ref="AF8:AI8"/>
    <mergeCell ref="AB36:AC36"/>
    <mergeCell ref="P18:Q18"/>
    <mergeCell ref="R18:S18"/>
    <mergeCell ref="T18:U18"/>
    <mergeCell ref="X9:Y9"/>
    <mergeCell ref="P9:Q9"/>
    <mergeCell ref="R9:S9"/>
    <mergeCell ref="T9:U9"/>
    <mergeCell ref="J36:K36"/>
    <mergeCell ref="L36:M36"/>
    <mergeCell ref="D14:E14"/>
    <mergeCell ref="F14:G14"/>
    <mergeCell ref="AP36:AQ36"/>
    <mergeCell ref="AH36:AI36"/>
    <mergeCell ref="AJ36:AK36"/>
    <mergeCell ref="AL36:AM36"/>
    <mergeCell ref="T14:U14"/>
    <mergeCell ref="V14:W14"/>
    <mergeCell ref="AV8:AY8"/>
    <mergeCell ref="AZ8:BC8"/>
    <mergeCell ref="D9:E9"/>
    <mergeCell ref="F9:G9"/>
    <mergeCell ref="H8:K8"/>
    <mergeCell ref="L8:O8"/>
    <mergeCell ref="P8:S8"/>
    <mergeCell ref="T8:W8"/>
    <mergeCell ref="X8:AA8"/>
    <mergeCell ref="AB8:AE8"/>
    <mergeCell ref="AN8:AQ8"/>
    <mergeCell ref="AR8:AU8"/>
    <mergeCell ref="AH9:AI9"/>
    <mergeCell ref="AJ9:AK9"/>
    <mergeCell ref="AL9:AM9"/>
    <mergeCell ref="AN9:AO9"/>
    <mergeCell ref="AP9:AQ9"/>
    <mergeCell ref="AR9:AS9"/>
    <mergeCell ref="AJ8:AM8"/>
    <mergeCell ref="AT9:AU9"/>
    <mergeCell ref="B11:C11"/>
    <mergeCell ref="B20:C20"/>
    <mergeCell ref="B21:C21"/>
    <mergeCell ref="D11:E11"/>
    <mergeCell ref="D20:E20"/>
    <mergeCell ref="D21:E21"/>
    <mergeCell ref="B14:C14"/>
    <mergeCell ref="B12:C12"/>
    <mergeCell ref="D12:E12"/>
    <mergeCell ref="B16:C16"/>
    <mergeCell ref="F11:G11"/>
    <mergeCell ref="F20:G20"/>
    <mergeCell ref="F21:G21"/>
    <mergeCell ref="H11:I11"/>
    <mergeCell ref="H20:I20"/>
    <mergeCell ref="H21:I21"/>
    <mergeCell ref="F12:G12"/>
    <mergeCell ref="H12:I12"/>
    <mergeCell ref="H14:I14"/>
    <mergeCell ref="J11:K11"/>
    <mergeCell ref="J20:K20"/>
    <mergeCell ref="J21:K21"/>
    <mergeCell ref="L11:M11"/>
    <mergeCell ref="L20:M20"/>
    <mergeCell ref="L21:M21"/>
    <mergeCell ref="J14:K14"/>
    <mergeCell ref="L14:M14"/>
    <mergeCell ref="J17:K17"/>
    <mergeCell ref="L17:M17"/>
    <mergeCell ref="N11:O11"/>
    <mergeCell ref="N20:O20"/>
    <mergeCell ref="N21:O21"/>
    <mergeCell ref="P11:Q11"/>
    <mergeCell ref="P20:Q20"/>
    <mergeCell ref="P21:Q21"/>
    <mergeCell ref="P13:Q13"/>
    <mergeCell ref="N14:O14"/>
    <mergeCell ref="P14:Q14"/>
    <mergeCell ref="N17:O17"/>
    <mergeCell ref="R11:S11"/>
    <mergeCell ref="R20:S20"/>
    <mergeCell ref="R21:S21"/>
    <mergeCell ref="T11:U11"/>
    <mergeCell ref="T20:U20"/>
    <mergeCell ref="T21:U21"/>
    <mergeCell ref="R13:S13"/>
    <mergeCell ref="R12:S12"/>
    <mergeCell ref="T13:U13"/>
    <mergeCell ref="R14:S14"/>
    <mergeCell ref="V11:W11"/>
    <mergeCell ref="V20:W20"/>
    <mergeCell ref="V21:W21"/>
    <mergeCell ref="X11:Y11"/>
    <mergeCell ref="X20:Y20"/>
    <mergeCell ref="X21:Y21"/>
    <mergeCell ref="V12:W12"/>
    <mergeCell ref="X12:Y12"/>
    <mergeCell ref="V13:W13"/>
    <mergeCell ref="X13:Y13"/>
    <mergeCell ref="Z11:AA11"/>
    <mergeCell ref="Z20:AA20"/>
    <mergeCell ref="Z21:AA21"/>
    <mergeCell ref="AB11:AC11"/>
    <mergeCell ref="AB20:AC20"/>
    <mergeCell ref="AB21:AC21"/>
    <mergeCell ref="Z13:AA13"/>
    <mergeCell ref="AD11:AE11"/>
    <mergeCell ref="AD20:AE20"/>
    <mergeCell ref="AD21:AE21"/>
    <mergeCell ref="AF11:AG11"/>
    <mergeCell ref="AF20:AG20"/>
    <mergeCell ref="AF21:AG21"/>
    <mergeCell ref="AD12:AE12"/>
    <mergeCell ref="AF12:AG12"/>
    <mergeCell ref="AD19:AE19"/>
    <mergeCell ref="AH11:AI11"/>
    <mergeCell ref="AH20:AI20"/>
    <mergeCell ref="AH21:AI21"/>
    <mergeCell ref="AJ11:AK11"/>
    <mergeCell ref="AJ20:AK20"/>
    <mergeCell ref="AJ21:AK21"/>
    <mergeCell ref="AH12:AI12"/>
    <mergeCell ref="AJ16:AK16"/>
    <mergeCell ref="AH16:AI16"/>
    <mergeCell ref="AH19:AI19"/>
    <mergeCell ref="AL11:AM11"/>
    <mergeCell ref="AL20:AM20"/>
    <mergeCell ref="AL21:AM21"/>
    <mergeCell ref="AN11:AO11"/>
    <mergeCell ref="AN20:AO20"/>
    <mergeCell ref="AN21:AO21"/>
    <mergeCell ref="AN12:AO12"/>
    <mergeCell ref="AL12:AM12"/>
    <mergeCell ref="AN14:AO14"/>
    <mergeCell ref="AL15:AM15"/>
    <mergeCell ref="AX12:AY12"/>
    <mergeCell ref="AP11:AQ11"/>
    <mergeCell ref="AP20:AQ20"/>
    <mergeCell ref="AP21:AQ21"/>
    <mergeCell ref="AR11:AS11"/>
    <mergeCell ref="AR20:AS20"/>
    <mergeCell ref="AR21:AS21"/>
    <mergeCell ref="AP12:AQ12"/>
    <mergeCell ref="AR12:AS12"/>
    <mergeCell ref="AR13:AS13"/>
    <mergeCell ref="AZ11:BA11"/>
    <mergeCell ref="AZ20:BA20"/>
    <mergeCell ref="AZ21:BA21"/>
    <mergeCell ref="AT11:AU11"/>
    <mergeCell ref="AT20:AU20"/>
    <mergeCell ref="AT21:AU21"/>
    <mergeCell ref="AV11:AW11"/>
    <mergeCell ref="AV20:AW20"/>
    <mergeCell ref="AV21:AW21"/>
    <mergeCell ref="AV12:AW12"/>
    <mergeCell ref="A34:AQ34"/>
    <mergeCell ref="BB11:BC11"/>
    <mergeCell ref="BB20:BC20"/>
    <mergeCell ref="BB21:BC21"/>
    <mergeCell ref="B39:C39"/>
    <mergeCell ref="D39:E39"/>
    <mergeCell ref="F39:G39"/>
    <mergeCell ref="AX11:AY11"/>
    <mergeCell ref="AX20:AY20"/>
    <mergeCell ref="AX21:AY21"/>
  </mergeCells>
  <printOptions horizontalCentered="1"/>
  <pageMargins left="0.4724409448818898" right="0.4724409448818898" top="0.5905511811023623" bottom="0.3937007874015748" header="0" footer="0"/>
  <pageSetup fitToHeight="1" fitToWidth="1" horizontalDpi="300" verticalDpi="3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="75" zoomScaleNormal="75" zoomScalePageLayoutView="0" workbookViewId="0" topLeftCell="B27">
      <selection activeCell="Q37" sqref="Q37"/>
    </sheetView>
  </sheetViews>
  <sheetFormatPr defaultColWidth="9.00390625" defaultRowHeight="13.5"/>
  <cols>
    <col min="1" max="1" width="13.125" style="2" customWidth="1"/>
    <col min="2" max="2" width="9.875" style="2" customWidth="1"/>
    <col min="3" max="14" width="6.00390625" style="2" customWidth="1"/>
    <col min="15" max="15" width="5.875" style="2" customWidth="1"/>
    <col min="16" max="16" width="14.25390625" style="2" customWidth="1"/>
    <col min="17" max="17" width="6.875" style="2" customWidth="1"/>
    <col min="18" max="18" width="9.50390625" style="2" customWidth="1"/>
    <col min="19" max="19" width="6.00390625" style="2" customWidth="1"/>
    <col min="20" max="20" width="8.75390625" style="2" customWidth="1"/>
    <col min="21" max="30" width="6.00390625" style="2" customWidth="1"/>
    <col min="31" max="16384" width="9.00390625" style="2" customWidth="1"/>
  </cols>
  <sheetData>
    <row r="1" spans="1:31" s="1" customFormat="1" ht="15" customHeight="1">
      <c r="A1" s="110" t="s">
        <v>219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11" t="s">
        <v>222</v>
      </c>
      <c r="AE1" s="130"/>
    </row>
    <row r="2" spans="1:31" s="1" customFormat="1" ht="15" customHeight="1">
      <c r="A2" s="110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11"/>
      <c r="AE2" s="130"/>
    </row>
    <row r="3" spans="1:31" s="1" customFormat="1" ht="15" customHeight="1">
      <c r="A3" s="110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11"/>
      <c r="AE3" s="130"/>
    </row>
    <row r="4" spans="1:31" ht="15" customHeight="1">
      <c r="A4" s="372" t="s">
        <v>220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15"/>
      <c r="P4" s="372" t="s">
        <v>223</v>
      </c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131"/>
    </row>
    <row r="5" spans="1:31" ht="15" customHeight="1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5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31"/>
    </row>
    <row r="6" spans="1:31" ht="15" customHeight="1">
      <c r="A6" s="169" t="s">
        <v>227</v>
      </c>
      <c r="B6" s="194" t="s">
        <v>77</v>
      </c>
      <c r="C6" s="194" t="s">
        <v>76</v>
      </c>
      <c r="D6" s="194" t="s">
        <v>75</v>
      </c>
      <c r="E6" s="194" t="s">
        <v>71</v>
      </c>
      <c r="F6" s="194" t="s">
        <v>72</v>
      </c>
      <c r="G6" s="194" t="s">
        <v>73</v>
      </c>
      <c r="H6" s="194" t="s">
        <v>74</v>
      </c>
      <c r="I6" s="194" t="s">
        <v>67</v>
      </c>
      <c r="J6" s="194" t="s">
        <v>68</v>
      </c>
      <c r="K6" s="194" t="s">
        <v>69</v>
      </c>
      <c r="L6" s="194" t="s">
        <v>70</v>
      </c>
      <c r="M6" s="194" t="s">
        <v>66</v>
      </c>
      <c r="N6" s="192" t="s">
        <v>65</v>
      </c>
      <c r="O6" s="15"/>
      <c r="P6" s="169" t="s">
        <v>199</v>
      </c>
      <c r="Q6" s="379" t="s">
        <v>108</v>
      </c>
      <c r="R6" s="381"/>
      <c r="S6" s="194" t="s">
        <v>76</v>
      </c>
      <c r="T6" s="194" t="s">
        <v>75</v>
      </c>
      <c r="U6" s="194" t="s">
        <v>71</v>
      </c>
      <c r="V6" s="194" t="s">
        <v>72</v>
      </c>
      <c r="W6" s="194" t="s">
        <v>73</v>
      </c>
      <c r="X6" s="194" t="s">
        <v>74</v>
      </c>
      <c r="Y6" s="194" t="s">
        <v>67</v>
      </c>
      <c r="Z6" s="194" t="s">
        <v>68</v>
      </c>
      <c r="AA6" s="194" t="s">
        <v>69</v>
      </c>
      <c r="AB6" s="194" t="s">
        <v>70</v>
      </c>
      <c r="AC6" s="194" t="s">
        <v>66</v>
      </c>
      <c r="AD6" s="192" t="s">
        <v>65</v>
      </c>
      <c r="AE6" s="131"/>
    </row>
    <row r="7" spans="1:31" ht="15" customHeight="1">
      <c r="A7" s="19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5"/>
      <c r="P7" s="191"/>
      <c r="Q7" s="393"/>
      <c r="R7" s="37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31"/>
    </row>
    <row r="8" spans="1:31" ht="15" customHeight="1">
      <c r="A8" s="50" t="s">
        <v>1</v>
      </c>
      <c r="B8" s="262">
        <f>SUM(C8:N8)</f>
        <v>7054</v>
      </c>
      <c r="C8" s="262">
        <f aca="true" t="shared" si="0" ref="C8:N8">SUM(C10:C17,C19:C26)</f>
        <v>286</v>
      </c>
      <c r="D8" s="262">
        <f t="shared" si="0"/>
        <v>269</v>
      </c>
      <c r="E8" s="262">
        <f t="shared" si="0"/>
        <v>892</v>
      </c>
      <c r="F8" s="262">
        <f t="shared" si="0"/>
        <v>892</v>
      </c>
      <c r="G8" s="262">
        <f t="shared" si="0"/>
        <v>878</v>
      </c>
      <c r="H8" s="262">
        <f t="shared" si="0"/>
        <v>653</v>
      </c>
      <c r="I8" s="262">
        <f t="shared" si="0"/>
        <v>287</v>
      </c>
      <c r="J8" s="262">
        <f t="shared" si="0"/>
        <v>160</v>
      </c>
      <c r="K8" s="262">
        <f t="shared" si="0"/>
        <v>183</v>
      </c>
      <c r="L8" s="262">
        <f t="shared" si="0"/>
        <v>929</v>
      </c>
      <c r="M8" s="262">
        <f t="shared" si="0"/>
        <v>927</v>
      </c>
      <c r="N8" s="262">
        <f t="shared" si="0"/>
        <v>698</v>
      </c>
      <c r="O8" s="15"/>
      <c r="P8" s="50" t="s">
        <v>1</v>
      </c>
      <c r="Q8" s="399">
        <f>SUM(Q10:R17,Q19:R26)</f>
        <v>737</v>
      </c>
      <c r="R8" s="400"/>
      <c r="S8" s="259">
        <f aca="true" t="shared" si="1" ref="S8:AD8">SUM(S10:S17,S19:S26)</f>
        <v>62</v>
      </c>
      <c r="T8" s="259">
        <f t="shared" si="1"/>
        <v>64</v>
      </c>
      <c r="U8" s="259">
        <f t="shared" si="1"/>
        <v>60</v>
      </c>
      <c r="V8" s="259">
        <f t="shared" si="1"/>
        <v>60</v>
      </c>
      <c r="W8" s="259">
        <f t="shared" si="1"/>
        <v>72</v>
      </c>
      <c r="X8" s="259">
        <f t="shared" si="1"/>
        <v>46</v>
      </c>
      <c r="Y8" s="259">
        <f t="shared" si="1"/>
        <v>61</v>
      </c>
      <c r="Z8" s="259">
        <f t="shared" si="1"/>
        <v>65</v>
      </c>
      <c r="AA8" s="259">
        <f t="shared" si="1"/>
        <v>65</v>
      </c>
      <c r="AB8" s="259">
        <f t="shared" si="1"/>
        <v>71</v>
      </c>
      <c r="AC8" s="259">
        <f t="shared" si="1"/>
        <v>51</v>
      </c>
      <c r="AD8" s="259">
        <f t="shared" si="1"/>
        <v>60</v>
      </c>
      <c r="AE8" s="131"/>
    </row>
    <row r="9" spans="1:31" ht="15" customHeight="1">
      <c r="A9" s="56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1"/>
      <c r="P9" s="56"/>
      <c r="Q9" s="393"/>
      <c r="R9" s="37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31"/>
    </row>
    <row r="10" spans="1:31" ht="15" customHeight="1">
      <c r="A10" s="56" t="s">
        <v>2</v>
      </c>
      <c r="B10" s="154">
        <f aca="true" t="shared" si="2" ref="B10:B17">SUM(C10:N10)</f>
        <v>2828</v>
      </c>
      <c r="C10" s="154">
        <v>108</v>
      </c>
      <c r="D10" s="154">
        <v>121</v>
      </c>
      <c r="E10" s="154">
        <v>316</v>
      </c>
      <c r="F10" s="154">
        <v>362</v>
      </c>
      <c r="G10" s="154">
        <v>382</v>
      </c>
      <c r="H10" s="154">
        <v>258</v>
      </c>
      <c r="I10" s="154">
        <v>136</v>
      </c>
      <c r="J10" s="154">
        <v>65</v>
      </c>
      <c r="K10" s="154">
        <v>70</v>
      </c>
      <c r="L10" s="154">
        <v>353</v>
      </c>
      <c r="M10" s="154">
        <v>366</v>
      </c>
      <c r="N10" s="154">
        <v>291</v>
      </c>
      <c r="O10" s="11"/>
      <c r="P10" s="56" t="s">
        <v>2</v>
      </c>
      <c r="Q10" s="397">
        <f aca="true" t="shared" si="3" ref="Q10:Q17">SUM(S10:AD10)</f>
        <v>314</v>
      </c>
      <c r="R10" s="398"/>
      <c r="S10" s="144">
        <v>28</v>
      </c>
      <c r="T10" s="144">
        <v>27</v>
      </c>
      <c r="U10" s="144">
        <v>30</v>
      </c>
      <c r="V10" s="144">
        <v>19</v>
      </c>
      <c r="W10" s="144">
        <v>31</v>
      </c>
      <c r="X10" s="144">
        <v>25</v>
      </c>
      <c r="Y10" s="144">
        <v>25</v>
      </c>
      <c r="Z10" s="144">
        <v>29</v>
      </c>
      <c r="AA10" s="144">
        <v>24</v>
      </c>
      <c r="AB10" s="144">
        <v>27</v>
      </c>
      <c r="AC10" s="144">
        <v>20</v>
      </c>
      <c r="AD10" s="144">
        <v>29</v>
      </c>
      <c r="AE10" s="131"/>
    </row>
    <row r="11" spans="1:31" ht="15" customHeight="1">
      <c r="A11" s="56" t="s">
        <v>3</v>
      </c>
      <c r="B11" s="154">
        <f t="shared" si="2"/>
        <v>262</v>
      </c>
      <c r="C11" s="154">
        <v>11</v>
      </c>
      <c r="D11" s="154">
        <v>10</v>
      </c>
      <c r="E11" s="154">
        <v>25</v>
      </c>
      <c r="F11" s="154">
        <v>33</v>
      </c>
      <c r="G11" s="154">
        <v>26</v>
      </c>
      <c r="H11" s="154">
        <v>26</v>
      </c>
      <c r="I11" s="154">
        <v>12</v>
      </c>
      <c r="J11" s="154">
        <v>3</v>
      </c>
      <c r="K11" s="154">
        <v>9</v>
      </c>
      <c r="L11" s="33">
        <v>40</v>
      </c>
      <c r="M11" s="154">
        <v>40</v>
      </c>
      <c r="N11" s="154">
        <v>27</v>
      </c>
      <c r="O11" s="11"/>
      <c r="P11" s="56" t="s">
        <v>3</v>
      </c>
      <c r="Q11" s="397">
        <f t="shared" si="3"/>
        <v>28</v>
      </c>
      <c r="R11" s="398"/>
      <c r="S11" s="144">
        <v>1</v>
      </c>
      <c r="T11" s="144">
        <v>3</v>
      </c>
      <c r="U11" s="144">
        <v>1</v>
      </c>
      <c r="V11" s="144">
        <v>3</v>
      </c>
      <c r="W11" s="144">
        <v>2</v>
      </c>
      <c r="X11" s="144">
        <v>3</v>
      </c>
      <c r="Y11" s="144" t="s">
        <v>217</v>
      </c>
      <c r="Z11" s="144">
        <v>3</v>
      </c>
      <c r="AA11" s="144">
        <v>5</v>
      </c>
      <c r="AB11" s="144">
        <v>3</v>
      </c>
      <c r="AC11" s="144">
        <v>2</v>
      </c>
      <c r="AD11" s="144">
        <v>2</v>
      </c>
      <c r="AE11" s="131"/>
    </row>
    <row r="12" spans="1:31" ht="15" customHeight="1">
      <c r="A12" s="56" t="s">
        <v>4</v>
      </c>
      <c r="B12" s="154">
        <f t="shared" si="2"/>
        <v>608</v>
      </c>
      <c r="C12" s="154">
        <v>24</v>
      </c>
      <c r="D12" s="154">
        <v>17</v>
      </c>
      <c r="E12" s="154">
        <v>89</v>
      </c>
      <c r="F12" s="154">
        <v>68</v>
      </c>
      <c r="G12" s="154">
        <v>82</v>
      </c>
      <c r="H12" s="154">
        <v>56</v>
      </c>
      <c r="I12" s="154">
        <v>22</v>
      </c>
      <c r="J12" s="154">
        <v>19</v>
      </c>
      <c r="K12" s="154">
        <v>18</v>
      </c>
      <c r="L12" s="154">
        <v>84</v>
      </c>
      <c r="M12" s="154">
        <v>71</v>
      </c>
      <c r="N12" s="154">
        <v>58</v>
      </c>
      <c r="O12" s="11"/>
      <c r="P12" s="56" t="s">
        <v>4</v>
      </c>
      <c r="Q12" s="397">
        <f t="shared" si="3"/>
        <v>74</v>
      </c>
      <c r="R12" s="398"/>
      <c r="S12" s="144">
        <v>5</v>
      </c>
      <c r="T12" s="144">
        <v>10</v>
      </c>
      <c r="U12" s="144">
        <v>6</v>
      </c>
      <c r="V12" s="144">
        <v>4</v>
      </c>
      <c r="W12" s="144">
        <v>7</v>
      </c>
      <c r="X12" s="144">
        <v>4</v>
      </c>
      <c r="Y12" s="144">
        <v>10</v>
      </c>
      <c r="Z12" s="144">
        <v>4</v>
      </c>
      <c r="AA12" s="144">
        <v>7</v>
      </c>
      <c r="AB12" s="144">
        <v>9</v>
      </c>
      <c r="AC12" s="144">
        <v>7</v>
      </c>
      <c r="AD12" s="144">
        <v>1</v>
      </c>
      <c r="AE12" s="131"/>
    </row>
    <row r="13" spans="1:31" ht="15" customHeight="1">
      <c r="A13" s="56" t="s">
        <v>5</v>
      </c>
      <c r="B13" s="154">
        <f t="shared" si="2"/>
        <v>181</v>
      </c>
      <c r="C13" s="154">
        <v>16</v>
      </c>
      <c r="D13" s="154">
        <v>6</v>
      </c>
      <c r="E13" s="154">
        <v>21</v>
      </c>
      <c r="F13" s="154">
        <v>25</v>
      </c>
      <c r="G13" s="154">
        <v>17</v>
      </c>
      <c r="H13" s="154">
        <v>20</v>
      </c>
      <c r="I13" s="154">
        <v>5</v>
      </c>
      <c r="J13" s="154">
        <v>3</v>
      </c>
      <c r="K13" s="154">
        <v>6</v>
      </c>
      <c r="L13" s="154">
        <v>25</v>
      </c>
      <c r="M13" s="154">
        <v>20</v>
      </c>
      <c r="N13" s="154">
        <v>17</v>
      </c>
      <c r="O13" s="11"/>
      <c r="P13" s="56" t="s">
        <v>5</v>
      </c>
      <c r="Q13" s="397">
        <f t="shared" si="3"/>
        <v>18</v>
      </c>
      <c r="R13" s="398"/>
      <c r="S13" s="144">
        <v>1</v>
      </c>
      <c r="T13" s="144">
        <v>2</v>
      </c>
      <c r="U13" s="144">
        <v>1</v>
      </c>
      <c r="V13" s="144">
        <v>4</v>
      </c>
      <c r="W13" s="144">
        <v>3</v>
      </c>
      <c r="X13" s="144" t="s">
        <v>160</v>
      </c>
      <c r="Y13" s="144" t="s">
        <v>228</v>
      </c>
      <c r="Z13" s="144">
        <v>1</v>
      </c>
      <c r="AA13" s="144">
        <v>3</v>
      </c>
      <c r="AB13" s="144">
        <v>2</v>
      </c>
      <c r="AC13" s="144">
        <v>1</v>
      </c>
      <c r="AD13" s="144" t="s">
        <v>160</v>
      </c>
      <c r="AE13" s="131"/>
    </row>
    <row r="14" spans="1:31" ht="15" customHeight="1">
      <c r="A14" s="56" t="s">
        <v>6</v>
      </c>
      <c r="B14" s="154">
        <f t="shared" si="2"/>
        <v>122</v>
      </c>
      <c r="C14" s="154">
        <v>4</v>
      </c>
      <c r="D14" s="154">
        <v>5</v>
      </c>
      <c r="E14" s="154">
        <v>15</v>
      </c>
      <c r="F14" s="154">
        <v>14</v>
      </c>
      <c r="G14" s="154">
        <v>16</v>
      </c>
      <c r="H14" s="154">
        <v>19</v>
      </c>
      <c r="I14" s="154">
        <v>8</v>
      </c>
      <c r="J14" s="154">
        <v>3</v>
      </c>
      <c r="K14" s="154">
        <v>2</v>
      </c>
      <c r="L14" s="154">
        <v>19</v>
      </c>
      <c r="M14" s="154">
        <v>13</v>
      </c>
      <c r="N14" s="154">
        <v>4</v>
      </c>
      <c r="O14" s="11"/>
      <c r="P14" s="56" t="s">
        <v>6</v>
      </c>
      <c r="Q14" s="397">
        <f t="shared" si="3"/>
        <v>18</v>
      </c>
      <c r="R14" s="398"/>
      <c r="S14" s="144" t="s">
        <v>217</v>
      </c>
      <c r="T14" s="144">
        <v>2</v>
      </c>
      <c r="U14" s="144">
        <v>3</v>
      </c>
      <c r="V14" s="144">
        <v>3</v>
      </c>
      <c r="W14" s="144" t="s">
        <v>217</v>
      </c>
      <c r="X14" s="144" t="s">
        <v>160</v>
      </c>
      <c r="Y14" s="144">
        <v>2</v>
      </c>
      <c r="Z14" s="144">
        <v>2</v>
      </c>
      <c r="AA14" s="144">
        <v>4</v>
      </c>
      <c r="AB14" s="144">
        <v>1</v>
      </c>
      <c r="AC14" s="144">
        <v>1</v>
      </c>
      <c r="AD14" s="144" t="s">
        <v>160</v>
      </c>
      <c r="AE14" s="131"/>
    </row>
    <row r="15" spans="1:31" ht="15" customHeight="1">
      <c r="A15" s="56" t="s">
        <v>7</v>
      </c>
      <c r="B15" s="154">
        <f t="shared" si="2"/>
        <v>451</v>
      </c>
      <c r="C15" s="154">
        <v>13</v>
      </c>
      <c r="D15" s="154">
        <v>21</v>
      </c>
      <c r="E15" s="154">
        <v>63</v>
      </c>
      <c r="F15" s="154">
        <v>55</v>
      </c>
      <c r="G15" s="154">
        <v>32</v>
      </c>
      <c r="H15" s="154">
        <v>42</v>
      </c>
      <c r="I15" s="154">
        <v>11</v>
      </c>
      <c r="J15" s="154">
        <v>14</v>
      </c>
      <c r="K15" s="154">
        <v>18</v>
      </c>
      <c r="L15" s="154">
        <v>67</v>
      </c>
      <c r="M15" s="154">
        <v>67</v>
      </c>
      <c r="N15" s="154">
        <v>48</v>
      </c>
      <c r="O15" s="11"/>
      <c r="P15" s="56" t="s">
        <v>7</v>
      </c>
      <c r="Q15" s="397">
        <f t="shared" si="3"/>
        <v>53</v>
      </c>
      <c r="R15" s="398"/>
      <c r="S15" s="144">
        <v>4</v>
      </c>
      <c r="T15" s="144">
        <v>1</v>
      </c>
      <c r="U15" s="144">
        <v>4</v>
      </c>
      <c r="V15" s="144">
        <v>6</v>
      </c>
      <c r="W15" s="144">
        <v>8</v>
      </c>
      <c r="X15" s="144">
        <v>2</v>
      </c>
      <c r="Y15" s="144">
        <v>4</v>
      </c>
      <c r="Z15" s="144">
        <v>6</v>
      </c>
      <c r="AA15" s="144">
        <v>4</v>
      </c>
      <c r="AB15" s="144">
        <v>6</v>
      </c>
      <c r="AC15" s="144">
        <v>2</v>
      </c>
      <c r="AD15" s="144">
        <v>6</v>
      </c>
      <c r="AE15" s="131"/>
    </row>
    <row r="16" spans="1:31" ht="15" customHeight="1">
      <c r="A16" s="56" t="s">
        <v>8</v>
      </c>
      <c r="B16" s="154">
        <f t="shared" si="2"/>
        <v>161</v>
      </c>
      <c r="C16" s="154">
        <v>5</v>
      </c>
      <c r="D16" s="154">
        <v>5</v>
      </c>
      <c r="E16" s="154">
        <v>19</v>
      </c>
      <c r="F16" s="154">
        <v>15</v>
      </c>
      <c r="G16" s="154">
        <v>21</v>
      </c>
      <c r="H16" s="154">
        <v>9</v>
      </c>
      <c r="I16" s="154">
        <v>5</v>
      </c>
      <c r="J16" s="154">
        <v>2</v>
      </c>
      <c r="K16" s="154">
        <v>5</v>
      </c>
      <c r="L16" s="154">
        <v>22</v>
      </c>
      <c r="M16" s="154">
        <v>31</v>
      </c>
      <c r="N16" s="154">
        <v>22</v>
      </c>
      <c r="O16" s="11"/>
      <c r="P16" s="56" t="s">
        <v>8</v>
      </c>
      <c r="Q16" s="397">
        <f t="shared" si="3"/>
        <v>13</v>
      </c>
      <c r="R16" s="398"/>
      <c r="S16" s="144">
        <v>1</v>
      </c>
      <c r="T16" s="144">
        <v>1</v>
      </c>
      <c r="U16" s="144">
        <v>2</v>
      </c>
      <c r="V16" s="144">
        <v>2</v>
      </c>
      <c r="W16" s="144">
        <v>1</v>
      </c>
      <c r="X16" s="144" t="s">
        <v>228</v>
      </c>
      <c r="Y16" s="144" t="s">
        <v>228</v>
      </c>
      <c r="Z16" s="144">
        <v>3</v>
      </c>
      <c r="AA16" s="144" t="s">
        <v>159</v>
      </c>
      <c r="AB16" s="144">
        <v>1</v>
      </c>
      <c r="AC16" s="144">
        <v>2</v>
      </c>
      <c r="AD16" s="144" t="s">
        <v>228</v>
      </c>
      <c r="AE16" s="131"/>
    </row>
    <row r="17" spans="1:31" ht="15" customHeight="1">
      <c r="A17" s="56" t="s">
        <v>9</v>
      </c>
      <c r="B17" s="154">
        <f t="shared" si="2"/>
        <v>287</v>
      </c>
      <c r="C17" s="154">
        <v>10</v>
      </c>
      <c r="D17" s="154">
        <v>10</v>
      </c>
      <c r="E17" s="154">
        <v>48</v>
      </c>
      <c r="F17" s="154">
        <v>36</v>
      </c>
      <c r="G17" s="154">
        <v>36</v>
      </c>
      <c r="H17" s="154">
        <v>25</v>
      </c>
      <c r="I17" s="154">
        <v>12</v>
      </c>
      <c r="J17" s="154">
        <v>6</v>
      </c>
      <c r="K17" s="154">
        <v>5</v>
      </c>
      <c r="L17" s="154">
        <v>40</v>
      </c>
      <c r="M17" s="154">
        <v>39</v>
      </c>
      <c r="N17" s="154">
        <v>20</v>
      </c>
      <c r="O17" s="11"/>
      <c r="P17" s="56" t="s">
        <v>9</v>
      </c>
      <c r="Q17" s="397">
        <f t="shared" si="3"/>
        <v>30</v>
      </c>
      <c r="R17" s="398"/>
      <c r="S17" s="144" t="s">
        <v>217</v>
      </c>
      <c r="T17" s="144">
        <v>5</v>
      </c>
      <c r="U17" s="144">
        <v>1</v>
      </c>
      <c r="V17" s="144">
        <v>2</v>
      </c>
      <c r="W17" s="144">
        <v>3</v>
      </c>
      <c r="X17" s="144">
        <v>3</v>
      </c>
      <c r="Y17" s="144">
        <v>3</v>
      </c>
      <c r="Z17" s="144">
        <v>1</v>
      </c>
      <c r="AA17" s="144">
        <v>3</v>
      </c>
      <c r="AB17" s="144">
        <v>3</v>
      </c>
      <c r="AC17" s="144">
        <v>5</v>
      </c>
      <c r="AD17" s="144">
        <v>1</v>
      </c>
      <c r="AE17" s="131"/>
    </row>
    <row r="18" spans="1:31" ht="15" customHeight="1">
      <c r="A18" s="56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1"/>
      <c r="P18" s="56"/>
      <c r="Q18" s="397"/>
      <c r="R18" s="403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1"/>
    </row>
    <row r="19" spans="1:31" ht="15" customHeight="1">
      <c r="A19" s="56" t="s">
        <v>10</v>
      </c>
      <c r="B19" s="154">
        <f aca="true" t="shared" si="4" ref="B19:B26">SUM(C19:N19)</f>
        <v>59</v>
      </c>
      <c r="C19" s="154">
        <v>1</v>
      </c>
      <c r="D19" s="154">
        <v>1</v>
      </c>
      <c r="E19" s="154">
        <v>5</v>
      </c>
      <c r="F19" s="154">
        <v>9</v>
      </c>
      <c r="G19" s="154">
        <v>10</v>
      </c>
      <c r="H19" s="154">
        <v>6</v>
      </c>
      <c r="I19" s="46" t="s">
        <v>217</v>
      </c>
      <c r="J19" s="46">
        <v>2</v>
      </c>
      <c r="K19" s="46">
        <v>2</v>
      </c>
      <c r="L19" s="154">
        <v>10</v>
      </c>
      <c r="M19" s="154">
        <v>7</v>
      </c>
      <c r="N19" s="154">
        <v>6</v>
      </c>
      <c r="O19" s="11"/>
      <c r="P19" s="56" t="s">
        <v>10</v>
      </c>
      <c r="Q19" s="397">
        <f aca="true" t="shared" si="5" ref="Q19:Q26">SUM(S19:AD19)</f>
        <v>5</v>
      </c>
      <c r="R19" s="398"/>
      <c r="S19" s="144">
        <v>1</v>
      </c>
      <c r="T19" s="144">
        <v>2</v>
      </c>
      <c r="U19" s="144" t="s">
        <v>218</v>
      </c>
      <c r="V19" s="144" t="s">
        <v>218</v>
      </c>
      <c r="W19" s="144" t="s">
        <v>228</v>
      </c>
      <c r="X19" s="144" t="s">
        <v>218</v>
      </c>
      <c r="Y19" s="144">
        <v>1</v>
      </c>
      <c r="Z19" s="144" t="s">
        <v>228</v>
      </c>
      <c r="AA19" s="144">
        <v>1</v>
      </c>
      <c r="AB19" s="144" t="s">
        <v>217</v>
      </c>
      <c r="AC19" s="144" t="s">
        <v>228</v>
      </c>
      <c r="AD19" s="144" t="s">
        <v>228</v>
      </c>
      <c r="AE19" s="131"/>
    </row>
    <row r="20" spans="1:31" ht="15" customHeight="1">
      <c r="A20" s="56" t="s">
        <v>12</v>
      </c>
      <c r="B20" s="154">
        <f t="shared" si="4"/>
        <v>256</v>
      </c>
      <c r="C20" s="154">
        <v>10</v>
      </c>
      <c r="D20" s="154">
        <v>7</v>
      </c>
      <c r="E20" s="154">
        <v>39</v>
      </c>
      <c r="F20" s="154">
        <v>28</v>
      </c>
      <c r="G20" s="154">
        <v>34</v>
      </c>
      <c r="H20" s="154">
        <v>18</v>
      </c>
      <c r="I20" s="46">
        <v>11</v>
      </c>
      <c r="J20" s="46">
        <v>3</v>
      </c>
      <c r="K20" s="46">
        <v>6</v>
      </c>
      <c r="L20" s="154">
        <v>42</v>
      </c>
      <c r="M20" s="154">
        <v>32</v>
      </c>
      <c r="N20" s="154">
        <v>26</v>
      </c>
      <c r="O20" s="11"/>
      <c r="P20" s="56" t="s">
        <v>12</v>
      </c>
      <c r="Q20" s="397">
        <f t="shared" si="5"/>
        <v>31</v>
      </c>
      <c r="R20" s="398"/>
      <c r="S20" s="144">
        <v>4</v>
      </c>
      <c r="T20" s="144">
        <v>1</v>
      </c>
      <c r="U20" s="144">
        <v>4</v>
      </c>
      <c r="V20" s="144">
        <v>3</v>
      </c>
      <c r="W20" s="144">
        <v>2</v>
      </c>
      <c r="X20" s="144">
        <v>3</v>
      </c>
      <c r="Y20" s="144">
        <v>2</v>
      </c>
      <c r="Z20" s="144">
        <v>2</v>
      </c>
      <c r="AA20" s="144">
        <v>2</v>
      </c>
      <c r="AB20" s="144">
        <v>3</v>
      </c>
      <c r="AC20" s="144">
        <v>2</v>
      </c>
      <c r="AD20" s="144">
        <v>3</v>
      </c>
      <c r="AE20" s="131"/>
    </row>
    <row r="21" spans="1:31" ht="15" customHeight="1">
      <c r="A21" s="56" t="s">
        <v>17</v>
      </c>
      <c r="B21" s="154">
        <f t="shared" si="4"/>
        <v>543</v>
      </c>
      <c r="C21" s="154">
        <v>18</v>
      </c>
      <c r="D21" s="154">
        <v>15</v>
      </c>
      <c r="E21" s="154">
        <v>77</v>
      </c>
      <c r="F21" s="154">
        <v>74</v>
      </c>
      <c r="G21" s="154">
        <v>75</v>
      </c>
      <c r="H21" s="154">
        <v>40</v>
      </c>
      <c r="I21" s="46">
        <v>22</v>
      </c>
      <c r="J21" s="46">
        <v>14</v>
      </c>
      <c r="K21" s="46">
        <v>12</v>
      </c>
      <c r="L21" s="154">
        <v>79</v>
      </c>
      <c r="M21" s="154">
        <v>75</v>
      </c>
      <c r="N21" s="154">
        <v>42</v>
      </c>
      <c r="O21" s="11"/>
      <c r="P21" s="56" t="s">
        <v>17</v>
      </c>
      <c r="Q21" s="397">
        <f t="shared" si="5"/>
        <v>45</v>
      </c>
      <c r="R21" s="398"/>
      <c r="S21" s="144">
        <v>3</v>
      </c>
      <c r="T21" s="144">
        <v>4</v>
      </c>
      <c r="U21" s="144">
        <v>3</v>
      </c>
      <c r="V21" s="144">
        <v>3</v>
      </c>
      <c r="W21" s="144">
        <v>7</v>
      </c>
      <c r="X21" s="144">
        <v>2</v>
      </c>
      <c r="Y21" s="144">
        <v>5</v>
      </c>
      <c r="Z21" s="144">
        <v>5</v>
      </c>
      <c r="AA21" s="144">
        <v>3</v>
      </c>
      <c r="AB21" s="144">
        <v>1</v>
      </c>
      <c r="AC21" s="144">
        <v>3</v>
      </c>
      <c r="AD21" s="144">
        <v>6</v>
      </c>
      <c r="AE21" s="131"/>
    </row>
    <row r="22" spans="1:31" ht="15" customHeight="1">
      <c r="A22" s="56" t="s">
        <v>26</v>
      </c>
      <c r="B22" s="154">
        <f t="shared" si="4"/>
        <v>463</v>
      </c>
      <c r="C22" s="154">
        <v>18</v>
      </c>
      <c r="D22" s="154">
        <v>16</v>
      </c>
      <c r="E22" s="154">
        <v>54</v>
      </c>
      <c r="F22" s="154">
        <v>55</v>
      </c>
      <c r="G22" s="154">
        <v>63</v>
      </c>
      <c r="H22" s="154">
        <v>51</v>
      </c>
      <c r="I22" s="46">
        <v>16</v>
      </c>
      <c r="J22" s="46">
        <v>5</v>
      </c>
      <c r="K22" s="46">
        <v>14</v>
      </c>
      <c r="L22" s="154">
        <v>66</v>
      </c>
      <c r="M22" s="154">
        <v>57</v>
      </c>
      <c r="N22" s="154">
        <v>48</v>
      </c>
      <c r="O22" s="11"/>
      <c r="P22" s="56" t="s">
        <v>26</v>
      </c>
      <c r="Q22" s="397">
        <f t="shared" si="5"/>
        <v>49</v>
      </c>
      <c r="R22" s="398"/>
      <c r="S22" s="144">
        <v>5</v>
      </c>
      <c r="T22" s="144">
        <v>3</v>
      </c>
      <c r="U22" s="144">
        <v>2</v>
      </c>
      <c r="V22" s="144">
        <v>2</v>
      </c>
      <c r="W22" s="144">
        <v>4</v>
      </c>
      <c r="X22" s="144">
        <v>1</v>
      </c>
      <c r="Y22" s="144">
        <v>4</v>
      </c>
      <c r="Z22" s="144">
        <v>6</v>
      </c>
      <c r="AA22" s="144">
        <v>3</v>
      </c>
      <c r="AB22" s="144">
        <v>11</v>
      </c>
      <c r="AC22" s="144">
        <v>3</v>
      </c>
      <c r="AD22" s="144">
        <v>5</v>
      </c>
      <c r="AE22" s="131"/>
    </row>
    <row r="23" spans="1:31" ht="15" customHeight="1">
      <c r="A23" s="56" t="s">
        <v>32</v>
      </c>
      <c r="B23" s="154">
        <f t="shared" si="4"/>
        <v>275</v>
      </c>
      <c r="C23" s="154">
        <v>19</v>
      </c>
      <c r="D23" s="154">
        <v>10</v>
      </c>
      <c r="E23" s="154">
        <v>36</v>
      </c>
      <c r="F23" s="154">
        <v>39</v>
      </c>
      <c r="G23" s="154">
        <v>25</v>
      </c>
      <c r="H23" s="154">
        <v>31</v>
      </c>
      <c r="I23" s="46">
        <v>9</v>
      </c>
      <c r="J23" s="46">
        <v>5</v>
      </c>
      <c r="K23" s="46">
        <v>3</v>
      </c>
      <c r="L23" s="154">
        <v>28</v>
      </c>
      <c r="M23" s="154">
        <v>38</v>
      </c>
      <c r="N23" s="154">
        <v>32</v>
      </c>
      <c r="O23" s="11"/>
      <c r="P23" s="56" t="s">
        <v>32</v>
      </c>
      <c r="Q23" s="397">
        <f t="shared" si="5"/>
        <v>14</v>
      </c>
      <c r="R23" s="398"/>
      <c r="S23" s="144">
        <v>2</v>
      </c>
      <c r="T23" s="144" t="s">
        <v>217</v>
      </c>
      <c r="U23" s="144">
        <v>1</v>
      </c>
      <c r="V23" s="144" t="s">
        <v>228</v>
      </c>
      <c r="W23" s="144" t="s">
        <v>217</v>
      </c>
      <c r="X23" s="144">
        <v>1</v>
      </c>
      <c r="Y23" s="144">
        <v>2</v>
      </c>
      <c r="Z23" s="144">
        <v>1</v>
      </c>
      <c r="AA23" s="144">
        <v>3</v>
      </c>
      <c r="AB23" s="144">
        <v>2</v>
      </c>
      <c r="AC23" s="144">
        <v>1</v>
      </c>
      <c r="AD23" s="144">
        <v>1</v>
      </c>
      <c r="AE23" s="131"/>
    </row>
    <row r="24" spans="1:31" ht="15" customHeight="1">
      <c r="A24" s="56" t="s">
        <v>37</v>
      </c>
      <c r="B24" s="154">
        <f t="shared" si="4"/>
        <v>258</v>
      </c>
      <c r="C24" s="154">
        <v>13</v>
      </c>
      <c r="D24" s="154">
        <v>8</v>
      </c>
      <c r="E24" s="154">
        <v>40</v>
      </c>
      <c r="F24" s="154">
        <v>37</v>
      </c>
      <c r="G24" s="154">
        <v>21</v>
      </c>
      <c r="H24" s="154">
        <v>25</v>
      </c>
      <c r="I24" s="46">
        <v>12</v>
      </c>
      <c r="J24" s="46">
        <v>8</v>
      </c>
      <c r="K24" s="46">
        <v>4</v>
      </c>
      <c r="L24" s="154">
        <v>28</v>
      </c>
      <c r="M24" s="154">
        <v>35</v>
      </c>
      <c r="N24" s="154">
        <v>27</v>
      </c>
      <c r="O24" s="11"/>
      <c r="P24" s="56" t="s">
        <v>37</v>
      </c>
      <c r="Q24" s="397">
        <f t="shared" si="5"/>
        <v>11</v>
      </c>
      <c r="R24" s="398"/>
      <c r="S24" s="144">
        <v>1</v>
      </c>
      <c r="T24" s="144" t="s">
        <v>218</v>
      </c>
      <c r="U24" s="144">
        <v>1</v>
      </c>
      <c r="V24" s="144">
        <v>6</v>
      </c>
      <c r="W24" s="144" t="s">
        <v>160</v>
      </c>
      <c r="X24" s="144" t="s">
        <v>160</v>
      </c>
      <c r="Y24" s="144" t="s">
        <v>160</v>
      </c>
      <c r="Z24" s="144">
        <v>1</v>
      </c>
      <c r="AA24" s="144">
        <v>1</v>
      </c>
      <c r="AB24" s="144" t="s">
        <v>160</v>
      </c>
      <c r="AC24" s="144" t="s">
        <v>159</v>
      </c>
      <c r="AD24" s="144">
        <v>1</v>
      </c>
      <c r="AE24" s="131"/>
    </row>
    <row r="25" spans="1:31" ht="15" customHeight="1">
      <c r="A25" s="56" t="s">
        <v>44</v>
      </c>
      <c r="B25" s="154">
        <f t="shared" si="4"/>
        <v>252</v>
      </c>
      <c r="C25" s="154">
        <v>12</v>
      </c>
      <c r="D25" s="154">
        <v>12</v>
      </c>
      <c r="E25" s="154">
        <v>37</v>
      </c>
      <c r="F25" s="154">
        <v>36</v>
      </c>
      <c r="G25" s="154">
        <v>31</v>
      </c>
      <c r="H25" s="154">
        <v>21</v>
      </c>
      <c r="I25" s="46">
        <v>4</v>
      </c>
      <c r="J25" s="46">
        <v>8</v>
      </c>
      <c r="K25" s="46">
        <v>9</v>
      </c>
      <c r="L25" s="154">
        <v>24</v>
      </c>
      <c r="M25" s="154">
        <v>32</v>
      </c>
      <c r="N25" s="154">
        <v>26</v>
      </c>
      <c r="O25" s="11"/>
      <c r="P25" s="56" t="s">
        <v>44</v>
      </c>
      <c r="Q25" s="397">
        <f t="shared" si="5"/>
        <v>22</v>
      </c>
      <c r="R25" s="398"/>
      <c r="S25" s="144">
        <v>4</v>
      </c>
      <c r="T25" s="144">
        <v>3</v>
      </c>
      <c r="U25" s="144" t="s">
        <v>159</v>
      </c>
      <c r="V25" s="144">
        <v>2</v>
      </c>
      <c r="W25" s="144">
        <v>3</v>
      </c>
      <c r="X25" s="144" t="s">
        <v>160</v>
      </c>
      <c r="Y25" s="144">
        <v>1</v>
      </c>
      <c r="Z25" s="144">
        <v>1</v>
      </c>
      <c r="AA25" s="144">
        <v>2</v>
      </c>
      <c r="AB25" s="144">
        <v>2</v>
      </c>
      <c r="AC25" s="144">
        <v>1</v>
      </c>
      <c r="AD25" s="144">
        <v>3</v>
      </c>
      <c r="AE25" s="131"/>
    </row>
    <row r="26" spans="1:31" ht="15" customHeight="1">
      <c r="A26" s="190" t="s">
        <v>49</v>
      </c>
      <c r="B26" s="240">
        <f t="shared" si="4"/>
        <v>48</v>
      </c>
      <c r="C26" s="155">
        <v>4</v>
      </c>
      <c r="D26" s="155">
        <v>5</v>
      </c>
      <c r="E26" s="155">
        <v>8</v>
      </c>
      <c r="F26" s="155">
        <v>6</v>
      </c>
      <c r="G26" s="155">
        <v>7</v>
      </c>
      <c r="H26" s="155">
        <v>6</v>
      </c>
      <c r="I26" s="141">
        <v>2</v>
      </c>
      <c r="J26" s="141" t="s">
        <v>160</v>
      </c>
      <c r="K26" s="141" t="s">
        <v>228</v>
      </c>
      <c r="L26" s="155">
        <v>2</v>
      </c>
      <c r="M26" s="155">
        <v>4</v>
      </c>
      <c r="N26" s="141">
        <v>4</v>
      </c>
      <c r="O26" s="11"/>
      <c r="P26" s="190" t="s">
        <v>49</v>
      </c>
      <c r="Q26" s="401">
        <f t="shared" si="5"/>
        <v>12</v>
      </c>
      <c r="R26" s="402"/>
      <c r="S26" s="146">
        <v>2</v>
      </c>
      <c r="T26" s="146" t="s">
        <v>160</v>
      </c>
      <c r="U26" s="146">
        <v>1</v>
      </c>
      <c r="V26" s="146">
        <v>1</v>
      </c>
      <c r="W26" s="146">
        <v>1</v>
      </c>
      <c r="X26" s="146">
        <v>2</v>
      </c>
      <c r="Y26" s="146">
        <v>2</v>
      </c>
      <c r="Z26" s="146" t="s">
        <v>229</v>
      </c>
      <c r="AA26" s="146" t="s">
        <v>228</v>
      </c>
      <c r="AB26" s="146" t="s">
        <v>230</v>
      </c>
      <c r="AC26" s="146">
        <v>1</v>
      </c>
      <c r="AD26" s="146">
        <v>2</v>
      </c>
      <c r="AE26" s="131"/>
    </row>
    <row r="27" spans="1:31" ht="15" customHeight="1">
      <c r="A27" s="11" t="s">
        <v>125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 t="s">
        <v>125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31"/>
    </row>
    <row r="28" spans="1:31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31"/>
    </row>
    <row r="29" spans="1:31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31"/>
    </row>
    <row r="30" spans="1:31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35"/>
    </row>
    <row r="31" spans="1:31" ht="18" customHeight="1">
      <c r="A31" s="372" t="s">
        <v>221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11"/>
      <c r="P31" s="294" t="s">
        <v>126</v>
      </c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135"/>
    </row>
    <row r="32" spans="1:31" ht="15" customHeight="1" thickBo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1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35"/>
    </row>
    <row r="33" spans="1:31" ht="15" customHeight="1">
      <c r="A33" s="302" t="s">
        <v>199</v>
      </c>
      <c r="B33" s="392" t="s">
        <v>77</v>
      </c>
      <c r="C33" s="389" t="s">
        <v>76</v>
      </c>
      <c r="D33" s="389" t="s">
        <v>75</v>
      </c>
      <c r="E33" s="389" t="s">
        <v>71</v>
      </c>
      <c r="F33" s="389" t="s">
        <v>72</v>
      </c>
      <c r="G33" s="389" t="s">
        <v>73</v>
      </c>
      <c r="H33" s="389" t="s">
        <v>74</v>
      </c>
      <c r="I33" s="389" t="s">
        <v>67</v>
      </c>
      <c r="J33" s="389" t="s">
        <v>68</v>
      </c>
      <c r="K33" s="389" t="s">
        <v>69</v>
      </c>
      <c r="L33" s="389" t="s">
        <v>70</v>
      </c>
      <c r="M33" s="389" t="s">
        <v>66</v>
      </c>
      <c r="N33" s="301" t="s">
        <v>65</v>
      </c>
      <c r="O33" s="11"/>
      <c r="P33" s="302" t="s">
        <v>199</v>
      </c>
      <c r="Q33" s="393" t="s">
        <v>108</v>
      </c>
      <c r="R33" s="305"/>
      <c r="S33" s="393" t="s">
        <v>79</v>
      </c>
      <c r="T33" s="305"/>
      <c r="U33" s="393" t="s">
        <v>224</v>
      </c>
      <c r="V33" s="305"/>
      <c r="W33" s="393" t="s">
        <v>225</v>
      </c>
      <c r="X33" s="305"/>
      <c r="Y33" s="393" t="s">
        <v>226</v>
      </c>
      <c r="Z33" s="305"/>
      <c r="AA33" s="393" t="s">
        <v>109</v>
      </c>
      <c r="AB33" s="305"/>
      <c r="AC33" s="393" t="s">
        <v>80</v>
      </c>
      <c r="AD33" s="305"/>
      <c r="AE33" s="135"/>
    </row>
    <row r="34" spans="1:31" ht="15" customHeight="1">
      <c r="A34" s="306"/>
      <c r="B34" s="393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05"/>
      <c r="O34" s="11"/>
      <c r="P34" s="306"/>
      <c r="Q34" s="395" t="s">
        <v>117</v>
      </c>
      <c r="R34" s="395" t="s">
        <v>161</v>
      </c>
      <c r="S34" s="395" t="s">
        <v>117</v>
      </c>
      <c r="T34" s="395" t="s">
        <v>240</v>
      </c>
      <c r="U34" s="395" t="s">
        <v>117</v>
      </c>
      <c r="V34" s="395" t="s">
        <v>118</v>
      </c>
      <c r="W34" s="395" t="s">
        <v>117</v>
      </c>
      <c r="X34" s="395" t="s">
        <v>118</v>
      </c>
      <c r="Y34" s="395" t="s">
        <v>117</v>
      </c>
      <c r="Z34" s="395" t="s">
        <v>118</v>
      </c>
      <c r="AA34" s="395" t="s">
        <v>117</v>
      </c>
      <c r="AB34" s="395" t="s">
        <v>118</v>
      </c>
      <c r="AC34" s="395" t="s">
        <v>117</v>
      </c>
      <c r="AD34" s="396" t="s">
        <v>118</v>
      </c>
      <c r="AE34" s="135"/>
    </row>
    <row r="35" spans="1:31" ht="15" customHeight="1">
      <c r="A35" s="304"/>
      <c r="B35" s="394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03"/>
      <c r="O35" s="11"/>
      <c r="P35" s="304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6"/>
      <c r="AE35" s="135"/>
    </row>
    <row r="36" spans="1:31" ht="15" customHeight="1">
      <c r="A36" s="19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91"/>
      <c r="Q36" s="11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1"/>
      <c r="AE36" s="135"/>
    </row>
    <row r="37" spans="1:31" ht="15" customHeight="1">
      <c r="A37" s="50" t="s">
        <v>1</v>
      </c>
      <c r="B37" s="262">
        <f>SUM(C37:N37)</f>
        <v>1275</v>
      </c>
      <c r="C37" s="262">
        <f aca="true" t="shared" si="6" ref="C37:N37">SUM(C39:C46,C48:C55)</f>
        <v>76</v>
      </c>
      <c r="D37" s="262">
        <f t="shared" si="6"/>
        <v>79</v>
      </c>
      <c r="E37" s="262">
        <f t="shared" si="6"/>
        <v>149</v>
      </c>
      <c r="F37" s="262">
        <f t="shared" si="6"/>
        <v>105</v>
      </c>
      <c r="G37" s="262">
        <f t="shared" si="6"/>
        <v>113</v>
      </c>
      <c r="H37" s="262">
        <f t="shared" si="6"/>
        <v>93</v>
      </c>
      <c r="I37" s="262">
        <f t="shared" si="6"/>
        <v>106</v>
      </c>
      <c r="J37" s="262">
        <f t="shared" si="6"/>
        <v>106</v>
      </c>
      <c r="K37" s="262">
        <f t="shared" si="6"/>
        <v>114</v>
      </c>
      <c r="L37" s="262">
        <f t="shared" si="6"/>
        <v>124</v>
      </c>
      <c r="M37" s="262">
        <f t="shared" si="6"/>
        <v>106</v>
      </c>
      <c r="N37" s="262">
        <f t="shared" si="6"/>
        <v>104</v>
      </c>
      <c r="O37" s="11"/>
      <c r="P37" s="50" t="s">
        <v>1</v>
      </c>
      <c r="Q37" s="257">
        <f>SUM(S37,U37,W37,Y37,AA37,AC37)</f>
        <v>931</v>
      </c>
      <c r="R37" s="257">
        <f>SUM(T37,V37,X37,Z37,AB37,AD37)</f>
        <v>2696</v>
      </c>
      <c r="S37" s="257">
        <f>SUM(S39:S46,S48:S55)</f>
        <v>910</v>
      </c>
      <c r="T37" s="257">
        <f>SUM(T39:T46,T48:T55)</f>
        <v>2458</v>
      </c>
      <c r="U37" s="257">
        <f>SUM(U39:U46,U48:U55)</f>
        <v>12</v>
      </c>
      <c r="V37" s="257">
        <f>SUM(V39:V46,V48:V55)</f>
        <v>78</v>
      </c>
      <c r="W37" s="257" t="s">
        <v>280</v>
      </c>
      <c r="X37" s="257">
        <f aca="true" t="shared" si="7" ref="X37:AD37">SUM(X39:X46,X48:X55)</f>
        <v>3</v>
      </c>
      <c r="Y37" s="257">
        <f t="shared" si="7"/>
        <v>3</v>
      </c>
      <c r="Z37" s="257">
        <f t="shared" si="7"/>
        <v>31</v>
      </c>
      <c r="AA37" s="257">
        <f t="shared" si="7"/>
        <v>2</v>
      </c>
      <c r="AB37" s="257">
        <f t="shared" si="7"/>
        <v>6</v>
      </c>
      <c r="AC37" s="257">
        <f t="shared" si="7"/>
        <v>4</v>
      </c>
      <c r="AD37" s="257">
        <f t="shared" si="7"/>
        <v>120</v>
      </c>
      <c r="AE37" s="131"/>
    </row>
    <row r="38" spans="1:31" ht="15" customHeight="1">
      <c r="A38" s="56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1"/>
      <c r="P38" s="56"/>
      <c r="Q38" s="46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46"/>
      <c r="AE38" s="131"/>
    </row>
    <row r="39" spans="1:31" ht="15" customHeight="1">
      <c r="A39" s="56" t="s">
        <v>2</v>
      </c>
      <c r="B39" s="154">
        <f aca="true" t="shared" si="8" ref="B39:B46">SUM(C39:N39)</f>
        <v>585</v>
      </c>
      <c r="C39" s="46">
        <v>36</v>
      </c>
      <c r="D39" s="46">
        <v>37</v>
      </c>
      <c r="E39" s="46">
        <v>62</v>
      </c>
      <c r="F39" s="46">
        <v>48</v>
      </c>
      <c r="G39" s="46">
        <v>52</v>
      </c>
      <c r="H39" s="46">
        <v>40</v>
      </c>
      <c r="I39" s="46">
        <v>46</v>
      </c>
      <c r="J39" s="46">
        <v>53</v>
      </c>
      <c r="K39" s="46">
        <v>44</v>
      </c>
      <c r="L39" s="46">
        <v>65</v>
      </c>
      <c r="M39" s="46">
        <v>53</v>
      </c>
      <c r="N39" s="46">
        <v>49</v>
      </c>
      <c r="O39" s="11"/>
      <c r="P39" s="56" t="s">
        <v>2</v>
      </c>
      <c r="Q39" s="46">
        <f aca="true" t="shared" si="9" ref="Q39:R46">SUM(S39,U39,W39,Y39,AA39,AC39)</f>
        <v>402</v>
      </c>
      <c r="R39" s="46">
        <f t="shared" si="9"/>
        <v>1246</v>
      </c>
      <c r="S39" s="139">
        <v>384</v>
      </c>
      <c r="T39" s="139">
        <v>1154</v>
      </c>
      <c r="U39" s="139">
        <v>10</v>
      </c>
      <c r="V39" s="139">
        <v>32</v>
      </c>
      <c r="W39" s="46" t="s">
        <v>160</v>
      </c>
      <c r="X39" s="139">
        <v>1</v>
      </c>
      <c r="Y39" s="139">
        <v>3</v>
      </c>
      <c r="Z39" s="139">
        <v>22</v>
      </c>
      <c r="AA39" s="46">
        <v>2</v>
      </c>
      <c r="AB39" s="139">
        <v>6</v>
      </c>
      <c r="AC39" s="139">
        <v>3</v>
      </c>
      <c r="AD39" s="46">
        <v>31</v>
      </c>
      <c r="AE39" s="131"/>
    </row>
    <row r="40" spans="1:31" ht="15" customHeight="1">
      <c r="A40" s="56" t="s">
        <v>3</v>
      </c>
      <c r="B40" s="154">
        <f t="shared" si="8"/>
        <v>47</v>
      </c>
      <c r="C40" s="46">
        <v>1</v>
      </c>
      <c r="D40" s="46">
        <v>4</v>
      </c>
      <c r="E40" s="46">
        <v>8</v>
      </c>
      <c r="F40" s="46">
        <v>1</v>
      </c>
      <c r="G40" s="46">
        <v>1</v>
      </c>
      <c r="H40" s="46">
        <v>4</v>
      </c>
      <c r="I40" s="46">
        <v>7</v>
      </c>
      <c r="J40" s="46">
        <v>1</v>
      </c>
      <c r="K40" s="46">
        <v>7</v>
      </c>
      <c r="L40" s="46">
        <v>5</v>
      </c>
      <c r="M40" s="46">
        <v>3</v>
      </c>
      <c r="N40" s="46">
        <v>5</v>
      </c>
      <c r="O40" s="11"/>
      <c r="P40" s="56" t="s">
        <v>3</v>
      </c>
      <c r="Q40" s="46">
        <f t="shared" si="9"/>
        <v>80</v>
      </c>
      <c r="R40" s="46">
        <f t="shared" si="9"/>
        <v>234</v>
      </c>
      <c r="S40" s="139">
        <v>80</v>
      </c>
      <c r="T40" s="139">
        <v>231</v>
      </c>
      <c r="U40" s="139" t="s">
        <v>218</v>
      </c>
      <c r="V40" s="139" t="s">
        <v>160</v>
      </c>
      <c r="W40" s="46" t="s">
        <v>217</v>
      </c>
      <c r="X40" s="139" t="s">
        <v>217</v>
      </c>
      <c r="Y40" s="46" t="s">
        <v>160</v>
      </c>
      <c r="Z40" s="139" t="s">
        <v>160</v>
      </c>
      <c r="AA40" s="46" t="s">
        <v>218</v>
      </c>
      <c r="AB40" s="139" t="s">
        <v>218</v>
      </c>
      <c r="AC40" s="46" t="s">
        <v>218</v>
      </c>
      <c r="AD40" s="46">
        <v>3</v>
      </c>
      <c r="AE40" s="131"/>
    </row>
    <row r="41" spans="1:31" ht="15" customHeight="1">
      <c r="A41" s="56" t="s">
        <v>4</v>
      </c>
      <c r="B41" s="154">
        <f t="shared" si="8"/>
        <v>118</v>
      </c>
      <c r="C41" s="46">
        <v>7</v>
      </c>
      <c r="D41" s="46">
        <v>6</v>
      </c>
      <c r="E41" s="46">
        <v>18</v>
      </c>
      <c r="F41" s="46">
        <v>12</v>
      </c>
      <c r="G41" s="46">
        <v>8</v>
      </c>
      <c r="H41" s="46">
        <v>14</v>
      </c>
      <c r="I41" s="46">
        <v>10</v>
      </c>
      <c r="J41" s="46">
        <v>7</v>
      </c>
      <c r="K41" s="46">
        <v>10</v>
      </c>
      <c r="L41" s="46">
        <v>9</v>
      </c>
      <c r="M41" s="46">
        <v>8</v>
      </c>
      <c r="N41" s="46">
        <v>9</v>
      </c>
      <c r="O41" s="11"/>
      <c r="P41" s="56" t="s">
        <v>4</v>
      </c>
      <c r="Q41" s="46">
        <f t="shared" si="9"/>
        <v>126</v>
      </c>
      <c r="R41" s="46">
        <f t="shared" si="9"/>
        <v>295</v>
      </c>
      <c r="S41" s="46">
        <v>126</v>
      </c>
      <c r="T41" s="46">
        <v>277</v>
      </c>
      <c r="U41" s="46" t="s">
        <v>217</v>
      </c>
      <c r="V41" s="46">
        <v>4</v>
      </c>
      <c r="W41" s="46" t="s">
        <v>218</v>
      </c>
      <c r="X41" s="46" t="s">
        <v>218</v>
      </c>
      <c r="Y41" s="46" t="s">
        <v>228</v>
      </c>
      <c r="Z41" s="46">
        <v>4</v>
      </c>
      <c r="AA41" s="46" t="s">
        <v>231</v>
      </c>
      <c r="AB41" s="46" t="s">
        <v>228</v>
      </c>
      <c r="AC41" s="46" t="s">
        <v>217</v>
      </c>
      <c r="AD41" s="46">
        <v>10</v>
      </c>
      <c r="AE41" s="131"/>
    </row>
    <row r="42" spans="1:31" ht="15" customHeight="1">
      <c r="A42" s="56" t="s">
        <v>5</v>
      </c>
      <c r="B42" s="154">
        <f t="shared" si="8"/>
        <v>29</v>
      </c>
      <c r="C42" s="46">
        <v>3</v>
      </c>
      <c r="D42" s="46">
        <v>4</v>
      </c>
      <c r="E42" s="46">
        <v>2</v>
      </c>
      <c r="F42" s="46" t="s">
        <v>217</v>
      </c>
      <c r="G42" s="46">
        <v>2</v>
      </c>
      <c r="H42" s="46">
        <v>2</v>
      </c>
      <c r="I42" s="46" t="s">
        <v>160</v>
      </c>
      <c r="J42" s="46">
        <v>5</v>
      </c>
      <c r="K42" s="46">
        <v>4</v>
      </c>
      <c r="L42" s="46">
        <v>3</v>
      </c>
      <c r="M42" s="46">
        <v>1</v>
      </c>
      <c r="N42" s="46">
        <v>3</v>
      </c>
      <c r="O42" s="11"/>
      <c r="P42" s="56" t="s">
        <v>5</v>
      </c>
      <c r="Q42" s="46">
        <f t="shared" si="9"/>
        <v>8</v>
      </c>
      <c r="R42" s="46">
        <f t="shared" si="9"/>
        <v>33</v>
      </c>
      <c r="S42" s="46">
        <v>7</v>
      </c>
      <c r="T42" s="46">
        <v>26</v>
      </c>
      <c r="U42" s="46" t="s">
        <v>228</v>
      </c>
      <c r="V42" s="46" t="s">
        <v>228</v>
      </c>
      <c r="W42" s="46" t="s">
        <v>217</v>
      </c>
      <c r="X42" s="46" t="s">
        <v>228</v>
      </c>
      <c r="Y42" s="46" t="s">
        <v>217</v>
      </c>
      <c r="Z42" s="46" t="s">
        <v>231</v>
      </c>
      <c r="AA42" s="46" t="s">
        <v>160</v>
      </c>
      <c r="AB42" s="46" t="s">
        <v>160</v>
      </c>
      <c r="AC42" s="46">
        <v>1</v>
      </c>
      <c r="AD42" s="46">
        <v>7</v>
      </c>
      <c r="AE42" s="131"/>
    </row>
    <row r="43" spans="1:31" ht="15" customHeight="1">
      <c r="A43" s="56" t="s">
        <v>6</v>
      </c>
      <c r="B43" s="154">
        <f t="shared" si="8"/>
        <v>16</v>
      </c>
      <c r="C43" s="46" t="s">
        <v>218</v>
      </c>
      <c r="D43" s="46">
        <v>2</v>
      </c>
      <c r="E43" s="46" t="s">
        <v>160</v>
      </c>
      <c r="F43" s="46" t="s">
        <v>217</v>
      </c>
      <c r="G43" s="46">
        <v>1</v>
      </c>
      <c r="H43" s="46">
        <v>2</v>
      </c>
      <c r="I43" s="46">
        <v>2</v>
      </c>
      <c r="J43" s="46">
        <v>4</v>
      </c>
      <c r="K43" s="46">
        <v>2</v>
      </c>
      <c r="L43" s="46">
        <v>1</v>
      </c>
      <c r="M43" s="46" t="s">
        <v>217</v>
      </c>
      <c r="N43" s="46">
        <v>2</v>
      </c>
      <c r="O43" s="11"/>
      <c r="P43" s="56" t="s">
        <v>6</v>
      </c>
      <c r="Q43" s="46">
        <f t="shared" si="9"/>
        <v>3</v>
      </c>
      <c r="R43" s="46">
        <f t="shared" si="9"/>
        <v>11</v>
      </c>
      <c r="S43" s="46">
        <v>3</v>
      </c>
      <c r="T43" s="46">
        <v>10</v>
      </c>
      <c r="U43" s="46" t="s">
        <v>160</v>
      </c>
      <c r="V43" s="46">
        <v>1</v>
      </c>
      <c r="W43" s="46" t="s">
        <v>160</v>
      </c>
      <c r="X43" s="46" t="s">
        <v>160</v>
      </c>
      <c r="Y43" s="46" t="s">
        <v>160</v>
      </c>
      <c r="Z43" s="46" t="s">
        <v>229</v>
      </c>
      <c r="AA43" s="46" t="s">
        <v>228</v>
      </c>
      <c r="AB43" s="46" t="s">
        <v>228</v>
      </c>
      <c r="AC43" s="46" t="s">
        <v>228</v>
      </c>
      <c r="AD43" s="46" t="s">
        <v>228</v>
      </c>
      <c r="AE43" s="131"/>
    </row>
    <row r="44" spans="1:31" ht="15" customHeight="1">
      <c r="A44" s="56" t="s">
        <v>7</v>
      </c>
      <c r="B44" s="154">
        <f t="shared" si="8"/>
        <v>97</v>
      </c>
      <c r="C44" s="46">
        <v>5</v>
      </c>
      <c r="D44" s="46">
        <v>3</v>
      </c>
      <c r="E44" s="46">
        <v>10</v>
      </c>
      <c r="F44" s="46">
        <v>5</v>
      </c>
      <c r="G44" s="46">
        <v>18</v>
      </c>
      <c r="H44" s="46">
        <v>7</v>
      </c>
      <c r="I44" s="46">
        <v>7</v>
      </c>
      <c r="J44" s="46">
        <v>3</v>
      </c>
      <c r="K44" s="46">
        <v>17</v>
      </c>
      <c r="L44" s="46">
        <v>7</v>
      </c>
      <c r="M44" s="46">
        <v>9</v>
      </c>
      <c r="N44" s="46">
        <v>6</v>
      </c>
      <c r="O44" s="11"/>
      <c r="P44" s="56" t="s">
        <v>7</v>
      </c>
      <c r="Q44" s="46">
        <f t="shared" si="9"/>
        <v>94</v>
      </c>
      <c r="R44" s="46">
        <f t="shared" si="9"/>
        <v>344</v>
      </c>
      <c r="S44" s="46">
        <v>94</v>
      </c>
      <c r="T44" s="46">
        <v>275</v>
      </c>
      <c r="U44" s="46" t="s">
        <v>228</v>
      </c>
      <c r="V44" s="46">
        <v>19</v>
      </c>
      <c r="W44" s="46" t="s">
        <v>229</v>
      </c>
      <c r="X44" s="46">
        <v>2</v>
      </c>
      <c r="Y44" s="46" t="s">
        <v>160</v>
      </c>
      <c r="Z44" s="46">
        <v>1</v>
      </c>
      <c r="AA44" s="46" t="s">
        <v>160</v>
      </c>
      <c r="AB44" s="46" t="s">
        <v>160</v>
      </c>
      <c r="AC44" s="46" t="s">
        <v>228</v>
      </c>
      <c r="AD44" s="46">
        <v>47</v>
      </c>
      <c r="AE44" s="131"/>
    </row>
    <row r="45" spans="1:31" ht="15" customHeight="1">
      <c r="A45" s="56" t="s">
        <v>8</v>
      </c>
      <c r="B45" s="154">
        <f t="shared" si="8"/>
        <v>24</v>
      </c>
      <c r="C45" s="46">
        <v>2</v>
      </c>
      <c r="D45" s="46">
        <v>1</v>
      </c>
      <c r="E45" s="46" t="s">
        <v>160</v>
      </c>
      <c r="F45" s="46">
        <v>1</v>
      </c>
      <c r="G45" s="46">
        <v>3</v>
      </c>
      <c r="H45" s="46">
        <v>1</v>
      </c>
      <c r="I45" s="46">
        <v>4</v>
      </c>
      <c r="J45" s="46">
        <v>3</v>
      </c>
      <c r="K45" s="46">
        <v>1</v>
      </c>
      <c r="L45" s="46">
        <v>3</v>
      </c>
      <c r="M45" s="46">
        <v>1</v>
      </c>
      <c r="N45" s="46">
        <v>4</v>
      </c>
      <c r="O45" s="11"/>
      <c r="P45" s="56" t="s">
        <v>8</v>
      </c>
      <c r="Q45" s="46">
        <f t="shared" si="9"/>
        <v>2</v>
      </c>
      <c r="R45" s="46">
        <f t="shared" si="9"/>
        <v>19</v>
      </c>
      <c r="S45" s="46">
        <v>2</v>
      </c>
      <c r="T45" s="46">
        <v>16</v>
      </c>
      <c r="U45" s="46" t="s">
        <v>229</v>
      </c>
      <c r="V45" s="46" t="s">
        <v>218</v>
      </c>
      <c r="W45" s="46" t="s">
        <v>218</v>
      </c>
      <c r="X45" s="46" t="s">
        <v>232</v>
      </c>
      <c r="Y45" s="46" t="s">
        <v>160</v>
      </c>
      <c r="Z45" s="46">
        <v>3</v>
      </c>
      <c r="AA45" s="46" t="s">
        <v>229</v>
      </c>
      <c r="AB45" s="46" t="s">
        <v>218</v>
      </c>
      <c r="AC45" s="46" t="s">
        <v>218</v>
      </c>
      <c r="AD45" s="46" t="s">
        <v>229</v>
      </c>
      <c r="AE45" s="131"/>
    </row>
    <row r="46" spans="1:31" ht="15" customHeight="1">
      <c r="A46" s="56" t="s">
        <v>9</v>
      </c>
      <c r="B46" s="154">
        <f t="shared" si="8"/>
        <v>53</v>
      </c>
      <c r="C46" s="46">
        <v>5</v>
      </c>
      <c r="D46" s="46">
        <v>3</v>
      </c>
      <c r="E46" s="46">
        <v>4</v>
      </c>
      <c r="F46" s="46">
        <v>5</v>
      </c>
      <c r="G46" s="46">
        <v>4</v>
      </c>
      <c r="H46" s="46">
        <v>2</v>
      </c>
      <c r="I46" s="46">
        <v>3</v>
      </c>
      <c r="J46" s="46">
        <v>5</v>
      </c>
      <c r="K46" s="46">
        <v>5</v>
      </c>
      <c r="L46" s="46">
        <v>6</v>
      </c>
      <c r="M46" s="46">
        <v>9</v>
      </c>
      <c r="N46" s="46">
        <v>2</v>
      </c>
      <c r="O46" s="11"/>
      <c r="P46" s="56" t="s">
        <v>9</v>
      </c>
      <c r="Q46" s="46">
        <f t="shared" si="9"/>
        <v>13</v>
      </c>
      <c r="R46" s="46">
        <f t="shared" si="9"/>
        <v>47</v>
      </c>
      <c r="S46" s="46">
        <v>13</v>
      </c>
      <c r="T46" s="46">
        <v>25</v>
      </c>
      <c r="U46" s="46" t="s">
        <v>217</v>
      </c>
      <c r="V46" s="46">
        <v>3</v>
      </c>
      <c r="W46" s="46" t="s">
        <v>228</v>
      </c>
      <c r="X46" s="46" t="s">
        <v>228</v>
      </c>
      <c r="Y46" s="46" t="s">
        <v>228</v>
      </c>
      <c r="Z46" s="46" t="s">
        <v>229</v>
      </c>
      <c r="AA46" s="46" t="s">
        <v>228</v>
      </c>
      <c r="AB46" s="46" t="s">
        <v>228</v>
      </c>
      <c r="AC46" s="46" t="s">
        <v>229</v>
      </c>
      <c r="AD46" s="46">
        <v>19</v>
      </c>
      <c r="AE46" s="131"/>
    </row>
    <row r="47" spans="1:31" ht="15" customHeight="1">
      <c r="A47" s="56"/>
      <c r="B47" s="15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154"/>
      <c r="N47" s="154"/>
      <c r="O47" s="11"/>
      <c r="P47" s="5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31"/>
    </row>
    <row r="48" spans="1:31" ht="15" customHeight="1">
      <c r="A48" s="56" t="s">
        <v>10</v>
      </c>
      <c r="B48" s="154">
        <f aca="true" t="shared" si="10" ref="B48:B55">SUM(C48:N48)</f>
        <v>15</v>
      </c>
      <c r="C48" s="46" t="s">
        <v>160</v>
      </c>
      <c r="D48" s="46">
        <v>2</v>
      </c>
      <c r="E48" s="46">
        <v>5</v>
      </c>
      <c r="F48" s="46">
        <v>1</v>
      </c>
      <c r="G48" s="46" t="s">
        <v>218</v>
      </c>
      <c r="H48" s="46">
        <v>1</v>
      </c>
      <c r="I48" s="46">
        <v>2</v>
      </c>
      <c r="J48" s="46">
        <v>1</v>
      </c>
      <c r="K48" s="46" t="s">
        <v>218</v>
      </c>
      <c r="L48" s="46" t="s">
        <v>218</v>
      </c>
      <c r="M48" s="46">
        <v>1</v>
      </c>
      <c r="N48" s="46">
        <v>2</v>
      </c>
      <c r="O48" s="11"/>
      <c r="P48" s="56" t="s">
        <v>10</v>
      </c>
      <c r="Q48" s="46">
        <f aca="true" t="shared" si="11" ref="Q48:R55">SUM(S48,U48,W48,Y48,AA48,AC48)</f>
        <v>41</v>
      </c>
      <c r="R48" s="46">
        <f t="shared" si="11"/>
        <v>10</v>
      </c>
      <c r="S48" s="139">
        <v>40</v>
      </c>
      <c r="T48" s="139">
        <v>10</v>
      </c>
      <c r="U48" s="46">
        <v>1</v>
      </c>
      <c r="V48" s="139" t="s">
        <v>228</v>
      </c>
      <c r="W48" s="46" t="s">
        <v>229</v>
      </c>
      <c r="X48" s="46" t="s">
        <v>228</v>
      </c>
      <c r="Y48" s="139" t="s">
        <v>228</v>
      </c>
      <c r="Z48" s="46" t="s">
        <v>229</v>
      </c>
      <c r="AA48" s="46" t="s">
        <v>229</v>
      </c>
      <c r="AB48" s="139" t="s">
        <v>218</v>
      </c>
      <c r="AC48" s="139" t="s">
        <v>218</v>
      </c>
      <c r="AD48" s="139" t="s">
        <v>232</v>
      </c>
      <c r="AE48" s="131"/>
    </row>
    <row r="49" spans="1:31" ht="15" customHeight="1">
      <c r="A49" s="56" t="s">
        <v>12</v>
      </c>
      <c r="B49" s="154">
        <f t="shared" si="10"/>
        <v>29</v>
      </c>
      <c r="C49" s="46">
        <v>2</v>
      </c>
      <c r="D49" s="46">
        <v>4</v>
      </c>
      <c r="E49" s="46">
        <v>5</v>
      </c>
      <c r="F49" s="46">
        <v>5</v>
      </c>
      <c r="G49" s="46">
        <v>1</v>
      </c>
      <c r="H49" s="46">
        <v>2</v>
      </c>
      <c r="I49" s="46">
        <v>2</v>
      </c>
      <c r="J49" s="46">
        <v>2</v>
      </c>
      <c r="K49" s="46">
        <v>2</v>
      </c>
      <c r="L49" s="46">
        <v>3</v>
      </c>
      <c r="M49" s="46">
        <v>1</v>
      </c>
      <c r="N49" s="46" t="s">
        <v>217</v>
      </c>
      <c r="O49" s="11"/>
      <c r="P49" s="56" t="s">
        <v>12</v>
      </c>
      <c r="Q49" s="46">
        <f t="shared" si="11"/>
        <v>36</v>
      </c>
      <c r="R49" s="46">
        <f t="shared" si="11"/>
        <v>134</v>
      </c>
      <c r="S49" s="139">
        <v>36</v>
      </c>
      <c r="T49" s="139">
        <v>127</v>
      </c>
      <c r="U49" s="46" t="s">
        <v>217</v>
      </c>
      <c r="V49" s="46">
        <v>5</v>
      </c>
      <c r="W49" s="46" t="s">
        <v>229</v>
      </c>
      <c r="X49" s="46" t="s">
        <v>228</v>
      </c>
      <c r="Y49" s="46" t="s">
        <v>228</v>
      </c>
      <c r="Z49" s="46" t="s">
        <v>229</v>
      </c>
      <c r="AA49" s="46" t="s">
        <v>217</v>
      </c>
      <c r="AB49" s="139" t="s">
        <v>160</v>
      </c>
      <c r="AC49" s="139" t="s">
        <v>160</v>
      </c>
      <c r="AD49" s="139">
        <v>2</v>
      </c>
      <c r="AE49" s="131"/>
    </row>
    <row r="50" spans="1:31" ht="15" customHeight="1">
      <c r="A50" s="56" t="s">
        <v>17</v>
      </c>
      <c r="B50" s="154">
        <f t="shared" si="10"/>
        <v>87</v>
      </c>
      <c r="C50" s="46">
        <v>4</v>
      </c>
      <c r="D50" s="46">
        <v>7</v>
      </c>
      <c r="E50" s="46">
        <v>10</v>
      </c>
      <c r="F50" s="46">
        <v>12</v>
      </c>
      <c r="G50" s="46">
        <v>5</v>
      </c>
      <c r="H50" s="46">
        <v>2</v>
      </c>
      <c r="I50" s="46">
        <v>11</v>
      </c>
      <c r="J50" s="46">
        <v>11</v>
      </c>
      <c r="K50" s="46">
        <v>9</v>
      </c>
      <c r="L50" s="46">
        <v>5</v>
      </c>
      <c r="M50" s="46">
        <v>6</v>
      </c>
      <c r="N50" s="46">
        <v>5</v>
      </c>
      <c r="O50" s="11"/>
      <c r="P50" s="56" t="s">
        <v>17</v>
      </c>
      <c r="Q50" s="46">
        <f t="shared" si="11"/>
        <v>63</v>
      </c>
      <c r="R50" s="46">
        <f t="shared" si="11"/>
        <v>171</v>
      </c>
      <c r="S50" s="139">
        <v>62</v>
      </c>
      <c r="T50" s="139">
        <v>162</v>
      </c>
      <c r="U50" s="139">
        <v>1</v>
      </c>
      <c r="V50" s="139">
        <v>9</v>
      </c>
      <c r="W50" s="46" t="s">
        <v>229</v>
      </c>
      <c r="X50" s="46" t="s">
        <v>228</v>
      </c>
      <c r="Y50" s="139" t="s">
        <v>232</v>
      </c>
      <c r="Z50" s="139" t="s">
        <v>228</v>
      </c>
      <c r="AA50" s="46" t="s">
        <v>229</v>
      </c>
      <c r="AB50" s="139" t="s">
        <v>218</v>
      </c>
      <c r="AC50" s="139" t="s">
        <v>218</v>
      </c>
      <c r="AD50" s="46" t="s">
        <v>217</v>
      </c>
      <c r="AE50" s="131"/>
    </row>
    <row r="51" spans="1:31" ht="15" customHeight="1">
      <c r="A51" s="56" t="s">
        <v>26</v>
      </c>
      <c r="B51" s="154">
        <f t="shared" si="10"/>
        <v>82</v>
      </c>
      <c r="C51" s="46">
        <v>3</v>
      </c>
      <c r="D51" s="46">
        <v>4</v>
      </c>
      <c r="E51" s="46">
        <v>10</v>
      </c>
      <c r="F51" s="46">
        <v>6</v>
      </c>
      <c r="G51" s="46">
        <v>7</v>
      </c>
      <c r="H51" s="46">
        <v>9</v>
      </c>
      <c r="I51" s="46">
        <v>7</v>
      </c>
      <c r="J51" s="46">
        <v>4</v>
      </c>
      <c r="K51" s="46">
        <v>9</v>
      </c>
      <c r="L51" s="46">
        <v>11</v>
      </c>
      <c r="M51" s="46">
        <v>5</v>
      </c>
      <c r="N51" s="46">
        <v>7</v>
      </c>
      <c r="O51" s="11"/>
      <c r="P51" s="56" t="s">
        <v>26</v>
      </c>
      <c r="Q51" s="46">
        <f t="shared" si="11"/>
        <v>28</v>
      </c>
      <c r="R51" s="46">
        <f t="shared" si="11"/>
        <v>52</v>
      </c>
      <c r="S51" s="139">
        <v>28</v>
      </c>
      <c r="T51" s="139">
        <v>46</v>
      </c>
      <c r="U51" s="139" t="s">
        <v>218</v>
      </c>
      <c r="V51" s="139">
        <v>4</v>
      </c>
      <c r="W51" s="46" t="s">
        <v>228</v>
      </c>
      <c r="X51" s="46" t="s">
        <v>217</v>
      </c>
      <c r="Y51" s="46" t="s">
        <v>217</v>
      </c>
      <c r="Z51" s="139">
        <v>1</v>
      </c>
      <c r="AA51" s="46" t="s">
        <v>218</v>
      </c>
      <c r="AB51" s="139" t="s">
        <v>229</v>
      </c>
      <c r="AC51" s="139" t="s">
        <v>229</v>
      </c>
      <c r="AD51" s="139">
        <v>1</v>
      </c>
      <c r="AE51" s="131"/>
    </row>
    <row r="52" spans="1:31" ht="15" customHeight="1">
      <c r="A52" s="56" t="s">
        <v>32</v>
      </c>
      <c r="B52" s="154">
        <f t="shared" si="10"/>
        <v>27</v>
      </c>
      <c r="C52" s="46">
        <v>4</v>
      </c>
      <c r="D52" s="46" t="s">
        <v>218</v>
      </c>
      <c r="E52" s="46">
        <v>4</v>
      </c>
      <c r="F52" s="46" t="s">
        <v>218</v>
      </c>
      <c r="G52" s="46">
        <v>6</v>
      </c>
      <c r="H52" s="46">
        <v>3</v>
      </c>
      <c r="I52" s="46" t="s">
        <v>228</v>
      </c>
      <c r="J52" s="46">
        <v>3</v>
      </c>
      <c r="K52" s="46" t="s">
        <v>231</v>
      </c>
      <c r="L52" s="46">
        <v>1</v>
      </c>
      <c r="M52" s="46">
        <v>2</v>
      </c>
      <c r="N52" s="46">
        <v>4</v>
      </c>
      <c r="O52" s="11"/>
      <c r="P52" s="56" t="s">
        <v>32</v>
      </c>
      <c r="Q52" s="46">
        <f t="shared" si="11"/>
        <v>6</v>
      </c>
      <c r="R52" s="46">
        <f t="shared" si="11"/>
        <v>20</v>
      </c>
      <c r="S52" s="139">
        <v>6</v>
      </c>
      <c r="T52" s="139">
        <v>20</v>
      </c>
      <c r="U52" s="46" t="s">
        <v>229</v>
      </c>
      <c r="V52" s="46" t="s">
        <v>217</v>
      </c>
      <c r="W52" s="46" t="s">
        <v>160</v>
      </c>
      <c r="X52" s="46" t="s">
        <v>160</v>
      </c>
      <c r="Y52" s="46" t="s">
        <v>160</v>
      </c>
      <c r="Z52" s="46" t="s">
        <v>160</v>
      </c>
      <c r="AA52" s="46" t="s">
        <v>160</v>
      </c>
      <c r="AB52" s="139" t="s">
        <v>233</v>
      </c>
      <c r="AC52" s="139" t="s">
        <v>234</v>
      </c>
      <c r="AD52" s="139" t="s">
        <v>234</v>
      </c>
      <c r="AE52" s="131"/>
    </row>
    <row r="53" spans="1:31" ht="15" customHeight="1">
      <c r="A53" s="56" t="s">
        <v>37</v>
      </c>
      <c r="B53" s="154">
        <f t="shared" si="10"/>
        <v>20</v>
      </c>
      <c r="C53" s="46">
        <v>1</v>
      </c>
      <c r="D53" s="46" t="s">
        <v>228</v>
      </c>
      <c r="E53" s="46">
        <v>5</v>
      </c>
      <c r="F53" s="46">
        <v>2</v>
      </c>
      <c r="G53" s="46">
        <v>1</v>
      </c>
      <c r="H53" s="46" t="s">
        <v>217</v>
      </c>
      <c r="I53" s="46">
        <v>1</v>
      </c>
      <c r="J53" s="46">
        <v>1</v>
      </c>
      <c r="K53" s="46">
        <v>2</v>
      </c>
      <c r="L53" s="46">
        <v>2</v>
      </c>
      <c r="M53" s="46">
        <v>3</v>
      </c>
      <c r="N53" s="46">
        <v>2</v>
      </c>
      <c r="O53" s="11"/>
      <c r="P53" s="56" t="s">
        <v>37</v>
      </c>
      <c r="Q53" s="46">
        <f t="shared" si="11"/>
        <v>15</v>
      </c>
      <c r="R53" s="46">
        <f t="shared" si="11"/>
        <v>38</v>
      </c>
      <c r="S53" s="139">
        <v>15</v>
      </c>
      <c r="T53" s="139">
        <v>37</v>
      </c>
      <c r="U53" s="139" t="s">
        <v>234</v>
      </c>
      <c r="V53" s="139">
        <v>1</v>
      </c>
      <c r="W53" s="46" t="s">
        <v>234</v>
      </c>
      <c r="X53" s="46" t="s">
        <v>234</v>
      </c>
      <c r="Y53" s="46" t="s">
        <v>234</v>
      </c>
      <c r="Z53" s="46" t="s">
        <v>235</v>
      </c>
      <c r="AA53" s="46" t="s">
        <v>235</v>
      </c>
      <c r="AB53" s="139" t="s">
        <v>236</v>
      </c>
      <c r="AC53" s="46" t="s">
        <v>236</v>
      </c>
      <c r="AD53" s="46" t="s">
        <v>236</v>
      </c>
      <c r="AE53" s="131"/>
    </row>
    <row r="54" spans="1:31" ht="15" customHeight="1">
      <c r="A54" s="56" t="s">
        <v>44</v>
      </c>
      <c r="B54" s="154">
        <f t="shared" si="10"/>
        <v>38</v>
      </c>
      <c r="C54" s="46">
        <v>2</v>
      </c>
      <c r="D54" s="46">
        <v>2</v>
      </c>
      <c r="E54" s="46">
        <v>5</v>
      </c>
      <c r="F54" s="46">
        <v>5</v>
      </c>
      <c r="G54" s="46">
        <v>4</v>
      </c>
      <c r="H54" s="46">
        <v>3</v>
      </c>
      <c r="I54" s="46">
        <v>3</v>
      </c>
      <c r="J54" s="46">
        <v>3</v>
      </c>
      <c r="K54" s="46">
        <v>1</v>
      </c>
      <c r="L54" s="46">
        <v>3</v>
      </c>
      <c r="M54" s="46">
        <v>4</v>
      </c>
      <c r="N54" s="46">
        <v>3</v>
      </c>
      <c r="O54" s="11"/>
      <c r="P54" s="56" t="s">
        <v>44</v>
      </c>
      <c r="Q54" s="46">
        <f t="shared" si="11"/>
        <v>6</v>
      </c>
      <c r="R54" s="46">
        <f t="shared" si="11"/>
        <v>19</v>
      </c>
      <c r="S54" s="139">
        <v>6</v>
      </c>
      <c r="T54" s="139">
        <v>19</v>
      </c>
      <c r="U54" s="46" t="s">
        <v>236</v>
      </c>
      <c r="V54" s="139" t="s">
        <v>237</v>
      </c>
      <c r="W54" s="46" t="s">
        <v>237</v>
      </c>
      <c r="X54" s="46" t="s">
        <v>236</v>
      </c>
      <c r="Y54" s="46" t="s">
        <v>236</v>
      </c>
      <c r="Z54" s="46" t="s">
        <v>237</v>
      </c>
      <c r="AA54" s="46" t="s">
        <v>237</v>
      </c>
      <c r="AB54" s="46" t="s">
        <v>237</v>
      </c>
      <c r="AC54" s="46" t="s">
        <v>237</v>
      </c>
      <c r="AD54" s="46" t="s">
        <v>238</v>
      </c>
      <c r="AE54" s="131"/>
    </row>
    <row r="55" spans="1:31" ht="15" customHeight="1">
      <c r="A55" s="190" t="s">
        <v>49</v>
      </c>
      <c r="B55" s="240">
        <f t="shared" si="10"/>
        <v>8</v>
      </c>
      <c r="C55" s="141">
        <v>1</v>
      </c>
      <c r="D55" s="141" t="s">
        <v>228</v>
      </c>
      <c r="E55" s="141">
        <v>1</v>
      </c>
      <c r="F55" s="141">
        <v>2</v>
      </c>
      <c r="G55" s="141" t="s">
        <v>228</v>
      </c>
      <c r="H55" s="141">
        <v>1</v>
      </c>
      <c r="I55" s="141">
        <v>1</v>
      </c>
      <c r="J55" s="141" t="s">
        <v>217</v>
      </c>
      <c r="K55" s="141">
        <v>1</v>
      </c>
      <c r="L55" s="141" t="s">
        <v>229</v>
      </c>
      <c r="M55" s="141" t="s">
        <v>217</v>
      </c>
      <c r="N55" s="141">
        <v>1</v>
      </c>
      <c r="O55" s="11"/>
      <c r="P55" s="190" t="s">
        <v>49</v>
      </c>
      <c r="Q55" s="239">
        <f t="shared" si="11"/>
        <v>8</v>
      </c>
      <c r="R55" s="141">
        <f t="shared" si="11"/>
        <v>23</v>
      </c>
      <c r="S55" s="141">
        <v>8</v>
      </c>
      <c r="T55" s="141">
        <v>23</v>
      </c>
      <c r="U55" s="141" t="s">
        <v>238</v>
      </c>
      <c r="V55" s="141" t="s">
        <v>236</v>
      </c>
      <c r="W55" s="141" t="s">
        <v>236</v>
      </c>
      <c r="X55" s="141" t="s">
        <v>236</v>
      </c>
      <c r="Y55" s="141" t="s">
        <v>236</v>
      </c>
      <c r="Z55" s="141" t="s">
        <v>239</v>
      </c>
      <c r="AA55" s="141" t="s">
        <v>239</v>
      </c>
      <c r="AB55" s="141" t="s">
        <v>237</v>
      </c>
      <c r="AC55" s="141" t="s">
        <v>237</v>
      </c>
      <c r="AD55" s="141" t="s">
        <v>237</v>
      </c>
      <c r="AE55" s="131"/>
    </row>
    <row r="56" spans="1:31" ht="15" customHeight="1">
      <c r="A56" s="11" t="s">
        <v>125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241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31"/>
    </row>
  </sheetData>
  <sheetProtection/>
  <mergeCells count="61">
    <mergeCell ref="Q17:R17"/>
    <mergeCell ref="S33:T33"/>
    <mergeCell ref="X34:X35"/>
    <mergeCell ref="Y34:Y35"/>
    <mergeCell ref="Z34:Z35"/>
    <mergeCell ref="AA34:AA35"/>
    <mergeCell ref="Q20:R20"/>
    <mergeCell ref="Q21:R21"/>
    <mergeCell ref="Q22:R22"/>
    <mergeCell ref="Q23:R23"/>
    <mergeCell ref="AB34:AB35"/>
    <mergeCell ref="Q19:R19"/>
    <mergeCell ref="S34:S35"/>
    <mergeCell ref="T34:T35"/>
    <mergeCell ref="Q24:R24"/>
    <mergeCell ref="A4:N4"/>
    <mergeCell ref="A31:N31"/>
    <mergeCell ref="P4:AD4"/>
    <mergeCell ref="P31:AD31"/>
    <mergeCell ref="Q25:R25"/>
    <mergeCell ref="Q26:R26"/>
    <mergeCell ref="Q12:R12"/>
    <mergeCell ref="Q13:R13"/>
    <mergeCell ref="AA33:AB33"/>
    <mergeCell ref="U33:V33"/>
    <mergeCell ref="W33:X33"/>
    <mergeCell ref="Y33:Z33"/>
    <mergeCell ref="Q14:R14"/>
    <mergeCell ref="Q18:R18"/>
    <mergeCell ref="Q15:R15"/>
    <mergeCell ref="Q16:R16"/>
    <mergeCell ref="Q6:R6"/>
    <mergeCell ref="Q7:R7"/>
    <mergeCell ref="Q8:R8"/>
    <mergeCell ref="Q9:R9"/>
    <mergeCell ref="Q10:R10"/>
    <mergeCell ref="Q11:R11"/>
    <mergeCell ref="P33:P35"/>
    <mergeCell ref="Q33:R33"/>
    <mergeCell ref="Q34:Q35"/>
    <mergeCell ref="R34:R35"/>
    <mergeCell ref="U34:U35"/>
    <mergeCell ref="AC33:AD33"/>
    <mergeCell ref="AD34:AD35"/>
    <mergeCell ref="AC34:AC35"/>
    <mergeCell ref="V34:V35"/>
    <mergeCell ref="W34:W35"/>
    <mergeCell ref="I33:I35"/>
    <mergeCell ref="J33:J35"/>
    <mergeCell ref="M33:M35"/>
    <mergeCell ref="N33:N35"/>
    <mergeCell ref="K33:K35"/>
    <mergeCell ref="L33:L35"/>
    <mergeCell ref="E33:E35"/>
    <mergeCell ref="F33:F35"/>
    <mergeCell ref="G33:G35"/>
    <mergeCell ref="H33:H35"/>
    <mergeCell ref="A33:A35"/>
    <mergeCell ref="B33:B35"/>
    <mergeCell ref="C33:C35"/>
    <mergeCell ref="D33:D35"/>
  </mergeCells>
  <printOptions horizontalCentered="1"/>
  <pageMargins left="0.4724409448818898" right="0.4724409448818898" top="0.5905511811023623" bottom="0.3937007874015748" header="0" footer="0"/>
  <pageSetup fitToHeight="1" fitToWidth="1" horizontalDpi="300" verticalDpi="300" orientation="landscape" paperSize="8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tabSelected="1" zoomScalePageLayoutView="0" workbookViewId="0" topLeftCell="A45">
      <selection activeCell="K67" sqref="K67"/>
    </sheetView>
  </sheetViews>
  <sheetFormatPr defaultColWidth="9.00390625" defaultRowHeight="13.5"/>
  <cols>
    <col min="1" max="1" width="14.00390625" style="3" customWidth="1"/>
    <col min="2" max="2" width="3.25390625" style="3" customWidth="1"/>
    <col min="3" max="3" width="11.25390625" style="2" customWidth="1"/>
    <col min="4" max="4" width="8.25390625" style="2" customWidth="1"/>
    <col min="5" max="7" width="8.75390625" style="2" customWidth="1"/>
    <col min="8" max="8" width="10.625" style="2" customWidth="1"/>
    <col min="9" max="9" width="8.75390625" style="2" customWidth="1"/>
    <col min="10" max="10" width="12.50390625" style="2" customWidth="1"/>
    <col min="11" max="11" width="10.875" style="2" customWidth="1"/>
    <col min="12" max="16384" width="9.00390625" style="2" customWidth="1"/>
  </cols>
  <sheetData>
    <row r="1" spans="1:25" ht="15" customHeight="1">
      <c r="A1" s="110" t="s">
        <v>242</v>
      </c>
      <c r="B1" s="57"/>
      <c r="C1" s="17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1"/>
      <c r="V1" s="131"/>
      <c r="W1" s="131"/>
      <c r="X1" s="131"/>
      <c r="Y1" s="174"/>
    </row>
    <row r="2" spans="1:25" ht="15" customHeight="1">
      <c r="A2" s="57"/>
      <c r="B2" s="5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31"/>
      <c r="W2" s="131"/>
      <c r="X2" s="131"/>
      <c r="Y2" s="131"/>
    </row>
    <row r="3" spans="1:25" ht="18" customHeight="1">
      <c r="A3" s="294" t="s">
        <v>251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15"/>
      <c r="M3" s="11"/>
      <c r="N3" s="11"/>
      <c r="O3" s="11"/>
      <c r="P3" s="11"/>
      <c r="Q3" s="11"/>
      <c r="R3" s="11"/>
      <c r="S3" s="11"/>
      <c r="T3" s="11"/>
      <c r="U3" s="11"/>
      <c r="V3" s="131"/>
      <c r="W3" s="131"/>
      <c r="X3" s="131"/>
      <c r="Y3" s="131"/>
    </row>
    <row r="4" spans="1:25" ht="15" customHeight="1">
      <c r="A4" s="156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5"/>
      <c r="M4" s="11"/>
      <c r="N4" s="11"/>
      <c r="O4" s="11"/>
      <c r="P4" s="11"/>
      <c r="Q4" s="11"/>
      <c r="R4" s="11"/>
      <c r="S4" s="11"/>
      <c r="T4" s="11"/>
      <c r="U4" s="11"/>
      <c r="V4" s="131"/>
      <c r="W4" s="131"/>
      <c r="X4" s="131"/>
      <c r="Y4" s="131"/>
    </row>
    <row r="5" spans="1:25" ht="15" customHeight="1" thickBot="1">
      <c r="A5" s="177"/>
      <c r="B5" s="198" t="s">
        <v>119</v>
      </c>
      <c r="C5" s="193"/>
      <c r="D5" s="193"/>
      <c r="E5" s="193"/>
      <c r="F5" s="193"/>
      <c r="G5" s="193"/>
      <c r="H5" s="193"/>
      <c r="I5" s="193"/>
      <c r="J5" s="193"/>
      <c r="K5" s="197" t="s">
        <v>84</v>
      </c>
      <c r="L5" s="15"/>
      <c r="M5" s="11"/>
      <c r="N5" s="11"/>
      <c r="O5" s="11"/>
      <c r="P5" s="11"/>
      <c r="Q5" s="11"/>
      <c r="R5" s="11"/>
      <c r="S5" s="11"/>
      <c r="T5" s="11"/>
      <c r="U5" s="11"/>
      <c r="V5" s="131"/>
      <c r="W5" s="131"/>
      <c r="X5" s="131"/>
      <c r="Y5" s="131"/>
    </row>
    <row r="6" spans="1:25" ht="15" customHeight="1">
      <c r="A6" s="304" t="s">
        <v>243</v>
      </c>
      <c r="B6" s="391" t="s">
        <v>244</v>
      </c>
      <c r="C6" s="391"/>
      <c r="D6" s="391" t="s">
        <v>245</v>
      </c>
      <c r="E6" s="391"/>
      <c r="F6" s="391" t="s">
        <v>246</v>
      </c>
      <c r="G6" s="391"/>
      <c r="H6" s="391" t="s">
        <v>247</v>
      </c>
      <c r="I6" s="391"/>
      <c r="J6" s="391" t="s">
        <v>248</v>
      </c>
      <c r="K6" s="394"/>
      <c r="L6" s="15"/>
      <c r="M6" s="11"/>
      <c r="N6" s="11"/>
      <c r="O6" s="11"/>
      <c r="P6" s="11"/>
      <c r="Q6" s="11"/>
      <c r="R6" s="11"/>
      <c r="S6" s="11"/>
      <c r="T6" s="11"/>
      <c r="U6" s="11"/>
      <c r="V6" s="131"/>
      <c r="W6" s="131"/>
      <c r="X6" s="131"/>
      <c r="Y6" s="131"/>
    </row>
    <row r="7" spans="1:25" ht="15" customHeight="1">
      <c r="A7" s="406"/>
      <c r="B7" s="377"/>
      <c r="C7" s="377"/>
      <c r="D7" s="186" t="s">
        <v>81</v>
      </c>
      <c r="E7" s="186" t="s">
        <v>82</v>
      </c>
      <c r="F7" s="186" t="s">
        <v>81</v>
      </c>
      <c r="G7" s="186" t="s">
        <v>82</v>
      </c>
      <c r="H7" s="186" t="s">
        <v>81</v>
      </c>
      <c r="I7" s="186" t="s">
        <v>82</v>
      </c>
      <c r="J7" s="186" t="s">
        <v>249</v>
      </c>
      <c r="K7" s="185" t="s">
        <v>82</v>
      </c>
      <c r="L7" s="15"/>
      <c r="M7" s="11"/>
      <c r="N7" s="11"/>
      <c r="O7" s="11"/>
      <c r="P7" s="11"/>
      <c r="Q7" s="11"/>
      <c r="R7" s="11"/>
      <c r="S7" s="11"/>
      <c r="T7" s="11"/>
      <c r="U7" s="11"/>
      <c r="V7" s="131"/>
      <c r="W7" s="131"/>
      <c r="X7" s="131"/>
      <c r="Y7" s="131"/>
    </row>
    <row r="8" spans="1:25" ht="15" customHeight="1">
      <c r="A8" s="196" t="s">
        <v>116</v>
      </c>
      <c r="B8" s="8"/>
      <c r="C8" s="46">
        <v>751600</v>
      </c>
      <c r="D8" s="46">
        <v>26262</v>
      </c>
      <c r="E8" s="47">
        <f aca="true" t="shared" si="0" ref="E8:E17">D8*1000/$C8</f>
        <v>34.941458222458756</v>
      </c>
      <c r="F8" s="46">
        <v>18667</v>
      </c>
      <c r="G8" s="47">
        <f aca="true" t="shared" si="1" ref="G8:G17">F8*1000/$C8</f>
        <v>24.836349121873337</v>
      </c>
      <c r="H8" s="48">
        <f aca="true" t="shared" si="2" ref="H8:H17">SUM(D8)-SUM(F8)</f>
        <v>7595</v>
      </c>
      <c r="I8" s="201">
        <v>10.1</v>
      </c>
      <c r="J8" s="48">
        <v>-6849</v>
      </c>
      <c r="K8" s="45">
        <v>-9.1</v>
      </c>
      <c r="L8" s="15"/>
      <c r="M8" s="11"/>
      <c r="N8" s="11"/>
      <c r="O8" s="11"/>
      <c r="P8" s="11"/>
      <c r="Q8" s="11"/>
      <c r="R8" s="11"/>
      <c r="S8" s="11"/>
      <c r="T8" s="11"/>
      <c r="U8" s="11"/>
      <c r="V8" s="131"/>
      <c r="W8" s="131"/>
      <c r="X8" s="131"/>
      <c r="Y8" s="131"/>
    </row>
    <row r="9" spans="1:25" ht="15" customHeight="1">
      <c r="A9" s="4">
        <v>2</v>
      </c>
      <c r="B9" s="57"/>
      <c r="C9" s="46">
        <v>752300</v>
      </c>
      <c r="D9" s="46">
        <v>25468</v>
      </c>
      <c r="E9" s="47">
        <f t="shared" si="0"/>
        <v>33.8535158846205</v>
      </c>
      <c r="F9" s="46">
        <v>19663</v>
      </c>
      <c r="G9" s="47">
        <f t="shared" si="1"/>
        <v>26.13717931676193</v>
      </c>
      <c r="H9" s="48">
        <f>SUM(D9)-SUM(F9)</f>
        <v>5805</v>
      </c>
      <c r="I9" s="201">
        <f>H9*1000/$C8</f>
        <v>7.723523150612028</v>
      </c>
      <c r="J9" s="48">
        <f aca="true" t="shared" si="3" ref="J9:J17">SUM(C9)-SUM(C8)-SUM(H9)</f>
        <v>-5105</v>
      </c>
      <c r="K9" s="45">
        <f aca="true" t="shared" si="4" ref="K9:K17">J9*1000/$C8</f>
        <v>-6.792176689728579</v>
      </c>
      <c r="L9" s="200"/>
      <c r="M9" s="11"/>
      <c r="N9" s="11"/>
      <c r="O9" s="11"/>
      <c r="P9" s="11"/>
      <c r="Q9" s="11"/>
      <c r="R9" s="11"/>
      <c r="S9" s="11"/>
      <c r="T9" s="11"/>
      <c r="U9" s="11"/>
      <c r="V9" s="131"/>
      <c r="W9" s="131"/>
      <c r="X9" s="131"/>
      <c r="Y9" s="131"/>
    </row>
    <row r="10" spans="1:25" ht="15" customHeight="1">
      <c r="A10" s="4">
        <v>3</v>
      </c>
      <c r="B10" s="57"/>
      <c r="C10" s="46">
        <v>753100</v>
      </c>
      <c r="D10" s="46">
        <v>25863</v>
      </c>
      <c r="E10" s="47">
        <f t="shared" si="0"/>
        <v>34.342052848227326</v>
      </c>
      <c r="F10" s="46">
        <v>19147</v>
      </c>
      <c r="G10" s="47">
        <f t="shared" si="1"/>
        <v>25.424246448014873</v>
      </c>
      <c r="H10" s="48">
        <f t="shared" si="2"/>
        <v>6716</v>
      </c>
      <c r="I10" s="201">
        <f aca="true" t="shared" si="5" ref="I10:I17">H10*1000/$C9</f>
        <v>8.927289645088395</v>
      </c>
      <c r="J10" s="48">
        <f t="shared" si="3"/>
        <v>-5916</v>
      </c>
      <c r="K10" s="45">
        <f t="shared" si="4"/>
        <v>-7.8638840887943635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1"/>
      <c r="W10" s="131"/>
      <c r="X10" s="131"/>
      <c r="Y10" s="131"/>
    </row>
    <row r="11" spans="1:25" ht="15" customHeight="1">
      <c r="A11" s="4">
        <v>4</v>
      </c>
      <c r="B11" s="57"/>
      <c r="C11" s="154">
        <v>753800</v>
      </c>
      <c r="D11" s="46">
        <v>24920</v>
      </c>
      <c r="E11" s="47">
        <f t="shared" si="0"/>
        <v>33.05916688776864</v>
      </c>
      <c r="F11" s="46">
        <v>19924</v>
      </c>
      <c r="G11" s="47">
        <f t="shared" si="1"/>
        <v>26.43141416821438</v>
      </c>
      <c r="H11" s="48">
        <f t="shared" si="2"/>
        <v>4996</v>
      </c>
      <c r="I11" s="201">
        <f t="shared" si="5"/>
        <v>6.633913158943035</v>
      </c>
      <c r="J11" s="48">
        <f t="shared" si="3"/>
        <v>-4296</v>
      </c>
      <c r="K11" s="45">
        <f t="shared" si="4"/>
        <v>-5.704421723542691</v>
      </c>
      <c r="L11" s="15"/>
      <c r="M11" s="11"/>
      <c r="N11" s="11"/>
      <c r="O11" s="11"/>
      <c r="P11" s="11"/>
      <c r="Q11" s="11"/>
      <c r="R11" s="11"/>
      <c r="S11" s="11"/>
      <c r="T11" s="11"/>
      <c r="U11" s="11"/>
      <c r="V11" s="131"/>
      <c r="W11" s="131"/>
      <c r="X11" s="131"/>
      <c r="Y11" s="131"/>
    </row>
    <row r="12" spans="1:25" ht="15" customHeight="1">
      <c r="A12" s="4">
        <v>5</v>
      </c>
      <c r="B12" s="57" t="s">
        <v>83</v>
      </c>
      <c r="C12" s="46">
        <v>756835</v>
      </c>
      <c r="D12" s="46">
        <v>24786</v>
      </c>
      <c r="E12" s="47">
        <f t="shared" si="0"/>
        <v>32.749542502659104</v>
      </c>
      <c r="F12" s="46">
        <v>17778</v>
      </c>
      <c r="G12" s="47">
        <f t="shared" si="1"/>
        <v>23.489928452040406</v>
      </c>
      <c r="H12" s="48">
        <f t="shared" si="2"/>
        <v>7008</v>
      </c>
      <c r="I12" s="201">
        <f t="shared" si="5"/>
        <v>9.296895728309897</v>
      </c>
      <c r="J12" s="48">
        <f t="shared" si="3"/>
        <v>-3973</v>
      </c>
      <c r="K12" s="45">
        <f t="shared" si="4"/>
        <v>-5.270628814009021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31"/>
      <c r="W12" s="131"/>
      <c r="X12" s="131"/>
      <c r="Y12" s="131"/>
    </row>
    <row r="13" spans="1:25" ht="15" customHeight="1">
      <c r="A13" s="4">
        <v>6</v>
      </c>
      <c r="B13" s="57"/>
      <c r="C13" s="46">
        <v>758000</v>
      </c>
      <c r="D13" s="46">
        <v>25115</v>
      </c>
      <c r="E13" s="47">
        <f t="shared" si="0"/>
        <v>33.13324538258575</v>
      </c>
      <c r="F13" s="46">
        <v>18829</v>
      </c>
      <c r="G13" s="47">
        <f t="shared" si="1"/>
        <v>24.84036939313984</v>
      </c>
      <c r="H13" s="48">
        <f t="shared" si="2"/>
        <v>6286</v>
      </c>
      <c r="I13" s="201">
        <f t="shared" si="5"/>
        <v>8.305641256020136</v>
      </c>
      <c r="J13" s="48">
        <f t="shared" si="3"/>
        <v>-5121</v>
      </c>
      <c r="K13" s="45">
        <f t="shared" si="4"/>
        <v>-6.766336123461521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1"/>
      <c r="W13" s="131"/>
      <c r="X13" s="131"/>
      <c r="Y13" s="131"/>
    </row>
    <row r="14" spans="1:25" ht="15" customHeight="1">
      <c r="A14" s="4">
        <v>7</v>
      </c>
      <c r="B14" s="8"/>
      <c r="C14" s="46">
        <v>759200</v>
      </c>
      <c r="D14" s="46">
        <v>25540</v>
      </c>
      <c r="E14" s="47">
        <f t="shared" si="0"/>
        <v>33.64067439409905</v>
      </c>
      <c r="F14" s="46">
        <v>18327</v>
      </c>
      <c r="G14" s="47">
        <f t="shared" si="1"/>
        <v>24.139884088514226</v>
      </c>
      <c r="H14" s="48">
        <f t="shared" si="2"/>
        <v>7213</v>
      </c>
      <c r="I14" s="201">
        <f t="shared" si="5"/>
        <v>9.515831134564644</v>
      </c>
      <c r="J14" s="48">
        <f t="shared" si="3"/>
        <v>-6013</v>
      </c>
      <c r="K14" s="45">
        <f t="shared" si="4"/>
        <v>-7.932717678100264</v>
      </c>
      <c r="L14" s="15"/>
      <c r="M14" s="11"/>
      <c r="N14" s="11"/>
      <c r="O14" s="11"/>
      <c r="P14" s="11"/>
      <c r="Q14" s="11"/>
      <c r="R14" s="11"/>
      <c r="S14" s="11"/>
      <c r="T14" s="11"/>
      <c r="U14" s="11"/>
      <c r="V14" s="131"/>
      <c r="W14" s="131"/>
      <c r="X14" s="131"/>
      <c r="Y14" s="131"/>
    </row>
    <row r="15" spans="1:25" ht="15" customHeight="1">
      <c r="A15" s="4">
        <v>8</v>
      </c>
      <c r="B15" s="57"/>
      <c r="C15" s="46">
        <v>760400</v>
      </c>
      <c r="D15" s="46">
        <v>25520</v>
      </c>
      <c r="E15" s="47">
        <f t="shared" si="0"/>
        <v>33.56128353498159</v>
      </c>
      <c r="F15" s="46">
        <v>17711</v>
      </c>
      <c r="G15" s="47">
        <f t="shared" si="1"/>
        <v>23.29168858495529</v>
      </c>
      <c r="H15" s="48">
        <f t="shared" si="2"/>
        <v>7809</v>
      </c>
      <c r="I15" s="201">
        <f t="shared" si="5"/>
        <v>10.285827186512117</v>
      </c>
      <c r="J15" s="48">
        <f t="shared" si="3"/>
        <v>-6609</v>
      </c>
      <c r="K15" s="45">
        <f t="shared" si="4"/>
        <v>-8.705216016859852</v>
      </c>
      <c r="L15" s="15"/>
      <c r="M15" s="11"/>
      <c r="N15" s="11"/>
      <c r="O15" s="11"/>
      <c r="P15" s="11"/>
      <c r="Q15" s="11"/>
      <c r="R15" s="11"/>
      <c r="S15" s="11"/>
      <c r="T15" s="11"/>
      <c r="U15" s="11"/>
      <c r="V15" s="131"/>
      <c r="W15" s="131"/>
      <c r="X15" s="131"/>
      <c r="Y15" s="131"/>
    </row>
    <row r="16" spans="1:25" ht="15" customHeight="1">
      <c r="A16" s="4">
        <v>9</v>
      </c>
      <c r="B16" s="57"/>
      <c r="C16" s="46">
        <v>761600</v>
      </c>
      <c r="D16" s="46">
        <v>23133</v>
      </c>
      <c r="E16" s="47">
        <f t="shared" si="0"/>
        <v>30.37421218487395</v>
      </c>
      <c r="F16" s="46">
        <v>20016</v>
      </c>
      <c r="G16" s="47">
        <f t="shared" si="1"/>
        <v>26.281512605042018</v>
      </c>
      <c r="H16" s="48">
        <f t="shared" si="2"/>
        <v>3117</v>
      </c>
      <c r="I16" s="201">
        <f t="shared" si="5"/>
        <v>4.099158337716991</v>
      </c>
      <c r="J16" s="48">
        <f t="shared" si="3"/>
        <v>-1917</v>
      </c>
      <c r="K16" s="45">
        <f t="shared" si="4"/>
        <v>-2.5210415570752236</v>
      </c>
      <c r="L16" s="15"/>
      <c r="M16" s="11"/>
      <c r="N16" s="11"/>
      <c r="O16" s="11"/>
      <c r="P16" s="11"/>
      <c r="Q16" s="11"/>
      <c r="R16" s="11"/>
      <c r="S16" s="11"/>
      <c r="T16" s="11"/>
      <c r="U16" s="11"/>
      <c r="V16" s="131"/>
      <c r="W16" s="131"/>
      <c r="X16" s="131"/>
      <c r="Y16" s="131"/>
    </row>
    <row r="17" spans="1:25" ht="15" customHeight="1">
      <c r="A17" s="4">
        <v>10</v>
      </c>
      <c r="B17" s="57" t="s">
        <v>83</v>
      </c>
      <c r="C17" s="46">
        <v>768416</v>
      </c>
      <c r="D17" s="46">
        <v>23958</v>
      </c>
      <c r="E17" s="47">
        <f t="shared" si="0"/>
        <v>31.178424186898763</v>
      </c>
      <c r="F17" s="46">
        <v>17698</v>
      </c>
      <c r="G17" s="47">
        <f t="shared" si="1"/>
        <v>23.03179527755799</v>
      </c>
      <c r="H17" s="48">
        <f t="shared" si="2"/>
        <v>6260</v>
      </c>
      <c r="I17" s="201">
        <f t="shared" si="5"/>
        <v>8.219537815126051</v>
      </c>
      <c r="J17" s="48">
        <f t="shared" si="3"/>
        <v>556</v>
      </c>
      <c r="K17" s="45">
        <f t="shared" si="4"/>
        <v>0.7300420168067226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1"/>
      <c r="W17" s="131"/>
      <c r="X17" s="131"/>
      <c r="Y17" s="131"/>
    </row>
    <row r="18" spans="1:25" ht="15" customHeight="1">
      <c r="A18" s="4"/>
      <c r="B18" s="57"/>
      <c r="C18" s="46"/>
      <c r="D18" s="11"/>
      <c r="E18" s="47"/>
      <c r="F18" s="46"/>
      <c r="G18" s="47"/>
      <c r="H18" s="48"/>
      <c r="I18" s="201"/>
      <c r="J18" s="48"/>
      <c r="K18" s="4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31"/>
      <c r="W18" s="131"/>
      <c r="X18" s="131"/>
      <c r="Y18" s="131"/>
    </row>
    <row r="19" spans="1:25" ht="15" customHeight="1">
      <c r="A19" s="4">
        <v>11</v>
      </c>
      <c r="B19" s="57"/>
      <c r="C19" s="46">
        <v>770800</v>
      </c>
      <c r="D19" s="46">
        <v>24386</v>
      </c>
      <c r="E19" s="47">
        <f aca="true" t="shared" si="6" ref="E19:E28">D19*1000/$C19</f>
        <v>31.637259989621175</v>
      </c>
      <c r="F19" s="46">
        <v>19095</v>
      </c>
      <c r="G19" s="47">
        <f aca="true" t="shared" si="7" ref="G19:G28">F19*1000/$C19</f>
        <v>24.772963155163467</v>
      </c>
      <c r="H19" s="48">
        <f aca="true" t="shared" si="8" ref="H19:H28">SUM(D19)-SUM(F19)</f>
        <v>5291</v>
      </c>
      <c r="I19" s="201">
        <f>H19*1000/$C17</f>
        <v>6.885593220338983</v>
      </c>
      <c r="J19" s="48">
        <f>SUM(C19)-SUM(C17)-SUM(H19)</f>
        <v>-2907</v>
      </c>
      <c r="K19" s="45">
        <f>J19*1000/$C17</f>
        <v>-3.783107067005372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1"/>
      <c r="W19" s="131"/>
      <c r="X19" s="131"/>
      <c r="Y19" s="131"/>
    </row>
    <row r="20" spans="1:25" ht="15" customHeight="1">
      <c r="A20" s="4">
        <v>12</v>
      </c>
      <c r="B20" s="57"/>
      <c r="C20" s="46">
        <v>773200</v>
      </c>
      <c r="D20" s="46">
        <v>22862</v>
      </c>
      <c r="E20" s="47">
        <f t="shared" si="6"/>
        <v>29.568028970512156</v>
      </c>
      <c r="F20" s="46">
        <v>18322</v>
      </c>
      <c r="G20" s="47">
        <f t="shared" si="7"/>
        <v>23.696326952922917</v>
      </c>
      <c r="H20" s="48">
        <f>SUM(D20)-SUM(F20)</f>
        <v>4540</v>
      </c>
      <c r="I20" s="201">
        <f aca="true" t="shared" si="9" ref="I20:I28">H20*1000/$C19</f>
        <v>5.889984431759212</v>
      </c>
      <c r="J20" s="48">
        <f>SUM(C20)-SUM(C19)-SUM(H20)</f>
        <v>-2140</v>
      </c>
      <c r="K20" s="45">
        <f aca="true" t="shared" si="10" ref="K20:K28">J20*1000/$C19</f>
        <v>-2.776336274001038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1"/>
      <c r="W20" s="131"/>
      <c r="X20" s="131"/>
      <c r="Y20" s="131"/>
    </row>
    <row r="21" spans="1:25" ht="15" customHeight="1">
      <c r="A21" s="4">
        <v>13</v>
      </c>
      <c r="B21" s="57"/>
      <c r="C21" s="46">
        <v>775600</v>
      </c>
      <c r="D21" s="46">
        <v>19664</v>
      </c>
      <c r="E21" s="47">
        <f t="shared" si="6"/>
        <v>25.353274883960804</v>
      </c>
      <c r="F21" s="46">
        <v>18168</v>
      </c>
      <c r="G21" s="47">
        <f t="shared" si="7"/>
        <v>23.424445590510572</v>
      </c>
      <c r="H21" s="48">
        <f t="shared" si="8"/>
        <v>1496</v>
      </c>
      <c r="I21" s="201">
        <f t="shared" si="9"/>
        <v>1.934816347646146</v>
      </c>
      <c r="J21" s="48">
        <f>SUM(C21)-SUM(C20)-SUM(H21)</f>
        <v>904</v>
      </c>
      <c r="K21" s="45">
        <f t="shared" si="10"/>
        <v>1.1691670977754784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1"/>
      <c r="W21" s="131"/>
      <c r="X21" s="131"/>
      <c r="Y21" s="131"/>
    </row>
    <row r="22" spans="1:25" ht="15" customHeight="1">
      <c r="A22" s="4">
        <v>14</v>
      </c>
      <c r="B22" s="57"/>
      <c r="C22" s="46">
        <v>777100</v>
      </c>
      <c r="D22" s="46">
        <v>19398</v>
      </c>
      <c r="E22" s="47">
        <f t="shared" si="6"/>
        <v>24.962038347702997</v>
      </c>
      <c r="F22" s="46">
        <v>17559</v>
      </c>
      <c r="G22" s="47">
        <f t="shared" si="7"/>
        <v>22.595547548578047</v>
      </c>
      <c r="H22" s="48">
        <f t="shared" si="8"/>
        <v>1839</v>
      </c>
      <c r="I22" s="201">
        <f t="shared" si="9"/>
        <v>2.3710675605982465</v>
      </c>
      <c r="J22" s="48">
        <f>SUM(C22)-SUM(C21)-SUM(H22)</f>
        <v>-339</v>
      </c>
      <c r="K22" s="45">
        <f t="shared" si="10"/>
        <v>-0.4370809695719443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1"/>
      <c r="W22" s="131"/>
      <c r="X22" s="131"/>
      <c r="Y22" s="131"/>
    </row>
    <row r="23" spans="1:25" ht="15" customHeight="1">
      <c r="A23" s="4">
        <v>15</v>
      </c>
      <c r="B23" s="57" t="s">
        <v>83</v>
      </c>
      <c r="C23" s="46">
        <v>757676</v>
      </c>
      <c r="D23" s="46">
        <v>21279</v>
      </c>
      <c r="E23" s="47">
        <f t="shared" si="6"/>
        <v>28.0845638505113</v>
      </c>
      <c r="F23" s="46">
        <v>16953</v>
      </c>
      <c r="G23" s="47">
        <f t="shared" si="7"/>
        <v>22.37499934008732</v>
      </c>
      <c r="H23" s="48">
        <f t="shared" si="8"/>
        <v>4326</v>
      </c>
      <c r="I23" s="201">
        <f t="shared" si="9"/>
        <v>5.566851113112856</v>
      </c>
      <c r="J23" s="48">
        <f aca="true" t="shared" si="11" ref="J23:J28">SUM(C23)-SUM(C22)-SUM(H23)</f>
        <v>-23750</v>
      </c>
      <c r="K23" s="45">
        <f>J23*1000/$C22</f>
        <v>-30.56234718826406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1"/>
      <c r="W23" s="131"/>
      <c r="X23" s="131"/>
      <c r="Y23" s="131"/>
    </row>
    <row r="24" spans="1:25" ht="15" customHeight="1">
      <c r="A24" s="4">
        <v>16</v>
      </c>
      <c r="B24" s="57"/>
      <c r="C24" s="46">
        <v>757700</v>
      </c>
      <c r="D24" s="46">
        <v>23463</v>
      </c>
      <c r="E24" s="47">
        <f t="shared" si="6"/>
        <v>30.966081562623728</v>
      </c>
      <c r="F24" s="46">
        <v>15659</v>
      </c>
      <c r="G24" s="47">
        <f t="shared" si="7"/>
        <v>20.666490695525933</v>
      </c>
      <c r="H24" s="48">
        <f t="shared" si="8"/>
        <v>7804</v>
      </c>
      <c r="I24" s="201">
        <f t="shared" si="9"/>
        <v>10.299917114967348</v>
      </c>
      <c r="J24" s="48">
        <v>-6780</v>
      </c>
      <c r="K24" s="45">
        <f>J24*1000/$C23</f>
        <v>-8.948415945602077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1"/>
      <c r="W24" s="131"/>
      <c r="X24" s="131"/>
      <c r="Y24" s="131"/>
    </row>
    <row r="25" spans="1:25" ht="15" customHeight="1">
      <c r="A25" s="4">
        <v>17</v>
      </c>
      <c r="B25" s="57"/>
      <c r="C25" s="46">
        <v>761800</v>
      </c>
      <c r="D25" s="46">
        <v>24983</v>
      </c>
      <c r="E25" s="47">
        <f t="shared" si="6"/>
        <v>32.794696770805984</v>
      </c>
      <c r="F25" s="46">
        <v>15351</v>
      </c>
      <c r="G25" s="47">
        <f t="shared" si="7"/>
        <v>20.150958256760305</v>
      </c>
      <c r="H25" s="48">
        <f t="shared" si="8"/>
        <v>9632</v>
      </c>
      <c r="I25" s="201">
        <f t="shared" si="9"/>
        <v>12.712155206546127</v>
      </c>
      <c r="J25" s="48">
        <f t="shared" si="11"/>
        <v>-5532</v>
      </c>
      <c r="K25" s="45">
        <f t="shared" si="10"/>
        <v>-7.301042629008842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1"/>
      <c r="W25" s="131"/>
      <c r="X25" s="131"/>
      <c r="Y25" s="131"/>
    </row>
    <row r="26" spans="1:25" ht="15" customHeight="1">
      <c r="A26" s="4">
        <v>18</v>
      </c>
      <c r="B26" s="57"/>
      <c r="C26" s="154">
        <v>761600</v>
      </c>
      <c r="D26" s="46">
        <v>24032</v>
      </c>
      <c r="E26" s="47">
        <f t="shared" si="6"/>
        <v>31.554621848739497</v>
      </c>
      <c r="F26" s="46">
        <v>16091</v>
      </c>
      <c r="G26" s="47">
        <f t="shared" si="7"/>
        <v>21.127888655462186</v>
      </c>
      <c r="H26" s="48">
        <f t="shared" si="8"/>
        <v>7941</v>
      </c>
      <c r="I26" s="201">
        <f t="shared" si="9"/>
        <v>10.423995799422421</v>
      </c>
      <c r="J26" s="48">
        <f t="shared" si="11"/>
        <v>-8141</v>
      </c>
      <c r="K26" s="45">
        <f t="shared" si="10"/>
        <v>-10.686531898135994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31"/>
      <c r="W26" s="131"/>
      <c r="X26" s="131"/>
      <c r="Y26" s="131"/>
    </row>
    <row r="27" spans="1:25" ht="15" customHeight="1">
      <c r="A27" s="4">
        <v>19</v>
      </c>
      <c r="B27" s="57"/>
      <c r="C27" s="46">
        <v>743672</v>
      </c>
      <c r="D27" s="46">
        <v>22647</v>
      </c>
      <c r="E27" s="47">
        <f t="shared" si="6"/>
        <v>30.452941619423616</v>
      </c>
      <c r="F27" s="46">
        <v>18396</v>
      </c>
      <c r="G27" s="47">
        <f t="shared" si="7"/>
        <v>24.73671188373369</v>
      </c>
      <c r="H27" s="48">
        <f t="shared" si="8"/>
        <v>4251</v>
      </c>
      <c r="I27" s="201">
        <f>H27*1000/$C26</f>
        <v>5.581670168067227</v>
      </c>
      <c r="J27" s="48">
        <f t="shared" si="11"/>
        <v>-22179</v>
      </c>
      <c r="K27" s="45">
        <f t="shared" si="10"/>
        <v>-29.121586134453782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31"/>
      <c r="W27" s="131"/>
      <c r="X27" s="131"/>
      <c r="Y27" s="131"/>
    </row>
    <row r="28" spans="1:25" ht="15" customHeight="1">
      <c r="A28" s="4">
        <v>20</v>
      </c>
      <c r="B28" s="57"/>
      <c r="C28" s="46">
        <v>887510</v>
      </c>
      <c r="D28" s="46">
        <v>20923</v>
      </c>
      <c r="E28" s="47">
        <f t="shared" si="6"/>
        <v>23.574945634415386</v>
      </c>
      <c r="F28" s="46">
        <v>29160</v>
      </c>
      <c r="G28" s="47">
        <f t="shared" si="7"/>
        <v>32.8559678200809</v>
      </c>
      <c r="H28" s="48">
        <f t="shared" si="8"/>
        <v>-8237</v>
      </c>
      <c r="I28" s="201">
        <f t="shared" si="9"/>
        <v>-11.076119579599608</v>
      </c>
      <c r="J28" s="48">
        <f t="shared" si="11"/>
        <v>152075</v>
      </c>
      <c r="K28" s="45">
        <f t="shared" si="10"/>
        <v>204.49203412257017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1"/>
      <c r="W28" s="131"/>
      <c r="X28" s="131"/>
      <c r="Y28" s="131"/>
    </row>
    <row r="29" spans="1:25" ht="15" customHeight="1">
      <c r="A29" s="4"/>
      <c r="B29" s="57"/>
      <c r="C29" s="11"/>
      <c r="D29" s="46"/>
      <c r="E29" s="47"/>
      <c r="F29" s="46"/>
      <c r="G29" s="47"/>
      <c r="H29" s="48"/>
      <c r="I29" s="201"/>
      <c r="J29" s="48"/>
      <c r="K29" s="4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1"/>
      <c r="W29" s="131"/>
      <c r="X29" s="131"/>
      <c r="Y29" s="131"/>
    </row>
    <row r="30" spans="1:25" ht="15" customHeight="1">
      <c r="A30" s="4">
        <v>21</v>
      </c>
      <c r="B30" s="57"/>
      <c r="C30" s="46">
        <v>877197</v>
      </c>
      <c r="D30" s="46">
        <v>23931</v>
      </c>
      <c r="E30" s="47">
        <f aca="true" t="shared" si="12" ref="E30:E39">D30*1000/$C30</f>
        <v>27.281215052035062</v>
      </c>
      <c r="F30" s="46">
        <v>19010</v>
      </c>
      <c r="G30" s="47">
        <f aca="true" t="shared" si="13" ref="G30:G39">F30*1000/$C30</f>
        <v>21.671300745442586</v>
      </c>
      <c r="H30" s="48">
        <f aca="true" t="shared" si="14" ref="H30:H39">SUM(D30)-SUM(F30)</f>
        <v>4921</v>
      </c>
      <c r="I30" s="201">
        <f>H30*1000/$C28</f>
        <v>5.54472625660556</v>
      </c>
      <c r="J30" s="48">
        <f>SUM(C30)-SUM(C28)-SUM(H30)</f>
        <v>-15234</v>
      </c>
      <c r="K30" s="45">
        <f>J30*1000/$C28</f>
        <v>-17.16487701547025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1"/>
      <c r="W30" s="131"/>
      <c r="X30" s="131"/>
      <c r="Y30" s="131"/>
    </row>
    <row r="31" spans="1:25" ht="15" customHeight="1">
      <c r="A31" s="4">
        <v>22</v>
      </c>
      <c r="B31" s="57" t="s">
        <v>83</v>
      </c>
      <c r="C31" s="46">
        <v>927743</v>
      </c>
      <c r="D31" s="46">
        <v>37289</v>
      </c>
      <c r="E31" s="47">
        <f t="shared" si="12"/>
        <v>40.193243171869796</v>
      </c>
      <c r="F31" s="46">
        <v>15185</v>
      </c>
      <c r="G31" s="47">
        <f t="shared" si="13"/>
        <v>16.36767941121625</v>
      </c>
      <c r="H31" s="48">
        <f t="shared" si="14"/>
        <v>22104</v>
      </c>
      <c r="I31" s="201">
        <f aca="true" t="shared" si="15" ref="I31:I39">H31*1000/$C30</f>
        <v>25.198444591123774</v>
      </c>
      <c r="J31" s="48">
        <f aca="true" t="shared" si="16" ref="J31:J38">SUM(C31)-SUM(C30)-SUM(H31)</f>
        <v>28442</v>
      </c>
      <c r="K31" s="45">
        <f aca="true" t="shared" si="17" ref="K31:K38">J31*1000/$C30</f>
        <v>32.42373149930973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1"/>
      <c r="W31" s="131"/>
      <c r="X31" s="131"/>
      <c r="Y31" s="131"/>
    </row>
    <row r="32" spans="1:25" ht="15" customHeight="1">
      <c r="A32" s="4">
        <v>23</v>
      </c>
      <c r="B32" s="57"/>
      <c r="C32" s="46">
        <v>942000</v>
      </c>
      <c r="D32" s="154">
        <v>34339</v>
      </c>
      <c r="E32" s="47">
        <f t="shared" si="12"/>
        <v>36.453290870488324</v>
      </c>
      <c r="F32" s="46">
        <v>13475</v>
      </c>
      <c r="G32" s="47">
        <f t="shared" si="13"/>
        <v>14.304670912951167</v>
      </c>
      <c r="H32" s="48">
        <f t="shared" si="14"/>
        <v>20864</v>
      </c>
      <c r="I32" s="201">
        <f t="shared" si="15"/>
        <v>22.488986712915107</v>
      </c>
      <c r="J32" s="48">
        <f t="shared" si="16"/>
        <v>-6607</v>
      </c>
      <c r="K32" s="45">
        <f t="shared" si="17"/>
        <v>-7.121584318070845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1"/>
      <c r="W32" s="131"/>
      <c r="X32" s="131"/>
      <c r="Y32" s="131"/>
    </row>
    <row r="33" spans="1:25" ht="15" customHeight="1">
      <c r="A33" s="4">
        <v>24</v>
      </c>
      <c r="B33" s="57"/>
      <c r="C33" s="46">
        <v>965100</v>
      </c>
      <c r="D33" s="46">
        <v>32131</v>
      </c>
      <c r="E33" s="47">
        <f t="shared" si="12"/>
        <v>33.29292301315926</v>
      </c>
      <c r="F33" s="46">
        <v>12979</v>
      </c>
      <c r="G33" s="47">
        <f t="shared" si="13"/>
        <v>13.448347321521085</v>
      </c>
      <c r="H33" s="48">
        <f t="shared" si="14"/>
        <v>19152</v>
      </c>
      <c r="I33" s="201">
        <f t="shared" si="15"/>
        <v>20.331210191082803</v>
      </c>
      <c r="J33" s="48">
        <f t="shared" si="16"/>
        <v>3948</v>
      </c>
      <c r="K33" s="45">
        <f t="shared" si="17"/>
        <v>4.191082802547771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1"/>
      <c r="W33" s="131"/>
      <c r="X33" s="131"/>
      <c r="Y33" s="131"/>
    </row>
    <row r="34" spans="1:25" ht="15" customHeight="1">
      <c r="A34" s="4">
        <v>25</v>
      </c>
      <c r="B34" s="57" t="s">
        <v>83</v>
      </c>
      <c r="C34" s="46">
        <v>957279</v>
      </c>
      <c r="D34" s="46">
        <v>26283</v>
      </c>
      <c r="E34" s="47">
        <f t="shared" si="12"/>
        <v>27.455945445371725</v>
      </c>
      <c r="F34" s="46">
        <v>12688</v>
      </c>
      <c r="G34" s="47">
        <f t="shared" si="13"/>
        <v>13.254234136547444</v>
      </c>
      <c r="H34" s="48">
        <f t="shared" si="14"/>
        <v>13595</v>
      </c>
      <c r="I34" s="201">
        <f t="shared" si="15"/>
        <v>14.086623147860326</v>
      </c>
      <c r="J34" s="48">
        <f t="shared" si="16"/>
        <v>-21416</v>
      </c>
      <c r="K34" s="45">
        <f t="shared" si="17"/>
        <v>-22.190446585846026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1"/>
      <c r="W34" s="131"/>
      <c r="X34" s="131"/>
      <c r="Y34" s="131"/>
    </row>
    <row r="35" spans="1:25" ht="15" customHeight="1">
      <c r="A35" s="4">
        <v>26</v>
      </c>
      <c r="B35" s="57"/>
      <c r="C35" s="46">
        <v>960100</v>
      </c>
      <c r="D35" s="46">
        <v>22177</v>
      </c>
      <c r="E35" s="47">
        <f t="shared" si="12"/>
        <v>23.09863555879596</v>
      </c>
      <c r="F35" s="46">
        <v>11210</v>
      </c>
      <c r="G35" s="47">
        <f t="shared" si="13"/>
        <v>11.675867097177377</v>
      </c>
      <c r="H35" s="48">
        <f t="shared" si="14"/>
        <v>10967</v>
      </c>
      <c r="I35" s="201">
        <f t="shared" si="15"/>
        <v>11.45643015254696</v>
      </c>
      <c r="J35" s="48">
        <f t="shared" si="16"/>
        <v>-8146</v>
      </c>
      <c r="K35" s="45">
        <f t="shared" si="17"/>
        <v>-8.50953588243344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1"/>
      <c r="W35" s="131"/>
      <c r="X35" s="131"/>
      <c r="Y35" s="131"/>
    </row>
    <row r="36" spans="1:25" ht="15" customHeight="1">
      <c r="A36" s="4">
        <v>27</v>
      </c>
      <c r="B36" s="57"/>
      <c r="C36" s="46">
        <v>959300</v>
      </c>
      <c r="D36" s="46">
        <v>20626</v>
      </c>
      <c r="E36" s="47">
        <f t="shared" si="12"/>
        <v>21.501094548107996</v>
      </c>
      <c r="F36" s="46">
        <v>10251</v>
      </c>
      <c r="G36" s="47">
        <f t="shared" si="13"/>
        <v>10.685916814343793</v>
      </c>
      <c r="H36" s="48">
        <f t="shared" si="14"/>
        <v>10375</v>
      </c>
      <c r="I36" s="201">
        <f t="shared" si="15"/>
        <v>10.80616602437246</v>
      </c>
      <c r="J36" s="48">
        <f t="shared" si="16"/>
        <v>-11175</v>
      </c>
      <c r="K36" s="45">
        <f t="shared" si="17"/>
        <v>-11.639412561191543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31"/>
      <c r="W36" s="131"/>
      <c r="X36" s="131"/>
      <c r="Y36" s="131"/>
    </row>
    <row r="37" spans="1:25" ht="15" customHeight="1">
      <c r="A37" s="4">
        <v>28</v>
      </c>
      <c r="B37" s="57"/>
      <c r="C37" s="46">
        <v>958000</v>
      </c>
      <c r="D37" s="46">
        <v>19331</v>
      </c>
      <c r="E37" s="47">
        <f t="shared" si="12"/>
        <v>20.178496868475992</v>
      </c>
      <c r="F37" s="46">
        <v>10159</v>
      </c>
      <c r="G37" s="47">
        <f t="shared" si="13"/>
        <v>10.60438413361169</v>
      </c>
      <c r="H37" s="48">
        <f t="shared" si="14"/>
        <v>9172</v>
      </c>
      <c r="I37" s="201">
        <f t="shared" si="15"/>
        <v>9.561138330032316</v>
      </c>
      <c r="J37" s="48">
        <f t="shared" si="16"/>
        <v>-10472</v>
      </c>
      <c r="K37" s="45">
        <f t="shared" si="17"/>
        <v>-10.916293130407588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1"/>
      <c r="W37" s="131"/>
      <c r="X37" s="131"/>
      <c r="Y37" s="131"/>
    </row>
    <row r="38" spans="1:25" ht="15" customHeight="1">
      <c r="A38" s="4">
        <v>29</v>
      </c>
      <c r="B38" s="57"/>
      <c r="C38" s="46">
        <v>962400</v>
      </c>
      <c r="D38" s="46">
        <v>19003</v>
      </c>
      <c r="E38" s="47">
        <f t="shared" si="12"/>
        <v>19.745428096425602</v>
      </c>
      <c r="F38" s="46">
        <v>9035</v>
      </c>
      <c r="G38" s="47">
        <f t="shared" si="13"/>
        <v>9.387988362427265</v>
      </c>
      <c r="H38" s="48">
        <f t="shared" si="14"/>
        <v>9968</v>
      </c>
      <c r="I38" s="201">
        <f t="shared" si="15"/>
        <v>10.405010438413361</v>
      </c>
      <c r="J38" s="48">
        <f t="shared" si="16"/>
        <v>-5568</v>
      </c>
      <c r="K38" s="45">
        <f t="shared" si="17"/>
        <v>-5.812108559498956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31"/>
      <c r="W38" s="131"/>
      <c r="X38" s="131"/>
      <c r="Y38" s="131"/>
    </row>
    <row r="39" spans="1:25" ht="15" customHeight="1">
      <c r="A39" s="4">
        <v>30</v>
      </c>
      <c r="B39" s="57" t="s">
        <v>83</v>
      </c>
      <c r="C39" s="46">
        <v>966187</v>
      </c>
      <c r="D39" s="46">
        <v>21930</v>
      </c>
      <c r="E39" s="47">
        <f t="shared" si="12"/>
        <v>22.69746953747049</v>
      </c>
      <c r="F39" s="46">
        <v>10801</v>
      </c>
      <c r="G39" s="47">
        <f t="shared" si="13"/>
        <v>11.178995370461411</v>
      </c>
      <c r="H39" s="48">
        <f t="shared" si="14"/>
        <v>11129</v>
      </c>
      <c r="I39" s="201">
        <f t="shared" si="15"/>
        <v>11.563798836242727</v>
      </c>
      <c r="J39" s="48">
        <v>-6736</v>
      </c>
      <c r="K39" s="45">
        <f>J39*1000/$C38</f>
        <v>-6.999168744804655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31"/>
      <c r="W39" s="131"/>
      <c r="X39" s="131"/>
      <c r="Y39" s="131"/>
    </row>
    <row r="40" spans="1:25" ht="15" customHeight="1">
      <c r="A40" s="4"/>
      <c r="B40" s="57"/>
      <c r="C40" s="46"/>
      <c r="D40" s="46"/>
      <c r="E40" s="47"/>
      <c r="F40" s="46"/>
      <c r="G40" s="47"/>
      <c r="H40" s="48"/>
      <c r="I40" s="201"/>
      <c r="J40" s="48"/>
      <c r="K40" s="4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1"/>
      <c r="W40" s="131"/>
      <c r="X40" s="131"/>
      <c r="Y40" s="131"/>
    </row>
    <row r="41" spans="1:25" ht="15" customHeight="1">
      <c r="A41" s="4">
        <v>31</v>
      </c>
      <c r="B41" s="57"/>
      <c r="C41" s="46">
        <v>968531</v>
      </c>
      <c r="D41" s="46">
        <v>16319</v>
      </c>
      <c r="E41" s="47">
        <f aca="true" t="shared" si="18" ref="E41:E50">D41*1000/$C41</f>
        <v>16.849228367496757</v>
      </c>
      <c r="F41" s="46">
        <v>8524</v>
      </c>
      <c r="G41" s="47">
        <f aca="true" t="shared" si="19" ref="G41:G50">F41*1000/$C41</f>
        <v>8.80095732609488</v>
      </c>
      <c r="H41" s="48">
        <f aca="true" t="shared" si="20" ref="H41:H50">SUM(D41)-SUM(F41)</f>
        <v>7795</v>
      </c>
      <c r="I41" s="201">
        <f>H41*1000/$C39</f>
        <v>8.067796399661763</v>
      </c>
      <c r="J41" s="48">
        <v>-6057</v>
      </c>
      <c r="K41" s="45">
        <f>J41*1000/$C39</f>
        <v>-6.268972776491507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1"/>
      <c r="W41" s="131"/>
      <c r="X41" s="131"/>
      <c r="Y41" s="131"/>
    </row>
    <row r="42" spans="1:25" ht="15" customHeight="1">
      <c r="A42" s="4">
        <v>32</v>
      </c>
      <c r="B42" s="57"/>
      <c r="C42" s="46">
        <v>969779</v>
      </c>
      <c r="D42" s="46">
        <v>17580</v>
      </c>
      <c r="E42" s="47">
        <f t="shared" si="18"/>
        <v>18.127841497908285</v>
      </c>
      <c r="F42" s="46">
        <v>9999</v>
      </c>
      <c r="G42" s="47">
        <f t="shared" si="19"/>
        <v>10.310596537974115</v>
      </c>
      <c r="H42" s="48">
        <f t="shared" si="20"/>
        <v>7581</v>
      </c>
      <c r="I42" s="201">
        <f aca="true" t="shared" si="21" ref="I42:I50">H42*1000/$C41</f>
        <v>7.827317865922722</v>
      </c>
      <c r="J42" s="48">
        <f aca="true" t="shared" si="22" ref="J42:J49">SUM(C42)-SUM(C41)-SUM(H42)</f>
        <v>-6333</v>
      </c>
      <c r="K42" s="45">
        <f aca="true" t="shared" si="23" ref="K42:K50">J42*1000/$C41</f>
        <v>-6.538768506119061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1"/>
      <c r="W42" s="131"/>
      <c r="X42" s="131"/>
      <c r="Y42" s="131"/>
    </row>
    <row r="43" spans="1:25" ht="15" customHeight="1">
      <c r="A43" s="4">
        <v>33</v>
      </c>
      <c r="B43" s="57"/>
      <c r="C43" s="46">
        <v>972183</v>
      </c>
      <c r="D43" s="46">
        <v>17261</v>
      </c>
      <c r="E43" s="47">
        <f t="shared" si="18"/>
        <v>17.75488771146996</v>
      </c>
      <c r="F43" s="46">
        <v>8770</v>
      </c>
      <c r="G43" s="47">
        <f t="shared" si="19"/>
        <v>9.020935358877907</v>
      </c>
      <c r="H43" s="48">
        <f t="shared" si="20"/>
        <v>8491</v>
      </c>
      <c r="I43" s="201">
        <f t="shared" si="21"/>
        <v>8.755603080701892</v>
      </c>
      <c r="J43" s="117">
        <f t="shared" si="22"/>
        <v>-6087</v>
      </c>
      <c r="K43" s="45">
        <f t="shared" si="23"/>
        <v>-6.2766877814429884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31"/>
      <c r="W43" s="131"/>
      <c r="X43" s="131"/>
      <c r="Y43" s="131"/>
    </row>
    <row r="44" spans="1:25" ht="15" customHeight="1">
      <c r="A44" s="4">
        <v>34</v>
      </c>
      <c r="B44" s="57"/>
      <c r="C44" s="46">
        <v>972940</v>
      </c>
      <c r="D44" s="46">
        <v>15065</v>
      </c>
      <c r="E44" s="47">
        <f t="shared" si="18"/>
        <v>15.483996957674677</v>
      </c>
      <c r="F44" s="46">
        <v>8518</v>
      </c>
      <c r="G44" s="47">
        <f t="shared" si="19"/>
        <v>8.754907805208955</v>
      </c>
      <c r="H44" s="48">
        <f t="shared" si="20"/>
        <v>6547</v>
      </c>
      <c r="I44" s="201">
        <f t="shared" si="21"/>
        <v>6.73432882492288</v>
      </c>
      <c r="J44" s="117">
        <f t="shared" si="22"/>
        <v>-5790</v>
      </c>
      <c r="K44" s="45">
        <f t="shared" si="23"/>
        <v>-5.955668840125779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31"/>
      <c r="W44" s="131"/>
      <c r="X44" s="131"/>
      <c r="Y44" s="131"/>
    </row>
    <row r="45" spans="1:25" ht="15" customHeight="1">
      <c r="A45" s="4">
        <v>35</v>
      </c>
      <c r="B45" s="57" t="s">
        <v>83</v>
      </c>
      <c r="C45" s="46">
        <v>973418</v>
      </c>
      <c r="D45" s="46">
        <v>14882</v>
      </c>
      <c r="E45" s="47">
        <f t="shared" si="18"/>
        <v>15.288396146362611</v>
      </c>
      <c r="F45" s="46">
        <v>8591</v>
      </c>
      <c r="G45" s="47">
        <f t="shared" si="19"/>
        <v>8.82560215652474</v>
      </c>
      <c r="H45" s="48">
        <f t="shared" si="20"/>
        <v>6291</v>
      </c>
      <c r="I45" s="201">
        <f t="shared" si="21"/>
        <v>6.465969124509219</v>
      </c>
      <c r="J45" s="117">
        <v>-5274</v>
      </c>
      <c r="K45" s="45">
        <f>J45*1000/$C44</f>
        <v>-5.420683700947643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31"/>
      <c r="W45" s="131"/>
      <c r="X45" s="131"/>
      <c r="Y45" s="131"/>
    </row>
    <row r="46" spans="1:25" ht="15" customHeight="1">
      <c r="A46" s="4">
        <v>36</v>
      </c>
      <c r="B46" s="57"/>
      <c r="C46" s="46">
        <v>976086</v>
      </c>
      <c r="D46" s="46">
        <v>15031</v>
      </c>
      <c r="E46" s="47">
        <f t="shared" si="18"/>
        <v>15.39925785227941</v>
      </c>
      <c r="F46" s="46">
        <v>8527</v>
      </c>
      <c r="G46" s="47">
        <f t="shared" si="19"/>
        <v>8.73591056525757</v>
      </c>
      <c r="H46" s="48">
        <f t="shared" si="20"/>
        <v>6504</v>
      </c>
      <c r="I46" s="201">
        <f t="shared" si="21"/>
        <v>6.681610572231046</v>
      </c>
      <c r="J46" s="117">
        <v>-4375</v>
      </c>
      <c r="K46" s="45">
        <f t="shared" si="23"/>
        <v>-4.494472056197851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1"/>
      <c r="W46" s="131"/>
      <c r="X46" s="131"/>
      <c r="Y46" s="131"/>
    </row>
    <row r="47" spans="1:25" ht="15" customHeight="1">
      <c r="A47" s="4">
        <v>37</v>
      </c>
      <c r="B47" s="57"/>
      <c r="C47" s="46">
        <v>976487</v>
      </c>
      <c r="D47" s="46">
        <v>16142</v>
      </c>
      <c r="E47" s="47">
        <f t="shared" si="18"/>
        <v>16.53068602039761</v>
      </c>
      <c r="F47" s="46">
        <v>8993</v>
      </c>
      <c r="G47" s="47">
        <f t="shared" si="19"/>
        <v>9.209544008266366</v>
      </c>
      <c r="H47" s="48">
        <f t="shared" si="20"/>
        <v>7149</v>
      </c>
      <c r="I47" s="201">
        <f t="shared" si="21"/>
        <v>7.32414971631598</v>
      </c>
      <c r="J47" s="117">
        <v>-5340</v>
      </c>
      <c r="K47" s="45">
        <f t="shared" si="23"/>
        <v>-5.470829414621253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1"/>
      <c r="W47" s="131"/>
      <c r="X47" s="131"/>
      <c r="Y47" s="131"/>
    </row>
    <row r="48" spans="1:25" ht="15" customHeight="1">
      <c r="A48" s="4">
        <v>38</v>
      </c>
      <c r="B48" s="57"/>
      <c r="C48" s="46">
        <v>977726</v>
      </c>
      <c r="D48" s="46">
        <v>16109</v>
      </c>
      <c r="E48" s="47">
        <f t="shared" si="18"/>
        <v>16.475986114719255</v>
      </c>
      <c r="F48" s="46">
        <v>7363</v>
      </c>
      <c r="G48" s="47">
        <f t="shared" si="19"/>
        <v>7.530739695988447</v>
      </c>
      <c r="H48" s="48">
        <f t="shared" si="20"/>
        <v>8746</v>
      </c>
      <c r="I48" s="201">
        <f t="shared" si="21"/>
        <v>8.956596452384927</v>
      </c>
      <c r="J48" s="48">
        <f t="shared" si="22"/>
        <v>-7507</v>
      </c>
      <c r="K48" s="45">
        <f t="shared" si="23"/>
        <v>-7.687762356283289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1"/>
      <c r="W48" s="131"/>
      <c r="X48" s="131"/>
      <c r="Y48" s="131"/>
    </row>
    <row r="49" spans="1:25" ht="15" customHeight="1">
      <c r="A49" s="4">
        <v>39</v>
      </c>
      <c r="B49" s="57"/>
      <c r="C49" s="46">
        <v>978626</v>
      </c>
      <c r="D49" s="46">
        <v>16366</v>
      </c>
      <c r="E49" s="47">
        <f t="shared" si="18"/>
        <v>16.72344695522089</v>
      </c>
      <c r="F49" s="46">
        <v>8140</v>
      </c>
      <c r="G49" s="47">
        <f t="shared" si="19"/>
        <v>8.317784322100577</v>
      </c>
      <c r="H49" s="48">
        <f t="shared" si="20"/>
        <v>8226</v>
      </c>
      <c r="I49" s="201">
        <f t="shared" si="21"/>
        <v>8.41340007323115</v>
      </c>
      <c r="J49" s="48">
        <f t="shared" si="22"/>
        <v>-7326</v>
      </c>
      <c r="K49" s="45">
        <f t="shared" si="23"/>
        <v>-7.492896782943278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31"/>
      <c r="W49" s="131"/>
      <c r="X49" s="131"/>
      <c r="Y49" s="131"/>
    </row>
    <row r="50" spans="1:25" ht="15" customHeight="1">
      <c r="A50" s="4">
        <v>40</v>
      </c>
      <c r="B50" s="57" t="s">
        <v>83</v>
      </c>
      <c r="C50" s="46">
        <v>980499</v>
      </c>
      <c r="D50" s="46">
        <v>16780</v>
      </c>
      <c r="E50" s="47">
        <f t="shared" si="18"/>
        <v>17.113734945165675</v>
      </c>
      <c r="F50" s="46">
        <v>8321</v>
      </c>
      <c r="G50" s="47">
        <f t="shared" si="19"/>
        <v>8.486495141759452</v>
      </c>
      <c r="H50" s="48">
        <f t="shared" si="20"/>
        <v>8459</v>
      </c>
      <c r="I50" s="201">
        <f t="shared" si="21"/>
        <v>8.643751545534249</v>
      </c>
      <c r="J50" s="48">
        <v>-5481</v>
      </c>
      <c r="K50" s="45">
        <f t="shared" si="23"/>
        <v>-5.600709566269443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1"/>
      <c r="W50" s="131"/>
      <c r="X50" s="131"/>
      <c r="Y50" s="131"/>
    </row>
    <row r="51" spans="1:25" ht="15" customHeight="1">
      <c r="A51" s="4"/>
      <c r="B51" s="57"/>
      <c r="C51" s="46"/>
      <c r="D51" s="46"/>
      <c r="E51" s="47"/>
      <c r="F51" s="144"/>
      <c r="G51" s="47"/>
      <c r="H51" s="48"/>
      <c r="I51" s="201"/>
      <c r="J51" s="48"/>
      <c r="K51" s="4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31"/>
      <c r="W51" s="131"/>
      <c r="X51" s="131"/>
      <c r="Y51" s="131"/>
    </row>
    <row r="52" spans="1:25" ht="15" customHeight="1">
      <c r="A52" s="4">
        <v>41</v>
      </c>
      <c r="B52" s="57"/>
      <c r="C52" s="46">
        <v>978949</v>
      </c>
      <c r="D52" s="46">
        <v>12388</v>
      </c>
      <c r="E52" s="47">
        <f aca="true" t="shared" si="24" ref="E52:E61">D52*1000/$C52</f>
        <v>12.654387511504686</v>
      </c>
      <c r="F52" s="46">
        <v>7551</v>
      </c>
      <c r="G52" s="47">
        <f aca="true" t="shared" si="25" ref="G52:G61">F52*1000/$C52</f>
        <v>7.713374241150459</v>
      </c>
      <c r="H52" s="48">
        <f aca="true" t="shared" si="26" ref="H52:H61">SUM(D52)-SUM(F52)</f>
        <v>4837</v>
      </c>
      <c r="I52" s="201">
        <f>H52*1000/$C50</f>
        <v>4.933202379604671</v>
      </c>
      <c r="J52" s="48">
        <v>-7492</v>
      </c>
      <c r="K52" s="45">
        <f>J52*1000/$C50</f>
        <v>-7.641007283026296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31"/>
      <c r="W52" s="131"/>
      <c r="X52" s="131"/>
      <c r="Y52" s="131"/>
    </row>
    <row r="53" spans="1:25" ht="15" customHeight="1">
      <c r="A53" s="4">
        <v>42</v>
      </c>
      <c r="B53" s="57"/>
      <c r="C53" s="46">
        <v>983513</v>
      </c>
      <c r="D53" s="46">
        <v>17764</v>
      </c>
      <c r="E53" s="47">
        <f t="shared" si="24"/>
        <v>18.061784643416</v>
      </c>
      <c r="F53" s="46">
        <v>7663</v>
      </c>
      <c r="G53" s="47">
        <f t="shared" si="25"/>
        <v>7.791457764157667</v>
      </c>
      <c r="H53" s="48">
        <f t="shared" si="26"/>
        <v>10101</v>
      </c>
      <c r="I53" s="201">
        <f aca="true" t="shared" si="27" ref="I53:I61">H53*1000/$C52</f>
        <v>10.318208609437264</v>
      </c>
      <c r="J53" s="48">
        <f aca="true" t="shared" si="28" ref="J53:J60">SUM(C53)-SUM(C52)-SUM(H53)</f>
        <v>-5537</v>
      </c>
      <c r="K53" s="45">
        <f>J53*1000/$C52</f>
        <v>-5.6560658420408005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1"/>
      <c r="W53" s="131"/>
      <c r="X53" s="131"/>
      <c r="Y53" s="131"/>
    </row>
    <row r="54" spans="1:25" ht="15" customHeight="1">
      <c r="A54" s="4">
        <v>43</v>
      </c>
      <c r="B54" s="57"/>
      <c r="C54" s="46">
        <v>980747</v>
      </c>
      <c r="D54" s="46">
        <v>16693</v>
      </c>
      <c r="E54" s="47">
        <f t="shared" si="24"/>
        <v>17.02069952801283</v>
      </c>
      <c r="F54" s="46">
        <v>7668</v>
      </c>
      <c r="G54" s="47">
        <f t="shared" si="25"/>
        <v>7.818530161193458</v>
      </c>
      <c r="H54" s="48">
        <f t="shared" si="26"/>
        <v>9025</v>
      </c>
      <c r="I54" s="201">
        <f t="shared" si="27"/>
        <v>9.176289484734824</v>
      </c>
      <c r="J54" s="48">
        <v>-11771</v>
      </c>
      <c r="K54" s="45">
        <f aca="true" t="shared" si="29" ref="K54:K60">J54*1000/$C53</f>
        <v>-11.968321720200953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1"/>
      <c r="W54" s="131"/>
      <c r="X54" s="131"/>
      <c r="Y54" s="131"/>
    </row>
    <row r="55" spans="1:25" ht="15" customHeight="1">
      <c r="A55" s="4">
        <v>44</v>
      </c>
      <c r="B55" s="57"/>
      <c r="C55" s="46">
        <v>987296</v>
      </c>
      <c r="D55" s="46">
        <v>16958</v>
      </c>
      <c r="E55" s="47">
        <f t="shared" si="24"/>
        <v>17.176206527728258</v>
      </c>
      <c r="F55" s="46">
        <v>7538</v>
      </c>
      <c r="G55" s="47">
        <f t="shared" si="25"/>
        <v>7.6349949761773575</v>
      </c>
      <c r="H55" s="48">
        <f t="shared" si="26"/>
        <v>9420</v>
      </c>
      <c r="I55" s="201">
        <f t="shared" si="27"/>
        <v>9.604923593954403</v>
      </c>
      <c r="J55" s="48">
        <f t="shared" si="28"/>
        <v>-2871</v>
      </c>
      <c r="K55" s="45">
        <f t="shared" si="29"/>
        <v>-2.9273604711510717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31"/>
      <c r="W55" s="131"/>
      <c r="X55" s="131"/>
      <c r="Y55" s="131"/>
    </row>
    <row r="56" spans="1:25" ht="15" customHeight="1">
      <c r="A56" s="4">
        <v>45</v>
      </c>
      <c r="B56" s="57" t="s">
        <v>83</v>
      </c>
      <c r="C56" s="46">
        <v>1002420</v>
      </c>
      <c r="D56" s="46">
        <v>18293</v>
      </c>
      <c r="E56" s="47">
        <f t="shared" si="24"/>
        <v>18.248837812493765</v>
      </c>
      <c r="F56" s="46">
        <v>7778</v>
      </c>
      <c r="G56" s="47">
        <f t="shared" si="25"/>
        <v>7.7592226811117095</v>
      </c>
      <c r="H56" s="48">
        <f t="shared" si="26"/>
        <v>10515</v>
      </c>
      <c r="I56" s="201">
        <f t="shared" si="27"/>
        <v>10.65030142935857</v>
      </c>
      <c r="J56" s="48">
        <v>-1550</v>
      </c>
      <c r="K56" s="45">
        <f t="shared" si="29"/>
        <v>-1.5699445758921338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31"/>
      <c r="W56" s="131"/>
      <c r="X56" s="131"/>
      <c r="Y56" s="131"/>
    </row>
    <row r="57" spans="1:25" ht="15" customHeight="1">
      <c r="A57" s="4">
        <v>46</v>
      </c>
      <c r="B57" s="57"/>
      <c r="C57" s="46">
        <v>1013986</v>
      </c>
      <c r="D57" s="46">
        <v>18933</v>
      </c>
      <c r="E57" s="47">
        <f t="shared" si="24"/>
        <v>18.671855429956626</v>
      </c>
      <c r="F57" s="46">
        <v>7443</v>
      </c>
      <c r="G57" s="47">
        <f t="shared" si="25"/>
        <v>7.340338032280525</v>
      </c>
      <c r="H57" s="48">
        <f>SUM(D57)-SUM(F57)</f>
        <v>11490</v>
      </c>
      <c r="I57" s="201">
        <f>H57*1000/$C56</f>
        <v>11.462261327587239</v>
      </c>
      <c r="J57" s="48">
        <v>-2115</v>
      </c>
      <c r="K57" s="45">
        <f t="shared" si="29"/>
        <v>-2.1098940563835518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31"/>
      <c r="W57" s="131"/>
      <c r="X57" s="131"/>
      <c r="Y57" s="131"/>
    </row>
    <row r="58" spans="1:25" ht="15" customHeight="1">
      <c r="A58" s="4">
        <v>47</v>
      </c>
      <c r="B58" s="57"/>
      <c r="C58" s="46">
        <v>1025058</v>
      </c>
      <c r="D58" s="46">
        <v>19693</v>
      </c>
      <c r="E58" s="47">
        <f t="shared" si="24"/>
        <v>19.211595831650502</v>
      </c>
      <c r="F58" s="46">
        <v>7623</v>
      </c>
      <c r="G58" s="47">
        <f t="shared" si="25"/>
        <v>7.436652365036905</v>
      </c>
      <c r="H58" s="48">
        <f t="shared" si="26"/>
        <v>12070</v>
      </c>
      <c r="I58" s="201">
        <f t="shared" si="27"/>
        <v>11.903517405565758</v>
      </c>
      <c r="J58" s="48">
        <f t="shared" si="28"/>
        <v>-998</v>
      </c>
      <c r="K58" s="45">
        <f t="shared" si="29"/>
        <v>-0.984234496334269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31"/>
      <c r="W58" s="131"/>
      <c r="X58" s="131"/>
      <c r="Y58" s="131"/>
    </row>
    <row r="59" spans="1:25" ht="15" customHeight="1">
      <c r="A59" s="4">
        <v>48</v>
      </c>
      <c r="B59" s="57"/>
      <c r="C59" s="163">
        <v>1038996</v>
      </c>
      <c r="D59" s="46">
        <v>20303</v>
      </c>
      <c r="E59" s="47">
        <f t="shared" si="24"/>
        <v>19.540979946024816</v>
      </c>
      <c r="F59" s="46">
        <v>7842</v>
      </c>
      <c r="G59" s="47">
        <f t="shared" si="25"/>
        <v>7.547671020870148</v>
      </c>
      <c r="H59" s="48">
        <f t="shared" si="26"/>
        <v>12461</v>
      </c>
      <c r="I59" s="201">
        <f t="shared" si="27"/>
        <v>12.156385297222206</v>
      </c>
      <c r="J59" s="48">
        <f t="shared" si="28"/>
        <v>1477</v>
      </c>
      <c r="K59" s="45">
        <f t="shared" si="29"/>
        <v>1.4408940762376372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31"/>
      <c r="W59" s="131"/>
      <c r="X59" s="131"/>
      <c r="Y59" s="131"/>
    </row>
    <row r="60" spans="1:25" ht="15" customHeight="1">
      <c r="A60" s="4">
        <v>49</v>
      </c>
      <c r="B60" s="57"/>
      <c r="C60" s="46">
        <v>1052892</v>
      </c>
      <c r="D60" s="46">
        <v>19727</v>
      </c>
      <c r="E60" s="47">
        <f t="shared" si="24"/>
        <v>18.736014709960756</v>
      </c>
      <c r="F60" s="46">
        <v>7787</v>
      </c>
      <c r="G60" s="47">
        <f t="shared" si="25"/>
        <v>7.395820274064197</v>
      </c>
      <c r="H60" s="48">
        <f t="shared" si="26"/>
        <v>11940</v>
      </c>
      <c r="I60" s="201">
        <f t="shared" si="27"/>
        <v>11.491863298799995</v>
      </c>
      <c r="J60" s="48">
        <f t="shared" si="28"/>
        <v>1956</v>
      </c>
      <c r="K60" s="45">
        <f t="shared" si="29"/>
        <v>1.8825866509591953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1"/>
      <c r="W60" s="131"/>
      <c r="X60" s="131"/>
      <c r="Y60" s="131"/>
    </row>
    <row r="61" spans="1:25" ht="15" customHeight="1">
      <c r="A61" s="4">
        <v>50</v>
      </c>
      <c r="B61" s="57" t="s">
        <v>83</v>
      </c>
      <c r="C61" s="46">
        <v>1069872</v>
      </c>
      <c r="D61" s="46">
        <v>18705</v>
      </c>
      <c r="E61" s="47">
        <f t="shared" si="24"/>
        <v>17.483399883350533</v>
      </c>
      <c r="F61" s="46">
        <v>7627</v>
      </c>
      <c r="G61" s="47">
        <f t="shared" si="25"/>
        <v>7.128890184994093</v>
      </c>
      <c r="H61" s="48">
        <f t="shared" si="26"/>
        <v>11078</v>
      </c>
      <c r="I61" s="201">
        <f t="shared" si="27"/>
        <v>10.52149698164674</v>
      </c>
      <c r="J61" s="48">
        <v>617</v>
      </c>
      <c r="K61" s="45">
        <f>J61*1000/$C60</f>
        <v>0.5860050223574688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1"/>
      <c r="W61" s="131"/>
      <c r="X61" s="131"/>
      <c r="Y61" s="131"/>
    </row>
    <row r="62" spans="1:25" ht="15" customHeight="1">
      <c r="A62" s="4"/>
      <c r="B62" s="57"/>
      <c r="C62" s="46"/>
      <c r="D62" s="46"/>
      <c r="E62" s="47"/>
      <c r="F62" s="144"/>
      <c r="G62" s="47"/>
      <c r="H62" s="48"/>
      <c r="I62" s="201"/>
      <c r="J62" s="48"/>
      <c r="K62" s="4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1"/>
      <c r="W62" s="131"/>
      <c r="X62" s="131"/>
      <c r="Y62" s="131"/>
    </row>
    <row r="63" spans="1:25" ht="15" customHeight="1">
      <c r="A63" s="4">
        <v>51</v>
      </c>
      <c r="B63" s="57"/>
      <c r="C63" s="46">
        <v>1084711</v>
      </c>
      <c r="D63" s="46">
        <v>18171</v>
      </c>
      <c r="E63" s="47">
        <f>D63*1000/$C63</f>
        <v>16.7519274719257</v>
      </c>
      <c r="F63" s="46">
        <v>7534</v>
      </c>
      <c r="G63" s="47">
        <f>F63*1000/$C63</f>
        <v>6.945628835699094</v>
      </c>
      <c r="H63" s="48">
        <f>SUM(D63)-SUM(F63)</f>
        <v>10637</v>
      </c>
      <c r="I63" s="201">
        <f>H63*1000/$C61</f>
        <v>9.942310855878086</v>
      </c>
      <c r="J63" s="48">
        <v>1171</v>
      </c>
      <c r="K63" s="45">
        <f>J63*1000/$C61</f>
        <v>1.09452345701168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1"/>
      <c r="W63" s="131"/>
      <c r="X63" s="131"/>
      <c r="Y63" s="131"/>
    </row>
    <row r="64" spans="1:25" ht="15" customHeight="1">
      <c r="A64" s="4">
        <v>52</v>
      </c>
      <c r="B64" s="57"/>
      <c r="C64" s="46">
        <v>1093990</v>
      </c>
      <c r="D64" s="46">
        <v>16957</v>
      </c>
      <c r="E64" s="47">
        <f>D64*1000/$C64</f>
        <v>15.500141683196373</v>
      </c>
      <c r="F64" s="46">
        <v>7475</v>
      </c>
      <c r="G64" s="47">
        <f>F64*1000/$C64</f>
        <v>6.832786405725829</v>
      </c>
      <c r="H64" s="48">
        <f>SUM(D64)-SUM(F64)</f>
        <v>9482</v>
      </c>
      <c r="I64" s="201">
        <f>H64*1000/$C63</f>
        <v>8.741498887722168</v>
      </c>
      <c r="J64" s="48">
        <f>SUM(C64)-SUM(C63)-SUM(H64)</f>
        <v>-203</v>
      </c>
      <c r="K64" s="45">
        <f>J64*1000/$C63</f>
        <v>-0.1871466224644168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1"/>
      <c r="W64" s="131"/>
      <c r="X64" s="131"/>
      <c r="Y64" s="131"/>
    </row>
    <row r="65" spans="1:25" ht="15" customHeight="1">
      <c r="A65" s="4">
        <v>53</v>
      </c>
      <c r="B65" s="57"/>
      <c r="C65" s="46">
        <v>1102895</v>
      </c>
      <c r="D65" s="46">
        <v>16289</v>
      </c>
      <c r="E65" s="47">
        <f>D65*1000/$C65</f>
        <v>14.769311675182134</v>
      </c>
      <c r="F65" s="46">
        <v>7426</v>
      </c>
      <c r="G65" s="47">
        <f>F65*1000/$C65</f>
        <v>6.733188562827831</v>
      </c>
      <c r="H65" s="48">
        <f>SUM(D65)-SUM(F65)</f>
        <v>8863</v>
      </c>
      <c r="I65" s="201">
        <f>H65*1000/$C64</f>
        <v>8.101536577116793</v>
      </c>
      <c r="J65" s="48">
        <f>SUM(C65)-SUM(C64)-SUM(H65)</f>
        <v>42</v>
      </c>
      <c r="K65" s="45">
        <f>J65*1000/$C64</f>
        <v>0.03839157579136921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1"/>
      <c r="W65" s="131"/>
      <c r="X65" s="131"/>
      <c r="Y65" s="131"/>
    </row>
    <row r="66" spans="1:25" ht="15" customHeight="1">
      <c r="A66" s="4">
        <v>54</v>
      </c>
      <c r="B66" s="57"/>
      <c r="C66" s="46">
        <v>1111901</v>
      </c>
      <c r="D66" s="46">
        <v>15846</v>
      </c>
      <c r="E66" s="47">
        <f>D66*1000/$C66</f>
        <v>14.251268773029253</v>
      </c>
      <c r="F66" s="46">
        <v>7343</v>
      </c>
      <c r="G66" s="47">
        <f>F66*1000/$C66</f>
        <v>6.604005212694296</v>
      </c>
      <c r="H66" s="48">
        <f>SUM(D66)-SUM(F66)</f>
        <v>8503</v>
      </c>
      <c r="I66" s="201">
        <f>H66*1000/$C65</f>
        <v>7.70970944650216</v>
      </c>
      <c r="J66" s="48">
        <f>SUM(C66)-SUM(C65)-SUM(H66)</f>
        <v>503</v>
      </c>
      <c r="K66" s="45">
        <f>J66*1000/$C65</f>
        <v>0.4560724275656341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1"/>
      <c r="W66" s="131"/>
      <c r="X66" s="131"/>
      <c r="Y66" s="131"/>
    </row>
    <row r="67" spans="1:25" ht="15" customHeight="1">
      <c r="A67" s="162"/>
      <c r="B67" s="161"/>
      <c r="C67" s="160"/>
      <c r="D67" s="160"/>
      <c r="E67" s="159"/>
      <c r="F67" s="160"/>
      <c r="G67" s="159"/>
      <c r="H67" s="158"/>
      <c r="I67" s="202"/>
      <c r="J67" s="158"/>
      <c r="K67" s="157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31"/>
      <c r="W67" s="131"/>
      <c r="X67" s="131"/>
      <c r="Y67" s="131"/>
    </row>
    <row r="68" spans="1:25" ht="29.25" customHeight="1">
      <c r="A68" s="405" t="s">
        <v>250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31"/>
      <c r="W68" s="131"/>
      <c r="X68" s="131"/>
      <c r="Y68" s="131"/>
    </row>
    <row r="69" spans="1:25" ht="15" customHeight="1">
      <c r="A69" s="195" t="s">
        <v>110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1"/>
      <c r="W69" s="131"/>
      <c r="X69" s="131"/>
      <c r="Y69" s="131"/>
    </row>
    <row r="70" spans="2:25" ht="15" customHeight="1">
      <c r="B70" s="5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31"/>
      <c r="W70" s="131"/>
      <c r="X70" s="131"/>
      <c r="Y70" s="131"/>
    </row>
    <row r="71" spans="1:25" ht="14.25">
      <c r="A71" s="132"/>
      <c r="B71" s="132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spans="1:25" ht="14.25">
      <c r="A72" s="132"/>
      <c r="B72" s="132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25" ht="14.25">
      <c r="A73" s="132"/>
      <c r="B73" s="132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spans="1:25" ht="14.25">
      <c r="A74" s="132"/>
      <c r="B74" s="132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</row>
    <row r="75" spans="1:25" ht="14.25">
      <c r="A75" s="132"/>
      <c r="B75" s="132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</row>
    <row r="76" spans="1:25" ht="14.25">
      <c r="A76" s="132"/>
      <c r="B76" s="132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</row>
    <row r="77" spans="1:25" ht="14.25">
      <c r="A77" s="132"/>
      <c r="B77" s="132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</row>
    <row r="78" spans="1:25" ht="14.25">
      <c r="A78" s="132"/>
      <c r="B78" s="132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</row>
    <row r="79" spans="1:25" ht="14.25">
      <c r="A79" s="132"/>
      <c r="B79" s="132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</row>
    <row r="80" spans="1:25" ht="14.25">
      <c r="A80" s="132"/>
      <c r="B80" s="132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</row>
    <row r="81" spans="1:25" ht="14.25">
      <c r="A81" s="132"/>
      <c r="B81" s="132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</row>
    <row r="82" spans="1:25" ht="14.25">
      <c r="A82" s="132"/>
      <c r="B82" s="132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</row>
    <row r="83" spans="1:25" ht="14.25">
      <c r="A83" s="132"/>
      <c r="B83" s="132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</row>
    <row r="84" spans="1:25" ht="14.25">
      <c r="A84" s="132"/>
      <c r="B84" s="132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</row>
    <row r="85" spans="1:25" ht="14.25">
      <c r="A85" s="132"/>
      <c r="B85" s="132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</row>
    <row r="86" spans="1:25" ht="14.25">
      <c r="A86" s="132"/>
      <c r="B86" s="13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25" ht="14.25">
      <c r="A87" s="132"/>
      <c r="B87" s="132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</row>
    <row r="88" spans="1:25" ht="14.25">
      <c r="A88" s="132"/>
      <c r="B88" s="132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</row>
    <row r="89" spans="1:25" ht="14.25">
      <c r="A89" s="132"/>
      <c r="B89" s="132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</row>
    <row r="90" spans="1:25" ht="14.25">
      <c r="A90" s="132"/>
      <c r="B90" s="132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</row>
    <row r="91" spans="1:25" ht="14.25">
      <c r="A91" s="132"/>
      <c r="B91" s="132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</row>
    <row r="92" spans="1:25" ht="14.25">
      <c r="A92" s="132"/>
      <c r="B92" s="132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</row>
    <row r="93" spans="1:25" ht="14.25">
      <c r="A93" s="132"/>
      <c r="B93" s="132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</row>
    <row r="94" spans="1:25" ht="14.25">
      <c r="A94" s="132"/>
      <c r="B94" s="132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</row>
    <row r="95" spans="1:25" ht="14.25">
      <c r="A95" s="132"/>
      <c r="B95" s="132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</row>
    <row r="96" spans="1:25" ht="14.25">
      <c r="A96" s="132"/>
      <c r="B96" s="132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</row>
    <row r="97" spans="1:25" ht="14.25">
      <c r="A97" s="132"/>
      <c r="B97" s="132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</row>
    <row r="98" spans="1:25" ht="14.25">
      <c r="A98" s="132"/>
      <c r="B98" s="132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</row>
    <row r="99" spans="1:25" ht="14.25">
      <c r="A99" s="132"/>
      <c r="B99" s="132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</row>
    <row r="100" spans="1:25" ht="14.25">
      <c r="A100" s="132"/>
      <c r="B100" s="132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</row>
    <row r="101" spans="1:25" ht="14.25">
      <c r="A101" s="132"/>
      <c r="B101" s="132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</row>
    <row r="102" spans="1:25" ht="14.25">
      <c r="A102" s="132"/>
      <c r="B102" s="132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</row>
    <row r="103" spans="1:25" ht="14.25">
      <c r="A103" s="132"/>
      <c r="B103" s="132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</row>
    <row r="104" spans="1:25" ht="14.25">
      <c r="A104" s="132"/>
      <c r="B104" s="132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</row>
    <row r="105" spans="1:25" ht="14.25">
      <c r="A105" s="132"/>
      <c r="B105" s="132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</row>
  </sheetData>
  <sheetProtection/>
  <mergeCells count="8">
    <mergeCell ref="A68:K68"/>
    <mergeCell ref="A3:K3"/>
    <mergeCell ref="H6:I6"/>
    <mergeCell ref="J6:K6"/>
    <mergeCell ref="A6:A7"/>
    <mergeCell ref="B6:C7"/>
    <mergeCell ref="D6:E6"/>
    <mergeCell ref="F6:G6"/>
  </mergeCells>
  <printOptions horizontalCentered="1"/>
  <pageMargins left="0.4724409448818898" right="0.4724409448818898" top="0.5905511811023623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2013-09-03T07:23:46Z</cp:lastPrinted>
  <dcterms:created xsi:type="dcterms:W3CDTF">2004-02-05T10:44:47Z</dcterms:created>
  <dcterms:modified xsi:type="dcterms:W3CDTF">2015-06-22T07:00:55Z</dcterms:modified>
  <cp:category/>
  <cp:version/>
  <cp:contentType/>
  <cp:contentStatus/>
</cp:coreProperties>
</file>