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8760" activeTab="5"/>
  </bookViews>
  <sheets>
    <sheet name="162" sheetId="1" r:id="rId1"/>
    <sheet name="164" sheetId="2" r:id="rId2"/>
    <sheet name="166" sheetId="3" r:id="rId3"/>
    <sheet name="168" sheetId="4" r:id="rId4"/>
    <sheet name="170" sheetId="5" r:id="rId5"/>
    <sheet name="172" sheetId="6" r:id="rId6"/>
  </sheets>
  <definedNames>
    <definedName name="_xlnm.Print_Area" localSheetId="5">'172'!$A$1:$X$61</definedName>
  </definedNames>
  <calcPr fullCalcOnLoad="1"/>
</workbook>
</file>

<file path=xl/sharedStrings.xml><?xml version="1.0" encoding="utf-8"?>
<sst xmlns="http://schemas.openxmlformats.org/spreadsheetml/2006/main" count="1609" uniqueCount="506">
  <si>
    <t>法人</t>
  </si>
  <si>
    <t>個人</t>
  </si>
  <si>
    <t>計</t>
  </si>
  <si>
    <t>1～2人</t>
  </si>
  <si>
    <t>3～4</t>
  </si>
  <si>
    <t>5～9</t>
  </si>
  <si>
    <t>10～19</t>
  </si>
  <si>
    <t>20～29</t>
  </si>
  <si>
    <t>30～49</t>
  </si>
  <si>
    <t>50～99</t>
  </si>
  <si>
    <t>100人以上</t>
  </si>
  <si>
    <t>経営組織別</t>
  </si>
  <si>
    <t>家族</t>
  </si>
  <si>
    <t>男</t>
  </si>
  <si>
    <t>女</t>
  </si>
  <si>
    <t>常用</t>
  </si>
  <si>
    <t>商品手持額</t>
  </si>
  <si>
    <t>各種商品卸売業(従業員が常時100人以上のもの)</t>
  </si>
  <si>
    <t>その他の各種商品卸売業(従業員が常時100人未満のもの)</t>
  </si>
  <si>
    <t>生糸・繭卸売業</t>
  </si>
  <si>
    <t>繊維原料卸売業(生糸・繭を除く)</t>
  </si>
  <si>
    <t>糸卸売業</t>
  </si>
  <si>
    <t>織物卸売業(室内装飾繊維品を除く)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</si>
  <si>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</si>
  <si>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</si>
  <si>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</si>
  <si>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</si>
  <si>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</si>
  <si>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</si>
  <si>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</si>
  <si>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</si>
  <si>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</si>
  <si>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</si>
  <si>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非金属鉱物卸売業（石炭・石油を除く）</t>
  </si>
  <si>
    <t>鉄鋼卸売業</t>
  </si>
  <si>
    <t>非鉄金属卸売業</t>
  </si>
  <si>
    <t>機械器具卸売業</t>
  </si>
  <si>
    <t>一般機械器具卸売業</t>
  </si>
  <si>
    <t>自動車部品・付属品卸売業</t>
  </si>
  <si>
    <t>精密機械器具卸売業</t>
  </si>
  <si>
    <t>家庭用電気機械器具卸売業</t>
  </si>
  <si>
    <t>電気機械器具卸売業（家庭用電気機械器具を除く）</t>
  </si>
  <si>
    <t>木材・竹材卸売業</t>
  </si>
  <si>
    <t>セメント卸売業</t>
  </si>
  <si>
    <t>板ガラス卸売業</t>
  </si>
  <si>
    <t>その他の建築材料卸売業</t>
  </si>
  <si>
    <t>再生資源卸売業</t>
  </si>
  <si>
    <t>鉄スクラップ卸売業</t>
  </si>
  <si>
    <t>非鉄金属スクラップ卸売業</t>
  </si>
  <si>
    <t>故紙卸売業</t>
  </si>
  <si>
    <t>その他の再生資源卸売業</t>
  </si>
  <si>
    <t>空びん・空かん等空容器卸売業</t>
  </si>
  <si>
    <t>衣服.身の回り品卸売業</t>
  </si>
  <si>
    <t>婦人・子供服卸売業</t>
  </si>
  <si>
    <t>下着類卸売業</t>
  </si>
  <si>
    <t>寝具類卸売業</t>
  </si>
  <si>
    <t>かばん・袋物卸売業</t>
  </si>
  <si>
    <t>その他の衣服・身の回り品卸売業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</si>
  <si>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</si>
  <si>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</si>
  <si>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</si>
  <si>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</si>
  <si>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</si>
  <si>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</si>
  <si>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</si>
  <si>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その他の農畜産物・水産卸売業</t>
  </si>
  <si>
    <t>食料・飲料卸売業</t>
  </si>
  <si>
    <t>砂糖卸売業</t>
  </si>
  <si>
    <t>味そ、しょう油卸売業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</si>
  <si>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</si>
  <si>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</si>
  <si>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</si>
  <si>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</si>
  <si>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</si>
  <si>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</si>
  <si>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医薬品・化粧品卸売業</t>
  </si>
  <si>
    <t>医薬品卸売業</t>
  </si>
  <si>
    <t>医療用品卸売業</t>
  </si>
  <si>
    <t>化粧品卸売業</t>
  </si>
  <si>
    <t>家具・建具・じゅう器等卸業</t>
  </si>
  <si>
    <t>家具・建具卸売業</t>
  </si>
  <si>
    <t>荒　物　卸　売　業</t>
  </si>
  <si>
    <t>畳卸売業</t>
  </si>
  <si>
    <t>室内装飾繊維品卸売業</t>
  </si>
  <si>
    <t>陶磁器・ガラス器卸売業</t>
  </si>
  <si>
    <t>その他のじゅう器卸売業</t>
  </si>
  <si>
    <t>その他の卸売業</t>
  </si>
  <si>
    <t>紙・紙製品卸売業</t>
  </si>
  <si>
    <t>金物卸売業</t>
  </si>
  <si>
    <t>薪炭卸売業</t>
  </si>
  <si>
    <t>肥料・飼料卸売業</t>
  </si>
  <si>
    <t>他に分類されない卸売業</t>
  </si>
  <si>
    <t>代理商・仲立業</t>
  </si>
  <si>
    <t>代理商・仲立業</t>
  </si>
  <si>
    <t>小売業計</t>
  </si>
  <si>
    <t>各種商品小売業</t>
  </si>
  <si>
    <t>百貨店</t>
  </si>
  <si>
    <t>くつ卸売業</t>
  </si>
  <si>
    <t>はきもの卸売業（靴を除く）</t>
  </si>
  <si>
    <t>かん詰・びん詰食品卸売業（気密容器入の物）</t>
  </si>
  <si>
    <t>164　商業及び貿易</t>
  </si>
  <si>
    <t>商業及び貿易　165</t>
  </si>
  <si>
    <t>162　商業及び貿易</t>
  </si>
  <si>
    <t>（単位　金額万円）</t>
  </si>
  <si>
    <t>166　商業及び貿易</t>
  </si>
  <si>
    <t>商業及び貿易　167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</si>
  <si>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</si>
  <si>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</si>
  <si>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</si>
  <si>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</si>
  <si>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</si>
  <si>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</si>
  <si>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</si>
  <si>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婦人服・子供服小売業</t>
  </si>
  <si>
    <t>その他の織物・衣服・身の回り品小売業</t>
  </si>
  <si>
    <t>かばん・袋物小売業</t>
  </si>
  <si>
    <t>洋品雑貨・小間物小売業</t>
  </si>
  <si>
    <t>他の分類されない織物・衣服・身の回り品小売業</t>
  </si>
  <si>
    <t>飲食料品小売業</t>
  </si>
  <si>
    <t>各種食料品小売業</t>
  </si>
  <si>
    <t>酒・調味料小売業</t>
  </si>
  <si>
    <t>食肉小売業</t>
  </si>
  <si>
    <t>食肉小売業（卵・鳥肉を除く）</t>
  </si>
  <si>
    <t>卵・鳥肉小売業</t>
  </si>
  <si>
    <t>鮮魚小売業</t>
  </si>
  <si>
    <t>乾物小売業</t>
  </si>
  <si>
    <t>乾物小売業</t>
  </si>
  <si>
    <t>野菜・果実小売業</t>
  </si>
  <si>
    <t>野菜・小売業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</si>
  <si>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</si>
  <si>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</si>
  <si>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</si>
  <si>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</si>
  <si>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</si>
  <si>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</si>
  <si>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</si>
  <si>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</si>
  <si>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</si>
  <si>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</si>
  <si>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</si>
  <si>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自動車・自転車小売業</t>
  </si>
  <si>
    <t>自動車小売業</t>
  </si>
  <si>
    <t>くつ・はきもの小売業</t>
  </si>
  <si>
    <t>くつ小売業</t>
  </si>
  <si>
    <t>はきもの小売業（靴を除く）</t>
  </si>
  <si>
    <t>自転車小売業（二輪自動車を含む）</t>
  </si>
  <si>
    <t>家具・建具・じゅう器小売業</t>
  </si>
  <si>
    <t>家具・建具・畳小売業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</si>
  <si>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</si>
  <si>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</si>
  <si>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</si>
  <si>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</si>
  <si>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</si>
  <si>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</si>
  <si>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</si>
  <si>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</si>
  <si>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</si>
  <si>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</si>
  <si>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</si>
  <si>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</si>
  <si>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</si>
  <si>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</si>
  <si>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</si>
  <si>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</si>
  <si>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</si>
  <si>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</si>
  <si>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</si>
  <si>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</si>
  <si>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</si>
  <si>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</si>
  <si>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</si>
  <si>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燃料小売業（ガソリンステーションを除く）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</si>
  <si>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</si>
  <si>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</si>
  <si>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</si>
  <si>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</si>
  <si>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</si>
  <si>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</si>
  <si>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楽器小売業</t>
  </si>
  <si>
    <t>写真機・写真材料小売業</t>
  </si>
  <si>
    <t>写真機・写真材料小売業</t>
  </si>
  <si>
    <t>時計・眼鏡・光学機械小売業</t>
  </si>
  <si>
    <t>時計・眼鏡・光学機械小売業</t>
  </si>
  <si>
    <t>中古品小売業（他に分類されないもの）</t>
  </si>
  <si>
    <t>骨董品小売業</t>
  </si>
  <si>
    <t>他に分類されない小売業</t>
  </si>
  <si>
    <t>たばこ・喫煙具専門小売業</t>
  </si>
  <si>
    <t>花・植木小売業</t>
  </si>
  <si>
    <t>他に分類されないその他の小売業</t>
  </si>
  <si>
    <t>その他の中古品小売業（他に分類されないもの）</t>
  </si>
  <si>
    <t>ガソリンステーション</t>
  </si>
  <si>
    <t>繊維品卸売業(衣服・身の回り品を除く）</t>
  </si>
  <si>
    <t>170　商業及び貿易</t>
  </si>
  <si>
    <t>市町村別</t>
  </si>
  <si>
    <t>商店数</t>
  </si>
  <si>
    <t>年間商品　　　　販 売 額</t>
  </si>
  <si>
    <t>合　計</t>
  </si>
  <si>
    <t>市部計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</si>
  <si>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</si>
  <si>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</si>
  <si>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</si>
  <si>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</si>
  <si>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</si>
  <si>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</si>
  <si>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</si>
  <si>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</si>
  <si>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</si>
  <si>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</si>
  <si>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</si>
  <si>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</si>
  <si>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</si>
  <si>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</si>
  <si>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</si>
  <si>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</si>
  <si>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</si>
  <si>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</si>
  <si>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</si>
  <si>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</si>
  <si>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</si>
  <si>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</si>
  <si>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</si>
  <si>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</si>
  <si>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</si>
  <si>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</si>
  <si>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</si>
  <si>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</si>
  <si>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</si>
  <si>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</si>
  <si>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</si>
  <si>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</si>
  <si>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</si>
  <si>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</si>
  <si>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</si>
  <si>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</si>
  <si>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</si>
  <si>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</si>
  <si>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</si>
  <si>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</si>
  <si>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</si>
  <si>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</si>
  <si>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</si>
  <si>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</si>
  <si>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</si>
  <si>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</si>
  <si>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</si>
  <si>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</si>
  <si>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</si>
  <si>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郡部計</t>
  </si>
  <si>
    <t>従業者数</t>
  </si>
  <si>
    <t>市町村別</t>
  </si>
  <si>
    <t>注　自動車小売業の売場面積は自動車部品、付属品小売業の数値である。</t>
  </si>
  <si>
    <t>資料　石川県統計情報課「商業統計」による。</t>
  </si>
  <si>
    <t>（単位：百万円）</t>
  </si>
  <si>
    <t>年次及び月次</t>
  </si>
  <si>
    <t>身の回り品　　　</t>
  </si>
  <si>
    <t>食堂・喫茶</t>
  </si>
  <si>
    <t>その他</t>
  </si>
  <si>
    <t>単　位</t>
  </si>
  <si>
    <t>数   量</t>
  </si>
  <si>
    <t xml:space="preserve">金 額 </t>
  </si>
  <si>
    <t>北アメリカ</t>
  </si>
  <si>
    <t>南アメリカ</t>
  </si>
  <si>
    <t>不   明</t>
  </si>
  <si>
    <t>農産品</t>
  </si>
  <si>
    <t>(1)</t>
  </si>
  <si>
    <t>織物用繊維糸</t>
  </si>
  <si>
    <t>t</t>
  </si>
  <si>
    <t>(2)</t>
  </si>
  <si>
    <t>織      物</t>
  </si>
  <si>
    <t>千㎡</t>
  </si>
  <si>
    <t>〃</t>
  </si>
  <si>
    <t>人絹織物</t>
  </si>
  <si>
    <t>キュプラ繊維織物</t>
  </si>
  <si>
    <t>アセテート繊維織物</t>
  </si>
  <si>
    <t>合成繊維織物</t>
  </si>
  <si>
    <t>その他の織物</t>
  </si>
  <si>
    <t>(3)</t>
  </si>
  <si>
    <t>(4)</t>
  </si>
  <si>
    <t>(5)</t>
  </si>
  <si>
    <t>衣類</t>
  </si>
  <si>
    <t>打</t>
  </si>
  <si>
    <t>(6)</t>
  </si>
  <si>
    <t>年次及び月次</t>
  </si>
  <si>
    <t>打</t>
  </si>
  <si>
    <t>台</t>
  </si>
  <si>
    <t>金属加工機械</t>
  </si>
  <si>
    <t>食料品加工機械</t>
  </si>
  <si>
    <t>荷役積込用機械</t>
  </si>
  <si>
    <t>電気機器</t>
  </si>
  <si>
    <t>(7)</t>
  </si>
  <si>
    <t>輸送用機器</t>
  </si>
  <si>
    <t>(8)</t>
  </si>
  <si>
    <t>その他の機械器具</t>
  </si>
  <si>
    <t>個</t>
  </si>
  <si>
    <t>構成比（％）</t>
  </si>
  <si>
    <t>（単位　百万円）</t>
  </si>
  <si>
    <t>資料　社団法人北陸経済調査会「石川県輸出実態調査（石川県委託調査）」による。</t>
  </si>
  <si>
    <t>ア ジ ア</t>
  </si>
  <si>
    <t>ヨーロッパ</t>
  </si>
  <si>
    <t>アフリカ</t>
  </si>
  <si>
    <t>オセアニア</t>
  </si>
  <si>
    <t>ｔ</t>
  </si>
  <si>
    <t>（単位　金額　万円）</t>
  </si>
  <si>
    <t>品目別</t>
  </si>
  <si>
    <t>-</t>
  </si>
  <si>
    <t>x</t>
  </si>
  <si>
    <t>ｘ</t>
  </si>
  <si>
    <t>がん具・娯楽用品小売業</t>
  </si>
  <si>
    <t>商業及び貿易　163</t>
  </si>
  <si>
    <t>（単位　金額万円）</t>
  </si>
  <si>
    <t>商業及び貿易　169</t>
  </si>
  <si>
    <t>168　商業及び貿易</t>
  </si>
  <si>
    <t>衣服・食料・家具等卸売業</t>
  </si>
  <si>
    <t>注　従業者数の家族は個人事業主及び家族従業者で、常用は有給役員及び常時雇用従業者である。</t>
  </si>
  <si>
    <t xml:space="preserve"> 　 年間商品販売額、修理料・サービス料・仲立手数料は昭和59年5月1日から昭和60年4月30日までの1か年間の実績である。</t>
  </si>
  <si>
    <t>スポーツ用品・娯楽用品・がん具卸売業</t>
  </si>
  <si>
    <t>家具小売業（製造小売）</t>
  </si>
  <si>
    <t>家具小売業（製造小売でないもの）</t>
  </si>
  <si>
    <t>食料加工品</t>
  </si>
  <si>
    <t>（1）産業細分類別の商店数、従業者数、年間商品販売額、修理料・サービス料・仲介手数料、商品手持額、売場面積（飲食店を除く）</t>
  </si>
  <si>
    <t>（小売業のみ）</t>
  </si>
  <si>
    <t>売場面積</t>
  </si>
  <si>
    <t>㎡</t>
  </si>
  <si>
    <t>自動車卸売業（自動二輪車を含む）</t>
  </si>
  <si>
    <t>輸送用機械器具卸売業（自動車を除く）</t>
  </si>
  <si>
    <t>男子洋服小売業（製造小売）</t>
  </si>
  <si>
    <t>男子洋服小売業（製造小売でないもの）</t>
  </si>
  <si>
    <t>各種食料品小売業</t>
  </si>
  <si>
    <t>豆腐・かまぼこ等加工食品業（製造小売）</t>
  </si>
  <si>
    <t>豆腐・かまぼこ等加工食品小売業（製造小売でないもの）</t>
  </si>
  <si>
    <t>（単位　従業員数　人　金額　万円）</t>
  </si>
  <si>
    <t>総額</t>
  </si>
  <si>
    <t>総額</t>
  </si>
  <si>
    <t>衣料品</t>
  </si>
  <si>
    <t>衣料品</t>
  </si>
  <si>
    <t>家庭用品</t>
  </si>
  <si>
    <t>家庭用品</t>
  </si>
  <si>
    <t>食堂・喫茶</t>
  </si>
  <si>
    <t>身の回り品　　　</t>
  </si>
  <si>
    <t>昭和60年1月</t>
  </si>
  <si>
    <t>菓子・パン小売業</t>
  </si>
  <si>
    <t>合計</t>
  </si>
  <si>
    <t>男</t>
  </si>
  <si>
    <t>女</t>
  </si>
  <si>
    <t>産業細分類別の商店数、従業者数、年間商品販売額、修理料、仲介手数料、商品手持額、売場面積（飲食店を除く）（つづき）</t>
  </si>
  <si>
    <t>産業細分類別の商店数、従業者数、年間商品販売額、修理料、仲立手数料、商品手持額、売場面積（飲食店を除く）（つづき）</t>
  </si>
  <si>
    <t>産業分類</t>
  </si>
  <si>
    <t>合計</t>
  </si>
  <si>
    <t>卸売業計</t>
  </si>
  <si>
    <t xml:space="preserve">繊維・機械器具・建築材料等卸売業 </t>
  </si>
  <si>
    <t>従業者規模別</t>
  </si>
  <si>
    <t>商　　　　　　　　　　店　　　　　　　　　　数　（店）</t>
  </si>
  <si>
    <t xml:space="preserve">各種商品卸売業 </t>
  </si>
  <si>
    <t>建築材料卸売業</t>
  </si>
  <si>
    <t>－</t>
  </si>
  <si>
    <t>従　　業　　者　　数　（人）</t>
  </si>
  <si>
    <t>男子服卸売業</t>
  </si>
  <si>
    <t>　注　「バー・キャバレー・ナイトクラブ」「酒場・ビヤホール」の従業者数、年間商品販売額は実数を調査していない。</t>
  </si>
  <si>
    <t>　資料　石川県統計情報課「商業統計」による。</t>
  </si>
  <si>
    <t>　資料　石川県統計情報課「商業統計」による。</t>
  </si>
  <si>
    <t>(3)　産業細分類別商店数、従業者数及び年間商品販売額(飲食店)(昭和57.6．1現在)</t>
  </si>
  <si>
    <t>(4)　　市町村別商店数、従業者数及び年間商品販売額(飲食店)</t>
  </si>
  <si>
    <t>商店数</t>
  </si>
  <si>
    <t>食堂・レストラン</t>
  </si>
  <si>
    <t>一般食堂</t>
  </si>
  <si>
    <t>日本料理店</t>
  </si>
  <si>
    <t>西洋料理店</t>
  </si>
  <si>
    <t>中華料理店その他の東洋料理店</t>
  </si>
  <si>
    <t>そば・うどん店</t>
  </si>
  <si>
    <t>すし屋</t>
  </si>
  <si>
    <t>料亭</t>
  </si>
  <si>
    <t>酒場・ビヤホール</t>
  </si>
  <si>
    <t>喫茶店</t>
  </si>
  <si>
    <t>その他の飲食店</t>
  </si>
  <si>
    <t>産　業　細　分　類　別</t>
  </si>
  <si>
    <t>年　間　商　品　販　売　額</t>
  </si>
  <si>
    <t>従　業　者　数</t>
  </si>
  <si>
    <t>市部計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</si>
  <si>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</si>
  <si>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</si>
  <si>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</si>
  <si>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</si>
  <si>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</si>
  <si>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</si>
  <si>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</si>
  <si>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</si>
  <si>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</si>
  <si>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</si>
  <si>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</si>
  <si>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</si>
  <si>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</si>
  <si>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</si>
  <si>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</si>
  <si>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</si>
  <si>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</si>
  <si>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</si>
  <si>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</si>
  <si>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</si>
  <si>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</si>
  <si>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</si>
  <si>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郡部計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</si>
  <si>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</si>
  <si>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</si>
  <si>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</si>
  <si>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</si>
  <si>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</si>
  <si>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</si>
  <si>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</si>
  <si>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</si>
  <si>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</si>
  <si>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</si>
  <si>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</si>
  <si>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</si>
  <si>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</si>
  <si>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</si>
  <si>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</si>
  <si>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</si>
  <si>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</si>
  <si>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</si>
  <si>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</si>
  <si>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</si>
  <si>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</si>
  <si>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</si>
  <si>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</si>
  <si>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</si>
  <si>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</si>
  <si>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</si>
  <si>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</si>
  <si>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食料品</t>
  </si>
  <si>
    <t>172　商業及び貿易</t>
  </si>
  <si>
    <t>商業及び貿易　173</t>
  </si>
  <si>
    <t>(1)</t>
  </si>
  <si>
    <t>昭和56年</t>
  </si>
  <si>
    <t>　資料　北陸財務局経済調査課「百貨店、主要スーパー等売上高調査」による。</t>
  </si>
  <si>
    <t>合計</t>
  </si>
  <si>
    <t>繊 維品</t>
  </si>
  <si>
    <t>（1）　百　貨　店　売　上　高　（昭和56～60年）</t>
  </si>
  <si>
    <t>（2）　ス　ー　パ　ー　等　売　上　高　(昭和56～60年）</t>
  </si>
  <si>
    <r>
      <rPr>
        <sz val="11"/>
        <rFont val="ＭＳ 明朝"/>
        <family val="1"/>
      </rPr>
      <t>100</t>
    </r>
    <r>
      <rPr>
        <sz val="12"/>
        <rFont val="ＭＳ 明朝"/>
        <family val="1"/>
      </rPr>
      <t>人以上</t>
    </r>
  </si>
  <si>
    <t xml:space="preserve"> －</t>
  </si>
  <si>
    <t>年      間
商品販売額</t>
  </si>
  <si>
    <t>ｘ</t>
  </si>
  <si>
    <t>－</t>
  </si>
  <si>
    <t>ｘ</t>
  </si>
  <si>
    <t>ｘ</t>
  </si>
  <si>
    <t>－</t>
  </si>
  <si>
    <t>－</t>
  </si>
  <si>
    <t>（2）市町村別商店数、従業者数及び年間商品販売額（飲食店を除く）</t>
  </si>
  <si>
    <t>合計</t>
  </si>
  <si>
    <t>卸売業計</t>
  </si>
  <si>
    <t>小売業計</t>
  </si>
  <si>
    <t>従業　　　者数</t>
  </si>
  <si>
    <t>バー・キャバレー・ナイトクラブ</t>
  </si>
  <si>
    <t>－</t>
  </si>
  <si>
    <t>－</t>
  </si>
  <si>
    <t>絹織物</t>
  </si>
  <si>
    <t>漁網</t>
  </si>
  <si>
    <t>t</t>
  </si>
  <si>
    <t>繊維雑品</t>
  </si>
  <si>
    <t>－</t>
  </si>
  <si>
    <t>メリヤス</t>
  </si>
  <si>
    <t xml:space="preserve">紙製品・印刷 </t>
  </si>
  <si>
    <t>化学製品</t>
  </si>
  <si>
    <t>窯業製品</t>
  </si>
  <si>
    <t>耐火断熱レンガ</t>
  </si>
  <si>
    <t>陶磁器</t>
  </si>
  <si>
    <t>洋食器</t>
  </si>
  <si>
    <t>九谷焼</t>
  </si>
  <si>
    <t>その他</t>
  </si>
  <si>
    <t>鉄鋼・金属</t>
  </si>
  <si>
    <t>機械器具</t>
  </si>
  <si>
    <t>建設機械</t>
  </si>
  <si>
    <t>繊維機械</t>
  </si>
  <si>
    <t>その他</t>
  </si>
  <si>
    <t>漆器</t>
  </si>
  <si>
    <t>－</t>
  </si>
  <si>
    <t>比　　　　　　　　率 （％）</t>
  </si>
  <si>
    <t>商業及び貿易 171</t>
  </si>
  <si>
    <t>修  理  料　　　サービス料　　　仲立手数料</t>
  </si>
  <si>
    <t>年     間
商品販売額</t>
  </si>
  <si>
    <t>年　　　間　　　商品販売額</t>
  </si>
  <si>
    <t>修　理　料　　　サービス料　　　仲立手数料</t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</si>
  <si>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</si>
  <si>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</si>
  <si>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</si>
  <si>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</si>
  <si>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</si>
  <si>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</si>
  <si>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</si>
  <si>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</si>
  <si>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</si>
  <si>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</si>
  <si>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</si>
  <si>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</si>
  <si>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</si>
  <si>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</si>
  <si>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</si>
  <si>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70 　　商        　　　業（</t>
    </r>
    <r>
      <rPr>
        <b/>
        <sz val="12"/>
        <rFont val="ＭＳ 明朝"/>
        <family val="1"/>
      </rPr>
      <t>昭和60.5.1現在</t>
    </r>
    <r>
      <rPr>
        <b/>
        <sz val="14"/>
        <rFont val="ＭＳ 明朝"/>
        <family val="1"/>
      </rPr>
      <t>）</t>
    </r>
  </si>
  <si>
    <t>11　商 業 及 び 貿 易</t>
  </si>
  <si>
    <t>－</t>
  </si>
  <si>
    <t>－</t>
  </si>
  <si>
    <t>71　　百　貨　店　及　び　ス　ー　パ　ー　売　上　高</t>
  </si>
  <si>
    <r>
      <t>72　　品　目・仕　向　地　別　輸　出　実　績（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）</t>
    </r>
  </si>
  <si>
    <t>　注　従業者数と年間商品販売額の数値には「バー・キャバレー・ナイトクラブ」と「酒場・ビヤホール」の数値は含んでいない。</t>
  </si>
  <si>
    <r>
      <t>年間商品　　　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　　　販 売 額</t>
    </r>
  </si>
  <si>
    <r>
      <t>年間商品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販 売 額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</si>
</sst>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_);[Red]\(#,##0\)"/>
    <numFmt numFmtId="179" formatCode="#,##0.0_);[Red]\(#,##0.0\)"/>
    <numFmt numFmtId="180" formatCode="###,###,##0;\-##,###,##0"/>
    <numFmt numFmtId="181" formatCode="#,##0.00_);[Red]\(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0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179" fontId="6" fillId="0" borderId="0" xfId="49" applyNumberFormat="1" applyFont="1" applyFill="1" applyBorder="1" applyAlignment="1">
      <alignment vertical="center"/>
    </xf>
    <xf numFmtId="38" fontId="6" fillId="0" borderId="11" xfId="49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4" fillId="0" borderId="0" xfId="0" applyFont="1" applyFill="1" applyBorder="1" applyAlignment="1" applyProtection="1">
      <alignment vertical="center"/>
      <protection/>
    </xf>
    <xf numFmtId="180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49" applyNumberFormat="1" applyFont="1" applyFill="1" applyBorder="1" applyAlignment="1">
      <alignment horizontal="right" vertical="center"/>
    </xf>
    <xf numFmtId="177" fontId="6" fillId="0" borderId="0" xfId="49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top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 shrinkToFit="1"/>
      <protection/>
    </xf>
    <xf numFmtId="0" fontId="6" fillId="0" borderId="11" xfId="0" applyFont="1" applyFill="1" applyBorder="1" applyAlignment="1" applyProtection="1">
      <alignment vertical="center" shrinkToFit="1"/>
      <protection/>
    </xf>
    <xf numFmtId="0" fontId="53" fillId="0" borderId="10" xfId="0" applyFont="1" applyFill="1" applyBorder="1" applyAlignment="1" applyProtection="1">
      <alignment horizontal="distributed" vertical="center"/>
      <protection/>
    </xf>
    <xf numFmtId="0" fontId="54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3" fontId="2" fillId="0" borderId="3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3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38" fontId="2" fillId="0" borderId="0" xfId="49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0" fontId="17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 applyProtection="1">
      <alignment horizontal="distributed" vertical="center"/>
      <protection/>
    </xf>
    <xf numFmtId="0" fontId="2" fillId="0" borderId="36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38" fontId="2" fillId="0" borderId="0" xfId="49" applyFont="1" applyFill="1" applyBorder="1" applyAlignment="1" applyProtection="1">
      <alignment horizontal="distributed" vertical="center"/>
      <protection/>
    </xf>
    <xf numFmtId="38" fontId="2" fillId="0" borderId="11" xfId="49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center" vertical="center"/>
    </xf>
    <xf numFmtId="0" fontId="14" fillId="0" borderId="35" xfId="0" applyFont="1" applyFill="1" applyBorder="1" applyAlignment="1" applyProtection="1">
      <alignment horizontal="distributed" vertical="center"/>
      <protection/>
    </xf>
    <xf numFmtId="0" fontId="14" fillId="0" borderId="3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37" fontId="6" fillId="0" borderId="32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top"/>
    </xf>
    <xf numFmtId="180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 applyProtection="1">
      <alignment horizontal="distributed" vertical="center" wrapText="1"/>
      <protection/>
    </xf>
    <xf numFmtId="0" fontId="6" fillId="0" borderId="54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57" xfId="0" applyFont="1" applyFill="1" applyBorder="1" applyAlignment="1" applyProtection="1">
      <alignment horizontal="distributed" vertical="center"/>
      <protection/>
    </xf>
    <xf numFmtId="0" fontId="6" fillId="0" borderId="58" xfId="0" applyFont="1" applyFill="1" applyBorder="1" applyAlignment="1" applyProtection="1">
      <alignment horizontal="distributed" vertical="center"/>
      <protection/>
    </xf>
    <xf numFmtId="0" fontId="6" fillId="0" borderId="59" xfId="0" applyFont="1" applyFill="1" applyBorder="1" applyAlignment="1" applyProtection="1">
      <alignment horizontal="distributed" vertical="center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 applyProtection="1">
      <alignment horizontal="distributed" vertical="center"/>
      <protection/>
    </xf>
    <xf numFmtId="0" fontId="6" fillId="0" borderId="54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45" xfId="49" applyNumberFormat="1" applyFont="1" applyFill="1" applyBorder="1" applyAlignment="1">
      <alignment horizontal="center" vertical="center"/>
    </xf>
    <xf numFmtId="0" fontId="6" fillId="0" borderId="46" xfId="49" applyNumberFormat="1" applyFont="1" applyFill="1" applyBorder="1" applyAlignment="1">
      <alignment horizontal="center" vertical="center"/>
    </xf>
    <xf numFmtId="0" fontId="6" fillId="0" borderId="21" xfId="49" applyNumberFormat="1" applyFont="1" applyFill="1" applyBorder="1" applyAlignment="1">
      <alignment horizontal="center" vertical="center"/>
    </xf>
    <xf numFmtId="0" fontId="6" fillId="0" borderId="20" xfId="4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7" fontId="2" fillId="0" borderId="32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80" fontId="2" fillId="0" borderId="51" xfId="0" applyNumberFormat="1" applyFont="1" applyFill="1" applyBorder="1" applyAlignment="1">
      <alignment horizontal="right" vertical="center"/>
    </xf>
    <xf numFmtId="180" fontId="6" fillId="0" borderId="51" xfId="0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distributed" vertical="center"/>
      <protection/>
    </xf>
    <xf numFmtId="0" fontId="6" fillId="0" borderId="67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PageLayoutView="0" workbookViewId="0" topLeftCell="I1">
      <selection activeCell="U10" sqref="U10"/>
    </sheetView>
  </sheetViews>
  <sheetFormatPr defaultColWidth="9.00390625" defaultRowHeight="13.5"/>
  <cols>
    <col min="1" max="1" width="3.375" style="70" customWidth="1"/>
    <col min="2" max="2" width="45.25390625" style="70" customWidth="1"/>
    <col min="3" max="4" width="9.875" style="70" bestFit="1" customWidth="1"/>
    <col min="5" max="6" width="11.25390625" style="70" bestFit="1" customWidth="1"/>
    <col min="7" max="8" width="9.875" style="70" bestFit="1" customWidth="1"/>
    <col min="9" max="13" width="9.375" style="70" bestFit="1" customWidth="1"/>
    <col min="14" max="14" width="12.625" style="70" bestFit="1" customWidth="1"/>
    <col min="15" max="18" width="11.25390625" style="70" bestFit="1" customWidth="1"/>
    <col min="19" max="19" width="15.375" style="70" customWidth="1"/>
    <col min="20" max="20" width="15.125" style="70" customWidth="1"/>
    <col min="21" max="21" width="13.875" style="70" customWidth="1"/>
    <col min="22" max="22" width="15.25390625" style="70" customWidth="1"/>
    <col min="23" max="16384" width="9.00390625" style="70" customWidth="1"/>
  </cols>
  <sheetData>
    <row r="1" spans="1:23" ht="14.25">
      <c r="A1" s="118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6" t="s">
        <v>308</v>
      </c>
      <c r="W1" s="3"/>
    </row>
    <row r="2" spans="1:23" ht="14.25">
      <c r="A2" s="1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6"/>
      <c r="W2" s="3"/>
    </row>
    <row r="3" spans="1:23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7"/>
      <c r="W3" s="3"/>
    </row>
    <row r="4" spans="1:23" ht="18.75" customHeight="1">
      <c r="A4" s="3"/>
      <c r="B4" s="3"/>
      <c r="C4" s="3"/>
      <c r="D4" s="3"/>
      <c r="E4" s="3"/>
      <c r="F4" s="3"/>
      <c r="G4" s="3"/>
      <c r="H4" s="3"/>
      <c r="I4" s="151" t="s">
        <v>498</v>
      </c>
      <c r="J4" s="151"/>
      <c r="K4" s="151"/>
      <c r="L4" s="151"/>
      <c r="M4" s="151"/>
      <c r="N4" s="151"/>
      <c r="O4" s="151"/>
      <c r="P4" s="151"/>
      <c r="Q4" s="3"/>
      <c r="R4" s="3"/>
      <c r="S4" s="3"/>
      <c r="T4" s="3"/>
      <c r="U4" s="3"/>
      <c r="V4" s="27"/>
      <c r="W4" s="3"/>
    </row>
    <row r="5" spans="1:23" ht="13.5" customHeight="1">
      <c r="A5" s="3"/>
      <c r="B5" s="3"/>
      <c r="C5" s="3"/>
      <c r="D5" s="3"/>
      <c r="E5" s="3"/>
      <c r="F5" s="3"/>
      <c r="G5" s="3"/>
      <c r="H5" s="3"/>
      <c r="I5" s="122"/>
      <c r="J5" s="122"/>
      <c r="K5" s="122"/>
      <c r="L5" s="122"/>
      <c r="M5" s="122"/>
      <c r="N5" s="122"/>
      <c r="O5" s="122"/>
      <c r="P5" s="122"/>
      <c r="Q5" s="3"/>
      <c r="R5" s="3"/>
      <c r="S5" s="3"/>
      <c r="T5" s="3"/>
      <c r="U5" s="3"/>
      <c r="V5" s="27"/>
      <c r="W5" s="3"/>
    </row>
    <row r="6" spans="1:23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7.25">
      <c r="A7" s="3"/>
      <c r="B7" s="3"/>
      <c r="C7" s="3"/>
      <c r="D7" s="3"/>
      <c r="E7" s="3"/>
      <c r="F7" s="3"/>
      <c r="G7" s="3"/>
      <c r="H7" s="3"/>
      <c r="I7" s="152" t="s">
        <v>497</v>
      </c>
      <c r="J7" s="152"/>
      <c r="K7" s="152"/>
      <c r="L7" s="152"/>
      <c r="M7" s="152"/>
      <c r="N7" s="152"/>
      <c r="O7" s="152"/>
      <c r="P7" s="152"/>
      <c r="Q7" s="3"/>
      <c r="R7" s="3"/>
      <c r="S7" s="3"/>
      <c r="T7" s="3"/>
      <c r="U7" s="3"/>
      <c r="V7" s="3"/>
      <c r="W7" s="3"/>
    </row>
    <row r="8" spans="1:23" ht="17.25">
      <c r="A8" s="3"/>
      <c r="B8" s="3"/>
      <c r="C8" s="3"/>
      <c r="D8" s="3"/>
      <c r="E8" s="3"/>
      <c r="F8" s="3"/>
      <c r="G8" s="3"/>
      <c r="H8" s="3"/>
      <c r="I8" s="103"/>
      <c r="J8" s="103"/>
      <c r="K8" s="103"/>
      <c r="L8" s="103"/>
      <c r="M8" s="103"/>
      <c r="N8" s="103"/>
      <c r="O8" s="103"/>
      <c r="P8" s="103"/>
      <c r="Q8" s="3"/>
      <c r="R8" s="3"/>
      <c r="S8" s="3"/>
      <c r="T8" s="3"/>
      <c r="U8" s="3"/>
      <c r="V8" s="3"/>
      <c r="W8" s="3"/>
    </row>
    <row r="9" spans="1:23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>
      <c r="A10" s="3"/>
      <c r="B10" s="3"/>
      <c r="C10" s="3"/>
      <c r="D10" s="3"/>
      <c r="E10" s="3"/>
      <c r="F10" s="3"/>
      <c r="G10" s="3" t="s">
        <v>319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" thickBo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21" t="s">
        <v>103</v>
      </c>
      <c r="W11" s="4"/>
    </row>
    <row r="12" spans="1:23" ht="18" customHeight="1">
      <c r="A12" s="169" t="s">
        <v>346</v>
      </c>
      <c r="B12" s="170"/>
      <c r="C12" s="158" t="s">
        <v>351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 t="s">
        <v>355</v>
      </c>
      <c r="O12" s="158"/>
      <c r="P12" s="158"/>
      <c r="Q12" s="158"/>
      <c r="R12" s="158"/>
      <c r="S12" s="153" t="s">
        <v>479</v>
      </c>
      <c r="T12" s="159" t="s">
        <v>478</v>
      </c>
      <c r="U12" s="154" t="s">
        <v>16</v>
      </c>
      <c r="V12" s="116" t="s">
        <v>321</v>
      </c>
      <c r="W12" s="4"/>
    </row>
    <row r="13" spans="1:23" ht="18" customHeight="1">
      <c r="A13" s="171"/>
      <c r="B13" s="172"/>
      <c r="C13" s="156" t="s">
        <v>2</v>
      </c>
      <c r="D13" s="158" t="s">
        <v>11</v>
      </c>
      <c r="E13" s="158"/>
      <c r="F13" s="166" t="s">
        <v>350</v>
      </c>
      <c r="G13" s="167"/>
      <c r="H13" s="167"/>
      <c r="I13" s="167"/>
      <c r="J13" s="167"/>
      <c r="K13" s="167"/>
      <c r="L13" s="167"/>
      <c r="M13" s="168"/>
      <c r="N13" s="156" t="s">
        <v>2</v>
      </c>
      <c r="O13" s="157" t="s">
        <v>12</v>
      </c>
      <c r="P13" s="157"/>
      <c r="Q13" s="157" t="s">
        <v>15</v>
      </c>
      <c r="R13" s="157"/>
      <c r="S13" s="153"/>
      <c r="T13" s="160"/>
      <c r="U13" s="155"/>
      <c r="V13" s="115" t="s">
        <v>320</v>
      </c>
      <c r="W13" s="4"/>
    </row>
    <row r="14" spans="1:23" ht="18" customHeight="1">
      <c r="A14" s="173"/>
      <c r="B14" s="174"/>
      <c r="C14" s="156"/>
      <c r="D14" s="114" t="s">
        <v>0</v>
      </c>
      <c r="E14" s="114" t="s">
        <v>1</v>
      </c>
      <c r="F14" s="69" t="s">
        <v>3</v>
      </c>
      <c r="G14" s="69" t="s">
        <v>4</v>
      </c>
      <c r="H14" s="69" t="s">
        <v>5</v>
      </c>
      <c r="I14" s="69" t="s">
        <v>6</v>
      </c>
      <c r="J14" s="69" t="s">
        <v>7</v>
      </c>
      <c r="K14" s="69" t="s">
        <v>8</v>
      </c>
      <c r="L14" s="69" t="s">
        <v>9</v>
      </c>
      <c r="M14" s="69" t="s">
        <v>438</v>
      </c>
      <c r="N14" s="156"/>
      <c r="O14" s="69" t="s">
        <v>13</v>
      </c>
      <c r="P14" s="69" t="s">
        <v>14</v>
      </c>
      <c r="Q14" s="69" t="s">
        <v>13</v>
      </c>
      <c r="R14" s="69" t="s">
        <v>14</v>
      </c>
      <c r="S14" s="154"/>
      <c r="T14" s="161"/>
      <c r="U14" s="155"/>
      <c r="V14" s="113" t="s">
        <v>322</v>
      </c>
      <c r="W14" s="4"/>
    </row>
    <row r="15" spans="1:23" s="71" customFormat="1" ht="14.25" customHeight="1">
      <c r="A15" s="162" t="s">
        <v>347</v>
      </c>
      <c r="B15" s="163"/>
      <c r="C15" s="104">
        <f>SUM(C16,'164'!C64)</f>
        <v>22477</v>
      </c>
      <c r="D15" s="104">
        <f>SUM(D16,'164'!D64)</f>
        <v>7332</v>
      </c>
      <c r="E15" s="104">
        <f>SUM(E16,'164'!E64)</f>
        <v>15145</v>
      </c>
      <c r="F15" s="104">
        <f>SUM(F16,'164'!F64)</f>
        <v>11189</v>
      </c>
      <c r="G15" s="104">
        <f>SUM(G16,'164'!G64)</f>
        <v>5780</v>
      </c>
      <c r="H15" s="104">
        <f>SUM(H16,'164'!H64)</f>
        <v>3449</v>
      </c>
      <c r="I15" s="104">
        <f>SUM(I16,'164'!I64)</f>
        <v>1355</v>
      </c>
      <c r="J15" s="104">
        <f>SUM(J16,'164'!J64)</f>
        <v>337</v>
      </c>
      <c r="K15" s="104">
        <f>SUM(K16,'164'!K64)</f>
        <v>233</v>
      </c>
      <c r="L15" s="104">
        <f>SUM(L16,'164'!L64)</f>
        <v>105</v>
      </c>
      <c r="M15" s="104">
        <f>SUM(M16,'164'!M64)</f>
        <v>29</v>
      </c>
      <c r="N15" s="104">
        <f>SUM(N16,'164'!N64)</f>
        <v>105608</v>
      </c>
      <c r="O15" s="104">
        <f>SUM(O16,'164'!O64)</f>
        <v>12885</v>
      </c>
      <c r="P15" s="104">
        <f>SUM(P16,'164'!P64)</f>
        <v>15462</v>
      </c>
      <c r="Q15" s="104">
        <f>SUM(Q16,'164'!Q64)</f>
        <v>43442</v>
      </c>
      <c r="R15" s="104">
        <f>SUM(R16,'164'!R64)</f>
        <v>33819</v>
      </c>
      <c r="S15" s="104">
        <f>SUM(S16,'164'!S64)</f>
        <v>411404917</v>
      </c>
      <c r="T15" s="104">
        <f>SUM(T16,'164'!T64)</f>
        <v>4130736</v>
      </c>
      <c r="U15" s="104">
        <f>SUM(U16,'164'!U64)</f>
        <v>25344997</v>
      </c>
      <c r="V15" s="104">
        <f>SUM('164'!V64)</f>
        <v>1124441</v>
      </c>
      <c r="W15" s="120"/>
    </row>
    <row r="16" spans="1:23" s="71" customFormat="1" ht="14.25" customHeight="1">
      <c r="A16" s="164" t="s">
        <v>348</v>
      </c>
      <c r="B16" s="165"/>
      <c r="C16" s="104">
        <f>SUM(C17,C21,C66,'164'!C61)</f>
        <v>4613</v>
      </c>
      <c r="D16" s="104">
        <f>SUM(D17,D21,D66,'164'!D61)</f>
        <v>3153</v>
      </c>
      <c r="E16" s="104">
        <f>SUM(E17,E21,E66,'164'!E61)</f>
        <v>1460</v>
      </c>
      <c r="F16" s="104">
        <v>948</v>
      </c>
      <c r="G16" s="104">
        <v>1190</v>
      </c>
      <c r="H16" s="104">
        <v>1369</v>
      </c>
      <c r="I16" s="104">
        <v>706</v>
      </c>
      <c r="J16" s="104">
        <v>185</v>
      </c>
      <c r="K16" s="104">
        <v>127</v>
      </c>
      <c r="L16" s="104">
        <v>73</v>
      </c>
      <c r="M16" s="104">
        <v>15</v>
      </c>
      <c r="N16" s="104">
        <v>40177</v>
      </c>
      <c r="O16" s="104">
        <v>1773</v>
      </c>
      <c r="P16" s="104">
        <v>1460</v>
      </c>
      <c r="Q16" s="104">
        <v>25610</v>
      </c>
      <c r="R16" s="104">
        <v>11334</v>
      </c>
      <c r="S16" s="104">
        <f>SUM(S17,S21,S66,'164'!S61)</f>
        <v>308703594</v>
      </c>
      <c r="T16" s="104">
        <v>1566081</v>
      </c>
      <c r="U16" s="104">
        <f>SUM(U17,U21,U66,'164'!U61)</f>
        <v>14233736</v>
      </c>
      <c r="V16" s="104" t="s">
        <v>354</v>
      </c>
      <c r="W16" s="120"/>
    </row>
    <row r="17" spans="1:23" s="72" customFormat="1" ht="14.25" customHeight="1">
      <c r="A17" s="164" t="s">
        <v>352</v>
      </c>
      <c r="B17" s="165"/>
      <c r="C17" s="104">
        <f>SUM(C18:C19)</f>
        <v>5</v>
      </c>
      <c r="D17" s="104">
        <f>SUM(D18:D19)</f>
        <v>5</v>
      </c>
      <c r="E17" s="104" t="s">
        <v>354</v>
      </c>
      <c r="F17" s="104" t="s">
        <v>354</v>
      </c>
      <c r="G17" s="104">
        <f>SUM(G18:G19)</f>
        <v>2</v>
      </c>
      <c r="H17" s="104">
        <f>SUM(H18:H19)</f>
        <v>2</v>
      </c>
      <c r="I17" s="104">
        <f>SUM(I18:I19)</f>
        <v>1</v>
      </c>
      <c r="J17" s="104" t="s">
        <v>354</v>
      </c>
      <c r="K17" s="104" t="s">
        <v>354</v>
      </c>
      <c r="L17" s="104" t="s">
        <v>354</v>
      </c>
      <c r="M17" s="104" t="s">
        <v>354</v>
      </c>
      <c r="N17" s="104">
        <f>SUM(N18:N19)</f>
        <v>31</v>
      </c>
      <c r="O17" s="104" t="s">
        <v>354</v>
      </c>
      <c r="P17" s="104" t="s">
        <v>354</v>
      </c>
      <c r="Q17" s="104">
        <f>SUM(Q18:Q19)</f>
        <v>23</v>
      </c>
      <c r="R17" s="104">
        <f>SUM(R18:R19)</f>
        <v>8</v>
      </c>
      <c r="S17" s="104">
        <f>SUM(S18:S19)</f>
        <v>170238</v>
      </c>
      <c r="T17" s="104">
        <f>SUM(T18:T19)</f>
        <v>754</v>
      </c>
      <c r="U17" s="104">
        <f>SUM(U18:U19)</f>
        <v>10599</v>
      </c>
      <c r="V17" s="104" t="s">
        <v>354</v>
      </c>
      <c r="W17" s="119"/>
    </row>
    <row r="18" spans="1:23" ht="14.25" customHeight="1">
      <c r="A18" s="4"/>
      <c r="B18" s="61" t="s">
        <v>17</v>
      </c>
      <c r="C18" s="106" t="s">
        <v>354</v>
      </c>
      <c r="D18" s="106" t="s">
        <v>354</v>
      </c>
      <c r="E18" s="106" t="s">
        <v>354</v>
      </c>
      <c r="F18" s="106" t="s">
        <v>354</v>
      </c>
      <c r="G18" s="106" t="s">
        <v>354</v>
      </c>
      <c r="H18" s="106" t="s">
        <v>354</v>
      </c>
      <c r="I18" s="106" t="s">
        <v>354</v>
      </c>
      <c r="J18" s="106" t="s">
        <v>354</v>
      </c>
      <c r="K18" s="106" t="s">
        <v>354</v>
      </c>
      <c r="L18" s="106" t="s">
        <v>354</v>
      </c>
      <c r="M18" s="106" t="s">
        <v>354</v>
      </c>
      <c r="N18" s="106" t="s">
        <v>354</v>
      </c>
      <c r="O18" s="106" t="s">
        <v>354</v>
      </c>
      <c r="P18" s="106" t="s">
        <v>354</v>
      </c>
      <c r="Q18" s="106" t="s">
        <v>354</v>
      </c>
      <c r="R18" s="106" t="s">
        <v>354</v>
      </c>
      <c r="S18" s="106" t="s">
        <v>354</v>
      </c>
      <c r="T18" s="106" t="s">
        <v>354</v>
      </c>
      <c r="U18" s="106" t="s">
        <v>354</v>
      </c>
      <c r="V18" s="106" t="s">
        <v>354</v>
      </c>
      <c r="W18" s="3"/>
    </row>
    <row r="19" spans="1:23" ht="14.25" customHeight="1">
      <c r="A19" s="4"/>
      <c r="B19" s="61" t="s">
        <v>18</v>
      </c>
      <c r="C19" s="106">
        <v>5</v>
      </c>
      <c r="D19" s="106">
        <v>5</v>
      </c>
      <c r="E19" s="106" t="s">
        <v>354</v>
      </c>
      <c r="F19" s="106" t="s">
        <v>354</v>
      </c>
      <c r="G19" s="106">
        <v>2</v>
      </c>
      <c r="H19" s="106">
        <v>2</v>
      </c>
      <c r="I19" s="106">
        <v>1</v>
      </c>
      <c r="J19" s="106" t="s">
        <v>354</v>
      </c>
      <c r="K19" s="106" t="s">
        <v>354</v>
      </c>
      <c r="L19" s="106" t="s">
        <v>354</v>
      </c>
      <c r="M19" s="106" t="s">
        <v>354</v>
      </c>
      <c r="N19" s="106">
        <v>31</v>
      </c>
      <c r="O19" s="106" t="s">
        <v>354</v>
      </c>
      <c r="P19" s="106" t="s">
        <v>354</v>
      </c>
      <c r="Q19" s="106">
        <v>23</v>
      </c>
      <c r="R19" s="106">
        <v>8</v>
      </c>
      <c r="S19" s="106">
        <v>170238</v>
      </c>
      <c r="T19" s="106">
        <v>754</v>
      </c>
      <c r="U19" s="106">
        <v>10599</v>
      </c>
      <c r="V19" s="106" t="s">
        <v>354</v>
      </c>
      <c r="W19" s="3"/>
    </row>
    <row r="20" spans="1:23" ht="14.25" customHeight="1">
      <c r="A20" s="4"/>
      <c r="B20" s="11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3"/>
    </row>
    <row r="21" spans="1:23" s="71" customFormat="1" ht="14.25" customHeight="1">
      <c r="A21" s="164" t="s">
        <v>349</v>
      </c>
      <c r="B21" s="165"/>
      <c r="C21" s="104">
        <f>SUM(C23,C29,C36,C44,C53,C59)</f>
        <v>2364</v>
      </c>
      <c r="D21" s="104">
        <f aca="true" t="shared" si="0" ref="D21:U21">SUM(D23,D29,D36,D44,D53,D59)</f>
        <v>1720</v>
      </c>
      <c r="E21" s="104">
        <f t="shared" si="0"/>
        <v>644</v>
      </c>
      <c r="F21" s="104">
        <f t="shared" si="0"/>
        <v>478</v>
      </c>
      <c r="G21" s="104">
        <f t="shared" si="0"/>
        <v>622</v>
      </c>
      <c r="H21" s="104">
        <f t="shared" si="0"/>
        <v>748</v>
      </c>
      <c r="I21" s="104">
        <f t="shared" si="0"/>
        <v>328</v>
      </c>
      <c r="J21" s="104">
        <f t="shared" si="0"/>
        <v>84</v>
      </c>
      <c r="K21" s="104">
        <f t="shared" si="0"/>
        <v>57</v>
      </c>
      <c r="L21" s="104">
        <f t="shared" si="0"/>
        <v>38</v>
      </c>
      <c r="M21" s="104">
        <f t="shared" si="0"/>
        <v>9</v>
      </c>
      <c r="N21" s="104">
        <f t="shared" si="0"/>
        <v>20197</v>
      </c>
      <c r="O21" s="104">
        <f t="shared" si="0"/>
        <v>781</v>
      </c>
      <c r="P21" s="104">
        <f t="shared" si="0"/>
        <v>565</v>
      </c>
      <c r="Q21" s="104">
        <f t="shared" si="0"/>
        <v>13934</v>
      </c>
      <c r="R21" s="104">
        <f t="shared" si="0"/>
        <v>4917</v>
      </c>
      <c r="S21" s="104">
        <f t="shared" si="0"/>
        <v>179973594</v>
      </c>
      <c r="T21" s="104">
        <f t="shared" si="0"/>
        <v>1335531</v>
      </c>
      <c r="U21" s="104">
        <f t="shared" si="0"/>
        <v>8596597</v>
      </c>
      <c r="V21" s="104" t="s">
        <v>354</v>
      </c>
      <c r="W21" s="111"/>
    </row>
    <row r="22" spans="1:23" ht="14.25" customHeight="1">
      <c r="A22" s="49"/>
      <c r="B22" s="5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6"/>
      <c r="W22" s="3"/>
    </row>
    <row r="23" spans="1:23" s="71" customFormat="1" ht="14.25" customHeight="1">
      <c r="A23" s="164" t="s">
        <v>191</v>
      </c>
      <c r="B23" s="165"/>
      <c r="C23" s="104">
        <f>SUM(C24:C27)</f>
        <v>187</v>
      </c>
      <c r="D23" s="104">
        <f aca="true" t="shared" si="1" ref="D23:L23">SUM(D24:D27)</f>
        <v>103</v>
      </c>
      <c r="E23" s="104">
        <f t="shared" si="1"/>
        <v>84</v>
      </c>
      <c r="F23" s="104">
        <f t="shared" si="1"/>
        <v>51</v>
      </c>
      <c r="G23" s="104">
        <f t="shared" si="1"/>
        <v>49</v>
      </c>
      <c r="H23" s="104">
        <f t="shared" si="1"/>
        <v>48</v>
      </c>
      <c r="I23" s="104">
        <f t="shared" si="1"/>
        <v>21</v>
      </c>
      <c r="J23" s="104">
        <f t="shared" si="1"/>
        <v>4</v>
      </c>
      <c r="K23" s="104">
        <f t="shared" si="1"/>
        <v>8</v>
      </c>
      <c r="L23" s="104">
        <f t="shared" si="1"/>
        <v>6</v>
      </c>
      <c r="M23" s="104" t="s">
        <v>354</v>
      </c>
      <c r="N23" s="104">
        <f aca="true" t="shared" si="2" ref="N23:U23">SUM(N24:N27)</f>
        <v>1687</v>
      </c>
      <c r="O23" s="104">
        <f t="shared" si="2"/>
        <v>101</v>
      </c>
      <c r="P23" s="104">
        <f t="shared" si="2"/>
        <v>82</v>
      </c>
      <c r="Q23" s="104">
        <f t="shared" si="2"/>
        <v>897</v>
      </c>
      <c r="R23" s="104">
        <f t="shared" si="2"/>
        <v>607</v>
      </c>
      <c r="S23" s="104">
        <f t="shared" si="2"/>
        <v>44852759</v>
      </c>
      <c r="T23" s="104">
        <f t="shared" si="2"/>
        <v>16149</v>
      </c>
      <c r="U23" s="104">
        <f t="shared" si="2"/>
        <v>2828235</v>
      </c>
      <c r="V23" s="104" t="s">
        <v>354</v>
      </c>
      <c r="W23" s="111"/>
    </row>
    <row r="24" spans="1:23" ht="14.25" customHeight="1">
      <c r="A24" s="4"/>
      <c r="B24" s="5" t="s">
        <v>19</v>
      </c>
      <c r="C24" s="106">
        <v>8</v>
      </c>
      <c r="D24" s="106">
        <v>3</v>
      </c>
      <c r="E24" s="106">
        <v>5</v>
      </c>
      <c r="F24" s="106">
        <v>4</v>
      </c>
      <c r="G24" s="106">
        <v>4</v>
      </c>
      <c r="H24" s="106" t="s">
        <v>354</v>
      </c>
      <c r="I24" s="106" t="s">
        <v>354</v>
      </c>
      <c r="J24" s="106" t="s">
        <v>354</v>
      </c>
      <c r="K24" s="106" t="s">
        <v>354</v>
      </c>
      <c r="L24" s="106" t="s">
        <v>354</v>
      </c>
      <c r="M24" s="106" t="s">
        <v>354</v>
      </c>
      <c r="N24" s="106">
        <v>22</v>
      </c>
      <c r="O24" s="106">
        <v>5</v>
      </c>
      <c r="P24" s="106">
        <v>5</v>
      </c>
      <c r="Q24" s="106">
        <v>8</v>
      </c>
      <c r="R24" s="106">
        <v>4</v>
      </c>
      <c r="S24" s="106">
        <v>285960</v>
      </c>
      <c r="T24" s="106" t="s">
        <v>354</v>
      </c>
      <c r="U24" s="106">
        <v>7305</v>
      </c>
      <c r="V24" s="106" t="s">
        <v>354</v>
      </c>
      <c r="W24" s="3"/>
    </row>
    <row r="25" spans="1:23" ht="14.25" customHeight="1">
      <c r="A25" s="4"/>
      <c r="B25" s="5" t="s">
        <v>20</v>
      </c>
      <c r="C25" s="106">
        <v>38</v>
      </c>
      <c r="D25" s="106">
        <v>18</v>
      </c>
      <c r="E25" s="106">
        <v>20</v>
      </c>
      <c r="F25" s="106">
        <v>11</v>
      </c>
      <c r="G25" s="106">
        <v>15</v>
      </c>
      <c r="H25" s="106">
        <v>7</v>
      </c>
      <c r="I25" s="106">
        <v>3</v>
      </c>
      <c r="J25" s="106" t="s">
        <v>354</v>
      </c>
      <c r="K25" s="106" t="s">
        <v>354</v>
      </c>
      <c r="L25" s="106">
        <v>2</v>
      </c>
      <c r="M25" s="106" t="s">
        <v>354</v>
      </c>
      <c r="N25" s="106">
        <v>292</v>
      </c>
      <c r="O25" s="106">
        <v>25</v>
      </c>
      <c r="P25" s="106">
        <v>16</v>
      </c>
      <c r="Q25" s="106">
        <v>151</v>
      </c>
      <c r="R25" s="106">
        <v>100</v>
      </c>
      <c r="S25" s="106">
        <v>10266524</v>
      </c>
      <c r="T25" s="106">
        <v>9179</v>
      </c>
      <c r="U25" s="106">
        <v>355906</v>
      </c>
      <c r="V25" s="106" t="s">
        <v>354</v>
      </c>
      <c r="W25" s="3"/>
    </row>
    <row r="26" spans="1:23" ht="14.25" customHeight="1">
      <c r="A26" s="4"/>
      <c r="B26" s="5" t="s">
        <v>21</v>
      </c>
      <c r="C26" s="106">
        <v>19</v>
      </c>
      <c r="D26" s="106">
        <v>12</v>
      </c>
      <c r="E26" s="106">
        <v>7</v>
      </c>
      <c r="F26" s="106">
        <v>5</v>
      </c>
      <c r="G26" s="106">
        <v>4</v>
      </c>
      <c r="H26" s="106">
        <v>5</v>
      </c>
      <c r="I26" s="106">
        <v>3</v>
      </c>
      <c r="J26" s="106">
        <v>1</v>
      </c>
      <c r="K26" s="106" t="s">
        <v>354</v>
      </c>
      <c r="L26" s="106">
        <v>1</v>
      </c>
      <c r="M26" s="106" t="s">
        <v>354</v>
      </c>
      <c r="N26" s="106">
        <v>163</v>
      </c>
      <c r="O26" s="106">
        <v>8</v>
      </c>
      <c r="P26" s="106">
        <v>5</v>
      </c>
      <c r="Q26" s="106">
        <v>88</v>
      </c>
      <c r="R26" s="106">
        <v>62</v>
      </c>
      <c r="S26" s="106">
        <v>2785426</v>
      </c>
      <c r="T26" s="106">
        <v>969</v>
      </c>
      <c r="U26" s="106">
        <v>85189</v>
      </c>
      <c r="V26" s="106" t="s">
        <v>354</v>
      </c>
      <c r="W26" s="3"/>
    </row>
    <row r="27" spans="1:23" ht="14.25" customHeight="1">
      <c r="A27" s="4"/>
      <c r="B27" s="5" t="s">
        <v>22</v>
      </c>
      <c r="C27" s="106">
        <v>122</v>
      </c>
      <c r="D27" s="106">
        <v>70</v>
      </c>
      <c r="E27" s="106">
        <v>52</v>
      </c>
      <c r="F27" s="106">
        <v>31</v>
      </c>
      <c r="G27" s="106">
        <v>26</v>
      </c>
      <c r="H27" s="106">
        <v>36</v>
      </c>
      <c r="I27" s="106">
        <v>15</v>
      </c>
      <c r="J27" s="106">
        <v>3</v>
      </c>
      <c r="K27" s="106">
        <v>8</v>
      </c>
      <c r="L27" s="106">
        <v>3</v>
      </c>
      <c r="M27" s="106" t="s">
        <v>354</v>
      </c>
      <c r="N27" s="106">
        <v>1210</v>
      </c>
      <c r="O27" s="106">
        <v>63</v>
      </c>
      <c r="P27" s="106">
        <v>56</v>
      </c>
      <c r="Q27" s="106">
        <v>650</v>
      </c>
      <c r="R27" s="106">
        <v>441</v>
      </c>
      <c r="S27" s="106">
        <v>31514849</v>
      </c>
      <c r="T27" s="106">
        <v>6001</v>
      </c>
      <c r="U27" s="106">
        <v>2379835</v>
      </c>
      <c r="V27" s="106" t="s">
        <v>354</v>
      </c>
      <c r="W27" s="3"/>
    </row>
    <row r="28" spans="1:23" ht="14.25" customHeight="1">
      <c r="A28" s="4"/>
      <c r="B28" s="11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3"/>
    </row>
    <row r="29" spans="1:23" s="71" customFormat="1" ht="14.25" customHeight="1">
      <c r="A29" s="164" t="s">
        <v>23</v>
      </c>
      <c r="B29" s="165"/>
      <c r="C29" s="104">
        <f>SUM(C30:C34)</f>
        <v>148</v>
      </c>
      <c r="D29" s="104">
        <f>SUM(D30:D34)</f>
        <v>129</v>
      </c>
      <c r="E29" s="104">
        <f>SUM(E30:E34)</f>
        <v>19</v>
      </c>
      <c r="F29" s="104">
        <v>25</v>
      </c>
      <c r="G29" s="104">
        <v>54</v>
      </c>
      <c r="H29" s="104">
        <v>39</v>
      </c>
      <c r="I29" s="104">
        <f>SUM(I30:I34)</f>
        <v>17</v>
      </c>
      <c r="J29" s="104">
        <f>SUM(J30:J34)</f>
        <v>9</v>
      </c>
      <c r="K29" s="104">
        <f>SUM(K30:K34)</f>
        <v>4</v>
      </c>
      <c r="L29" s="106" t="s">
        <v>354</v>
      </c>
      <c r="M29" s="106" t="s">
        <v>354</v>
      </c>
      <c r="N29" s="104">
        <v>1080</v>
      </c>
      <c r="O29" s="104">
        <v>17</v>
      </c>
      <c r="P29" s="104">
        <v>21</v>
      </c>
      <c r="Q29" s="104">
        <v>764</v>
      </c>
      <c r="R29" s="104">
        <v>278</v>
      </c>
      <c r="S29" s="104">
        <v>9148400</v>
      </c>
      <c r="T29" s="104">
        <v>14153</v>
      </c>
      <c r="U29" s="104">
        <v>303555</v>
      </c>
      <c r="V29" s="104" t="s">
        <v>354</v>
      </c>
      <c r="W29" s="111"/>
    </row>
    <row r="30" spans="1:23" ht="14.25" customHeight="1">
      <c r="A30" s="2"/>
      <c r="B30" s="5" t="s">
        <v>24</v>
      </c>
      <c r="C30" s="106">
        <v>43</v>
      </c>
      <c r="D30" s="106">
        <v>34</v>
      </c>
      <c r="E30" s="106">
        <v>9</v>
      </c>
      <c r="F30" s="106">
        <v>7</v>
      </c>
      <c r="G30" s="106">
        <v>16</v>
      </c>
      <c r="H30" s="106">
        <v>11</v>
      </c>
      <c r="I30" s="106">
        <v>8</v>
      </c>
      <c r="J30" s="106">
        <v>1</v>
      </c>
      <c r="K30" s="106" t="s">
        <v>354</v>
      </c>
      <c r="L30" s="106" t="s">
        <v>354</v>
      </c>
      <c r="M30" s="106" t="s">
        <v>354</v>
      </c>
      <c r="N30" s="106">
        <v>266</v>
      </c>
      <c r="O30" s="106">
        <v>9</v>
      </c>
      <c r="P30" s="106">
        <v>12</v>
      </c>
      <c r="Q30" s="106">
        <v>179</v>
      </c>
      <c r="R30" s="106">
        <v>66</v>
      </c>
      <c r="S30" s="106">
        <v>1194650</v>
      </c>
      <c r="T30" s="106">
        <v>7317</v>
      </c>
      <c r="U30" s="106">
        <v>79448</v>
      </c>
      <c r="V30" s="106" t="s">
        <v>354</v>
      </c>
      <c r="W30" s="3"/>
    </row>
    <row r="31" spans="1:23" ht="14.25" customHeight="1">
      <c r="A31" s="4"/>
      <c r="B31" s="56" t="s">
        <v>25</v>
      </c>
      <c r="C31" s="106">
        <v>8</v>
      </c>
      <c r="D31" s="106">
        <v>8</v>
      </c>
      <c r="E31" s="106" t="s">
        <v>354</v>
      </c>
      <c r="F31" s="106" t="s">
        <v>354</v>
      </c>
      <c r="G31" s="106">
        <v>4</v>
      </c>
      <c r="H31" s="106">
        <v>1</v>
      </c>
      <c r="I31" s="106" t="s">
        <v>354</v>
      </c>
      <c r="J31" s="106">
        <v>1</v>
      </c>
      <c r="K31" s="106">
        <v>2</v>
      </c>
      <c r="L31" s="106" t="s">
        <v>354</v>
      </c>
      <c r="M31" s="106" t="s">
        <v>354</v>
      </c>
      <c r="N31" s="106">
        <v>112</v>
      </c>
      <c r="O31" s="106" t="s">
        <v>354</v>
      </c>
      <c r="P31" s="106" t="s">
        <v>354</v>
      </c>
      <c r="Q31" s="106">
        <v>87</v>
      </c>
      <c r="R31" s="106">
        <v>25</v>
      </c>
      <c r="S31" s="106">
        <v>1163609</v>
      </c>
      <c r="T31" s="106" t="s">
        <v>354</v>
      </c>
      <c r="U31" s="106">
        <v>54074</v>
      </c>
      <c r="V31" s="106" t="s">
        <v>354</v>
      </c>
      <c r="W31" s="3"/>
    </row>
    <row r="32" spans="1:23" ht="14.25" customHeight="1">
      <c r="A32" s="2"/>
      <c r="B32" s="56" t="s">
        <v>26</v>
      </c>
      <c r="C32" s="106">
        <v>6</v>
      </c>
      <c r="D32" s="106">
        <v>6</v>
      </c>
      <c r="E32" s="106" t="s">
        <v>354</v>
      </c>
      <c r="F32" s="106" t="s">
        <v>306</v>
      </c>
      <c r="G32" s="106" t="s">
        <v>306</v>
      </c>
      <c r="H32" s="106" t="s">
        <v>306</v>
      </c>
      <c r="I32" s="106" t="s">
        <v>354</v>
      </c>
      <c r="J32" s="106" t="s">
        <v>354</v>
      </c>
      <c r="K32" s="106" t="s">
        <v>354</v>
      </c>
      <c r="L32" s="106" t="s">
        <v>354</v>
      </c>
      <c r="M32" s="106" t="s">
        <v>354</v>
      </c>
      <c r="N32" s="106" t="s">
        <v>306</v>
      </c>
      <c r="O32" s="106" t="s">
        <v>306</v>
      </c>
      <c r="P32" s="106" t="s">
        <v>306</v>
      </c>
      <c r="Q32" s="106" t="s">
        <v>306</v>
      </c>
      <c r="R32" s="106" t="s">
        <v>306</v>
      </c>
      <c r="S32" s="106" t="s">
        <v>306</v>
      </c>
      <c r="T32" s="106" t="s">
        <v>306</v>
      </c>
      <c r="U32" s="106" t="s">
        <v>306</v>
      </c>
      <c r="V32" s="106" t="s">
        <v>354</v>
      </c>
      <c r="W32" s="3"/>
    </row>
    <row r="33" spans="1:23" ht="14.25" customHeight="1">
      <c r="A33" s="4"/>
      <c r="B33" s="56" t="s">
        <v>27</v>
      </c>
      <c r="C33" s="106">
        <v>2</v>
      </c>
      <c r="D33" s="106">
        <v>1</v>
      </c>
      <c r="E33" s="106">
        <v>1</v>
      </c>
      <c r="F33" s="106" t="s">
        <v>306</v>
      </c>
      <c r="G33" s="106" t="s">
        <v>306</v>
      </c>
      <c r="H33" s="106" t="s">
        <v>306</v>
      </c>
      <c r="I33" s="106" t="s">
        <v>354</v>
      </c>
      <c r="J33" s="106" t="s">
        <v>354</v>
      </c>
      <c r="K33" s="106" t="s">
        <v>354</v>
      </c>
      <c r="L33" s="106" t="s">
        <v>354</v>
      </c>
      <c r="M33" s="106" t="s">
        <v>354</v>
      </c>
      <c r="N33" s="106" t="s">
        <v>306</v>
      </c>
      <c r="O33" s="106" t="s">
        <v>306</v>
      </c>
      <c r="P33" s="106" t="s">
        <v>306</v>
      </c>
      <c r="Q33" s="106" t="s">
        <v>306</v>
      </c>
      <c r="R33" s="106" t="s">
        <v>306</v>
      </c>
      <c r="S33" s="106" t="s">
        <v>306</v>
      </c>
      <c r="T33" s="106" t="s">
        <v>306</v>
      </c>
      <c r="U33" s="106" t="s">
        <v>306</v>
      </c>
      <c r="V33" s="106" t="s">
        <v>354</v>
      </c>
      <c r="W33" s="3"/>
    </row>
    <row r="34" spans="1:23" ht="14.25" customHeight="1">
      <c r="A34" s="2"/>
      <c r="B34" s="56" t="s">
        <v>28</v>
      </c>
      <c r="C34" s="106">
        <v>89</v>
      </c>
      <c r="D34" s="106">
        <v>80</v>
      </c>
      <c r="E34" s="106">
        <v>9</v>
      </c>
      <c r="F34" s="106">
        <v>16</v>
      </c>
      <c r="G34" s="106">
        <v>29</v>
      </c>
      <c r="H34" s="106">
        <v>26</v>
      </c>
      <c r="I34" s="106">
        <v>9</v>
      </c>
      <c r="J34" s="106">
        <v>7</v>
      </c>
      <c r="K34" s="106">
        <v>2</v>
      </c>
      <c r="L34" s="106" t="s">
        <v>354</v>
      </c>
      <c r="M34" s="106" t="s">
        <v>354</v>
      </c>
      <c r="N34" s="106">
        <v>674</v>
      </c>
      <c r="O34" s="106">
        <v>7</v>
      </c>
      <c r="P34" s="106">
        <v>8</v>
      </c>
      <c r="Q34" s="106">
        <v>483</v>
      </c>
      <c r="R34" s="106">
        <v>176</v>
      </c>
      <c r="S34" s="106">
        <v>6659835</v>
      </c>
      <c r="T34" s="106">
        <v>6786</v>
      </c>
      <c r="U34" s="106">
        <v>165533</v>
      </c>
      <c r="V34" s="106" t="s">
        <v>354</v>
      </c>
      <c r="W34" s="3"/>
    </row>
    <row r="35" spans="1:23" ht="14.25" customHeight="1">
      <c r="A35" s="4"/>
      <c r="B35" s="11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3"/>
    </row>
    <row r="36" spans="1:23" s="71" customFormat="1" ht="14.25" customHeight="1">
      <c r="A36" s="175" t="s">
        <v>29</v>
      </c>
      <c r="B36" s="176"/>
      <c r="C36" s="104">
        <f>SUM(C37:C42)</f>
        <v>186</v>
      </c>
      <c r="D36" s="104">
        <f>SUM(D37:D42)</f>
        <v>157</v>
      </c>
      <c r="E36" s="104">
        <f>SUM(E37:E42)</f>
        <v>29</v>
      </c>
      <c r="F36" s="104">
        <v>38</v>
      </c>
      <c r="G36" s="104">
        <v>38</v>
      </c>
      <c r="H36" s="104">
        <v>56</v>
      </c>
      <c r="I36" s="104">
        <f>SUM(I37:I42)</f>
        <v>34</v>
      </c>
      <c r="J36" s="104">
        <f>SUM(J37:J42)</f>
        <v>10</v>
      </c>
      <c r="K36" s="104">
        <f>SUM(K37:K42)</f>
        <v>4</v>
      </c>
      <c r="L36" s="104">
        <f>SUM(L37:L42)</f>
        <v>4</v>
      </c>
      <c r="M36" s="104">
        <f>SUM(M37:M42)</f>
        <v>2</v>
      </c>
      <c r="N36" s="104">
        <v>2065</v>
      </c>
      <c r="O36" s="104">
        <v>37</v>
      </c>
      <c r="P36" s="104">
        <v>28</v>
      </c>
      <c r="Q36" s="104">
        <v>1448</v>
      </c>
      <c r="R36" s="104">
        <v>552</v>
      </c>
      <c r="S36" s="104">
        <v>44075814</v>
      </c>
      <c r="T36" s="104">
        <v>19389</v>
      </c>
      <c r="U36" s="104">
        <v>1122673</v>
      </c>
      <c r="V36" s="104" t="s">
        <v>354</v>
      </c>
      <c r="W36" s="111"/>
    </row>
    <row r="37" spans="1:23" ht="14.25" customHeight="1">
      <c r="A37" s="57"/>
      <c r="B37" s="56" t="s">
        <v>30</v>
      </c>
      <c r="C37" s="106">
        <v>2</v>
      </c>
      <c r="D37" s="106">
        <v>2</v>
      </c>
      <c r="E37" s="106" t="s">
        <v>354</v>
      </c>
      <c r="F37" s="106" t="s">
        <v>306</v>
      </c>
      <c r="G37" s="106" t="s">
        <v>306</v>
      </c>
      <c r="H37" s="106" t="s">
        <v>306</v>
      </c>
      <c r="I37" s="106" t="s">
        <v>354</v>
      </c>
      <c r="J37" s="106" t="s">
        <v>354</v>
      </c>
      <c r="K37" s="106" t="s">
        <v>354</v>
      </c>
      <c r="L37" s="106" t="s">
        <v>354</v>
      </c>
      <c r="M37" s="106" t="s">
        <v>354</v>
      </c>
      <c r="N37" s="106" t="s">
        <v>306</v>
      </c>
      <c r="O37" s="106" t="s">
        <v>306</v>
      </c>
      <c r="P37" s="106" t="s">
        <v>306</v>
      </c>
      <c r="Q37" s="106" t="s">
        <v>306</v>
      </c>
      <c r="R37" s="106" t="s">
        <v>306</v>
      </c>
      <c r="S37" s="106" t="s">
        <v>306</v>
      </c>
      <c r="T37" s="106" t="s">
        <v>306</v>
      </c>
      <c r="U37" s="106" t="s">
        <v>306</v>
      </c>
      <c r="V37" s="106" t="s">
        <v>354</v>
      </c>
      <c r="W37" s="3"/>
    </row>
    <row r="38" spans="1:23" ht="14.25" customHeight="1">
      <c r="A38" s="57"/>
      <c r="B38" s="56" t="s">
        <v>31</v>
      </c>
      <c r="C38" s="106">
        <v>69</v>
      </c>
      <c r="D38" s="106">
        <v>67</v>
      </c>
      <c r="E38" s="106">
        <v>2</v>
      </c>
      <c r="F38" s="106" t="s">
        <v>306</v>
      </c>
      <c r="G38" s="106" t="s">
        <v>306</v>
      </c>
      <c r="H38" s="106" t="s">
        <v>306</v>
      </c>
      <c r="I38" s="106">
        <v>12</v>
      </c>
      <c r="J38" s="106">
        <v>3</v>
      </c>
      <c r="K38" s="106">
        <v>2</v>
      </c>
      <c r="L38" s="106">
        <v>1</v>
      </c>
      <c r="M38" s="106">
        <v>2</v>
      </c>
      <c r="N38" s="106" t="s">
        <v>306</v>
      </c>
      <c r="O38" s="106" t="s">
        <v>306</v>
      </c>
      <c r="P38" s="106" t="s">
        <v>306</v>
      </c>
      <c r="Q38" s="106" t="s">
        <v>306</v>
      </c>
      <c r="R38" s="106" t="s">
        <v>306</v>
      </c>
      <c r="S38" s="106" t="s">
        <v>306</v>
      </c>
      <c r="T38" s="106" t="s">
        <v>306</v>
      </c>
      <c r="U38" s="106" t="s">
        <v>306</v>
      </c>
      <c r="V38" s="106" t="s">
        <v>354</v>
      </c>
      <c r="W38" s="3"/>
    </row>
    <row r="39" spans="1:23" ht="14.25" customHeight="1">
      <c r="A39" s="57"/>
      <c r="B39" s="56" t="s">
        <v>32</v>
      </c>
      <c r="C39" s="106" t="s">
        <v>354</v>
      </c>
      <c r="D39" s="106" t="s">
        <v>354</v>
      </c>
      <c r="E39" s="106" t="s">
        <v>354</v>
      </c>
      <c r="F39" s="106" t="s">
        <v>354</v>
      </c>
      <c r="G39" s="106" t="s">
        <v>354</v>
      </c>
      <c r="H39" s="106" t="s">
        <v>354</v>
      </c>
      <c r="I39" s="106" t="s">
        <v>354</v>
      </c>
      <c r="J39" s="106" t="s">
        <v>354</v>
      </c>
      <c r="K39" s="106" t="s">
        <v>354</v>
      </c>
      <c r="L39" s="106" t="s">
        <v>354</v>
      </c>
      <c r="M39" s="106" t="s">
        <v>354</v>
      </c>
      <c r="N39" s="106" t="s">
        <v>354</v>
      </c>
      <c r="O39" s="106" t="s">
        <v>354</v>
      </c>
      <c r="P39" s="106" t="s">
        <v>354</v>
      </c>
      <c r="Q39" s="106" t="s">
        <v>354</v>
      </c>
      <c r="R39" s="106" t="s">
        <v>354</v>
      </c>
      <c r="S39" s="106" t="s">
        <v>354</v>
      </c>
      <c r="T39" s="106" t="s">
        <v>354</v>
      </c>
      <c r="U39" s="106" t="s">
        <v>354</v>
      </c>
      <c r="V39" s="106" t="s">
        <v>354</v>
      </c>
      <c r="W39" s="3"/>
    </row>
    <row r="40" spans="1:23" ht="14.25" customHeight="1">
      <c r="A40" s="57"/>
      <c r="B40" s="56" t="s">
        <v>33</v>
      </c>
      <c r="C40" s="106">
        <v>6</v>
      </c>
      <c r="D40" s="106">
        <v>6</v>
      </c>
      <c r="E40" s="106" t="s">
        <v>354</v>
      </c>
      <c r="F40" s="106">
        <v>3</v>
      </c>
      <c r="G40" s="106">
        <v>1</v>
      </c>
      <c r="H40" s="106" t="s">
        <v>354</v>
      </c>
      <c r="I40" s="106">
        <v>2</v>
      </c>
      <c r="J40" s="106" t="s">
        <v>354</v>
      </c>
      <c r="K40" s="106" t="s">
        <v>354</v>
      </c>
      <c r="L40" s="106" t="s">
        <v>354</v>
      </c>
      <c r="M40" s="106" t="s">
        <v>354</v>
      </c>
      <c r="N40" s="106">
        <v>35</v>
      </c>
      <c r="O40" s="106" t="s">
        <v>354</v>
      </c>
      <c r="P40" s="106" t="s">
        <v>354</v>
      </c>
      <c r="Q40" s="106">
        <v>28</v>
      </c>
      <c r="R40" s="106">
        <v>7</v>
      </c>
      <c r="S40" s="106">
        <v>146824</v>
      </c>
      <c r="T40" s="106">
        <v>58</v>
      </c>
      <c r="U40" s="106">
        <v>2982</v>
      </c>
      <c r="V40" s="106" t="s">
        <v>354</v>
      </c>
      <c r="W40" s="3"/>
    </row>
    <row r="41" spans="1:23" ht="14.25" customHeight="1">
      <c r="A41" s="57"/>
      <c r="B41" s="56" t="s">
        <v>34</v>
      </c>
      <c r="C41" s="106">
        <v>91</v>
      </c>
      <c r="D41" s="106">
        <v>72</v>
      </c>
      <c r="E41" s="106">
        <v>19</v>
      </c>
      <c r="F41" s="106">
        <v>14</v>
      </c>
      <c r="G41" s="106">
        <v>24</v>
      </c>
      <c r="H41" s="106">
        <v>26</v>
      </c>
      <c r="I41" s="106">
        <v>17</v>
      </c>
      <c r="J41" s="106">
        <v>5</v>
      </c>
      <c r="K41" s="106">
        <v>2</v>
      </c>
      <c r="L41" s="106">
        <v>3</v>
      </c>
      <c r="M41" s="106" t="s">
        <v>354</v>
      </c>
      <c r="N41" s="106">
        <v>925</v>
      </c>
      <c r="O41" s="106">
        <v>21</v>
      </c>
      <c r="P41" s="106">
        <v>16</v>
      </c>
      <c r="Q41" s="106">
        <v>632</v>
      </c>
      <c r="R41" s="106">
        <v>256</v>
      </c>
      <c r="S41" s="106">
        <v>8377831</v>
      </c>
      <c r="T41" s="106">
        <v>9314</v>
      </c>
      <c r="U41" s="106">
        <v>440418</v>
      </c>
      <c r="V41" s="106" t="s">
        <v>354</v>
      </c>
      <c r="W41" s="3"/>
    </row>
    <row r="42" spans="1:23" ht="14.25" customHeight="1">
      <c r="A42" s="57"/>
      <c r="B42" s="56" t="s">
        <v>35</v>
      </c>
      <c r="C42" s="106">
        <v>18</v>
      </c>
      <c r="D42" s="106">
        <v>10</v>
      </c>
      <c r="E42" s="106">
        <v>8</v>
      </c>
      <c r="F42" s="106">
        <v>4</v>
      </c>
      <c r="G42" s="106">
        <v>2</v>
      </c>
      <c r="H42" s="106">
        <v>7</v>
      </c>
      <c r="I42" s="106">
        <v>3</v>
      </c>
      <c r="J42" s="106">
        <v>2</v>
      </c>
      <c r="K42" s="106" t="s">
        <v>354</v>
      </c>
      <c r="L42" s="106" t="s">
        <v>354</v>
      </c>
      <c r="M42" s="106" t="s">
        <v>354</v>
      </c>
      <c r="N42" s="106">
        <v>148</v>
      </c>
      <c r="O42" s="106">
        <v>13</v>
      </c>
      <c r="P42" s="106">
        <v>10</v>
      </c>
      <c r="Q42" s="106">
        <v>58</v>
      </c>
      <c r="R42" s="106">
        <v>67</v>
      </c>
      <c r="S42" s="106">
        <v>1243865</v>
      </c>
      <c r="T42" s="106" t="s">
        <v>354</v>
      </c>
      <c r="U42" s="106">
        <v>91269</v>
      </c>
      <c r="V42" s="106" t="s">
        <v>354</v>
      </c>
      <c r="W42" s="3"/>
    </row>
    <row r="43" spans="1:23" ht="14.25" customHeight="1">
      <c r="A43" s="2"/>
      <c r="B43" s="11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3"/>
    </row>
    <row r="44" spans="1:23" s="71" customFormat="1" ht="14.25" customHeight="1">
      <c r="A44" s="175" t="s">
        <v>36</v>
      </c>
      <c r="B44" s="176"/>
      <c r="C44" s="104">
        <f>SUM(C45:C51)</f>
        <v>1099</v>
      </c>
      <c r="D44" s="104">
        <f aca="true" t="shared" si="3" ref="D44:U44">SUM(D45:D51)</f>
        <v>940</v>
      </c>
      <c r="E44" s="104">
        <f t="shared" si="3"/>
        <v>159</v>
      </c>
      <c r="F44" s="104">
        <f t="shared" si="3"/>
        <v>141</v>
      </c>
      <c r="G44" s="104">
        <f t="shared" si="3"/>
        <v>297</v>
      </c>
      <c r="H44" s="104">
        <f t="shared" si="3"/>
        <v>390</v>
      </c>
      <c r="I44" s="104">
        <f t="shared" si="3"/>
        <v>163</v>
      </c>
      <c r="J44" s="104">
        <f t="shared" si="3"/>
        <v>43</v>
      </c>
      <c r="K44" s="104">
        <f t="shared" si="3"/>
        <v>33</v>
      </c>
      <c r="L44" s="104">
        <f t="shared" si="3"/>
        <v>26</v>
      </c>
      <c r="M44" s="104">
        <f t="shared" si="3"/>
        <v>6</v>
      </c>
      <c r="N44" s="104">
        <f t="shared" si="3"/>
        <v>10800</v>
      </c>
      <c r="O44" s="104">
        <f t="shared" si="3"/>
        <v>198</v>
      </c>
      <c r="P44" s="104">
        <f t="shared" si="3"/>
        <v>147</v>
      </c>
      <c r="Q44" s="104">
        <f t="shared" si="3"/>
        <v>7963</v>
      </c>
      <c r="R44" s="104">
        <f t="shared" si="3"/>
        <v>2492</v>
      </c>
      <c r="S44" s="104">
        <f t="shared" si="3"/>
        <v>59753672</v>
      </c>
      <c r="T44" s="104">
        <f t="shared" si="3"/>
        <v>1140077</v>
      </c>
      <c r="U44" s="104">
        <f t="shared" si="3"/>
        <v>3108721</v>
      </c>
      <c r="V44" s="104" t="s">
        <v>354</v>
      </c>
      <c r="W44" s="111"/>
    </row>
    <row r="45" spans="1:23" ht="14.25" customHeight="1">
      <c r="A45" s="57"/>
      <c r="B45" s="56" t="s">
        <v>37</v>
      </c>
      <c r="C45" s="106">
        <v>552</v>
      </c>
      <c r="D45" s="106">
        <v>456</v>
      </c>
      <c r="E45" s="106">
        <v>96</v>
      </c>
      <c r="F45" s="106">
        <v>83</v>
      </c>
      <c r="G45" s="106">
        <v>158</v>
      </c>
      <c r="H45" s="106">
        <v>197</v>
      </c>
      <c r="I45" s="106">
        <v>74</v>
      </c>
      <c r="J45" s="106">
        <v>18</v>
      </c>
      <c r="K45" s="106">
        <v>16</v>
      </c>
      <c r="L45" s="106">
        <v>6</v>
      </c>
      <c r="M45" s="106" t="s">
        <v>354</v>
      </c>
      <c r="N45" s="106">
        <v>4449</v>
      </c>
      <c r="O45" s="106">
        <v>126</v>
      </c>
      <c r="P45" s="106">
        <v>92</v>
      </c>
      <c r="Q45" s="106">
        <v>3164</v>
      </c>
      <c r="R45" s="106">
        <v>1067</v>
      </c>
      <c r="S45" s="106">
        <v>23871167</v>
      </c>
      <c r="T45" s="106">
        <v>495002</v>
      </c>
      <c r="U45" s="106">
        <v>1235326</v>
      </c>
      <c r="V45" s="106" t="s">
        <v>354</v>
      </c>
      <c r="W45" s="3"/>
    </row>
    <row r="46" spans="1:23" ht="14.25" customHeight="1">
      <c r="A46" s="57"/>
      <c r="B46" s="56" t="s">
        <v>323</v>
      </c>
      <c r="C46" s="106">
        <v>61</v>
      </c>
      <c r="D46" s="106">
        <v>56</v>
      </c>
      <c r="E46" s="106">
        <v>5</v>
      </c>
      <c r="F46" s="106">
        <v>2</v>
      </c>
      <c r="G46" s="106">
        <v>10</v>
      </c>
      <c r="H46" s="106">
        <v>13</v>
      </c>
      <c r="I46" s="106">
        <v>20</v>
      </c>
      <c r="J46" s="106">
        <v>3</v>
      </c>
      <c r="K46" s="106">
        <v>3</v>
      </c>
      <c r="L46" s="106">
        <v>5</v>
      </c>
      <c r="M46" s="106">
        <v>5</v>
      </c>
      <c r="N46" s="106">
        <v>1640</v>
      </c>
      <c r="O46" s="106">
        <v>6</v>
      </c>
      <c r="P46" s="106">
        <v>3</v>
      </c>
      <c r="Q46" s="106">
        <v>1343</v>
      </c>
      <c r="R46" s="106">
        <v>288</v>
      </c>
      <c r="S46" s="106">
        <v>8020524</v>
      </c>
      <c r="T46" s="106">
        <v>336984</v>
      </c>
      <c r="U46" s="106">
        <v>553142</v>
      </c>
      <c r="V46" s="106" t="s">
        <v>354</v>
      </c>
      <c r="W46" s="3"/>
    </row>
    <row r="47" spans="1:23" ht="14.25" customHeight="1">
      <c r="A47" s="57"/>
      <c r="B47" s="56" t="s">
        <v>38</v>
      </c>
      <c r="C47" s="106">
        <v>110</v>
      </c>
      <c r="D47" s="106">
        <v>96</v>
      </c>
      <c r="E47" s="106">
        <v>14</v>
      </c>
      <c r="F47" s="106">
        <v>9</v>
      </c>
      <c r="G47" s="106">
        <v>20</v>
      </c>
      <c r="H47" s="106">
        <v>57</v>
      </c>
      <c r="I47" s="106">
        <v>17</v>
      </c>
      <c r="J47" s="106">
        <v>5</v>
      </c>
      <c r="K47" s="106" t="s">
        <v>354</v>
      </c>
      <c r="L47" s="106">
        <v>1</v>
      </c>
      <c r="M47" s="106">
        <v>1</v>
      </c>
      <c r="N47" s="106">
        <v>989</v>
      </c>
      <c r="O47" s="106">
        <v>15</v>
      </c>
      <c r="P47" s="106">
        <v>12</v>
      </c>
      <c r="Q47" s="106">
        <v>738</v>
      </c>
      <c r="R47" s="106">
        <v>224</v>
      </c>
      <c r="S47" s="106">
        <v>4061903</v>
      </c>
      <c r="T47" s="106">
        <v>50085</v>
      </c>
      <c r="U47" s="106">
        <v>294516</v>
      </c>
      <c r="V47" s="106" t="s">
        <v>354</v>
      </c>
      <c r="W47" s="3"/>
    </row>
    <row r="48" spans="1:23" ht="14.25" customHeight="1">
      <c r="A48" s="57"/>
      <c r="B48" s="56" t="s">
        <v>324</v>
      </c>
      <c r="C48" s="106">
        <v>25</v>
      </c>
      <c r="D48" s="106">
        <v>18</v>
      </c>
      <c r="E48" s="106">
        <v>7</v>
      </c>
      <c r="F48" s="106">
        <v>5</v>
      </c>
      <c r="G48" s="106">
        <v>9</v>
      </c>
      <c r="H48" s="106">
        <v>8</v>
      </c>
      <c r="I48" s="106">
        <v>3</v>
      </c>
      <c r="J48" s="106" t="s">
        <v>354</v>
      </c>
      <c r="K48" s="106" t="s">
        <v>354</v>
      </c>
      <c r="L48" s="106" t="s">
        <v>354</v>
      </c>
      <c r="M48" s="106" t="s">
        <v>354</v>
      </c>
      <c r="N48" s="106">
        <v>140</v>
      </c>
      <c r="O48" s="106">
        <v>9</v>
      </c>
      <c r="P48" s="106">
        <v>5</v>
      </c>
      <c r="Q48" s="106">
        <v>95</v>
      </c>
      <c r="R48" s="106">
        <v>31</v>
      </c>
      <c r="S48" s="106">
        <v>400045</v>
      </c>
      <c r="T48" s="106">
        <v>39691</v>
      </c>
      <c r="U48" s="106">
        <v>41842</v>
      </c>
      <c r="V48" s="106" t="s">
        <v>354</v>
      </c>
      <c r="W48" s="3"/>
    </row>
    <row r="49" spans="1:23" ht="14.25" customHeight="1">
      <c r="A49" s="7"/>
      <c r="B49" s="56" t="s">
        <v>39</v>
      </c>
      <c r="C49" s="106">
        <v>95</v>
      </c>
      <c r="D49" s="106">
        <v>83</v>
      </c>
      <c r="E49" s="106">
        <v>12</v>
      </c>
      <c r="F49" s="106">
        <v>13</v>
      </c>
      <c r="G49" s="106">
        <v>28</v>
      </c>
      <c r="H49" s="106">
        <v>38</v>
      </c>
      <c r="I49" s="106">
        <v>12</v>
      </c>
      <c r="J49" s="106">
        <v>1</v>
      </c>
      <c r="K49" s="106">
        <v>1</v>
      </c>
      <c r="L49" s="106">
        <v>2</v>
      </c>
      <c r="M49" s="106" t="s">
        <v>354</v>
      </c>
      <c r="N49" s="106">
        <v>715</v>
      </c>
      <c r="O49" s="106">
        <v>12</v>
      </c>
      <c r="P49" s="106">
        <v>14</v>
      </c>
      <c r="Q49" s="106">
        <v>501</v>
      </c>
      <c r="R49" s="106">
        <v>188</v>
      </c>
      <c r="S49" s="106">
        <v>3582455</v>
      </c>
      <c r="T49" s="106">
        <v>43831</v>
      </c>
      <c r="U49" s="106">
        <v>184224</v>
      </c>
      <c r="V49" s="106" t="s">
        <v>354</v>
      </c>
      <c r="W49" s="3"/>
    </row>
    <row r="50" spans="1:23" ht="14.25" customHeight="1">
      <c r="A50" s="57"/>
      <c r="B50" s="56" t="s">
        <v>40</v>
      </c>
      <c r="C50" s="106">
        <v>72</v>
      </c>
      <c r="D50" s="106">
        <v>64</v>
      </c>
      <c r="E50" s="106">
        <v>8</v>
      </c>
      <c r="F50" s="106">
        <v>8</v>
      </c>
      <c r="G50" s="106">
        <v>11</v>
      </c>
      <c r="H50" s="106">
        <v>23</v>
      </c>
      <c r="I50" s="106">
        <v>14</v>
      </c>
      <c r="J50" s="106">
        <v>8</v>
      </c>
      <c r="K50" s="106">
        <v>4</v>
      </c>
      <c r="L50" s="106">
        <v>4</v>
      </c>
      <c r="M50" s="106" t="s">
        <v>354</v>
      </c>
      <c r="N50" s="106">
        <v>965</v>
      </c>
      <c r="O50" s="106">
        <v>9</v>
      </c>
      <c r="P50" s="106">
        <v>10</v>
      </c>
      <c r="Q50" s="106">
        <v>739</v>
      </c>
      <c r="R50" s="106">
        <v>207</v>
      </c>
      <c r="S50" s="106">
        <v>5833216</v>
      </c>
      <c r="T50" s="106">
        <v>60868</v>
      </c>
      <c r="U50" s="106">
        <v>342082</v>
      </c>
      <c r="V50" s="106" t="s">
        <v>354</v>
      </c>
      <c r="W50" s="3"/>
    </row>
    <row r="51" spans="1:23" ht="14.25" customHeight="1">
      <c r="A51" s="57"/>
      <c r="B51" s="56" t="s">
        <v>41</v>
      </c>
      <c r="C51" s="106">
        <v>184</v>
      </c>
      <c r="D51" s="106">
        <v>167</v>
      </c>
      <c r="E51" s="106">
        <v>17</v>
      </c>
      <c r="F51" s="106">
        <v>21</v>
      </c>
      <c r="G51" s="106">
        <v>61</v>
      </c>
      <c r="H51" s="106">
        <v>54</v>
      </c>
      <c r="I51" s="106">
        <v>23</v>
      </c>
      <c r="J51" s="106">
        <v>8</v>
      </c>
      <c r="K51" s="106">
        <v>9</v>
      </c>
      <c r="L51" s="106">
        <v>8</v>
      </c>
      <c r="M51" s="106" t="s">
        <v>354</v>
      </c>
      <c r="N51" s="106">
        <v>1902</v>
      </c>
      <c r="O51" s="106">
        <v>21</v>
      </c>
      <c r="P51" s="106">
        <v>11</v>
      </c>
      <c r="Q51" s="106">
        <v>1383</v>
      </c>
      <c r="R51" s="106">
        <v>487</v>
      </c>
      <c r="S51" s="106">
        <v>13984362</v>
      </c>
      <c r="T51" s="106">
        <v>113616</v>
      </c>
      <c r="U51" s="106">
        <v>457589</v>
      </c>
      <c r="V51" s="106" t="s">
        <v>354</v>
      </c>
      <c r="W51" s="3"/>
    </row>
    <row r="52" spans="1:23" ht="14.25" customHeight="1">
      <c r="A52" s="57"/>
      <c r="B52" s="11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3"/>
    </row>
    <row r="53" spans="1:23" s="71" customFormat="1" ht="14.25" customHeight="1">
      <c r="A53" s="164" t="s">
        <v>353</v>
      </c>
      <c r="B53" s="165"/>
      <c r="C53" s="104">
        <f>SUM(C54:C57)</f>
        <v>587</v>
      </c>
      <c r="D53" s="104">
        <f aca="true" t="shared" si="4" ref="D53:U53">SUM(D54:D57)</f>
        <v>360</v>
      </c>
      <c r="E53" s="104">
        <f t="shared" si="4"/>
        <v>227</v>
      </c>
      <c r="F53" s="104">
        <f t="shared" si="4"/>
        <v>150</v>
      </c>
      <c r="G53" s="104">
        <f t="shared" si="4"/>
        <v>142</v>
      </c>
      <c r="H53" s="104">
        <f t="shared" si="4"/>
        <v>190</v>
      </c>
      <c r="I53" s="104">
        <f t="shared" si="4"/>
        <v>80</v>
      </c>
      <c r="J53" s="104">
        <f t="shared" si="4"/>
        <v>16</v>
      </c>
      <c r="K53" s="104">
        <f t="shared" si="4"/>
        <v>6</v>
      </c>
      <c r="L53" s="104">
        <f t="shared" si="4"/>
        <v>2</v>
      </c>
      <c r="M53" s="104">
        <f t="shared" si="4"/>
        <v>1</v>
      </c>
      <c r="N53" s="104">
        <f t="shared" si="4"/>
        <v>3888</v>
      </c>
      <c r="O53" s="104">
        <f t="shared" si="4"/>
        <v>270</v>
      </c>
      <c r="P53" s="104">
        <f t="shared" si="4"/>
        <v>187</v>
      </c>
      <c r="Q53" s="104">
        <f t="shared" si="4"/>
        <v>2565</v>
      </c>
      <c r="R53" s="104">
        <f t="shared" si="4"/>
        <v>866</v>
      </c>
      <c r="S53" s="104">
        <f t="shared" si="4"/>
        <v>20977679</v>
      </c>
      <c r="T53" s="104">
        <f t="shared" si="4"/>
        <v>117715</v>
      </c>
      <c r="U53" s="104">
        <f t="shared" si="4"/>
        <v>1183048</v>
      </c>
      <c r="V53" s="104" t="s">
        <v>354</v>
      </c>
      <c r="W53" s="111"/>
    </row>
    <row r="54" spans="1:23" ht="14.25" customHeight="1">
      <c r="A54" s="2"/>
      <c r="B54" s="5" t="s">
        <v>42</v>
      </c>
      <c r="C54" s="106">
        <v>159</v>
      </c>
      <c r="D54" s="106">
        <v>94</v>
      </c>
      <c r="E54" s="106">
        <v>65</v>
      </c>
      <c r="F54" s="106">
        <v>40</v>
      </c>
      <c r="G54" s="106">
        <v>41</v>
      </c>
      <c r="H54" s="106">
        <v>54</v>
      </c>
      <c r="I54" s="106">
        <v>20</v>
      </c>
      <c r="J54" s="106">
        <v>3</v>
      </c>
      <c r="K54" s="106">
        <v>1</v>
      </c>
      <c r="L54" s="106" t="s">
        <v>354</v>
      </c>
      <c r="M54" s="106" t="s">
        <v>354</v>
      </c>
      <c r="N54" s="106">
        <v>900</v>
      </c>
      <c r="O54" s="106">
        <v>84</v>
      </c>
      <c r="P54" s="106">
        <v>57</v>
      </c>
      <c r="Q54" s="106">
        <v>575</v>
      </c>
      <c r="R54" s="106">
        <v>184</v>
      </c>
      <c r="S54" s="106">
        <v>7403201</v>
      </c>
      <c r="T54" s="106">
        <v>8772</v>
      </c>
      <c r="U54" s="106">
        <v>512006</v>
      </c>
      <c r="V54" s="106" t="s">
        <v>354</v>
      </c>
      <c r="W54" s="3"/>
    </row>
    <row r="55" spans="1:23" ht="14.25" customHeight="1">
      <c r="A55" s="2"/>
      <c r="B55" s="5" t="s">
        <v>43</v>
      </c>
      <c r="C55" s="106">
        <v>25</v>
      </c>
      <c r="D55" s="106">
        <v>20</v>
      </c>
      <c r="E55" s="106">
        <v>5</v>
      </c>
      <c r="F55" s="106">
        <v>4</v>
      </c>
      <c r="G55" s="106">
        <v>4</v>
      </c>
      <c r="H55" s="106">
        <v>10</v>
      </c>
      <c r="I55" s="106">
        <v>6</v>
      </c>
      <c r="J55" s="106">
        <v>1</v>
      </c>
      <c r="K55" s="106" t="s">
        <v>354</v>
      </c>
      <c r="L55" s="106" t="s">
        <v>354</v>
      </c>
      <c r="M55" s="106" t="s">
        <v>354</v>
      </c>
      <c r="N55" s="106">
        <v>190</v>
      </c>
      <c r="O55" s="106">
        <v>5</v>
      </c>
      <c r="P55" s="106">
        <v>4</v>
      </c>
      <c r="Q55" s="106">
        <v>138</v>
      </c>
      <c r="R55" s="106">
        <v>43</v>
      </c>
      <c r="S55" s="106">
        <v>2073474</v>
      </c>
      <c r="T55" s="106">
        <v>21923</v>
      </c>
      <c r="U55" s="106">
        <v>41297</v>
      </c>
      <c r="V55" s="106" t="s">
        <v>354</v>
      </c>
      <c r="W55" s="3"/>
    </row>
    <row r="56" spans="1:23" ht="14.25" customHeight="1">
      <c r="A56" s="2"/>
      <c r="B56" s="5" t="s">
        <v>44</v>
      </c>
      <c r="C56" s="106">
        <v>33</v>
      </c>
      <c r="D56" s="106">
        <v>9</v>
      </c>
      <c r="E56" s="106">
        <v>24</v>
      </c>
      <c r="F56" s="106">
        <v>14</v>
      </c>
      <c r="G56" s="106">
        <v>10</v>
      </c>
      <c r="H56" s="106">
        <v>4</v>
      </c>
      <c r="I56" s="106">
        <v>2</v>
      </c>
      <c r="J56" s="106" t="s">
        <v>354</v>
      </c>
      <c r="K56" s="106">
        <v>1</v>
      </c>
      <c r="L56" s="106">
        <v>2</v>
      </c>
      <c r="M56" s="106" t="s">
        <v>354</v>
      </c>
      <c r="N56" s="106">
        <v>289</v>
      </c>
      <c r="O56" s="106">
        <v>30</v>
      </c>
      <c r="P56" s="106">
        <v>24</v>
      </c>
      <c r="Q56" s="106">
        <v>199</v>
      </c>
      <c r="R56" s="106">
        <v>36</v>
      </c>
      <c r="S56" s="106">
        <v>528613</v>
      </c>
      <c r="T56" s="106">
        <v>3115</v>
      </c>
      <c r="U56" s="106">
        <v>32532</v>
      </c>
      <c r="V56" s="106" t="s">
        <v>354</v>
      </c>
      <c r="W56" s="3"/>
    </row>
    <row r="57" spans="1:23" ht="14.25" customHeight="1">
      <c r="A57" s="2"/>
      <c r="B57" s="5" t="s">
        <v>45</v>
      </c>
      <c r="C57" s="106">
        <v>370</v>
      </c>
      <c r="D57" s="106">
        <v>237</v>
      </c>
      <c r="E57" s="106">
        <v>133</v>
      </c>
      <c r="F57" s="106">
        <v>92</v>
      </c>
      <c r="G57" s="106">
        <v>87</v>
      </c>
      <c r="H57" s="106">
        <v>122</v>
      </c>
      <c r="I57" s="106">
        <v>52</v>
      </c>
      <c r="J57" s="106">
        <v>12</v>
      </c>
      <c r="K57" s="106">
        <v>4</v>
      </c>
      <c r="L57" s="106" t="s">
        <v>354</v>
      </c>
      <c r="M57" s="106">
        <v>1</v>
      </c>
      <c r="N57" s="106">
        <v>2509</v>
      </c>
      <c r="O57" s="106">
        <v>151</v>
      </c>
      <c r="P57" s="106">
        <v>102</v>
      </c>
      <c r="Q57" s="106">
        <v>1653</v>
      </c>
      <c r="R57" s="106">
        <v>603</v>
      </c>
      <c r="S57" s="106">
        <v>10972391</v>
      </c>
      <c r="T57" s="106">
        <v>83905</v>
      </c>
      <c r="U57" s="106">
        <v>597213</v>
      </c>
      <c r="V57" s="106" t="s">
        <v>354</v>
      </c>
      <c r="W57" s="3"/>
    </row>
    <row r="58" spans="1:23" ht="14.25" customHeight="1">
      <c r="A58" s="4"/>
      <c r="B58" s="11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3"/>
    </row>
    <row r="59" spans="1:23" s="71" customFormat="1" ht="14.25" customHeight="1">
      <c r="A59" s="164" t="s">
        <v>46</v>
      </c>
      <c r="B59" s="165"/>
      <c r="C59" s="104">
        <f>SUM(C60:C64)</f>
        <v>157</v>
      </c>
      <c r="D59" s="104">
        <f aca="true" t="shared" si="5" ref="D59:K59">SUM(D60:D64)</f>
        <v>31</v>
      </c>
      <c r="E59" s="104">
        <f t="shared" si="5"/>
        <v>126</v>
      </c>
      <c r="F59" s="104">
        <f t="shared" si="5"/>
        <v>73</v>
      </c>
      <c r="G59" s="104">
        <f t="shared" si="5"/>
        <v>42</v>
      </c>
      <c r="H59" s="104">
        <f t="shared" si="5"/>
        <v>25</v>
      </c>
      <c r="I59" s="104">
        <f t="shared" si="5"/>
        <v>13</v>
      </c>
      <c r="J59" s="104">
        <f t="shared" si="5"/>
        <v>2</v>
      </c>
      <c r="K59" s="104">
        <f t="shared" si="5"/>
        <v>2</v>
      </c>
      <c r="L59" s="104" t="s">
        <v>354</v>
      </c>
      <c r="M59" s="104" t="s">
        <v>354</v>
      </c>
      <c r="N59" s="104">
        <f aca="true" t="shared" si="6" ref="N59:U59">SUM(N60:N64)</f>
        <v>677</v>
      </c>
      <c r="O59" s="104">
        <f t="shared" si="6"/>
        <v>158</v>
      </c>
      <c r="P59" s="104">
        <f t="shared" si="6"/>
        <v>100</v>
      </c>
      <c r="Q59" s="104">
        <f t="shared" si="6"/>
        <v>297</v>
      </c>
      <c r="R59" s="104">
        <f t="shared" si="6"/>
        <v>122</v>
      </c>
      <c r="S59" s="104">
        <f t="shared" si="6"/>
        <v>1165270</v>
      </c>
      <c r="T59" s="104">
        <f t="shared" si="6"/>
        <v>28048</v>
      </c>
      <c r="U59" s="104">
        <f t="shared" si="6"/>
        <v>50365</v>
      </c>
      <c r="V59" s="104" t="s">
        <v>354</v>
      </c>
      <c r="W59" s="111"/>
    </row>
    <row r="60" spans="1:23" ht="14.25" customHeight="1">
      <c r="A60" s="2"/>
      <c r="B60" s="5" t="s">
        <v>51</v>
      </c>
      <c r="C60" s="106">
        <v>4</v>
      </c>
      <c r="D60" s="106">
        <v>1</v>
      </c>
      <c r="E60" s="106">
        <v>3</v>
      </c>
      <c r="F60" s="106">
        <v>2</v>
      </c>
      <c r="G60" s="106" t="s">
        <v>354</v>
      </c>
      <c r="H60" s="106">
        <v>2</v>
      </c>
      <c r="I60" s="106" t="s">
        <v>354</v>
      </c>
      <c r="J60" s="106" t="s">
        <v>354</v>
      </c>
      <c r="K60" s="106" t="s">
        <v>354</v>
      </c>
      <c r="L60" s="106" t="s">
        <v>354</v>
      </c>
      <c r="M60" s="106" t="s">
        <v>354</v>
      </c>
      <c r="N60" s="106">
        <v>13</v>
      </c>
      <c r="O60" s="106">
        <v>5</v>
      </c>
      <c r="P60" s="106">
        <v>2</v>
      </c>
      <c r="Q60" s="106">
        <v>4</v>
      </c>
      <c r="R60" s="106">
        <v>2</v>
      </c>
      <c r="S60" s="106">
        <v>20548</v>
      </c>
      <c r="T60" s="106" t="s">
        <v>354</v>
      </c>
      <c r="U60" s="106">
        <v>3902</v>
      </c>
      <c r="V60" s="106" t="s">
        <v>354</v>
      </c>
      <c r="W60" s="3"/>
    </row>
    <row r="61" spans="1:23" ht="14.25" customHeight="1">
      <c r="A61" s="2"/>
      <c r="B61" s="5" t="s">
        <v>47</v>
      </c>
      <c r="C61" s="106">
        <v>76</v>
      </c>
      <c r="D61" s="106">
        <v>15</v>
      </c>
      <c r="E61" s="106">
        <v>61</v>
      </c>
      <c r="F61" s="106">
        <v>36</v>
      </c>
      <c r="G61" s="106">
        <v>20</v>
      </c>
      <c r="H61" s="106">
        <v>13</v>
      </c>
      <c r="I61" s="106">
        <v>5</v>
      </c>
      <c r="J61" s="106">
        <v>2</v>
      </c>
      <c r="K61" s="106" t="s">
        <v>354</v>
      </c>
      <c r="L61" s="106" t="s">
        <v>354</v>
      </c>
      <c r="M61" s="106" t="s">
        <v>354</v>
      </c>
      <c r="N61" s="106">
        <v>313</v>
      </c>
      <c r="O61" s="106">
        <v>77</v>
      </c>
      <c r="P61" s="106">
        <v>48</v>
      </c>
      <c r="Q61" s="106">
        <v>149</v>
      </c>
      <c r="R61" s="106">
        <v>39</v>
      </c>
      <c r="S61" s="106">
        <v>574401</v>
      </c>
      <c r="T61" s="106">
        <v>682</v>
      </c>
      <c r="U61" s="106">
        <v>24152</v>
      </c>
      <c r="V61" s="106" t="s">
        <v>354</v>
      </c>
      <c r="W61" s="3"/>
    </row>
    <row r="62" spans="1:23" ht="14.25" customHeight="1">
      <c r="A62" s="2"/>
      <c r="B62" s="5" t="s">
        <v>48</v>
      </c>
      <c r="C62" s="106">
        <v>13</v>
      </c>
      <c r="D62" s="106">
        <v>3</v>
      </c>
      <c r="E62" s="106">
        <v>10</v>
      </c>
      <c r="F62" s="106">
        <v>6</v>
      </c>
      <c r="G62" s="106">
        <v>5</v>
      </c>
      <c r="H62" s="106">
        <v>2</v>
      </c>
      <c r="I62" s="106" t="s">
        <v>354</v>
      </c>
      <c r="J62" s="106" t="s">
        <v>354</v>
      </c>
      <c r="K62" s="106" t="s">
        <v>354</v>
      </c>
      <c r="L62" s="106" t="s">
        <v>354</v>
      </c>
      <c r="M62" s="106" t="s">
        <v>354</v>
      </c>
      <c r="N62" s="106">
        <v>36</v>
      </c>
      <c r="O62" s="106">
        <v>11</v>
      </c>
      <c r="P62" s="106">
        <v>7</v>
      </c>
      <c r="Q62" s="106">
        <v>11</v>
      </c>
      <c r="R62" s="106">
        <v>7</v>
      </c>
      <c r="S62" s="106">
        <v>54578</v>
      </c>
      <c r="T62" s="106" t="s">
        <v>354</v>
      </c>
      <c r="U62" s="106">
        <v>5521</v>
      </c>
      <c r="V62" s="106" t="s">
        <v>354</v>
      </c>
      <c r="W62" s="3"/>
    </row>
    <row r="63" spans="1:23" ht="14.25" customHeight="1">
      <c r="A63" s="2"/>
      <c r="B63" s="5" t="s">
        <v>49</v>
      </c>
      <c r="C63" s="106">
        <v>45</v>
      </c>
      <c r="D63" s="106">
        <v>10</v>
      </c>
      <c r="E63" s="106">
        <v>35</v>
      </c>
      <c r="F63" s="106">
        <v>20</v>
      </c>
      <c r="G63" s="106">
        <v>11</v>
      </c>
      <c r="H63" s="106">
        <v>7</v>
      </c>
      <c r="I63" s="106">
        <v>6</v>
      </c>
      <c r="J63" s="106" t="s">
        <v>354</v>
      </c>
      <c r="K63" s="106">
        <v>1</v>
      </c>
      <c r="L63" s="106" t="s">
        <v>354</v>
      </c>
      <c r="M63" s="106" t="s">
        <v>354</v>
      </c>
      <c r="N63" s="106">
        <v>222</v>
      </c>
      <c r="O63" s="106">
        <v>43</v>
      </c>
      <c r="P63" s="106">
        <v>30</v>
      </c>
      <c r="Q63" s="106">
        <v>94</v>
      </c>
      <c r="R63" s="106">
        <v>55</v>
      </c>
      <c r="S63" s="106">
        <v>449319</v>
      </c>
      <c r="T63" s="106">
        <v>10766</v>
      </c>
      <c r="U63" s="106">
        <v>11920</v>
      </c>
      <c r="V63" s="106" t="s">
        <v>354</v>
      </c>
      <c r="W63" s="3"/>
    </row>
    <row r="64" spans="1:23" ht="14.25" customHeight="1">
      <c r="A64" s="2"/>
      <c r="B64" s="5" t="s">
        <v>50</v>
      </c>
      <c r="C64" s="106">
        <v>19</v>
      </c>
      <c r="D64" s="106">
        <v>2</v>
      </c>
      <c r="E64" s="106">
        <v>17</v>
      </c>
      <c r="F64" s="106">
        <v>9</v>
      </c>
      <c r="G64" s="106">
        <v>6</v>
      </c>
      <c r="H64" s="106">
        <v>1</v>
      </c>
      <c r="I64" s="106">
        <v>2</v>
      </c>
      <c r="J64" s="106" t="s">
        <v>354</v>
      </c>
      <c r="K64" s="106">
        <v>1</v>
      </c>
      <c r="L64" s="106" t="s">
        <v>354</v>
      </c>
      <c r="M64" s="106" t="s">
        <v>354</v>
      </c>
      <c r="N64" s="106">
        <v>93</v>
      </c>
      <c r="O64" s="106">
        <v>22</v>
      </c>
      <c r="P64" s="106">
        <v>13</v>
      </c>
      <c r="Q64" s="106">
        <v>39</v>
      </c>
      <c r="R64" s="106">
        <v>19</v>
      </c>
      <c r="S64" s="106">
        <v>66424</v>
      </c>
      <c r="T64" s="106">
        <v>16600</v>
      </c>
      <c r="U64" s="106">
        <v>4870</v>
      </c>
      <c r="V64" s="106" t="s">
        <v>354</v>
      </c>
      <c r="W64" s="3"/>
    </row>
    <row r="65" spans="1:23" ht="14.25" customHeight="1">
      <c r="A65" s="4"/>
      <c r="B65" s="11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3"/>
    </row>
    <row r="66" spans="1:23" s="71" customFormat="1" ht="14.25" customHeight="1">
      <c r="A66" s="164" t="s">
        <v>312</v>
      </c>
      <c r="B66" s="165"/>
      <c r="C66" s="145">
        <f>SUM('164'!C10,'164'!C20,'164'!C29,'164'!C40,'164'!C45,'164'!C53)</f>
        <v>2242</v>
      </c>
      <c r="D66" s="105">
        <f>SUM('164'!D10,'164'!D20,'164'!D29,'164'!D40,'164'!D45,'164'!D53)</f>
        <v>1427</v>
      </c>
      <c r="E66" s="105">
        <f>SUM('164'!E10,'164'!E20,'164'!E29,'164'!E40,'164'!E45,'164'!E53)</f>
        <v>815</v>
      </c>
      <c r="F66" s="105" t="s">
        <v>306</v>
      </c>
      <c r="G66" s="105" t="s">
        <v>306</v>
      </c>
      <c r="H66" s="105" t="s">
        <v>306</v>
      </c>
      <c r="I66" s="105" t="s">
        <v>306</v>
      </c>
      <c r="J66" s="105" t="s">
        <v>306</v>
      </c>
      <c r="K66" s="105" t="s">
        <v>306</v>
      </c>
      <c r="L66" s="105" t="s">
        <v>306</v>
      </c>
      <c r="M66" s="105" t="s">
        <v>306</v>
      </c>
      <c r="N66" s="105" t="s">
        <v>305</v>
      </c>
      <c r="O66" s="105" t="s">
        <v>306</v>
      </c>
      <c r="P66" s="105" t="s">
        <v>306</v>
      </c>
      <c r="Q66" s="105" t="s">
        <v>306</v>
      </c>
      <c r="R66" s="105" t="s">
        <v>306</v>
      </c>
      <c r="S66" s="105">
        <f>SUM('164'!S10,'164'!S20,'164'!S29,'164'!S40,'164'!S45,'164'!S53)</f>
        <v>128559762</v>
      </c>
      <c r="T66" s="105" t="s">
        <v>306</v>
      </c>
      <c r="U66" s="105">
        <f>SUM('164'!U10,'164'!U20,'164'!U29,'164'!U40,'164'!U45,'164'!U53)</f>
        <v>5626540</v>
      </c>
      <c r="V66" s="104" t="s">
        <v>354</v>
      </c>
      <c r="W66" s="111"/>
    </row>
    <row r="67" spans="1:23" ht="14.25" customHeight="1">
      <c r="A67" s="96"/>
      <c r="B67" s="110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3"/>
    </row>
    <row r="68" spans="1:23" ht="14.25" customHeight="1">
      <c r="A68" s="8" t="s">
        <v>313</v>
      </c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4.25" customHeight="1">
      <c r="A69" s="8" t="s">
        <v>314</v>
      </c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4.25" customHeight="1">
      <c r="A70" s="4" t="s">
        <v>251</v>
      </c>
      <c r="B70" s="4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4.25" customHeight="1">
      <c r="A71" s="4"/>
      <c r="B71" s="4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4.25" customHeight="1">
      <c r="A72" s="4"/>
      <c r="B72" s="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4.25">
      <c r="A73" s="4"/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4.25">
      <c r="A74" s="4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4.25">
      <c r="A75" s="2"/>
      <c r="B75" s="2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4.25">
      <c r="A76" s="4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4.25">
      <c r="A77" s="4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4.25">
      <c r="A78" s="4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4.25">
      <c r="A79" s="4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4.25">
      <c r="A80" s="4"/>
      <c r="B80" s="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4.25">
      <c r="A81" s="4"/>
      <c r="B81" s="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4.25">
      <c r="A82" s="2"/>
      <c r="B82" s="6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4.25">
      <c r="A83" s="4"/>
      <c r="B83" s="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4.25">
      <c r="A84" s="4"/>
      <c r="B84" s="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4.25">
      <c r="A85" s="4"/>
      <c r="B85" s="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</sheetData>
  <sheetProtection/>
  <mergeCells count="25">
    <mergeCell ref="A66:B66"/>
    <mergeCell ref="A36:B36"/>
    <mergeCell ref="A44:B44"/>
    <mergeCell ref="A53:B53"/>
    <mergeCell ref="A59:B59"/>
    <mergeCell ref="A21:B21"/>
    <mergeCell ref="A23:B23"/>
    <mergeCell ref="A29:B29"/>
    <mergeCell ref="A15:B15"/>
    <mergeCell ref="A16:B16"/>
    <mergeCell ref="A17:B17"/>
    <mergeCell ref="D13:E13"/>
    <mergeCell ref="F13:M13"/>
    <mergeCell ref="C12:M12"/>
    <mergeCell ref="C13:C14"/>
    <mergeCell ref="A12:B14"/>
    <mergeCell ref="I4:P4"/>
    <mergeCell ref="I7:P7"/>
    <mergeCell ref="S12:S14"/>
    <mergeCell ref="U12:U14"/>
    <mergeCell ref="N13:N14"/>
    <mergeCell ref="O13:P13"/>
    <mergeCell ref="Q13:R13"/>
    <mergeCell ref="N12:R12"/>
    <mergeCell ref="T12:T1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zoomScalePageLayoutView="0" workbookViewId="0" topLeftCell="A41">
      <selection activeCell="A68" sqref="A68:B68"/>
    </sheetView>
  </sheetViews>
  <sheetFormatPr defaultColWidth="9.00390625" defaultRowHeight="13.5"/>
  <cols>
    <col min="1" max="1" width="3.375" style="70" customWidth="1"/>
    <col min="2" max="2" width="45.25390625" style="70" customWidth="1"/>
    <col min="3" max="3" width="9.25390625" style="70" bestFit="1" customWidth="1"/>
    <col min="4" max="4" width="9.125" style="70" bestFit="1" customWidth="1"/>
    <col min="5" max="5" width="10.75390625" style="70" customWidth="1"/>
    <col min="6" max="6" width="12.25390625" style="70" customWidth="1"/>
    <col min="7" max="13" width="9.125" style="70" bestFit="1" customWidth="1"/>
    <col min="14" max="14" width="9.50390625" style="70" bestFit="1" customWidth="1"/>
    <col min="15" max="15" width="12.25390625" style="70" customWidth="1"/>
    <col min="16" max="16" width="11.875" style="70" customWidth="1"/>
    <col min="17" max="18" width="9.50390625" style="70" bestFit="1" customWidth="1"/>
    <col min="19" max="19" width="17.625" style="70" bestFit="1" customWidth="1"/>
    <col min="20" max="20" width="14.75390625" style="70" bestFit="1" customWidth="1"/>
    <col min="21" max="21" width="18.125" style="70" customWidth="1"/>
    <col min="22" max="22" width="16.50390625" style="70" customWidth="1"/>
    <col min="23" max="16384" width="9.00390625" style="70" customWidth="1"/>
  </cols>
  <sheetData>
    <row r="1" spans="1:35" s="74" customFormat="1" ht="14.25">
      <c r="A1" s="118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26" t="s">
        <v>101</v>
      </c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</row>
    <row r="2" spans="1:35" s="74" customFormat="1" ht="14.25">
      <c r="A2" s="118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6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</row>
    <row r="3" spans="1:35" s="74" customFormat="1" ht="14.25">
      <c r="A3" s="118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26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</row>
    <row r="4" spans="1:35" s="74" customFormat="1" ht="14.25">
      <c r="A4" s="118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26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</row>
    <row r="5" spans="1:35" ht="13.5" customHeight="1">
      <c r="A5" s="179" t="s">
        <v>344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21" t="s">
        <v>309</v>
      </c>
      <c r="W6" s="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169" t="s">
        <v>346</v>
      </c>
      <c r="B7" s="170"/>
      <c r="C7" s="158" t="s">
        <v>351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 t="s">
        <v>355</v>
      </c>
      <c r="O7" s="158"/>
      <c r="P7" s="158"/>
      <c r="Q7" s="158"/>
      <c r="R7" s="158"/>
      <c r="S7" s="153" t="s">
        <v>440</v>
      </c>
      <c r="T7" s="159" t="s">
        <v>481</v>
      </c>
      <c r="U7" s="154" t="s">
        <v>16</v>
      </c>
      <c r="V7" s="116" t="s">
        <v>321</v>
      </c>
      <c r="W7" s="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171"/>
      <c r="B8" s="172"/>
      <c r="C8" s="156" t="s">
        <v>2</v>
      </c>
      <c r="D8" s="158" t="s">
        <v>11</v>
      </c>
      <c r="E8" s="158"/>
      <c r="F8" s="166" t="s">
        <v>350</v>
      </c>
      <c r="G8" s="167"/>
      <c r="H8" s="167"/>
      <c r="I8" s="167"/>
      <c r="J8" s="167"/>
      <c r="K8" s="167"/>
      <c r="L8" s="167"/>
      <c r="M8" s="168"/>
      <c r="N8" s="156" t="s">
        <v>2</v>
      </c>
      <c r="O8" s="157" t="s">
        <v>12</v>
      </c>
      <c r="P8" s="157"/>
      <c r="Q8" s="157" t="s">
        <v>15</v>
      </c>
      <c r="R8" s="157"/>
      <c r="S8" s="153"/>
      <c r="T8" s="160"/>
      <c r="U8" s="155"/>
      <c r="V8" s="115" t="s">
        <v>320</v>
      </c>
      <c r="W8" s="4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" customHeight="1">
      <c r="A9" s="173"/>
      <c r="B9" s="174"/>
      <c r="C9" s="156"/>
      <c r="D9" s="114" t="s">
        <v>0</v>
      </c>
      <c r="E9" s="114" t="s">
        <v>1</v>
      </c>
      <c r="F9" s="69" t="s">
        <v>3</v>
      </c>
      <c r="G9" s="69" t="s">
        <v>4</v>
      </c>
      <c r="H9" s="69" t="s">
        <v>5</v>
      </c>
      <c r="I9" s="69" t="s">
        <v>6</v>
      </c>
      <c r="J9" s="69" t="s">
        <v>7</v>
      </c>
      <c r="K9" s="69" t="s">
        <v>8</v>
      </c>
      <c r="L9" s="69" t="s">
        <v>9</v>
      </c>
      <c r="M9" s="69" t="s">
        <v>10</v>
      </c>
      <c r="N9" s="156"/>
      <c r="O9" s="69" t="s">
        <v>13</v>
      </c>
      <c r="P9" s="69" t="s">
        <v>14</v>
      </c>
      <c r="Q9" s="69" t="s">
        <v>13</v>
      </c>
      <c r="R9" s="69" t="s">
        <v>14</v>
      </c>
      <c r="S9" s="154"/>
      <c r="T9" s="161"/>
      <c r="U9" s="155"/>
      <c r="V9" s="113" t="s">
        <v>322</v>
      </c>
      <c r="W9" s="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71" customFormat="1" ht="14.25" customHeight="1">
      <c r="A10" s="164" t="s">
        <v>52</v>
      </c>
      <c r="B10" s="177"/>
      <c r="C10" s="104">
        <f>SUM(C11:C18)</f>
        <v>278</v>
      </c>
      <c r="D10" s="104">
        <f aca="true" t="shared" si="0" ref="D10:L10">SUM(D11:D18)</f>
        <v>179</v>
      </c>
      <c r="E10" s="104">
        <f t="shared" si="0"/>
        <v>99</v>
      </c>
      <c r="F10" s="104">
        <f t="shared" si="0"/>
        <v>68</v>
      </c>
      <c r="G10" s="104">
        <f t="shared" si="0"/>
        <v>74</v>
      </c>
      <c r="H10" s="104">
        <f t="shared" si="0"/>
        <v>68</v>
      </c>
      <c r="I10" s="104">
        <f t="shared" si="0"/>
        <v>47</v>
      </c>
      <c r="J10" s="104">
        <f t="shared" si="0"/>
        <v>10</v>
      </c>
      <c r="K10" s="104">
        <f t="shared" si="0"/>
        <v>7</v>
      </c>
      <c r="L10" s="104">
        <f t="shared" si="0"/>
        <v>4</v>
      </c>
      <c r="M10" s="104" t="s">
        <v>354</v>
      </c>
      <c r="N10" s="104">
        <f aca="true" t="shared" si="1" ref="N10:U10">SUM(N11:N18)</f>
        <v>2180</v>
      </c>
      <c r="O10" s="104">
        <f t="shared" si="1"/>
        <v>109</v>
      </c>
      <c r="P10" s="104">
        <f t="shared" si="1"/>
        <v>91</v>
      </c>
      <c r="Q10" s="104">
        <f t="shared" si="1"/>
        <v>1140</v>
      </c>
      <c r="R10" s="104">
        <f t="shared" si="1"/>
        <v>840</v>
      </c>
      <c r="S10" s="104">
        <f t="shared" si="1"/>
        <v>7218172</v>
      </c>
      <c r="T10" s="104">
        <f t="shared" si="1"/>
        <v>13301</v>
      </c>
      <c r="U10" s="104">
        <f t="shared" si="1"/>
        <v>1208875</v>
      </c>
      <c r="V10" s="104" t="s">
        <v>354</v>
      </c>
      <c r="W10" s="120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</row>
    <row r="11" spans="1:35" ht="14.25" customHeight="1">
      <c r="A11" s="2"/>
      <c r="B11" s="1" t="s">
        <v>356</v>
      </c>
      <c r="C11" s="106">
        <v>26</v>
      </c>
      <c r="D11" s="106">
        <v>14</v>
      </c>
      <c r="E11" s="106">
        <v>12</v>
      </c>
      <c r="F11" s="106">
        <v>7</v>
      </c>
      <c r="G11" s="106">
        <v>10</v>
      </c>
      <c r="H11" s="106">
        <v>5</v>
      </c>
      <c r="I11" s="106">
        <v>3</v>
      </c>
      <c r="J11" s="106" t="s">
        <v>354</v>
      </c>
      <c r="K11" s="106">
        <v>1</v>
      </c>
      <c r="L11" s="106" t="s">
        <v>354</v>
      </c>
      <c r="M11" s="106" t="s">
        <v>354</v>
      </c>
      <c r="N11" s="106">
        <v>161</v>
      </c>
      <c r="O11" s="106">
        <v>13</v>
      </c>
      <c r="P11" s="106">
        <v>12</v>
      </c>
      <c r="Q11" s="106">
        <v>83</v>
      </c>
      <c r="R11" s="106">
        <v>53</v>
      </c>
      <c r="S11" s="106">
        <v>479855</v>
      </c>
      <c r="T11" s="106">
        <v>128</v>
      </c>
      <c r="U11" s="106">
        <v>99163</v>
      </c>
      <c r="V11" s="106" t="s">
        <v>354</v>
      </c>
      <c r="W11" s="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"/>
      <c r="B12" s="1" t="s">
        <v>53</v>
      </c>
      <c r="C12" s="106">
        <v>54</v>
      </c>
      <c r="D12" s="106">
        <v>26</v>
      </c>
      <c r="E12" s="106">
        <v>28</v>
      </c>
      <c r="F12" s="106">
        <v>11</v>
      </c>
      <c r="G12" s="106">
        <v>16</v>
      </c>
      <c r="H12" s="106">
        <v>16</v>
      </c>
      <c r="I12" s="106">
        <v>7</v>
      </c>
      <c r="J12" s="106">
        <v>1</v>
      </c>
      <c r="K12" s="106">
        <v>1</v>
      </c>
      <c r="L12" s="106">
        <v>2</v>
      </c>
      <c r="M12" s="106" t="s">
        <v>354</v>
      </c>
      <c r="N12" s="106">
        <v>452</v>
      </c>
      <c r="O12" s="106">
        <v>29</v>
      </c>
      <c r="P12" s="106">
        <v>24</v>
      </c>
      <c r="Q12" s="106">
        <v>213</v>
      </c>
      <c r="R12" s="106">
        <v>186</v>
      </c>
      <c r="S12" s="106">
        <v>1025687</v>
      </c>
      <c r="T12" s="106">
        <v>500</v>
      </c>
      <c r="U12" s="106">
        <v>162242</v>
      </c>
      <c r="V12" s="106" t="s">
        <v>354</v>
      </c>
      <c r="W12" s="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4.25" customHeight="1">
      <c r="A13" s="2"/>
      <c r="B13" s="1" t="s">
        <v>54</v>
      </c>
      <c r="C13" s="106">
        <v>16</v>
      </c>
      <c r="D13" s="106">
        <v>13</v>
      </c>
      <c r="E13" s="106">
        <v>3</v>
      </c>
      <c r="F13" s="106">
        <v>5</v>
      </c>
      <c r="G13" s="106">
        <v>5</v>
      </c>
      <c r="H13" s="106">
        <v>4</v>
      </c>
      <c r="I13" s="106">
        <v>1</v>
      </c>
      <c r="J13" s="106" t="s">
        <v>354</v>
      </c>
      <c r="K13" s="106" t="s">
        <v>354</v>
      </c>
      <c r="L13" s="106">
        <v>1</v>
      </c>
      <c r="M13" s="106" t="s">
        <v>354</v>
      </c>
      <c r="N13" s="106">
        <v>123</v>
      </c>
      <c r="O13" s="106">
        <v>3</v>
      </c>
      <c r="P13" s="106">
        <v>2</v>
      </c>
      <c r="Q13" s="106">
        <v>65</v>
      </c>
      <c r="R13" s="106">
        <v>53</v>
      </c>
      <c r="S13" s="106">
        <v>684502</v>
      </c>
      <c r="T13" s="106" t="s">
        <v>354</v>
      </c>
      <c r="U13" s="106">
        <v>74921</v>
      </c>
      <c r="V13" s="106" t="s">
        <v>354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" customHeight="1">
      <c r="A14" s="2"/>
      <c r="B14" s="1" t="s">
        <v>55</v>
      </c>
      <c r="C14" s="106">
        <v>23</v>
      </c>
      <c r="D14" s="106">
        <v>14</v>
      </c>
      <c r="E14" s="106">
        <v>9</v>
      </c>
      <c r="F14" s="106">
        <v>8</v>
      </c>
      <c r="G14" s="106">
        <v>3</v>
      </c>
      <c r="H14" s="106">
        <v>5</v>
      </c>
      <c r="I14" s="106">
        <v>4</v>
      </c>
      <c r="J14" s="106">
        <v>3</v>
      </c>
      <c r="K14" s="106" t="s">
        <v>354</v>
      </c>
      <c r="L14" s="106" t="s">
        <v>354</v>
      </c>
      <c r="M14" s="106" t="s">
        <v>354</v>
      </c>
      <c r="N14" s="106">
        <v>167</v>
      </c>
      <c r="O14" s="106">
        <v>11</v>
      </c>
      <c r="P14" s="106">
        <v>8</v>
      </c>
      <c r="Q14" s="106">
        <v>89</v>
      </c>
      <c r="R14" s="106">
        <v>59</v>
      </c>
      <c r="S14" s="106">
        <v>545362</v>
      </c>
      <c r="T14" s="106">
        <v>150</v>
      </c>
      <c r="U14" s="106">
        <v>72172</v>
      </c>
      <c r="V14" s="106" t="s">
        <v>354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.75" customHeight="1">
      <c r="A15" s="2"/>
      <c r="B15" s="1" t="s">
        <v>97</v>
      </c>
      <c r="C15" s="106">
        <v>28</v>
      </c>
      <c r="D15" s="106">
        <v>21</v>
      </c>
      <c r="E15" s="106">
        <v>7</v>
      </c>
      <c r="F15" s="106">
        <v>7</v>
      </c>
      <c r="G15" s="106">
        <v>7</v>
      </c>
      <c r="H15" s="106">
        <v>9</v>
      </c>
      <c r="I15" s="106">
        <v>5</v>
      </c>
      <c r="J15" s="106" t="s">
        <v>354</v>
      </c>
      <c r="K15" s="106" t="s">
        <v>354</v>
      </c>
      <c r="L15" s="106" t="s">
        <v>354</v>
      </c>
      <c r="M15" s="106" t="s">
        <v>354</v>
      </c>
      <c r="N15" s="106">
        <v>163</v>
      </c>
      <c r="O15" s="106">
        <v>7</v>
      </c>
      <c r="P15" s="106">
        <v>8</v>
      </c>
      <c r="Q15" s="106">
        <v>93</v>
      </c>
      <c r="R15" s="106">
        <v>55</v>
      </c>
      <c r="S15" s="106">
        <v>550004</v>
      </c>
      <c r="T15" s="106">
        <v>6931</v>
      </c>
      <c r="U15" s="106">
        <v>105386</v>
      </c>
      <c r="V15" s="106" t="s">
        <v>354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4.25">
      <c r="A16" s="2"/>
      <c r="B16" s="1" t="s">
        <v>98</v>
      </c>
      <c r="C16" s="106">
        <v>10</v>
      </c>
      <c r="D16" s="106">
        <v>5</v>
      </c>
      <c r="E16" s="106">
        <v>5</v>
      </c>
      <c r="F16" s="106">
        <v>4</v>
      </c>
      <c r="G16" s="106">
        <v>2</v>
      </c>
      <c r="H16" s="106">
        <v>2</v>
      </c>
      <c r="I16" s="106">
        <v>2</v>
      </c>
      <c r="J16" s="106" t="s">
        <v>354</v>
      </c>
      <c r="K16" s="106" t="s">
        <v>354</v>
      </c>
      <c r="L16" s="106" t="s">
        <v>354</v>
      </c>
      <c r="M16" s="106" t="s">
        <v>354</v>
      </c>
      <c r="N16" s="106">
        <v>51</v>
      </c>
      <c r="O16" s="106">
        <v>9</v>
      </c>
      <c r="P16" s="106">
        <v>6</v>
      </c>
      <c r="Q16" s="106">
        <v>21</v>
      </c>
      <c r="R16" s="106">
        <v>15</v>
      </c>
      <c r="S16" s="106">
        <v>151025</v>
      </c>
      <c r="T16" s="106" t="s">
        <v>354</v>
      </c>
      <c r="U16" s="106">
        <v>27608</v>
      </c>
      <c r="V16" s="106" t="s">
        <v>354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4.25" customHeight="1">
      <c r="A17" s="2"/>
      <c r="B17" s="1" t="s">
        <v>56</v>
      </c>
      <c r="C17" s="106">
        <v>9</v>
      </c>
      <c r="D17" s="106">
        <v>4</v>
      </c>
      <c r="E17" s="106">
        <v>5</v>
      </c>
      <c r="F17" s="106">
        <v>4</v>
      </c>
      <c r="G17" s="106">
        <v>1</v>
      </c>
      <c r="H17" s="106">
        <v>1</v>
      </c>
      <c r="I17" s="106">
        <v>3</v>
      </c>
      <c r="J17" s="106" t="s">
        <v>354</v>
      </c>
      <c r="K17" s="106" t="s">
        <v>354</v>
      </c>
      <c r="L17" s="106" t="s">
        <v>354</v>
      </c>
      <c r="M17" s="106" t="s">
        <v>354</v>
      </c>
      <c r="N17" s="106">
        <v>49</v>
      </c>
      <c r="O17" s="106">
        <v>6</v>
      </c>
      <c r="P17" s="106">
        <v>5</v>
      </c>
      <c r="Q17" s="106">
        <v>14</v>
      </c>
      <c r="R17" s="106">
        <v>24</v>
      </c>
      <c r="S17" s="106">
        <v>128920</v>
      </c>
      <c r="T17" s="106" t="s">
        <v>354</v>
      </c>
      <c r="U17" s="106">
        <v>14728</v>
      </c>
      <c r="V17" s="106" t="s">
        <v>354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4.25" customHeight="1">
      <c r="A18" s="2"/>
      <c r="B18" s="1" t="s">
        <v>57</v>
      </c>
      <c r="C18" s="106">
        <v>112</v>
      </c>
      <c r="D18" s="106">
        <v>82</v>
      </c>
      <c r="E18" s="106">
        <v>30</v>
      </c>
      <c r="F18" s="106">
        <v>22</v>
      </c>
      <c r="G18" s="106">
        <v>30</v>
      </c>
      <c r="H18" s="106">
        <v>26</v>
      </c>
      <c r="I18" s="106">
        <v>22</v>
      </c>
      <c r="J18" s="106">
        <v>6</v>
      </c>
      <c r="K18" s="106">
        <v>5</v>
      </c>
      <c r="L18" s="106">
        <v>1</v>
      </c>
      <c r="M18" s="106" t="s">
        <v>354</v>
      </c>
      <c r="N18" s="106">
        <v>1014</v>
      </c>
      <c r="O18" s="106">
        <v>31</v>
      </c>
      <c r="P18" s="106">
        <v>26</v>
      </c>
      <c r="Q18" s="106">
        <v>562</v>
      </c>
      <c r="R18" s="106">
        <v>395</v>
      </c>
      <c r="S18" s="106">
        <v>3652817</v>
      </c>
      <c r="T18" s="106">
        <v>5592</v>
      </c>
      <c r="U18" s="106">
        <v>652655</v>
      </c>
      <c r="V18" s="106" t="s">
        <v>354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4.25">
      <c r="A19" s="2"/>
      <c r="B19" s="58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71" customFormat="1" ht="14.25">
      <c r="A20" s="164" t="s">
        <v>58</v>
      </c>
      <c r="B20" s="177"/>
      <c r="C20" s="104">
        <f>SUM(C21:C27)</f>
        <v>336</v>
      </c>
      <c r="D20" s="104">
        <f aca="true" t="shared" si="2" ref="D20:U20">SUM(D21:D27)</f>
        <v>195</v>
      </c>
      <c r="E20" s="104">
        <f t="shared" si="2"/>
        <v>141</v>
      </c>
      <c r="F20" s="104">
        <f t="shared" si="2"/>
        <v>54</v>
      </c>
      <c r="G20" s="104">
        <f t="shared" si="2"/>
        <v>73</v>
      </c>
      <c r="H20" s="104">
        <f t="shared" si="2"/>
        <v>109</v>
      </c>
      <c r="I20" s="104">
        <f t="shared" si="2"/>
        <v>59</v>
      </c>
      <c r="J20" s="104">
        <f t="shared" si="2"/>
        <v>13</v>
      </c>
      <c r="K20" s="104">
        <f t="shared" si="2"/>
        <v>16</v>
      </c>
      <c r="L20" s="104">
        <f t="shared" si="2"/>
        <v>10</v>
      </c>
      <c r="M20" s="104">
        <f t="shared" si="2"/>
        <v>2</v>
      </c>
      <c r="N20" s="104">
        <f t="shared" si="2"/>
        <v>3829</v>
      </c>
      <c r="O20" s="104">
        <f t="shared" si="2"/>
        <v>179</v>
      </c>
      <c r="P20" s="104">
        <f t="shared" si="2"/>
        <v>165</v>
      </c>
      <c r="Q20" s="104">
        <f t="shared" si="2"/>
        <v>2363</v>
      </c>
      <c r="R20" s="104">
        <f t="shared" si="2"/>
        <v>1122</v>
      </c>
      <c r="S20" s="104">
        <f t="shared" si="2"/>
        <v>38999120</v>
      </c>
      <c r="T20" s="104">
        <f t="shared" si="2"/>
        <v>149083</v>
      </c>
      <c r="U20" s="104">
        <f t="shared" si="2"/>
        <v>599511</v>
      </c>
      <c r="V20" s="104" t="s">
        <v>354</v>
      </c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</row>
    <row r="21" spans="1:35" ht="14.25">
      <c r="A21" s="2"/>
      <c r="B21" s="1" t="s">
        <v>59</v>
      </c>
      <c r="C21" s="106">
        <v>16</v>
      </c>
      <c r="D21" s="106">
        <v>13</v>
      </c>
      <c r="E21" s="106">
        <v>3</v>
      </c>
      <c r="F21" s="106">
        <v>3</v>
      </c>
      <c r="G21" s="106">
        <v>4</v>
      </c>
      <c r="H21" s="106">
        <v>6</v>
      </c>
      <c r="I21" s="106">
        <v>1</v>
      </c>
      <c r="J21" s="106" t="s">
        <v>354</v>
      </c>
      <c r="K21" s="106" t="s">
        <v>354</v>
      </c>
      <c r="L21" s="106">
        <v>1</v>
      </c>
      <c r="M21" s="106">
        <v>1</v>
      </c>
      <c r="N21" s="106">
        <v>373</v>
      </c>
      <c r="O21" s="106">
        <v>4</v>
      </c>
      <c r="P21" s="106">
        <v>8</v>
      </c>
      <c r="Q21" s="106">
        <v>246</v>
      </c>
      <c r="R21" s="106">
        <v>115</v>
      </c>
      <c r="S21" s="106">
        <v>9446978</v>
      </c>
      <c r="T21" s="106" t="s">
        <v>354</v>
      </c>
      <c r="U21" s="106">
        <v>211340</v>
      </c>
      <c r="V21" s="106" t="s">
        <v>354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4.25">
      <c r="A22" s="2"/>
      <c r="B22" s="1" t="s">
        <v>60</v>
      </c>
      <c r="C22" s="106">
        <v>10</v>
      </c>
      <c r="D22" s="106">
        <v>7</v>
      </c>
      <c r="E22" s="106">
        <v>3</v>
      </c>
      <c r="F22" s="106">
        <v>1</v>
      </c>
      <c r="G22" s="106">
        <v>1</v>
      </c>
      <c r="H22" s="106">
        <v>2</v>
      </c>
      <c r="I22" s="106">
        <v>4</v>
      </c>
      <c r="J22" s="106">
        <v>1</v>
      </c>
      <c r="K22" s="106">
        <v>1</v>
      </c>
      <c r="L22" s="106" t="s">
        <v>354</v>
      </c>
      <c r="M22" s="106" t="s">
        <v>354</v>
      </c>
      <c r="N22" s="106">
        <v>135</v>
      </c>
      <c r="O22" s="106">
        <v>3</v>
      </c>
      <c r="P22" s="106">
        <v>6</v>
      </c>
      <c r="Q22" s="106">
        <v>91</v>
      </c>
      <c r="R22" s="106">
        <v>35</v>
      </c>
      <c r="S22" s="106">
        <v>907614</v>
      </c>
      <c r="T22" s="106">
        <v>1595</v>
      </c>
      <c r="U22" s="106">
        <v>35597</v>
      </c>
      <c r="V22" s="106" t="s">
        <v>354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4.25">
      <c r="A23" s="2"/>
      <c r="B23" s="1" t="s">
        <v>61</v>
      </c>
      <c r="C23" s="106">
        <v>43</v>
      </c>
      <c r="D23" s="106">
        <v>33</v>
      </c>
      <c r="E23" s="106">
        <v>10</v>
      </c>
      <c r="F23" s="106">
        <v>9</v>
      </c>
      <c r="G23" s="106">
        <v>3</v>
      </c>
      <c r="H23" s="106">
        <v>18</v>
      </c>
      <c r="I23" s="106">
        <v>5</v>
      </c>
      <c r="J23" s="106">
        <v>2</v>
      </c>
      <c r="K23" s="106">
        <v>5</v>
      </c>
      <c r="L23" s="106">
        <v>1</v>
      </c>
      <c r="M23" s="106" t="s">
        <v>354</v>
      </c>
      <c r="N23" s="106">
        <v>489</v>
      </c>
      <c r="O23" s="106">
        <v>12</v>
      </c>
      <c r="P23" s="106">
        <v>12</v>
      </c>
      <c r="Q23" s="106">
        <v>278</v>
      </c>
      <c r="R23" s="106">
        <v>187</v>
      </c>
      <c r="S23" s="106">
        <v>2809662</v>
      </c>
      <c r="T23" s="106">
        <v>63485</v>
      </c>
      <c r="U23" s="106">
        <v>15914</v>
      </c>
      <c r="V23" s="106" t="s">
        <v>354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4.25" customHeight="1">
      <c r="A24" s="2"/>
      <c r="B24" s="5" t="s">
        <v>62</v>
      </c>
      <c r="C24" s="106">
        <v>29</v>
      </c>
      <c r="D24" s="106">
        <v>20</v>
      </c>
      <c r="E24" s="106">
        <v>9</v>
      </c>
      <c r="F24" s="106">
        <v>4</v>
      </c>
      <c r="G24" s="106">
        <v>4</v>
      </c>
      <c r="H24" s="106">
        <v>13</v>
      </c>
      <c r="I24" s="106">
        <v>6</v>
      </c>
      <c r="J24" s="106">
        <v>1</v>
      </c>
      <c r="K24" s="106" t="s">
        <v>354</v>
      </c>
      <c r="L24" s="106" t="s">
        <v>354</v>
      </c>
      <c r="M24" s="106">
        <v>1</v>
      </c>
      <c r="N24" s="106">
        <v>375</v>
      </c>
      <c r="O24" s="106">
        <v>12</v>
      </c>
      <c r="P24" s="106">
        <v>12</v>
      </c>
      <c r="Q24" s="106">
        <v>253</v>
      </c>
      <c r="R24" s="106">
        <v>98</v>
      </c>
      <c r="S24" s="106">
        <v>4236829</v>
      </c>
      <c r="T24" s="106">
        <v>24485</v>
      </c>
      <c r="U24" s="106">
        <v>15844</v>
      </c>
      <c r="V24" s="106" t="s">
        <v>354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4.25">
      <c r="A25" s="2"/>
      <c r="B25" s="5" t="s">
        <v>63</v>
      </c>
      <c r="C25" s="106">
        <v>70</v>
      </c>
      <c r="D25" s="106">
        <v>36</v>
      </c>
      <c r="E25" s="106">
        <v>34</v>
      </c>
      <c r="F25" s="106">
        <v>7</v>
      </c>
      <c r="G25" s="106">
        <v>20</v>
      </c>
      <c r="H25" s="106">
        <v>25</v>
      </c>
      <c r="I25" s="106">
        <v>11</v>
      </c>
      <c r="J25" s="106">
        <v>2</v>
      </c>
      <c r="K25" s="106">
        <v>3</v>
      </c>
      <c r="L25" s="106">
        <v>2</v>
      </c>
      <c r="M25" s="106" t="s">
        <v>354</v>
      </c>
      <c r="N25" s="106">
        <v>698</v>
      </c>
      <c r="O25" s="106">
        <v>45</v>
      </c>
      <c r="P25" s="106">
        <v>32</v>
      </c>
      <c r="Q25" s="106">
        <v>379</v>
      </c>
      <c r="R25" s="106">
        <v>242</v>
      </c>
      <c r="S25" s="106">
        <v>3547544</v>
      </c>
      <c r="T25" s="106">
        <v>352</v>
      </c>
      <c r="U25" s="106">
        <v>64263</v>
      </c>
      <c r="V25" s="106" t="s">
        <v>354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4.25">
      <c r="A26" s="2"/>
      <c r="B26" s="5" t="s">
        <v>64</v>
      </c>
      <c r="C26" s="106">
        <v>135</v>
      </c>
      <c r="D26" s="106">
        <v>69</v>
      </c>
      <c r="E26" s="106">
        <v>66</v>
      </c>
      <c r="F26" s="106">
        <v>18</v>
      </c>
      <c r="G26" s="106">
        <v>35</v>
      </c>
      <c r="H26" s="106">
        <v>33</v>
      </c>
      <c r="I26" s="106">
        <v>29</v>
      </c>
      <c r="J26" s="106">
        <v>7</v>
      </c>
      <c r="K26" s="106">
        <v>7</v>
      </c>
      <c r="L26" s="106">
        <v>6</v>
      </c>
      <c r="M26" s="106" t="s">
        <v>354</v>
      </c>
      <c r="N26" s="106">
        <v>1598</v>
      </c>
      <c r="O26" s="106">
        <v>89</v>
      </c>
      <c r="P26" s="106">
        <v>78</v>
      </c>
      <c r="Q26" s="106">
        <v>1065</v>
      </c>
      <c r="R26" s="106">
        <v>366</v>
      </c>
      <c r="S26" s="106">
        <v>17353277</v>
      </c>
      <c r="T26" s="106">
        <v>44032</v>
      </c>
      <c r="U26" s="106">
        <v>243124</v>
      </c>
      <c r="V26" s="106" t="s">
        <v>354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4.25">
      <c r="A27" s="2"/>
      <c r="B27" s="5" t="s">
        <v>65</v>
      </c>
      <c r="C27" s="106">
        <v>33</v>
      </c>
      <c r="D27" s="106">
        <v>17</v>
      </c>
      <c r="E27" s="106">
        <v>16</v>
      </c>
      <c r="F27" s="106">
        <v>12</v>
      </c>
      <c r="G27" s="106">
        <v>6</v>
      </c>
      <c r="H27" s="106">
        <v>12</v>
      </c>
      <c r="I27" s="106">
        <v>3</v>
      </c>
      <c r="J27" s="106" t="s">
        <v>354</v>
      </c>
      <c r="K27" s="106" t="s">
        <v>354</v>
      </c>
      <c r="L27" s="106" t="s">
        <v>354</v>
      </c>
      <c r="M27" s="106" t="s">
        <v>354</v>
      </c>
      <c r="N27" s="106">
        <v>161</v>
      </c>
      <c r="O27" s="106">
        <v>14</v>
      </c>
      <c r="P27" s="106">
        <v>17</v>
      </c>
      <c r="Q27" s="106">
        <v>51</v>
      </c>
      <c r="R27" s="106">
        <v>79</v>
      </c>
      <c r="S27" s="106">
        <v>697216</v>
      </c>
      <c r="T27" s="106">
        <v>15134</v>
      </c>
      <c r="U27" s="106">
        <v>13429</v>
      </c>
      <c r="V27" s="106" t="s">
        <v>354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4.25">
      <c r="A28" s="2"/>
      <c r="B28" s="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s="71" customFormat="1" ht="14.25">
      <c r="A29" s="164" t="s">
        <v>66</v>
      </c>
      <c r="B29" s="165"/>
      <c r="C29" s="104">
        <f>SUM(C30:C38)</f>
        <v>585</v>
      </c>
      <c r="D29" s="104">
        <f aca="true" t="shared" si="3" ref="D29:L29">SUM(D30:D38)</f>
        <v>401</v>
      </c>
      <c r="E29" s="104">
        <f t="shared" si="3"/>
        <v>184</v>
      </c>
      <c r="F29" s="104">
        <f t="shared" si="3"/>
        <v>121</v>
      </c>
      <c r="G29" s="104">
        <f t="shared" si="3"/>
        <v>142</v>
      </c>
      <c r="H29" s="104">
        <f t="shared" si="3"/>
        <v>150</v>
      </c>
      <c r="I29" s="104">
        <f t="shared" si="3"/>
        <v>108</v>
      </c>
      <c r="J29" s="104">
        <f t="shared" si="3"/>
        <v>33</v>
      </c>
      <c r="K29" s="104">
        <f t="shared" si="3"/>
        <v>22</v>
      </c>
      <c r="L29" s="104">
        <f t="shared" si="3"/>
        <v>9</v>
      </c>
      <c r="M29" s="104" t="s">
        <v>354</v>
      </c>
      <c r="N29" s="104">
        <f aca="true" t="shared" si="4" ref="N29:U29">SUM(N30:N38)</f>
        <v>5243</v>
      </c>
      <c r="O29" s="104">
        <f t="shared" si="4"/>
        <v>233</v>
      </c>
      <c r="P29" s="104">
        <f t="shared" si="4"/>
        <v>198</v>
      </c>
      <c r="Q29" s="104">
        <f t="shared" si="4"/>
        <v>3203</v>
      </c>
      <c r="R29" s="104">
        <f t="shared" si="4"/>
        <v>1609</v>
      </c>
      <c r="S29" s="104">
        <f t="shared" si="4"/>
        <v>43080077</v>
      </c>
      <c r="T29" s="104">
        <f t="shared" si="4"/>
        <v>17903</v>
      </c>
      <c r="U29" s="104">
        <f t="shared" si="4"/>
        <v>908472</v>
      </c>
      <c r="V29" s="104" t="s">
        <v>354</v>
      </c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</row>
    <row r="30" spans="1:35" ht="14.25">
      <c r="A30" s="2"/>
      <c r="B30" s="5" t="s">
        <v>67</v>
      </c>
      <c r="C30" s="106">
        <v>6</v>
      </c>
      <c r="D30" s="106">
        <v>5</v>
      </c>
      <c r="E30" s="106">
        <v>1</v>
      </c>
      <c r="F30" s="106">
        <v>2</v>
      </c>
      <c r="G30" s="106" t="s">
        <v>354</v>
      </c>
      <c r="H30" s="106">
        <v>1</v>
      </c>
      <c r="I30" s="106">
        <v>2</v>
      </c>
      <c r="J30" s="106">
        <v>1</v>
      </c>
      <c r="K30" s="106" t="s">
        <v>354</v>
      </c>
      <c r="L30" s="106" t="s">
        <v>354</v>
      </c>
      <c r="M30" s="106" t="s">
        <v>354</v>
      </c>
      <c r="N30" s="106">
        <v>65</v>
      </c>
      <c r="O30" s="106">
        <v>1</v>
      </c>
      <c r="P30" s="106">
        <v>1</v>
      </c>
      <c r="Q30" s="106">
        <v>47</v>
      </c>
      <c r="R30" s="106">
        <v>16</v>
      </c>
      <c r="S30" s="106">
        <v>627113</v>
      </c>
      <c r="T30" s="106" t="s">
        <v>354</v>
      </c>
      <c r="U30" s="106">
        <v>16058</v>
      </c>
      <c r="V30" s="106" t="s">
        <v>354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4.25" customHeight="1">
      <c r="A31" s="2"/>
      <c r="B31" s="5" t="s">
        <v>68</v>
      </c>
      <c r="C31" s="106">
        <v>11</v>
      </c>
      <c r="D31" s="106">
        <v>8</v>
      </c>
      <c r="E31" s="106">
        <v>3</v>
      </c>
      <c r="F31" s="106">
        <v>3</v>
      </c>
      <c r="G31" s="106">
        <v>5</v>
      </c>
      <c r="H31" s="106">
        <v>2</v>
      </c>
      <c r="I31" s="106">
        <v>1</v>
      </c>
      <c r="J31" s="106" t="s">
        <v>354</v>
      </c>
      <c r="K31" s="106" t="s">
        <v>354</v>
      </c>
      <c r="L31" s="106" t="s">
        <v>354</v>
      </c>
      <c r="M31" s="106" t="s">
        <v>354</v>
      </c>
      <c r="N31" s="106">
        <v>49</v>
      </c>
      <c r="O31" s="106">
        <v>4</v>
      </c>
      <c r="P31" s="106">
        <v>3</v>
      </c>
      <c r="Q31" s="106">
        <v>26</v>
      </c>
      <c r="R31" s="106">
        <v>16</v>
      </c>
      <c r="S31" s="106">
        <v>259211</v>
      </c>
      <c r="T31" s="106" t="s">
        <v>354</v>
      </c>
      <c r="U31" s="106">
        <v>5061</v>
      </c>
      <c r="V31" s="106" t="s">
        <v>354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4.25">
      <c r="A32" s="2"/>
      <c r="B32" s="5" t="s">
        <v>69</v>
      </c>
      <c r="C32" s="106">
        <v>66</v>
      </c>
      <c r="D32" s="106">
        <v>46</v>
      </c>
      <c r="E32" s="106">
        <v>20</v>
      </c>
      <c r="F32" s="106">
        <v>10</v>
      </c>
      <c r="G32" s="106">
        <v>13</v>
      </c>
      <c r="H32" s="106">
        <v>20</v>
      </c>
      <c r="I32" s="106">
        <v>16</v>
      </c>
      <c r="J32" s="106">
        <v>3</v>
      </c>
      <c r="K32" s="106">
        <v>4</v>
      </c>
      <c r="L32" s="106" t="s">
        <v>354</v>
      </c>
      <c r="M32" s="106" t="s">
        <v>354</v>
      </c>
      <c r="N32" s="106">
        <v>619</v>
      </c>
      <c r="O32" s="106">
        <v>30</v>
      </c>
      <c r="P32" s="106">
        <v>27</v>
      </c>
      <c r="Q32" s="106">
        <v>416</v>
      </c>
      <c r="R32" s="106">
        <v>146</v>
      </c>
      <c r="S32" s="106">
        <v>12334784</v>
      </c>
      <c r="T32" s="106">
        <v>686</v>
      </c>
      <c r="U32" s="106">
        <v>191629</v>
      </c>
      <c r="V32" s="106" t="s">
        <v>354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4.25">
      <c r="A33" s="2"/>
      <c r="B33" s="5" t="s">
        <v>70</v>
      </c>
      <c r="C33" s="106">
        <v>63</v>
      </c>
      <c r="D33" s="106">
        <v>45</v>
      </c>
      <c r="E33" s="106">
        <v>18</v>
      </c>
      <c r="F33" s="106">
        <v>11</v>
      </c>
      <c r="G33" s="106">
        <v>13</v>
      </c>
      <c r="H33" s="106">
        <v>15</v>
      </c>
      <c r="I33" s="106">
        <v>21</v>
      </c>
      <c r="J33" s="106">
        <v>2</v>
      </c>
      <c r="K33" s="106" t="s">
        <v>354</v>
      </c>
      <c r="L33" s="106">
        <v>1</v>
      </c>
      <c r="M33" s="106" t="s">
        <v>354</v>
      </c>
      <c r="N33" s="106">
        <v>533</v>
      </c>
      <c r="O33" s="106">
        <v>20</v>
      </c>
      <c r="P33" s="106">
        <v>15</v>
      </c>
      <c r="Q33" s="106">
        <v>261</v>
      </c>
      <c r="R33" s="106">
        <v>237</v>
      </c>
      <c r="S33" s="106">
        <v>2155954</v>
      </c>
      <c r="T33" s="106" t="s">
        <v>354</v>
      </c>
      <c r="U33" s="106">
        <v>106287</v>
      </c>
      <c r="V33" s="106" t="s">
        <v>354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4.25">
      <c r="A34" s="2"/>
      <c r="B34" s="5" t="s">
        <v>99</v>
      </c>
      <c r="C34" s="106">
        <v>10</v>
      </c>
      <c r="D34" s="106">
        <v>7</v>
      </c>
      <c r="E34" s="106">
        <v>3</v>
      </c>
      <c r="F34" s="106">
        <v>3</v>
      </c>
      <c r="G34" s="106">
        <v>3</v>
      </c>
      <c r="H34" s="106">
        <v>4</v>
      </c>
      <c r="I34" s="106" t="s">
        <v>354</v>
      </c>
      <c r="J34" s="106" t="s">
        <v>354</v>
      </c>
      <c r="K34" s="106" t="s">
        <v>354</v>
      </c>
      <c r="L34" s="106" t="s">
        <v>354</v>
      </c>
      <c r="M34" s="106" t="s">
        <v>354</v>
      </c>
      <c r="N34" s="106">
        <v>43</v>
      </c>
      <c r="O34" s="106">
        <v>5</v>
      </c>
      <c r="P34" s="106">
        <v>3</v>
      </c>
      <c r="Q34" s="106">
        <v>26</v>
      </c>
      <c r="R34" s="106">
        <v>9</v>
      </c>
      <c r="S34" s="106">
        <v>501312</v>
      </c>
      <c r="T34" s="106">
        <v>200</v>
      </c>
      <c r="U34" s="106">
        <v>7210</v>
      </c>
      <c r="V34" s="106" t="s">
        <v>354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4.25">
      <c r="A35" s="2"/>
      <c r="B35" s="5" t="s">
        <v>71</v>
      </c>
      <c r="C35" s="106">
        <v>106</v>
      </c>
      <c r="D35" s="106">
        <v>60</v>
      </c>
      <c r="E35" s="106">
        <v>46</v>
      </c>
      <c r="F35" s="106">
        <v>26</v>
      </c>
      <c r="G35" s="106">
        <v>28</v>
      </c>
      <c r="H35" s="106">
        <v>29</v>
      </c>
      <c r="I35" s="106">
        <v>12</v>
      </c>
      <c r="J35" s="106">
        <v>6</v>
      </c>
      <c r="K35" s="106">
        <v>4</v>
      </c>
      <c r="L35" s="106">
        <v>1</v>
      </c>
      <c r="M35" s="106" t="s">
        <v>354</v>
      </c>
      <c r="N35" s="106">
        <v>845</v>
      </c>
      <c r="O35" s="106">
        <v>62</v>
      </c>
      <c r="P35" s="106">
        <v>49</v>
      </c>
      <c r="Q35" s="106">
        <v>488</v>
      </c>
      <c r="R35" s="106">
        <v>246</v>
      </c>
      <c r="S35" s="106">
        <v>5029025</v>
      </c>
      <c r="T35" s="106">
        <v>2862</v>
      </c>
      <c r="U35" s="106">
        <v>109279</v>
      </c>
      <c r="V35" s="106" t="s">
        <v>354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4.25">
      <c r="A36" s="2"/>
      <c r="B36" s="5" t="s">
        <v>72</v>
      </c>
      <c r="C36" s="106">
        <v>22</v>
      </c>
      <c r="D36" s="106">
        <v>19</v>
      </c>
      <c r="E36" s="106">
        <v>3</v>
      </c>
      <c r="F36" s="106">
        <v>2</v>
      </c>
      <c r="G36" s="106">
        <v>4</v>
      </c>
      <c r="H36" s="106">
        <v>7</v>
      </c>
      <c r="I36" s="106">
        <v>7</v>
      </c>
      <c r="J36" s="106">
        <v>1</v>
      </c>
      <c r="K36" s="106">
        <v>1</v>
      </c>
      <c r="L36" s="106" t="s">
        <v>354</v>
      </c>
      <c r="M36" s="106" t="s">
        <v>354</v>
      </c>
      <c r="N36" s="106">
        <v>222</v>
      </c>
      <c r="O36" s="106">
        <v>4</v>
      </c>
      <c r="P36" s="106">
        <v>3</v>
      </c>
      <c r="Q36" s="106">
        <v>179</v>
      </c>
      <c r="R36" s="106">
        <v>36</v>
      </c>
      <c r="S36" s="106">
        <v>1025418</v>
      </c>
      <c r="T36" s="106">
        <v>64</v>
      </c>
      <c r="U36" s="106">
        <v>37545</v>
      </c>
      <c r="V36" s="106" t="s">
        <v>354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4.25">
      <c r="A37" s="2"/>
      <c r="B37" s="5" t="s">
        <v>73</v>
      </c>
      <c r="C37" s="106">
        <v>40</v>
      </c>
      <c r="D37" s="106">
        <v>29</v>
      </c>
      <c r="E37" s="106">
        <v>11</v>
      </c>
      <c r="F37" s="106">
        <v>7</v>
      </c>
      <c r="G37" s="106">
        <v>11</v>
      </c>
      <c r="H37" s="106">
        <v>13</v>
      </c>
      <c r="I37" s="106">
        <v>6</v>
      </c>
      <c r="J37" s="106">
        <v>1</v>
      </c>
      <c r="K37" s="106">
        <v>2</v>
      </c>
      <c r="L37" s="106" t="s">
        <v>354</v>
      </c>
      <c r="M37" s="106" t="s">
        <v>354</v>
      </c>
      <c r="N37" s="106">
        <v>320</v>
      </c>
      <c r="O37" s="106">
        <v>11</v>
      </c>
      <c r="P37" s="106">
        <v>12</v>
      </c>
      <c r="Q37" s="106">
        <v>188</v>
      </c>
      <c r="R37" s="106">
        <v>109</v>
      </c>
      <c r="S37" s="106">
        <v>935523</v>
      </c>
      <c r="T37" s="106" t="s">
        <v>354</v>
      </c>
      <c r="U37" s="106">
        <v>48343</v>
      </c>
      <c r="V37" s="106" t="s">
        <v>354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4.25">
      <c r="A38" s="2"/>
      <c r="B38" s="5" t="s">
        <v>74</v>
      </c>
      <c r="C38" s="106">
        <v>261</v>
      </c>
      <c r="D38" s="106">
        <v>182</v>
      </c>
      <c r="E38" s="106">
        <v>79</v>
      </c>
      <c r="F38" s="106">
        <v>57</v>
      </c>
      <c r="G38" s="106">
        <v>65</v>
      </c>
      <c r="H38" s="106">
        <v>59</v>
      </c>
      <c r="I38" s="106">
        <v>43</v>
      </c>
      <c r="J38" s="106">
        <v>19</v>
      </c>
      <c r="K38" s="106">
        <v>11</v>
      </c>
      <c r="L38" s="106">
        <v>7</v>
      </c>
      <c r="M38" s="106" t="s">
        <v>354</v>
      </c>
      <c r="N38" s="106">
        <v>2547</v>
      </c>
      <c r="O38" s="106">
        <v>96</v>
      </c>
      <c r="P38" s="106">
        <v>85</v>
      </c>
      <c r="Q38" s="106">
        <v>1572</v>
      </c>
      <c r="R38" s="106">
        <v>794</v>
      </c>
      <c r="S38" s="106">
        <v>20211737</v>
      </c>
      <c r="T38" s="106">
        <v>14091</v>
      </c>
      <c r="U38" s="106">
        <v>387060</v>
      </c>
      <c r="V38" s="106" t="s">
        <v>354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4.25" customHeight="1">
      <c r="A39" s="2"/>
      <c r="B39" s="59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71" customFormat="1" ht="14.25">
      <c r="A40" s="164" t="s">
        <v>75</v>
      </c>
      <c r="B40" s="165"/>
      <c r="C40" s="104">
        <f>SUM(C41:C43)</f>
        <v>200</v>
      </c>
      <c r="D40" s="104">
        <f aca="true" t="shared" si="5" ref="D40:U40">SUM(D41:D43)</f>
        <v>145</v>
      </c>
      <c r="E40" s="104">
        <f t="shared" si="5"/>
        <v>55</v>
      </c>
      <c r="F40" s="104">
        <f t="shared" si="5"/>
        <v>44</v>
      </c>
      <c r="G40" s="104">
        <f t="shared" si="5"/>
        <v>32</v>
      </c>
      <c r="H40" s="104">
        <f t="shared" si="5"/>
        <v>50</v>
      </c>
      <c r="I40" s="104">
        <f t="shared" si="5"/>
        <v>41</v>
      </c>
      <c r="J40" s="104">
        <f t="shared" si="5"/>
        <v>17</v>
      </c>
      <c r="K40" s="104">
        <f t="shared" si="5"/>
        <v>5</v>
      </c>
      <c r="L40" s="104">
        <f t="shared" si="5"/>
        <v>8</v>
      </c>
      <c r="M40" s="104">
        <f t="shared" si="5"/>
        <v>3</v>
      </c>
      <c r="N40" s="104">
        <f t="shared" si="5"/>
        <v>2582</v>
      </c>
      <c r="O40" s="104">
        <f t="shared" si="5"/>
        <v>50</v>
      </c>
      <c r="P40" s="104">
        <f t="shared" si="5"/>
        <v>54</v>
      </c>
      <c r="Q40" s="104">
        <f t="shared" si="5"/>
        <v>1646</v>
      </c>
      <c r="R40" s="104">
        <f t="shared" si="5"/>
        <v>832</v>
      </c>
      <c r="S40" s="104">
        <f t="shared" si="5"/>
        <v>11810526</v>
      </c>
      <c r="T40" s="104">
        <f t="shared" si="5"/>
        <v>20672</v>
      </c>
      <c r="U40" s="104">
        <f t="shared" si="5"/>
        <v>982230</v>
      </c>
      <c r="V40" s="104" t="s">
        <v>354</v>
      </c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</row>
    <row r="41" spans="1:35" ht="14.25">
      <c r="A41" s="2"/>
      <c r="B41" s="5" t="s">
        <v>76</v>
      </c>
      <c r="C41" s="106">
        <v>83</v>
      </c>
      <c r="D41" s="106">
        <v>74</v>
      </c>
      <c r="E41" s="106">
        <v>9</v>
      </c>
      <c r="F41" s="106">
        <v>9</v>
      </c>
      <c r="G41" s="106">
        <v>6</v>
      </c>
      <c r="H41" s="106">
        <v>19</v>
      </c>
      <c r="I41" s="106">
        <v>29</v>
      </c>
      <c r="J41" s="106">
        <v>13</v>
      </c>
      <c r="K41" s="106">
        <v>1</v>
      </c>
      <c r="L41" s="106">
        <v>3</v>
      </c>
      <c r="M41" s="106">
        <v>3</v>
      </c>
      <c r="N41" s="106">
        <v>1505</v>
      </c>
      <c r="O41" s="106">
        <v>7</v>
      </c>
      <c r="P41" s="106">
        <v>7</v>
      </c>
      <c r="Q41" s="106">
        <v>1145</v>
      </c>
      <c r="R41" s="106">
        <v>346</v>
      </c>
      <c r="S41" s="106">
        <v>8083735</v>
      </c>
      <c r="T41" s="106">
        <v>1000</v>
      </c>
      <c r="U41" s="106">
        <v>658649</v>
      </c>
      <c r="V41" s="106" t="s">
        <v>354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4.25">
      <c r="A42" s="2"/>
      <c r="B42" s="5" t="s">
        <v>77</v>
      </c>
      <c r="C42" s="106">
        <v>13</v>
      </c>
      <c r="D42" s="106">
        <v>11</v>
      </c>
      <c r="E42" s="106">
        <v>2</v>
      </c>
      <c r="F42" s="106">
        <v>2</v>
      </c>
      <c r="G42" s="106">
        <v>2</v>
      </c>
      <c r="H42" s="106">
        <v>5</v>
      </c>
      <c r="I42" s="106">
        <v>3</v>
      </c>
      <c r="J42" s="106">
        <v>1</v>
      </c>
      <c r="K42" s="106" t="s">
        <v>354</v>
      </c>
      <c r="L42" s="106" t="s">
        <v>354</v>
      </c>
      <c r="M42" s="106" t="s">
        <v>354</v>
      </c>
      <c r="N42" s="106">
        <v>122</v>
      </c>
      <c r="O42" s="106">
        <v>2</v>
      </c>
      <c r="P42" s="106">
        <v>2</v>
      </c>
      <c r="Q42" s="106">
        <v>87</v>
      </c>
      <c r="R42" s="106">
        <v>31</v>
      </c>
      <c r="S42" s="106">
        <v>498576</v>
      </c>
      <c r="T42" s="106">
        <v>245</v>
      </c>
      <c r="U42" s="106">
        <v>29781</v>
      </c>
      <c r="V42" s="106" t="s">
        <v>354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4.25">
      <c r="A43" s="60"/>
      <c r="B43" s="5" t="s">
        <v>78</v>
      </c>
      <c r="C43" s="106">
        <v>104</v>
      </c>
      <c r="D43" s="106">
        <v>60</v>
      </c>
      <c r="E43" s="106">
        <v>44</v>
      </c>
      <c r="F43" s="106">
        <v>33</v>
      </c>
      <c r="G43" s="106">
        <v>24</v>
      </c>
      <c r="H43" s="106">
        <v>26</v>
      </c>
      <c r="I43" s="106">
        <v>9</v>
      </c>
      <c r="J43" s="106">
        <v>3</v>
      </c>
      <c r="K43" s="106">
        <v>4</v>
      </c>
      <c r="L43" s="106">
        <v>5</v>
      </c>
      <c r="M43" s="106" t="s">
        <v>354</v>
      </c>
      <c r="N43" s="106">
        <v>955</v>
      </c>
      <c r="O43" s="106">
        <v>41</v>
      </c>
      <c r="P43" s="106">
        <v>45</v>
      </c>
      <c r="Q43" s="106">
        <v>414</v>
      </c>
      <c r="R43" s="106">
        <v>455</v>
      </c>
      <c r="S43" s="106">
        <v>3228215</v>
      </c>
      <c r="T43" s="106">
        <v>19427</v>
      </c>
      <c r="U43" s="106">
        <v>293800</v>
      </c>
      <c r="V43" s="106" t="s">
        <v>354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4.25">
      <c r="A44" s="60"/>
      <c r="B44" s="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71" customFormat="1" ht="14.25">
      <c r="A45" s="164" t="s">
        <v>79</v>
      </c>
      <c r="B45" s="165"/>
      <c r="C45" s="104">
        <f>SUM(C46:C51)</f>
        <v>451</v>
      </c>
      <c r="D45" s="104">
        <f aca="true" t="shared" si="6" ref="D45:U45">SUM(D46:D51)</f>
        <v>242</v>
      </c>
      <c r="E45" s="104">
        <f t="shared" si="6"/>
        <v>209</v>
      </c>
      <c r="F45" s="104">
        <f t="shared" si="6"/>
        <v>107</v>
      </c>
      <c r="G45" s="104">
        <f t="shared" si="6"/>
        <v>120</v>
      </c>
      <c r="H45" s="104">
        <f t="shared" si="6"/>
        <v>130</v>
      </c>
      <c r="I45" s="104">
        <f t="shared" si="6"/>
        <v>72</v>
      </c>
      <c r="J45" s="104">
        <f t="shared" si="6"/>
        <v>11</v>
      </c>
      <c r="K45" s="104">
        <f t="shared" si="6"/>
        <v>7</v>
      </c>
      <c r="L45" s="104">
        <f t="shared" si="6"/>
        <v>3</v>
      </c>
      <c r="M45" s="104">
        <f t="shared" si="6"/>
        <v>1</v>
      </c>
      <c r="N45" s="104">
        <f t="shared" si="6"/>
        <v>3160</v>
      </c>
      <c r="O45" s="104">
        <f t="shared" si="6"/>
        <v>264</v>
      </c>
      <c r="P45" s="104">
        <f t="shared" si="6"/>
        <v>239</v>
      </c>
      <c r="Q45" s="104">
        <f t="shared" si="6"/>
        <v>1556</v>
      </c>
      <c r="R45" s="104">
        <f t="shared" si="6"/>
        <v>1101</v>
      </c>
      <c r="S45" s="104">
        <f t="shared" si="6"/>
        <v>10319550</v>
      </c>
      <c r="T45" s="104">
        <f t="shared" si="6"/>
        <v>5311</v>
      </c>
      <c r="U45" s="104">
        <f t="shared" si="6"/>
        <v>952433</v>
      </c>
      <c r="V45" s="104" t="s">
        <v>354</v>
      </c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1:35" ht="16.5" customHeight="1">
      <c r="A46" s="2"/>
      <c r="B46" s="5" t="s">
        <v>80</v>
      </c>
      <c r="C46" s="106">
        <v>104</v>
      </c>
      <c r="D46" s="106">
        <v>80</v>
      </c>
      <c r="E46" s="106">
        <v>24</v>
      </c>
      <c r="F46" s="106">
        <v>18</v>
      </c>
      <c r="G46" s="106">
        <v>31</v>
      </c>
      <c r="H46" s="106">
        <v>30</v>
      </c>
      <c r="I46" s="106">
        <v>23</v>
      </c>
      <c r="J46" s="106">
        <v>2</v>
      </c>
      <c r="K46" s="106" t="s">
        <v>354</v>
      </c>
      <c r="L46" s="106" t="s">
        <v>354</v>
      </c>
      <c r="M46" s="106" t="s">
        <v>354</v>
      </c>
      <c r="N46" s="106">
        <v>693</v>
      </c>
      <c r="O46" s="106">
        <v>28</v>
      </c>
      <c r="P46" s="106">
        <v>23</v>
      </c>
      <c r="Q46" s="106">
        <v>487</v>
      </c>
      <c r="R46" s="106">
        <v>155</v>
      </c>
      <c r="S46" s="106">
        <v>2730089</v>
      </c>
      <c r="T46" s="106">
        <v>2324</v>
      </c>
      <c r="U46" s="106">
        <v>213436</v>
      </c>
      <c r="V46" s="106" t="s">
        <v>354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4.25">
      <c r="A47" s="2"/>
      <c r="B47" s="5" t="s">
        <v>81</v>
      </c>
      <c r="C47" s="106">
        <v>37</v>
      </c>
      <c r="D47" s="106">
        <v>24</v>
      </c>
      <c r="E47" s="106">
        <v>13</v>
      </c>
      <c r="F47" s="106">
        <v>8</v>
      </c>
      <c r="G47" s="106">
        <v>8</v>
      </c>
      <c r="H47" s="106">
        <v>8</v>
      </c>
      <c r="I47" s="106">
        <v>8</v>
      </c>
      <c r="J47" s="106">
        <v>5</v>
      </c>
      <c r="K47" s="106" t="s">
        <v>354</v>
      </c>
      <c r="L47" s="106" t="s">
        <v>354</v>
      </c>
      <c r="M47" s="106" t="s">
        <v>354</v>
      </c>
      <c r="N47" s="106">
        <v>313</v>
      </c>
      <c r="O47" s="106">
        <v>19</v>
      </c>
      <c r="P47" s="106">
        <v>14</v>
      </c>
      <c r="Q47" s="106">
        <v>167</v>
      </c>
      <c r="R47" s="106">
        <v>113</v>
      </c>
      <c r="S47" s="106">
        <v>920657</v>
      </c>
      <c r="T47" s="106">
        <v>13</v>
      </c>
      <c r="U47" s="106">
        <v>109787</v>
      </c>
      <c r="V47" s="106" t="s">
        <v>354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4.25" customHeight="1">
      <c r="A48" s="2"/>
      <c r="B48" s="5" t="s">
        <v>82</v>
      </c>
      <c r="C48" s="106">
        <v>14</v>
      </c>
      <c r="D48" s="106">
        <v>5</v>
      </c>
      <c r="E48" s="106">
        <v>9</v>
      </c>
      <c r="F48" s="106">
        <v>5</v>
      </c>
      <c r="G48" s="106">
        <v>5</v>
      </c>
      <c r="H48" s="106">
        <v>3</v>
      </c>
      <c r="I48" s="106">
        <v>1</v>
      </c>
      <c r="J48" s="106" t="s">
        <v>354</v>
      </c>
      <c r="K48" s="106" t="s">
        <v>354</v>
      </c>
      <c r="L48" s="106" t="s">
        <v>354</v>
      </c>
      <c r="M48" s="106" t="s">
        <v>354</v>
      </c>
      <c r="N48" s="106">
        <v>53</v>
      </c>
      <c r="O48" s="106">
        <v>12</v>
      </c>
      <c r="P48" s="106">
        <v>14</v>
      </c>
      <c r="Q48" s="106">
        <v>15</v>
      </c>
      <c r="R48" s="106">
        <v>12</v>
      </c>
      <c r="S48" s="106">
        <v>122699</v>
      </c>
      <c r="T48" s="106" t="s">
        <v>354</v>
      </c>
      <c r="U48" s="106">
        <v>15549</v>
      </c>
      <c r="V48" s="106" t="s">
        <v>354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4.25">
      <c r="A49" s="2"/>
      <c r="B49" s="5" t="s">
        <v>83</v>
      </c>
      <c r="C49" s="106">
        <v>36</v>
      </c>
      <c r="D49" s="106">
        <v>30</v>
      </c>
      <c r="E49" s="106">
        <v>6</v>
      </c>
      <c r="F49" s="106">
        <v>7</v>
      </c>
      <c r="G49" s="106">
        <v>6</v>
      </c>
      <c r="H49" s="106">
        <v>16</v>
      </c>
      <c r="I49" s="106">
        <v>3</v>
      </c>
      <c r="J49" s="106" t="s">
        <v>354</v>
      </c>
      <c r="K49" s="106">
        <v>2</v>
      </c>
      <c r="L49" s="106">
        <v>1</v>
      </c>
      <c r="M49" s="106">
        <v>1</v>
      </c>
      <c r="N49" s="106">
        <v>429</v>
      </c>
      <c r="O49" s="106">
        <v>7</v>
      </c>
      <c r="P49" s="106">
        <v>7</v>
      </c>
      <c r="Q49" s="106">
        <v>282</v>
      </c>
      <c r="R49" s="106">
        <v>133</v>
      </c>
      <c r="S49" s="106">
        <v>1951917</v>
      </c>
      <c r="T49" s="106">
        <v>948</v>
      </c>
      <c r="U49" s="106">
        <v>85740</v>
      </c>
      <c r="V49" s="106" t="s">
        <v>354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4.25">
      <c r="A50" s="2"/>
      <c r="B50" s="5" t="s">
        <v>84</v>
      </c>
      <c r="C50" s="106">
        <v>134</v>
      </c>
      <c r="D50" s="106">
        <v>46</v>
      </c>
      <c r="E50" s="106">
        <v>88</v>
      </c>
      <c r="F50" s="106">
        <v>41</v>
      </c>
      <c r="G50" s="106">
        <v>37</v>
      </c>
      <c r="H50" s="106">
        <v>38</v>
      </c>
      <c r="I50" s="106">
        <v>16</v>
      </c>
      <c r="J50" s="106">
        <v>1</v>
      </c>
      <c r="K50" s="106">
        <v>1</v>
      </c>
      <c r="L50" s="106" t="s">
        <v>354</v>
      </c>
      <c r="M50" s="106" t="s">
        <v>354</v>
      </c>
      <c r="N50" s="106">
        <v>690</v>
      </c>
      <c r="O50" s="106">
        <v>108</v>
      </c>
      <c r="P50" s="106">
        <v>97</v>
      </c>
      <c r="Q50" s="106">
        <v>238</v>
      </c>
      <c r="R50" s="106">
        <v>247</v>
      </c>
      <c r="S50" s="106">
        <v>1346812</v>
      </c>
      <c r="T50" s="106">
        <v>530</v>
      </c>
      <c r="U50" s="106">
        <v>239237</v>
      </c>
      <c r="V50" s="106" t="s">
        <v>354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4.25">
      <c r="A51" s="2"/>
      <c r="B51" s="5" t="s">
        <v>85</v>
      </c>
      <c r="C51" s="106">
        <v>126</v>
      </c>
      <c r="D51" s="106">
        <v>57</v>
      </c>
      <c r="E51" s="106">
        <v>69</v>
      </c>
      <c r="F51" s="106">
        <v>28</v>
      </c>
      <c r="G51" s="106">
        <v>33</v>
      </c>
      <c r="H51" s="106">
        <v>35</v>
      </c>
      <c r="I51" s="106">
        <v>21</v>
      </c>
      <c r="J51" s="106">
        <v>3</v>
      </c>
      <c r="K51" s="106">
        <v>4</v>
      </c>
      <c r="L51" s="106">
        <v>2</v>
      </c>
      <c r="M51" s="106" t="s">
        <v>354</v>
      </c>
      <c r="N51" s="106">
        <v>982</v>
      </c>
      <c r="O51" s="106">
        <v>90</v>
      </c>
      <c r="P51" s="106">
        <v>84</v>
      </c>
      <c r="Q51" s="106">
        <v>367</v>
      </c>
      <c r="R51" s="106">
        <v>441</v>
      </c>
      <c r="S51" s="106">
        <v>3247376</v>
      </c>
      <c r="T51" s="106">
        <v>1496</v>
      </c>
      <c r="U51" s="106">
        <v>288684</v>
      </c>
      <c r="V51" s="106" t="s">
        <v>354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4.25">
      <c r="A52" s="2"/>
      <c r="B52" s="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71" customFormat="1" ht="14.25">
      <c r="A53" s="164" t="s">
        <v>86</v>
      </c>
      <c r="B53" s="165"/>
      <c r="C53" s="104">
        <f>SUM(C54:C59)</f>
        <v>392</v>
      </c>
      <c r="D53" s="104">
        <f>SUM(D54:D59)</f>
        <v>265</v>
      </c>
      <c r="E53" s="104">
        <f>SUM(E54:E59)</f>
        <v>127</v>
      </c>
      <c r="F53" s="104" t="s">
        <v>306</v>
      </c>
      <c r="G53" s="104" t="s">
        <v>306</v>
      </c>
      <c r="H53" s="104" t="s">
        <v>306</v>
      </c>
      <c r="I53" s="104" t="s">
        <v>306</v>
      </c>
      <c r="J53" s="104" t="s">
        <v>306</v>
      </c>
      <c r="K53" s="104" t="s">
        <v>306</v>
      </c>
      <c r="L53" s="104" t="s">
        <v>306</v>
      </c>
      <c r="M53" s="104" t="s">
        <v>306</v>
      </c>
      <c r="N53" s="104" t="s">
        <v>305</v>
      </c>
      <c r="O53" s="104" t="s">
        <v>306</v>
      </c>
      <c r="P53" s="104" t="s">
        <v>306</v>
      </c>
      <c r="Q53" s="104" t="s">
        <v>306</v>
      </c>
      <c r="R53" s="104" t="s">
        <v>305</v>
      </c>
      <c r="S53" s="104">
        <f>SUM(S54:S59)</f>
        <v>17132317</v>
      </c>
      <c r="T53" s="104" t="s">
        <v>305</v>
      </c>
      <c r="U53" s="104">
        <f>SUM(U54:U59)</f>
        <v>975019</v>
      </c>
      <c r="V53" s="104" t="s">
        <v>354</v>
      </c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</row>
    <row r="54" spans="1:35" ht="14.25" customHeight="1">
      <c r="A54" s="2"/>
      <c r="B54" s="5" t="s">
        <v>87</v>
      </c>
      <c r="C54" s="106">
        <v>98</v>
      </c>
      <c r="D54" s="106">
        <v>56</v>
      </c>
      <c r="E54" s="106">
        <v>42</v>
      </c>
      <c r="F54" s="106">
        <v>21</v>
      </c>
      <c r="G54" s="106">
        <v>30</v>
      </c>
      <c r="H54" s="106">
        <v>23</v>
      </c>
      <c r="I54" s="106">
        <v>15</v>
      </c>
      <c r="J54" s="106">
        <v>3</v>
      </c>
      <c r="K54" s="106">
        <v>5</v>
      </c>
      <c r="L54" s="106">
        <v>1</v>
      </c>
      <c r="M54" s="106" t="s">
        <v>354</v>
      </c>
      <c r="N54" s="106">
        <v>800</v>
      </c>
      <c r="O54" s="106">
        <v>47</v>
      </c>
      <c r="P54" s="106">
        <v>49</v>
      </c>
      <c r="Q54" s="106">
        <v>498</v>
      </c>
      <c r="R54" s="106">
        <v>206</v>
      </c>
      <c r="S54" s="106">
        <v>3811672</v>
      </c>
      <c r="T54" s="106">
        <v>1375</v>
      </c>
      <c r="U54" s="106">
        <v>256957</v>
      </c>
      <c r="V54" s="106" t="s">
        <v>354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4.25">
      <c r="A55" s="2"/>
      <c r="B55" s="5" t="s">
        <v>88</v>
      </c>
      <c r="C55" s="106">
        <v>39</v>
      </c>
      <c r="D55" s="106">
        <v>28</v>
      </c>
      <c r="E55" s="106">
        <v>11</v>
      </c>
      <c r="F55" s="106">
        <v>5</v>
      </c>
      <c r="G55" s="106">
        <v>12</v>
      </c>
      <c r="H55" s="106">
        <v>13</v>
      </c>
      <c r="I55" s="106">
        <v>7</v>
      </c>
      <c r="J55" s="106">
        <v>1</v>
      </c>
      <c r="K55" s="106">
        <v>1</v>
      </c>
      <c r="L55" s="106" t="s">
        <v>354</v>
      </c>
      <c r="M55" s="106" t="s">
        <v>354</v>
      </c>
      <c r="N55" s="106">
        <v>300</v>
      </c>
      <c r="O55" s="106">
        <v>15</v>
      </c>
      <c r="P55" s="106">
        <v>12</v>
      </c>
      <c r="Q55" s="106">
        <v>171</v>
      </c>
      <c r="R55" s="106">
        <v>102</v>
      </c>
      <c r="S55" s="106">
        <v>1168943</v>
      </c>
      <c r="T55" s="106">
        <v>2586</v>
      </c>
      <c r="U55" s="106">
        <v>97969</v>
      </c>
      <c r="V55" s="106" t="s">
        <v>354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4.25">
      <c r="A56" s="60"/>
      <c r="B56" s="5" t="s">
        <v>89</v>
      </c>
      <c r="C56" s="106">
        <v>3</v>
      </c>
      <c r="D56" s="106">
        <v>1</v>
      </c>
      <c r="E56" s="106">
        <v>2</v>
      </c>
      <c r="F56" s="106">
        <v>1</v>
      </c>
      <c r="G56" s="106">
        <v>2</v>
      </c>
      <c r="H56" s="106" t="s">
        <v>354</v>
      </c>
      <c r="I56" s="106" t="s">
        <v>354</v>
      </c>
      <c r="J56" s="106" t="s">
        <v>354</v>
      </c>
      <c r="K56" s="106" t="s">
        <v>354</v>
      </c>
      <c r="L56" s="106" t="s">
        <v>354</v>
      </c>
      <c r="M56" s="106" t="s">
        <v>354</v>
      </c>
      <c r="N56" s="106">
        <v>8</v>
      </c>
      <c r="O56" s="106">
        <v>3</v>
      </c>
      <c r="P56" s="106">
        <v>3</v>
      </c>
      <c r="Q56" s="106" t="s">
        <v>354</v>
      </c>
      <c r="R56" s="106">
        <v>2</v>
      </c>
      <c r="S56" s="106">
        <v>10992</v>
      </c>
      <c r="T56" s="106" t="s">
        <v>354</v>
      </c>
      <c r="U56" s="106">
        <v>1536</v>
      </c>
      <c r="V56" s="106" t="s">
        <v>354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4.25">
      <c r="A57" s="2"/>
      <c r="B57" s="5" t="s">
        <v>90</v>
      </c>
      <c r="C57" s="106">
        <v>11</v>
      </c>
      <c r="D57" s="106">
        <v>9</v>
      </c>
      <c r="E57" s="106">
        <v>2</v>
      </c>
      <c r="F57" s="106">
        <v>1</v>
      </c>
      <c r="G57" s="106">
        <v>3</v>
      </c>
      <c r="H57" s="106">
        <v>2</v>
      </c>
      <c r="I57" s="106">
        <v>2</v>
      </c>
      <c r="J57" s="106" t="s">
        <v>354</v>
      </c>
      <c r="K57" s="106">
        <v>3</v>
      </c>
      <c r="L57" s="106" t="s">
        <v>354</v>
      </c>
      <c r="M57" s="106" t="s">
        <v>354</v>
      </c>
      <c r="N57" s="106">
        <v>170</v>
      </c>
      <c r="O57" s="106">
        <v>2</v>
      </c>
      <c r="P57" s="106">
        <v>2</v>
      </c>
      <c r="Q57" s="106">
        <v>124</v>
      </c>
      <c r="R57" s="106">
        <v>42</v>
      </c>
      <c r="S57" s="106">
        <v>4197466</v>
      </c>
      <c r="T57" s="106" t="s">
        <v>354</v>
      </c>
      <c r="U57" s="106">
        <v>50803</v>
      </c>
      <c r="V57" s="106" t="s">
        <v>354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4.25">
      <c r="A58" s="2"/>
      <c r="B58" s="5" t="s">
        <v>315</v>
      </c>
      <c r="C58" s="106">
        <v>47</v>
      </c>
      <c r="D58" s="106">
        <v>35</v>
      </c>
      <c r="E58" s="106">
        <v>12</v>
      </c>
      <c r="F58" s="106">
        <v>8</v>
      </c>
      <c r="G58" s="106">
        <v>9</v>
      </c>
      <c r="H58" s="106">
        <v>19</v>
      </c>
      <c r="I58" s="106">
        <v>5</v>
      </c>
      <c r="J58" s="106">
        <v>3</v>
      </c>
      <c r="K58" s="106">
        <v>3</v>
      </c>
      <c r="L58" s="106" t="s">
        <v>354</v>
      </c>
      <c r="M58" s="106" t="s">
        <v>354</v>
      </c>
      <c r="N58" s="106">
        <v>434</v>
      </c>
      <c r="O58" s="106">
        <v>14</v>
      </c>
      <c r="P58" s="106">
        <v>12</v>
      </c>
      <c r="Q58" s="106">
        <v>264</v>
      </c>
      <c r="R58" s="106">
        <v>144</v>
      </c>
      <c r="S58" s="106">
        <v>2147665</v>
      </c>
      <c r="T58" s="106">
        <v>275</v>
      </c>
      <c r="U58" s="106">
        <v>210196</v>
      </c>
      <c r="V58" s="106" t="s">
        <v>354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4.25">
      <c r="A59" s="2"/>
      <c r="B59" s="5" t="s">
        <v>91</v>
      </c>
      <c r="C59" s="106">
        <v>194</v>
      </c>
      <c r="D59" s="106">
        <v>136</v>
      </c>
      <c r="E59" s="106">
        <v>58</v>
      </c>
      <c r="F59" s="106" t="s">
        <v>306</v>
      </c>
      <c r="G59" s="106" t="s">
        <v>306</v>
      </c>
      <c r="H59" s="106" t="s">
        <v>306</v>
      </c>
      <c r="I59" s="106" t="s">
        <v>306</v>
      </c>
      <c r="J59" s="106" t="s">
        <v>306</v>
      </c>
      <c r="K59" s="106" t="s">
        <v>306</v>
      </c>
      <c r="L59" s="106" t="s">
        <v>306</v>
      </c>
      <c r="M59" s="106" t="s">
        <v>306</v>
      </c>
      <c r="N59" s="106" t="s">
        <v>305</v>
      </c>
      <c r="O59" s="106" t="s">
        <v>306</v>
      </c>
      <c r="P59" s="106" t="s">
        <v>306</v>
      </c>
      <c r="Q59" s="106" t="s">
        <v>306</v>
      </c>
      <c r="R59" s="106" t="s">
        <v>305</v>
      </c>
      <c r="S59" s="106">
        <v>5795579</v>
      </c>
      <c r="T59" s="106" t="s">
        <v>305</v>
      </c>
      <c r="U59" s="106">
        <v>357558</v>
      </c>
      <c r="V59" s="106" t="s">
        <v>354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4.25">
      <c r="A60" s="2"/>
      <c r="B60" s="11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s="71" customFormat="1" ht="14.25" customHeight="1">
      <c r="A61" s="164" t="s">
        <v>92</v>
      </c>
      <c r="B61" s="178"/>
      <c r="C61" s="105">
        <f>SUM(C62)</f>
        <v>2</v>
      </c>
      <c r="D61" s="105">
        <f>SUM(D62)</f>
        <v>1</v>
      </c>
      <c r="E61" s="105">
        <f>SUM(E62)</f>
        <v>1</v>
      </c>
      <c r="F61" s="105" t="s">
        <v>306</v>
      </c>
      <c r="G61" s="105" t="s">
        <v>306</v>
      </c>
      <c r="H61" s="105" t="s">
        <v>305</v>
      </c>
      <c r="I61" s="105" t="s">
        <v>305</v>
      </c>
      <c r="J61" s="105" t="s">
        <v>305</v>
      </c>
      <c r="K61" s="105" t="s">
        <v>305</v>
      </c>
      <c r="L61" s="105" t="s">
        <v>305</v>
      </c>
      <c r="M61" s="105" t="s">
        <v>305</v>
      </c>
      <c r="N61" s="104" t="s">
        <v>305</v>
      </c>
      <c r="O61" s="105" t="s">
        <v>305</v>
      </c>
      <c r="P61" s="105" t="s">
        <v>305</v>
      </c>
      <c r="Q61" s="105" t="s">
        <v>305</v>
      </c>
      <c r="R61" s="105" t="s">
        <v>305</v>
      </c>
      <c r="S61" s="104" t="s">
        <v>354</v>
      </c>
      <c r="T61" s="105" t="s">
        <v>305</v>
      </c>
      <c r="U61" s="104" t="s">
        <v>354</v>
      </c>
      <c r="V61" s="104" t="s">
        <v>354</v>
      </c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</row>
    <row r="62" spans="1:35" ht="14.25">
      <c r="A62" s="2"/>
      <c r="B62" s="5" t="s">
        <v>93</v>
      </c>
      <c r="C62" s="106">
        <v>2</v>
      </c>
      <c r="D62" s="106">
        <v>1</v>
      </c>
      <c r="E62" s="106">
        <v>1</v>
      </c>
      <c r="F62" s="106" t="s">
        <v>306</v>
      </c>
      <c r="G62" s="106" t="s">
        <v>306</v>
      </c>
      <c r="H62" s="106" t="s">
        <v>306</v>
      </c>
      <c r="I62" s="106" t="s">
        <v>306</v>
      </c>
      <c r="J62" s="106" t="s">
        <v>306</v>
      </c>
      <c r="K62" s="106" t="s">
        <v>306</v>
      </c>
      <c r="L62" s="106" t="s">
        <v>306</v>
      </c>
      <c r="M62" s="106" t="s">
        <v>305</v>
      </c>
      <c r="N62" s="106" t="s">
        <v>305</v>
      </c>
      <c r="O62" s="106" t="s">
        <v>306</v>
      </c>
      <c r="P62" s="106" t="s">
        <v>306</v>
      </c>
      <c r="Q62" s="106" t="s">
        <v>306</v>
      </c>
      <c r="R62" s="106" t="s">
        <v>305</v>
      </c>
      <c r="S62" s="106" t="s">
        <v>354</v>
      </c>
      <c r="T62" s="106" t="s">
        <v>305</v>
      </c>
      <c r="U62" s="106" t="s">
        <v>354</v>
      </c>
      <c r="V62" s="106" t="s">
        <v>354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4.25">
      <c r="A63" s="4"/>
      <c r="B63" s="11"/>
      <c r="C63" s="73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s="71" customFormat="1" ht="14.25">
      <c r="A64" s="164" t="s">
        <v>94</v>
      </c>
      <c r="B64" s="165"/>
      <c r="C64" s="105">
        <f>SUM(C66,'166'!C13,'166'!C35,'166'!C74,'168'!C13,'168'!C37)</f>
        <v>17864</v>
      </c>
      <c r="D64" s="105">
        <f>SUM(D66,'166'!D13,'166'!D35,'166'!D74,'168'!D13,'168'!D37)</f>
        <v>4179</v>
      </c>
      <c r="E64" s="105">
        <f>SUM(E66,'166'!E13,'166'!E35,'166'!E74,'168'!E13,'168'!E37)</f>
        <v>13685</v>
      </c>
      <c r="F64" s="105">
        <f>SUM(F66,'166'!F13,'166'!F35,'166'!F74,'168'!F13,'168'!F37)</f>
        <v>10241</v>
      </c>
      <c r="G64" s="105">
        <f>SUM(G66,'166'!G13,'166'!G35,'166'!G74,'168'!G13,'168'!G37)</f>
        <v>4590</v>
      </c>
      <c r="H64" s="105">
        <f>SUM(H66,'166'!H13,'166'!H35,'166'!H74,'168'!H13,'168'!H37)</f>
        <v>2080</v>
      </c>
      <c r="I64" s="105">
        <f>SUM(I66,'166'!I13,'166'!I35,'166'!I74,'168'!I13,'168'!I37)</f>
        <v>649</v>
      </c>
      <c r="J64" s="105">
        <f>SUM(J66,'166'!J13,'166'!J35,'166'!J74,'168'!J13,'168'!J37)</f>
        <v>152</v>
      </c>
      <c r="K64" s="105">
        <f>SUM(K66,'166'!K13,'166'!K35,'166'!K74,'168'!K13,'168'!K37)</f>
        <v>106</v>
      </c>
      <c r="L64" s="105">
        <f>SUM(L66,'166'!L13,'166'!L35,'166'!L74,'168'!L13,'168'!L37)</f>
        <v>32</v>
      </c>
      <c r="M64" s="105">
        <f>SUM(M66,'166'!M13,'166'!M35,'166'!M74,'168'!M13,'168'!M37)</f>
        <v>14</v>
      </c>
      <c r="N64" s="104">
        <f>SUM(N66,'166'!N13,'166'!N35,'166'!N74,'168'!N13,'168'!N37)</f>
        <v>65431</v>
      </c>
      <c r="O64" s="105">
        <f>SUM(O66,'166'!O13,'166'!O35,'166'!O74,'168'!O13,'168'!O37)</f>
        <v>11112</v>
      </c>
      <c r="P64" s="105">
        <f>SUM(P66,'166'!P13,'166'!P35,'166'!P74,'168'!P13,'168'!P37)</f>
        <v>14002</v>
      </c>
      <c r="Q64" s="105">
        <f>SUM(Q66,'166'!Q13,'166'!Q35,'166'!Q74,'168'!Q13,'168'!Q37)</f>
        <v>17832</v>
      </c>
      <c r="R64" s="105">
        <f>SUM(R66,'166'!R13,'166'!R35,'166'!R74,'168'!R13,'168'!R37)</f>
        <v>22485</v>
      </c>
      <c r="S64" s="105">
        <f>SUM(S66,'166'!S13,'166'!S35,'166'!S74,'168'!S13,'168'!S37)</f>
        <v>102701323</v>
      </c>
      <c r="T64" s="105">
        <f>SUM(T66,'166'!T13,'166'!T35,'166'!T74,'168'!T13,'168'!T37)</f>
        <v>2564655</v>
      </c>
      <c r="U64" s="105">
        <f>SUM(U66,'166'!U13,'166'!U35,'166'!U74,'168'!U13,'168'!U37)</f>
        <v>11111261</v>
      </c>
      <c r="V64" s="105">
        <f>SUM(V66,'166'!V13,'166'!V35,'166'!V74,'168'!V13,'168'!V37)</f>
        <v>1124441</v>
      </c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</row>
    <row r="65" spans="1:35" ht="14.25">
      <c r="A65" s="4"/>
      <c r="B65" s="11"/>
      <c r="C65" s="10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71" customFormat="1" ht="14.25">
      <c r="A66" s="164" t="s">
        <v>95</v>
      </c>
      <c r="B66" s="165"/>
      <c r="C66" s="105">
        <f>SUM(C68,'166'!C10)</f>
        <v>19</v>
      </c>
      <c r="D66" s="105">
        <f>SUM(D68,'166'!D10)</f>
        <v>17</v>
      </c>
      <c r="E66" s="105">
        <f>SUM(E68,'166'!E10)</f>
        <v>2</v>
      </c>
      <c r="F66" s="105">
        <f>SUM(F68,'166'!F10)</f>
        <v>2</v>
      </c>
      <c r="G66" s="105">
        <f>SUM(G68,'166'!G10)</f>
        <v>7</v>
      </c>
      <c r="H66" s="104" t="s">
        <v>354</v>
      </c>
      <c r="I66" s="104" t="s">
        <v>499</v>
      </c>
      <c r="J66" s="105">
        <f>SUM(J68,'166'!J10)</f>
        <v>1</v>
      </c>
      <c r="K66" s="105">
        <f>SUM(K68,'166'!K10)</f>
        <v>1</v>
      </c>
      <c r="L66" s="105">
        <f>SUM(L68,'166'!L10)</f>
        <v>1</v>
      </c>
      <c r="M66" s="105">
        <f>SUM(M68,'166'!M10)</f>
        <v>7</v>
      </c>
      <c r="N66" s="104">
        <f>SUM(N68,'166'!N10)</f>
        <v>1935</v>
      </c>
      <c r="O66" s="105">
        <f>SUM(O68,'166'!O10)</f>
        <v>1</v>
      </c>
      <c r="P66" s="105">
        <f>SUM(P68,'166'!P10)</f>
        <v>3</v>
      </c>
      <c r="Q66" s="105">
        <f>SUM(Q68,'166'!Q10)</f>
        <v>664</v>
      </c>
      <c r="R66" s="105">
        <f>SUM(R68,'166'!R10)</f>
        <v>1267</v>
      </c>
      <c r="S66" s="105">
        <f>SUM(S68,'166'!S10)</f>
        <v>6497972</v>
      </c>
      <c r="T66" s="105">
        <f>SUM(T68,'166'!T10)</f>
        <v>4321</v>
      </c>
      <c r="U66" s="105">
        <f>SUM(U68,'166'!U10)</f>
        <v>624400</v>
      </c>
      <c r="V66" s="105">
        <f>SUM(V68,'166'!V10)</f>
        <v>78617</v>
      </c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</row>
    <row r="67" spans="1:35" ht="14.25">
      <c r="A67" s="4"/>
      <c r="B67" s="11"/>
      <c r="C67" s="105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s="71" customFormat="1" ht="14.25">
      <c r="A68" s="164" t="s">
        <v>96</v>
      </c>
      <c r="B68" s="165"/>
      <c r="C68" s="105">
        <f>SUM(C69)</f>
        <v>8</v>
      </c>
      <c r="D68" s="105">
        <f>SUM(D69)</f>
        <v>8</v>
      </c>
      <c r="E68" s="104" t="s">
        <v>500</v>
      </c>
      <c r="F68" s="104" t="s">
        <v>499</v>
      </c>
      <c r="G68" s="104" t="s">
        <v>499</v>
      </c>
      <c r="H68" s="104" t="s">
        <v>499</v>
      </c>
      <c r="I68" s="104" t="s">
        <v>499</v>
      </c>
      <c r="J68" s="104" t="s">
        <v>499</v>
      </c>
      <c r="K68" s="104" t="s">
        <v>354</v>
      </c>
      <c r="L68" s="105">
        <f>SUM(L69)</f>
        <v>1</v>
      </c>
      <c r="M68" s="105">
        <f>SUM(M69)</f>
        <v>7</v>
      </c>
      <c r="N68" s="104">
        <f>SUM(N69)</f>
        <v>1850</v>
      </c>
      <c r="O68" s="104" t="s">
        <v>354</v>
      </c>
      <c r="P68" s="104" t="s">
        <v>354</v>
      </c>
      <c r="Q68" s="105">
        <f aca="true" t="shared" si="7" ref="Q68:V68">SUM(Q69)</f>
        <v>637</v>
      </c>
      <c r="R68" s="105">
        <f t="shared" si="7"/>
        <v>1213</v>
      </c>
      <c r="S68" s="105">
        <f t="shared" si="7"/>
        <v>6302276</v>
      </c>
      <c r="T68" s="105">
        <f t="shared" si="7"/>
        <v>4321</v>
      </c>
      <c r="U68" s="105">
        <f t="shared" si="7"/>
        <v>591580</v>
      </c>
      <c r="V68" s="105">
        <f t="shared" si="7"/>
        <v>74888</v>
      </c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</row>
    <row r="69" spans="1:35" ht="14.25">
      <c r="A69" s="2"/>
      <c r="B69" s="5" t="s">
        <v>96</v>
      </c>
      <c r="C69" s="73">
        <v>8</v>
      </c>
      <c r="D69" s="73">
        <v>8</v>
      </c>
      <c r="E69" s="106" t="s">
        <v>354</v>
      </c>
      <c r="F69" s="106" t="s">
        <v>354</v>
      </c>
      <c r="G69" s="106" t="s">
        <v>354</v>
      </c>
      <c r="H69" s="106" t="s">
        <v>354</v>
      </c>
      <c r="I69" s="106" t="s">
        <v>354</v>
      </c>
      <c r="J69" s="106" t="s">
        <v>354</v>
      </c>
      <c r="K69" s="106" t="s">
        <v>354</v>
      </c>
      <c r="L69" s="73">
        <v>1</v>
      </c>
      <c r="M69" s="73">
        <v>7</v>
      </c>
      <c r="N69" s="73">
        <v>1850</v>
      </c>
      <c r="O69" s="106" t="s">
        <v>354</v>
      </c>
      <c r="P69" s="106" t="s">
        <v>354</v>
      </c>
      <c r="Q69" s="73">
        <v>637</v>
      </c>
      <c r="R69" s="73">
        <v>1213</v>
      </c>
      <c r="S69" s="73">
        <v>6302276</v>
      </c>
      <c r="T69" s="73">
        <v>4321</v>
      </c>
      <c r="U69" s="73">
        <v>591580</v>
      </c>
      <c r="V69" s="73">
        <v>74888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4.25">
      <c r="A70" s="96"/>
      <c r="B70" s="110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4.25">
      <c r="A71" s="4"/>
      <c r="B71" s="4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4.25">
      <c r="A72" s="4"/>
      <c r="B72" s="4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4.25">
      <c r="A73" s="4"/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4.25">
      <c r="A74" s="4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4.25">
      <c r="A75" s="2"/>
      <c r="B75" s="6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4.25">
      <c r="A76" s="4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4.25">
      <c r="A77" s="4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4.25">
      <c r="A78" s="4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</sheetData>
  <sheetProtection/>
  <mergeCells count="23">
    <mergeCell ref="Q8:R8"/>
    <mergeCell ref="C7:M7"/>
    <mergeCell ref="A7:B9"/>
    <mergeCell ref="A10:B10"/>
    <mergeCell ref="S7:S9"/>
    <mergeCell ref="T7:T9"/>
    <mergeCell ref="F8:M8"/>
    <mergeCell ref="A61:B61"/>
    <mergeCell ref="N8:N9"/>
    <mergeCell ref="A5:V5"/>
    <mergeCell ref="N7:R7"/>
    <mergeCell ref="U7:U9"/>
    <mergeCell ref="C8:C9"/>
    <mergeCell ref="D8:E8"/>
    <mergeCell ref="O8:P8"/>
    <mergeCell ref="A68:B68"/>
    <mergeCell ref="A20:B20"/>
    <mergeCell ref="A29:B29"/>
    <mergeCell ref="A40:B40"/>
    <mergeCell ref="A45:B45"/>
    <mergeCell ref="A53:B53"/>
    <mergeCell ref="A66:B66"/>
    <mergeCell ref="A64:B6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1">
      <selection activeCell="A10" sqref="A10:B10"/>
    </sheetView>
  </sheetViews>
  <sheetFormatPr defaultColWidth="9.00390625" defaultRowHeight="13.5"/>
  <cols>
    <col min="1" max="1" width="3.375" style="70" customWidth="1"/>
    <col min="2" max="2" width="46.875" style="70" customWidth="1"/>
    <col min="3" max="18" width="11.125" style="70" customWidth="1"/>
    <col min="19" max="19" width="14.875" style="70" customWidth="1"/>
    <col min="20" max="20" width="15.75390625" style="70" customWidth="1"/>
    <col min="21" max="21" width="15.125" style="70" customWidth="1"/>
    <col min="22" max="22" width="15.375" style="70" customWidth="1"/>
    <col min="23" max="16384" width="9.00390625" style="70" customWidth="1"/>
  </cols>
  <sheetData>
    <row r="1" spans="1:23" ht="14.25">
      <c r="A1" s="118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6" t="s">
        <v>105</v>
      </c>
      <c r="W1" s="3"/>
    </row>
    <row r="2" spans="1:23" ht="14.25">
      <c r="A2" s="1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6"/>
      <c r="W2" s="3"/>
    </row>
    <row r="3" spans="1:23" ht="14.25">
      <c r="A3" s="11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6"/>
      <c r="W3" s="3"/>
    </row>
    <row r="4" spans="1:23" ht="14.25">
      <c r="A4" s="11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6"/>
      <c r="W4" s="3"/>
    </row>
    <row r="5" spans="1:23" ht="14.25">
      <c r="A5" s="179" t="s">
        <v>345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4"/>
    </row>
    <row r="6" spans="1:23" ht="1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4"/>
    </row>
    <row r="7" spans="1:23" ht="18" customHeight="1">
      <c r="A7" s="169" t="s">
        <v>346</v>
      </c>
      <c r="B7" s="170"/>
      <c r="C7" s="158" t="s">
        <v>351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 t="s">
        <v>355</v>
      </c>
      <c r="O7" s="158"/>
      <c r="P7" s="158"/>
      <c r="Q7" s="158"/>
      <c r="R7" s="158"/>
      <c r="S7" s="153" t="s">
        <v>440</v>
      </c>
      <c r="T7" s="159" t="s">
        <v>478</v>
      </c>
      <c r="U7" s="154" t="s">
        <v>16</v>
      </c>
      <c r="V7" s="116" t="s">
        <v>321</v>
      </c>
      <c r="W7" s="4"/>
    </row>
    <row r="8" spans="1:23" ht="18" customHeight="1">
      <c r="A8" s="171"/>
      <c r="B8" s="172"/>
      <c r="C8" s="156" t="s">
        <v>2</v>
      </c>
      <c r="D8" s="158" t="s">
        <v>11</v>
      </c>
      <c r="E8" s="158"/>
      <c r="F8" s="166" t="s">
        <v>350</v>
      </c>
      <c r="G8" s="167"/>
      <c r="H8" s="167"/>
      <c r="I8" s="167"/>
      <c r="J8" s="167"/>
      <c r="K8" s="167"/>
      <c r="L8" s="167"/>
      <c r="M8" s="168"/>
      <c r="N8" s="156" t="s">
        <v>2</v>
      </c>
      <c r="O8" s="157" t="s">
        <v>12</v>
      </c>
      <c r="P8" s="157"/>
      <c r="Q8" s="157" t="s">
        <v>15</v>
      </c>
      <c r="R8" s="157"/>
      <c r="S8" s="153"/>
      <c r="T8" s="160"/>
      <c r="U8" s="155"/>
      <c r="V8" s="115" t="s">
        <v>320</v>
      </c>
      <c r="W8" s="4"/>
    </row>
    <row r="9" spans="1:23" ht="18" customHeight="1">
      <c r="A9" s="173"/>
      <c r="B9" s="174"/>
      <c r="C9" s="156"/>
      <c r="D9" s="114" t="s">
        <v>0</v>
      </c>
      <c r="E9" s="114" t="s">
        <v>1</v>
      </c>
      <c r="F9" s="69" t="s">
        <v>3</v>
      </c>
      <c r="G9" s="69" t="s">
        <v>4</v>
      </c>
      <c r="H9" s="69" t="s">
        <v>5</v>
      </c>
      <c r="I9" s="69" t="s">
        <v>6</v>
      </c>
      <c r="J9" s="69" t="s">
        <v>7</v>
      </c>
      <c r="K9" s="69" t="s">
        <v>8</v>
      </c>
      <c r="L9" s="69" t="s">
        <v>9</v>
      </c>
      <c r="M9" s="69" t="s">
        <v>10</v>
      </c>
      <c r="N9" s="156"/>
      <c r="O9" s="69" t="s">
        <v>13</v>
      </c>
      <c r="P9" s="69" t="s">
        <v>14</v>
      </c>
      <c r="Q9" s="69" t="s">
        <v>13</v>
      </c>
      <c r="R9" s="69" t="s">
        <v>14</v>
      </c>
      <c r="S9" s="154"/>
      <c r="T9" s="161"/>
      <c r="U9" s="155"/>
      <c r="V9" s="113" t="s">
        <v>322</v>
      </c>
      <c r="W9" s="4"/>
    </row>
    <row r="10" spans="1:23" s="72" customFormat="1" ht="14.25">
      <c r="A10" s="180" t="s">
        <v>106</v>
      </c>
      <c r="B10" s="181"/>
      <c r="C10" s="104">
        <f>SUM(C11)</f>
        <v>11</v>
      </c>
      <c r="D10" s="104">
        <f>SUM(D11)</f>
        <v>9</v>
      </c>
      <c r="E10" s="104">
        <f>SUM(E11)</f>
        <v>2</v>
      </c>
      <c r="F10" s="104">
        <f>SUM(F11)</f>
        <v>2</v>
      </c>
      <c r="G10" s="104">
        <f>SUM(G11)</f>
        <v>7</v>
      </c>
      <c r="H10" s="104" t="s">
        <v>439</v>
      </c>
      <c r="I10" s="104" t="s">
        <v>439</v>
      </c>
      <c r="J10" s="104">
        <f>SUM(J11)</f>
        <v>1</v>
      </c>
      <c r="K10" s="104">
        <f>SUM(K11)</f>
        <v>1</v>
      </c>
      <c r="L10" s="104" t="s">
        <v>439</v>
      </c>
      <c r="M10" s="104" t="s">
        <v>439</v>
      </c>
      <c r="N10" s="104">
        <f aca="true" t="shared" si="0" ref="N10:S10">SUM(N11)</f>
        <v>85</v>
      </c>
      <c r="O10" s="104">
        <f t="shared" si="0"/>
        <v>1</v>
      </c>
      <c r="P10" s="104">
        <f t="shared" si="0"/>
        <v>3</v>
      </c>
      <c r="Q10" s="104">
        <f t="shared" si="0"/>
        <v>27</v>
      </c>
      <c r="R10" s="104">
        <f t="shared" si="0"/>
        <v>54</v>
      </c>
      <c r="S10" s="104">
        <f t="shared" si="0"/>
        <v>195696</v>
      </c>
      <c r="T10" s="104" t="s">
        <v>439</v>
      </c>
      <c r="U10" s="104">
        <f>SUM(U11)</f>
        <v>32820</v>
      </c>
      <c r="V10" s="104">
        <f>SUM(V11)</f>
        <v>3729</v>
      </c>
      <c r="W10" s="112"/>
    </row>
    <row r="11" spans="1:23" ht="14.25" customHeight="1">
      <c r="A11" s="75"/>
      <c r="B11" s="61" t="s">
        <v>106</v>
      </c>
      <c r="C11" s="106">
        <v>11</v>
      </c>
      <c r="D11" s="106">
        <v>9</v>
      </c>
      <c r="E11" s="106">
        <v>2</v>
      </c>
      <c r="F11" s="106">
        <v>2</v>
      </c>
      <c r="G11" s="106">
        <v>7</v>
      </c>
      <c r="H11" s="106" t="s">
        <v>354</v>
      </c>
      <c r="I11" s="106" t="s">
        <v>354</v>
      </c>
      <c r="J11" s="106">
        <v>1</v>
      </c>
      <c r="K11" s="106">
        <v>1</v>
      </c>
      <c r="L11" s="106" t="s">
        <v>354</v>
      </c>
      <c r="M11" s="106" t="s">
        <v>354</v>
      </c>
      <c r="N11" s="106">
        <v>85</v>
      </c>
      <c r="O11" s="106">
        <v>1</v>
      </c>
      <c r="P11" s="106">
        <v>3</v>
      </c>
      <c r="Q11" s="106">
        <v>27</v>
      </c>
      <c r="R11" s="106">
        <v>54</v>
      </c>
      <c r="S11" s="106">
        <v>195696</v>
      </c>
      <c r="T11" s="106" t="s">
        <v>354</v>
      </c>
      <c r="U11" s="106">
        <v>32820</v>
      </c>
      <c r="V11" s="106">
        <v>3729</v>
      </c>
      <c r="W11" s="3"/>
    </row>
    <row r="12" spans="1:23" ht="14.25">
      <c r="A12" s="182"/>
      <c r="B12" s="18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3"/>
    </row>
    <row r="13" spans="1:23" s="71" customFormat="1" ht="14.25">
      <c r="A13" s="164" t="s">
        <v>107</v>
      </c>
      <c r="B13" s="177"/>
      <c r="C13" s="104">
        <f>SUM(C15,C19,C23,C26,C30)</f>
        <v>2771</v>
      </c>
      <c r="D13" s="104">
        <f aca="true" t="shared" si="1" ref="D13:L13">SUM(D15,D19,D23,D26,D30)</f>
        <v>731</v>
      </c>
      <c r="E13" s="104">
        <f t="shared" si="1"/>
        <v>2040</v>
      </c>
      <c r="F13" s="104">
        <f t="shared" si="1"/>
        <v>1608</v>
      </c>
      <c r="G13" s="104">
        <f t="shared" si="1"/>
        <v>762</v>
      </c>
      <c r="H13" s="104">
        <f t="shared" si="1"/>
        <v>304</v>
      </c>
      <c r="I13" s="104">
        <f t="shared" si="1"/>
        <v>72</v>
      </c>
      <c r="J13" s="104">
        <f t="shared" si="1"/>
        <v>13</v>
      </c>
      <c r="K13" s="104">
        <f t="shared" si="1"/>
        <v>9</v>
      </c>
      <c r="L13" s="104">
        <f t="shared" si="1"/>
        <v>3</v>
      </c>
      <c r="M13" s="104" t="s">
        <v>354</v>
      </c>
      <c r="N13" s="104">
        <f aca="true" t="shared" si="2" ref="N13:V13">SUM(N15,N19,N23,N26,N30)</f>
        <v>8751</v>
      </c>
      <c r="O13" s="104">
        <f t="shared" si="2"/>
        <v>1476</v>
      </c>
      <c r="P13" s="104">
        <f t="shared" si="2"/>
        <v>2157</v>
      </c>
      <c r="Q13" s="104">
        <f t="shared" si="2"/>
        <v>1342</v>
      </c>
      <c r="R13" s="104">
        <f t="shared" si="2"/>
        <v>3776</v>
      </c>
      <c r="S13" s="104">
        <f t="shared" si="2"/>
        <v>12293219</v>
      </c>
      <c r="T13" s="104">
        <f t="shared" si="2"/>
        <v>33892</v>
      </c>
      <c r="U13" s="104">
        <f t="shared" si="2"/>
        <v>2781714</v>
      </c>
      <c r="V13" s="104">
        <f t="shared" si="2"/>
        <v>213292</v>
      </c>
      <c r="W13" s="111"/>
    </row>
    <row r="14" spans="1:23" ht="14.25">
      <c r="A14" s="49"/>
      <c r="B14" s="48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3"/>
    </row>
    <row r="15" spans="1:23" s="71" customFormat="1" ht="14.25">
      <c r="A15" s="164" t="s">
        <v>108</v>
      </c>
      <c r="B15" s="177"/>
      <c r="C15" s="104">
        <f>SUM(C16:C17)</f>
        <v>852</v>
      </c>
      <c r="D15" s="104">
        <f aca="true" t="shared" si="3" ref="D15:L15">SUM(D16:D17)</f>
        <v>163</v>
      </c>
      <c r="E15" s="104">
        <f t="shared" si="3"/>
        <v>689</v>
      </c>
      <c r="F15" s="104">
        <f t="shared" si="3"/>
        <v>473</v>
      </c>
      <c r="G15" s="104">
        <f t="shared" si="3"/>
        <v>244</v>
      </c>
      <c r="H15" s="104">
        <f t="shared" si="3"/>
        <v>103</v>
      </c>
      <c r="I15" s="104">
        <f t="shared" si="3"/>
        <v>25</v>
      </c>
      <c r="J15" s="104">
        <f t="shared" si="3"/>
        <v>5</v>
      </c>
      <c r="K15" s="104">
        <f t="shared" si="3"/>
        <v>1</v>
      </c>
      <c r="L15" s="104">
        <f t="shared" si="3"/>
        <v>1</v>
      </c>
      <c r="M15" s="104" t="s">
        <v>354</v>
      </c>
      <c r="N15" s="104">
        <f aca="true" t="shared" si="4" ref="N15:V15">SUM(N16:N17)</f>
        <v>2784</v>
      </c>
      <c r="O15" s="104">
        <f t="shared" si="4"/>
        <v>568</v>
      </c>
      <c r="P15" s="104">
        <f t="shared" si="4"/>
        <v>824</v>
      </c>
      <c r="Q15" s="104">
        <f t="shared" si="4"/>
        <v>478</v>
      </c>
      <c r="R15" s="104">
        <f t="shared" si="4"/>
        <v>914</v>
      </c>
      <c r="S15" s="104">
        <f t="shared" si="4"/>
        <v>3833106</v>
      </c>
      <c r="T15" s="104">
        <f t="shared" si="4"/>
        <v>13694</v>
      </c>
      <c r="U15" s="104">
        <f t="shared" si="4"/>
        <v>1074324</v>
      </c>
      <c r="V15" s="104">
        <f t="shared" si="4"/>
        <v>58118</v>
      </c>
      <c r="W15" s="111"/>
    </row>
    <row r="16" spans="1:23" ht="14.25">
      <c r="A16" s="2"/>
      <c r="B16" s="1" t="s">
        <v>109</v>
      </c>
      <c r="C16" s="106">
        <v>658</v>
      </c>
      <c r="D16" s="106">
        <v>118</v>
      </c>
      <c r="E16" s="106">
        <v>540</v>
      </c>
      <c r="F16" s="106">
        <v>370</v>
      </c>
      <c r="G16" s="106">
        <v>189</v>
      </c>
      <c r="H16" s="106">
        <v>73</v>
      </c>
      <c r="I16" s="106">
        <v>21</v>
      </c>
      <c r="J16" s="106">
        <v>3</v>
      </c>
      <c r="K16" s="106">
        <v>1</v>
      </c>
      <c r="L16" s="106">
        <v>1</v>
      </c>
      <c r="M16" s="106" t="s">
        <v>354</v>
      </c>
      <c r="N16" s="106">
        <v>2151</v>
      </c>
      <c r="O16" s="106">
        <v>432</v>
      </c>
      <c r="P16" s="106">
        <v>655</v>
      </c>
      <c r="Q16" s="106">
        <v>332</v>
      </c>
      <c r="R16" s="106">
        <v>732</v>
      </c>
      <c r="S16" s="106">
        <v>3038861</v>
      </c>
      <c r="T16" s="106">
        <v>6498</v>
      </c>
      <c r="U16" s="106">
        <v>949683</v>
      </c>
      <c r="V16" s="106">
        <v>45690</v>
      </c>
      <c r="W16" s="3"/>
    </row>
    <row r="17" spans="1:23" ht="14.25">
      <c r="A17" s="2"/>
      <c r="B17" s="1" t="s">
        <v>110</v>
      </c>
      <c r="C17" s="106">
        <v>194</v>
      </c>
      <c r="D17" s="106">
        <v>45</v>
      </c>
      <c r="E17" s="106">
        <v>149</v>
      </c>
      <c r="F17" s="106">
        <v>103</v>
      </c>
      <c r="G17" s="106">
        <v>55</v>
      </c>
      <c r="H17" s="106">
        <v>30</v>
      </c>
      <c r="I17" s="106">
        <v>4</v>
      </c>
      <c r="J17" s="106">
        <v>2</v>
      </c>
      <c r="K17" s="106" t="s">
        <v>354</v>
      </c>
      <c r="L17" s="106" t="s">
        <v>354</v>
      </c>
      <c r="M17" s="106" t="s">
        <v>354</v>
      </c>
      <c r="N17" s="106">
        <v>633</v>
      </c>
      <c r="O17" s="106">
        <v>136</v>
      </c>
      <c r="P17" s="106">
        <v>169</v>
      </c>
      <c r="Q17" s="106">
        <v>146</v>
      </c>
      <c r="R17" s="106">
        <v>182</v>
      </c>
      <c r="S17" s="106">
        <v>794245</v>
      </c>
      <c r="T17" s="106">
        <v>7196</v>
      </c>
      <c r="U17" s="106">
        <v>124641</v>
      </c>
      <c r="V17" s="106">
        <v>12428</v>
      </c>
      <c r="W17" s="3"/>
    </row>
    <row r="18" spans="1:23" ht="14.25">
      <c r="A18" s="2"/>
      <c r="B18" s="1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3"/>
    </row>
    <row r="19" spans="1:23" s="71" customFormat="1" ht="14.25">
      <c r="A19" s="164" t="s">
        <v>111</v>
      </c>
      <c r="B19" s="177"/>
      <c r="C19" s="104">
        <f>SUM(C20:C21)</f>
        <v>335</v>
      </c>
      <c r="D19" s="104">
        <f aca="true" t="shared" si="5" ref="D19:I19">SUM(D20:D21)</f>
        <v>91</v>
      </c>
      <c r="E19" s="104">
        <f t="shared" si="5"/>
        <v>244</v>
      </c>
      <c r="F19" s="104">
        <f t="shared" si="5"/>
        <v>209</v>
      </c>
      <c r="G19" s="104">
        <f t="shared" si="5"/>
        <v>78</v>
      </c>
      <c r="H19" s="104">
        <f t="shared" si="5"/>
        <v>40</v>
      </c>
      <c r="I19" s="104">
        <f t="shared" si="5"/>
        <v>8</v>
      </c>
      <c r="J19" s="104" t="s">
        <v>354</v>
      </c>
      <c r="K19" s="104" t="s">
        <v>354</v>
      </c>
      <c r="L19" s="104" t="s">
        <v>354</v>
      </c>
      <c r="M19" s="104" t="s">
        <v>354</v>
      </c>
      <c r="N19" s="104">
        <f aca="true" t="shared" si="6" ref="N19:V19">SUM(N20:N21)</f>
        <v>956</v>
      </c>
      <c r="O19" s="104">
        <f t="shared" si="6"/>
        <v>248</v>
      </c>
      <c r="P19" s="104">
        <f t="shared" si="6"/>
        <v>198</v>
      </c>
      <c r="Q19" s="104">
        <f t="shared" si="6"/>
        <v>260</v>
      </c>
      <c r="R19" s="104">
        <f t="shared" si="6"/>
        <v>250</v>
      </c>
      <c r="S19" s="104">
        <f t="shared" si="6"/>
        <v>1149499</v>
      </c>
      <c r="T19" s="104">
        <f t="shared" si="6"/>
        <v>3643</v>
      </c>
      <c r="U19" s="104">
        <f t="shared" si="6"/>
        <v>285694</v>
      </c>
      <c r="V19" s="104">
        <f t="shared" si="6"/>
        <v>19395</v>
      </c>
      <c r="W19" s="111"/>
    </row>
    <row r="20" spans="1:23" ht="14.25">
      <c r="A20" s="2"/>
      <c r="B20" s="1" t="s">
        <v>325</v>
      </c>
      <c r="C20" s="106">
        <v>125</v>
      </c>
      <c r="D20" s="106">
        <v>15</v>
      </c>
      <c r="E20" s="106">
        <v>110</v>
      </c>
      <c r="F20" s="106">
        <v>76</v>
      </c>
      <c r="G20" s="106">
        <v>34</v>
      </c>
      <c r="H20" s="106">
        <v>12</v>
      </c>
      <c r="I20" s="106">
        <v>3</v>
      </c>
      <c r="J20" s="106" t="s">
        <v>354</v>
      </c>
      <c r="K20" s="106" t="s">
        <v>354</v>
      </c>
      <c r="L20" s="106" t="s">
        <v>354</v>
      </c>
      <c r="M20" s="106" t="s">
        <v>354</v>
      </c>
      <c r="N20" s="106">
        <v>342</v>
      </c>
      <c r="O20" s="106">
        <v>126</v>
      </c>
      <c r="P20" s="106">
        <v>86</v>
      </c>
      <c r="Q20" s="106">
        <v>80</v>
      </c>
      <c r="R20" s="106">
        <v>50</v>
      </c>
      <c r="S20" s="106">
        <v>188849</v>
      </c>
      <c r="T20" s="106">
        <v>1864</v>
      </c>
      <c r="U20" s="106">
        <v>41494</v>
      </c>
      <c r="V20" s="106">
        <v>4212</v>
      </c>
      <c r="W20" s="3"/>
    </row>
    <row r="21" spans="1:23" ht="14.25">
      <c r="A21" s="2"/>
      <c r="B21" s="1" t="s">
        <v>326</v>
      </c>
      <c r="C21" s="106">
        <v>210</v>
      </c>
      <c r="D21" s="106">
        <v>76</v>
      </c>
      <c r="E21" s="106">
        <v>134</v>
      </c>
      <c r="F21" s="106">
        <v>133</v>
      </c>
      <c r="G21" s="106">
        <v>44</v>
      </c>
      <c r="H21" s="106">
        <v>28</v>
      </c>
      <c r="I21" s="106">
        <v>5</v>
      </c>
      <c r="J21" s="106" t="s">
        <v>354</v>
      </c>
      <c r="K21" s="106" t="s">
        <v>354</v>
      </c>
      <c r="L21" s="106" t="s">
        <v>354</v>
      </c>
      <c r="M21" s="106" t="s">
        <v>354</v>
      </c>
      <c r="N21" s="106">
        <v>614</v>
      </c>
      <c r="O21" s="106">
        <v>122</v>
      </c>
      <c r="P21" s="106">
        <v>112</v>
      </c>
      <c r="Q21" s="106">
        <v>180</v>
      </c>
      <c r="R21" s="106">
        <v>200</v>
      </c>
      <c r="S21" s="106">
        <v>960650</v>
      </c>
      <c r="T21" s="106">
        <v>1779</v>
      </c>
      <c r="U21" s="106">
        <v>244200</v>
      </c>
      <c r="V21" s="106">
        <v>15183</v>
      </c>
      <c r="W21" s="3"/>
    </row>
    <row r="22" spans="1:23" ht="14.25">
      <c r="A22" s="2"/>
      <c r="B22" s="5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3"/>
    </row>
    <row r="23" spans="1:23" s="71" customFormat="1" ht="14.25">
      <c r="A23" s="164" t="s">
        <v>112</v>
      </c>
      <c r="B23" s="184"/>
      <c r="C23" s="104">
        <f>SUM(C24)</f>
        <v>817</v>
      </c>
      <c r="D23" s="104">
        <f aca="true" t="shared" si="7" ref="D23:L23">SUM(D24)</f>
        <v>295</v>
      </c>
      <c r="E23" s="104">
        <f t="shared" si="7"/>
        <v>522</v>
      </c>
      <c r="F23" s="104">
        <f t="shared" si="7"/>
        <v>416</v>
      </c>
      <c r="G23" s="104">
        <f t="shared" si="7"/>
        <v>266</v>
      </c>
      <c r="H23" s="104">
        <f t="shared" si="7"/>
        <v>96</v>
      </c>
      <c r="I23" s="104">
        <f t="shared" si="7"/>
        <v>25</v>
      </c>
      <c r="J23" s="104">
        <f t="shared" si="7"/>
        <v>6</v>
      </c>
      <c r="K23" s="104">
        <f t="shared" si="7"/>
        <v>7</v>
      </c>
      <c r="L23" s="104">
        <f t="shared" si="7"/>
        <v>1</v>
      </c>
      <c r="M23" s="104" t="s">
        <v>354</v>
      </c>
      <c r="N23" s="104">
        <f aca="true" t="shared" si="8" ref="N23:V23">SUM(N24)</f>
        <v>2906</v>
      </c>
      <c r="O23" s="104">
        <f t="shared" si="8"/>
        <v>296</v>
      </c>
      <c r="P23" s="104">
        <f t="shared" si="8"/>
        <v>538</v>
      </c>
      <c r="Q23" s="104">
        <f t="shared" si="8"/>
        <v>321</v>
      </c>
      <c r="R23" s="104">
        <f t="shared" si="8"/>
        <v>1751</v>
      </c>
      <c r="S23" s="104">
        <f t="shared" si="8"/>
        <v>4660284</v>
      </c>
      <c r="T23" s="104">
        <f t="shared" si="8"/>
        <v>10786</v>
      </c>
      <c r="U23" s="104">
        <f t="shared" si="8"/>
        <v>840233</v>
      </c>
      <c r="V23" s="104">
        <f t="shared" si="8"/>
        <v>79042</v>
      </c>
      <c r="W23" s="111"/>
    </row>
    <row r="24" spans="1:23" ht="14.25">
      <c r="A24" s="3"/>
      <c r="B24" s="1" t="s">
        <v>113</v>
      </c>
      <c r="C24" s="106">
        <v>817</v>
      </c>
      <c r="D24" s="106">
        <v>295</v>
      </c>
      <c r="E24" s="106">
        <v>522</v>
      </c>
      <c r="F24" s="106">
        <v>416</v>
      </c>
      <c r="G24" s="106">
        <v>266</v>
      </c>
      <c r="H24" s="106">
        <v>96</v>
      </c>
      <c r="I24" s="106">
        <v>25</v>
      </c>
      <c r="J24" s="106">
        <v>6</v>
      </c>
      <c r="K24" s="106">
        <v>7</v>
      </c>
      <c r="L24" s="106">
        <v>1</v>
      </c>
      <c r="M24" s="106" t="s">
        <v>354</v>
      </c>
      <c r="N24" s="106">
        <v>2906</v>
      </c>
      <c r="O24" s="106">
        <v>296</v>
      </c>
      <c r="P24" s="106">
        <v>538</v>
      </c>
      <c r="Q24" s="106">
        <v>321</v>
      </c>
      <c r="R24" s="106">
        <v>1751</v>
      </c>
      <c r="S24" s="106">
        <v>4660284</v>
      </c>
      <c r="T24" s="106">
        <v>10786</v>
      </c>
      <c r="U24" s="106">
        <v>840233</v>
      </c>
      <c r="V24" s="106">
        <v>79042</v>
      </c>
      <c r="W24" s="3"/>
    </row>
    <row r="25" spans="1:23" ht="14.25">
      <c r="A25" s="2"/>
      <c r="B25" s="1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3"/>
    </row>
    <row r="26" spans="1:23" s="71" customFormat="1" ht="14.25">
      <c r="A26" s="164" t="s">
        <v>142</v>
      </c>
      <c r="B26" s="177"/>
      <c r="C26" s="104">
        <f>SUM(C27:C28)</f>
        <v>375</v>
      </c>
      <c r="D26" s="104">
        <f aca="true" t="shared" si="9" ref="D26:I26">SUM(D27:D28)</f>
        <v>68</v>
      </c>
      <c r="E26" s="104">
        <f t="shared" si="9"/>
        <v>307</v>
      </c>
      <c r="F26" s="104">
        <f t="shared" si="9"/>
        <v>253</v>
      </c>
      <c r="G26" s="104">
        <f t="shared" si="9"/>
        <v>92</v>
      </c>
      <c r="H26" s="104">
        <f t="shared" si="9"/>
        <v>28</v>
      </c>
      <c r="I26" s="104">
        <f t="shared" si="9"/>
        <v>2</v>
      </c>
      <c r="J26" s="104" t="s">
        <v>354</v>
      </c>
      <c r="K26" s="104" t="s">
        <v>354</v>
      </c>
      <c r="L26" s="104" t="s">
        <v>354</v>
      </c>
      <c r="M26" s="104" t="s">
        <v>354</v>
      </c>
      <c r="N26" s="104">
        <f aca="true" t="shared" si="10" ref="N26:V26">SUM(N27:N28)</f>
        <v>902</v>
      </c>
      <c r="O26" s="104">
        <f t="shared" si="10"/>
        <v>218</v>
      </c>
      <c r="P26" s="104">
        <f t="shared" si="10"/>
        <v>311</v>
      </c>
      <c r="Q26" s="104">
        <f t="shared" si="10"/>
        <v>110</v>
      </c>
      <c r="R26" s="104">
        <f t="shared" si="10"/>
        <v>263</v>
      </c>
      <c r="S26" s="104">
        <f t="shared" si="10"/>
        <v>942717</v>
      </c>
      <c r="T26" s="104">
        <f t="shared" si="10"/>
        <v>3427</v>
      </c>
      <c r="U26" s="104">
        <f t="shared" si="10"/>
        <v>249960</v>
      </c>
      <c r="V26" s="104">
        <f t="shared" si="10"/>
        <v>21950</v>
      </c>
      <c r="W26" s="111"/>
    </row>
    <row r="27" spans="1:23" ht="14.25">
      <c r="A27" s="2"/>
      <c r="B27" s="1" t="s">
        <v>143</v>
      </c>
      <c r="C27" s="106">
        <v>255</v>
      </c>
      <c r="D27" s="106">
        <v>61</v>
      </c>
      <c r="E27" s="106">
        <v>194</v>
      </c>
      <c r="F27" s="106">
        <v>146</v>
      </c>
      <c r="G27" s="106">
        <v>80</v>
      </c>
      <c r="H27" s="106">
        <v>27</v>
      </c>
      <c r="I27" s="106">
        <v>2</v>
      </c>
      <c r="J27" s="106" t="s">
        <v>354</v>
      </c>
      <c r="K27" s="106" t="s">
        <v>354</v>
      </c>
      <c r="L27" s="106" t="s">
        <v>354</v>
      </c>
      <c r="M27" s="106" t="s">
        <v>354</v>
      </c>
      <c r="N27" s="106">
        <v>703</v>
      </c>
      <c r="O27" s="106">
        <v>164</v>
      </c>
      <c r="P27" s="106">
        <v>197</v>
      </c>
      <c r="Q27" s="106">
        <v>105</v>
      </c>
      <c r="R27" s="106">
        <v>237</v>
      </c>
      <c r="S27" s="106">
        <v>855410</v>
      </c>
      <c r="T27" s="106">
        <v>2991</v>
      </c>
      <c r="U27" s="106">
        <v>219607</v>
      </c>
      <c r="V27" s="106">
        <v>17900</v>
      </c>
      <c r="W27" s="3"/>
    </row>
    <row r="28" spans="1:23" ht="14.25">
      <c r="A28" s="9"/>
      <c r="B28" s="1" t="s">
        <v>144</v>
      </c>
      <c r="C28" s="106">
        <v>120</v>
      </c>
      <c r="D28" s="106">
        <v>7</v>
      </c>
      <c r="E28" s="106">
        <v>113</v>
      </c>
      <c r="F28" s="106">
        <v>107</v>
      </c>
      <c r="G28" s="106">
        <v>12</v>
      </c>
      <c r="H28" s="106">
        <v>1</v>
      </c>
      <c r="I28" s="106" t="s">
        <v>354</v>
      </c>
      <c r="J28" s="106" t="s">
        <v>354</v>
      </c>
      <c r="K28" s="106" t="s">
        <v>354</v>
      </c>
      <c r="L28" s="106" t="s">
        <v>354</v>
      </c>
      <c r="M28" s="106" t="s">
        <v>354</v>
      </c>
      <c r="N28" s="106">
        <v>199</v>
      </c>
      <c r="O28" s="106">
        <v>54</v>
      </c>
      <c r="P28" s="106">
        <v>114</v>
      </c>
      <c r="Q28" s="106">
        <v>5</v>
      </c>
      <c r="R28" s="106">
        <v>26</v>
      </c>
      <c r="S28" s="106">
        <v>87307</v>
      </c>
      <c r="T28" s="106">
        <v>436</v>
      </c>
      <c r="U28" s="106">
        <v>30353</v>
      </c>
      <c r="V28" s="106">
        <v>4050</v>
      </c>
      <c r="W28" s="3"/>
    </row>
    <row r="29" spans="1:23" ht="14.25">
      <c r="A29" s="9"/>
      <c r="B29" s="1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3"/>
    </row>
    <row r="30" spans="1:23" s="71" customFormat="1" ht="14.25">
      <c r="A30" s="164" t="s">
        <v>114</v>
      </c>
      <c r="B30" s="177"/>
      <c r="C30" s="104">
        <f>SUM(C31:C33)</f>
        <v>392</v>
      </c>
      <c r="D30" s="104">
        <f aca="true" t="shared" si="11" ref="D30:L30">SUM(D31:D33)</f>
        <v>114</v>
      </c>
      <c r="E30" s="104">
        <f t="shared" si="11"/>
        <v>278</v>
      </c>
      <c r="F30" s="104">
        <f t="shared" si="11"/>
        <v>257</v>
      </c>
      <c r="G30" s="104">
        <f t="shared" si="11"/>
        <v>82</v>
      </c>
      <c r="H30" s="104">
        <f t="shared" si="11"/>
        <v>37</v>
      </c>
      <c r="I30" s="104">
        <f t="shared" si="11"/>
        <v>12</v>
      </c>
      <c r="J30" s="104">
        <f t="shared" si="11"/>
        <v>2</v>
      </c>
      <c r="K30" s="104">
        <f t="shared" si="11"/>
        <v>1</v>
      </c>
      <c r="L30" s="104">
        <f t="shared" si="11"/>
        <v>1</v>
      </c>
      <c r="M30" s="104" t="s">
        <v>354</v>
      </c>
      <c r="N30" s="104">
        <f aca="true" t="shared" si="12" ref="N30:V30">SUM(N31:N33)</f>
        <v>1203</v>
      </c>
      <c r="O30" s="104">
        <f t="shared" si="12"/>
        <v>146</v>
      </c>
      <c r="P30" s="104">
        <f t="shared" si="12"/>
        <v>286</v>
      </c>
      <c r="Q30" s="104">
        <f t="shared" si="12"/>
        <v>173</v>
      </c>
      <c r="R30" s="104">
        <f t="shared" si="12"/>
        <v>598</v>
      </c>
      <c r="S30" s="104">
        <f t="shared" si="12"/>
        <v>1707613</v>
      </c>
      <c r="T30" s="104">
        <f t="shared" si="12"/>
        <v>2342</v>
      </c>
      <c r="U30" s="104">
        <f t="shared" si="12"/>
        <v>331503</v>
      </c>
      <c r="V30" s="104">
        <f t="shared" si="12"/>
        <v>34787</v>
      </c>
      <c r="W30" s="111"/>
    </row>
    <row r="31" spans="1:23" ht="14.25">
      <c r="A31" s="2"/>
      <c r="B31" s="1" t="s">
        <v>115</v>
      </c>
      <c r="C31" s="106">
        <v>46</v>
      </c>
      <c r="D31" s="106">
        <v>18</v>
      </c>
      <c r="E31" s="106">
        <v>28</v>
      </c>
      <c r="F31" s="106">
        <v>32</v>
      </c>
      <c r="G31" s="106">
        <v>10</v>
      </c>
      <c r="H31" s="106">
        <v>4</v>
      </c>
      <c r="I31" s="106" t="s">
        <v>354</v>
      </c>
      <c r="J31" s="106" t="s">
        <v>354</v>
      </c>
      <c r="K31" s="106" t="s">
        <v>354</v>
      </c>
      <c r="L31" s="106" t="s">
        <v>354</v>
      </c>
      <c r="M31" s="106" t="s">
        <v>354</v>
      </c>
      <c r="N31" s="106">
        <v>112</v>
      </c>
      <c r="O31" s="106">
        <v>19</v>
      </c>
      <c r="P31" s="106">
        <v>26</v>
      </c>
      <c r="Q31" s="106">
        <v>22</v>
      </c>
      <c r="R31" s="106">
        <v>45</v>
      </c>
      <c r="S31" s="106">
        <v>147758</v>
      </c>
      <c r="T31" s="106">
        <v>251</v>
      </c>
      <c r="U31" s="106">
        <v>28034</v>
      </c>
      <c r="V31" s="106">
        <v>2178</v>
      </c>
      <c r="W31" s="3"/>
    </row>
    <row r="32" spans="1:23" ht="14.25">
      <c r="A32" s="2"/>
      <c r="B32" s="1" t="s">
        <v>116</v>
      </c>
      <c r="C32" s="106">
        <v>283</v>
      </c>
      <c r="D32" s="106">
        <v>80</v>
      </c>
      <c r="E32" s="106">
        <v>203</v>
      </c>
      <c r="F32" s="106">
        <v>185</v>
      </c>
      <c r="G32" s="106">
        <v>58</v>
      </c>
      <c r="H32" s="106">
        <v>28</v>
      </c>
      <c r="I32" s="106">
        <v>8</v>
      </c>
      <c r="J32" s="106">
        <v>2</v>
      </c>
      <c r="K32" s="106">
        <v>1</v>
      </c>
      <c r="L32" s="106">
        <v>1</v>
      </c>
      <c r="M32" s="106" t="s">
        <v>354</v>
      </c>
      <c r="N32" s="106">
        <v>906</v>
      </c>
      <c r="O32" s="106">
        <v>94</v>
      </c>
      <c r="P32" s="106">
        <v>204</v>
      </c>
      <c r="Q32" s="106">
        <v>119</v>
      </c>
      <c r="R32" s="106">
        <v>489</v>
      </c>
      <c r="S32" s="106">
        <v>1320219</v>
      </c>
      <c r="T32" s="106">
        <v>1108</v>
      </c>
      <c r="U32" s="106">
        <v>255756</v>
      </c>
      <c r="V32" s="106">
        <v>28215</v>
      </c>
      <c r="W32" s="3"/>
    </row>
    <row r="33" spans="1:23" ht="14.25">
      <c r="A33" s="2"/>
      <c r="B33" s="1" t="s">
        <v>117</v>
      </c>
      <c r="C33" s="106">
        <v>63</v>
      </c>
      <c r="D33" s="106">
        <v>16</v>
      </c>
      <c r="E33" s="106">
        <v>47</v>
      </c>
      <c r="F33" s="106">
        <v>40</v>
      </c>
      <c r="G33" s="106">
        <v>14</v>
      </c>
      <c r="H33" s="106">
        <v>5</v>
      </c>
      <c r="I33" s="106">
        <v>4</v>
      </c>
      <c r="J33" s="106" t="s">
        <v>354</v>
      </c>
      <c r="K33" s="106" t="s">
        <v>354</v>
      </c>
      <c r="L33" s="106" t="s">
        <v>354</v>
      </c>
      <c r="M33" s="106" t="s">
        <v>354</v>
      </c>
      <c r="N33" s="106">
        <v>185</v>
      </c>
      <c r="O33" s="106">
        <v>33</v>
      </c>
      <c r="P33" s="106">
        <v>56</v>
      </c>
      <c r="Q33" s="106">
        <v>32</v>
      </c>
      <c r="R33" s="106">
        <v>64</v>
      </c>
      <c r="S33" s="106">
        <v>239636</v>
      </c>
      <c r="T33" s="106">
        <v>983</v>
      </c>
      <c r="U33" s="106">
        <v>47713</v>
      </c>
      <c r="V33" s="106">
        <v>4394</v>
      </c>
      <c r="W33" s="3"/>
    </row>
    <row r="34" spans="1:23" ht="14.25">
      <c r="A34" s="2"/>
      <c r="B34" s="1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3"/>
    </row>
    <row r="35" spans="1:23" s="71" customFormat="1" ht="14.25">
      <c r="A35" s="164" t="s">
        <v>118</v>
      </c>
      <c r="B35" s="177"/>
      <c r="C35" s="104">
        <f>SUM(C37,C40,C43,C47,C50,C53,C57,C63,C66)</f>
        <v>6656</v>
      </c>
      <c r="D35" s="104">
        <f aca="true" t="shared" si="13" ref="D35:V35">SUM(D37,D40,D43,D47,D50,D53,D57,D63,D66)</f>
        <v>1157</v>
      </c>
      <c r="E35" s="104">
        <f t="shared" si="13"/>
        <v>5499</v>
      </c>
      <c r="F35" s="104">
        <f t="shared" si="13"/>
        <v>4030</v>
      </c>
      <c r="G35" s="104">
        <f t="shared" si="13"/>
        <v>1697</v>
      </c>
      <c r="H35" s="104">
        <f t="shared" si="13"/>
        <v>608</v>
      </c>
      <c r="I35" s="104">
        <f t="shared" si="13"/>
        <v>185</v>
      </c>
      <c r="J35" s="104">
        <f t="shared" si="13"/>
        <v>64</v>
      </c>
      <c r="K35" s="104">
        <f t="shared" si="13"/>
        <v>53</v>
      </c>
      <c r="L35" s="104">
        <f t="shared" si="13"/>
        <v>16</v>
      </c>
      <c r="M35" s="104">
        <f t="shared" si="13"/>
        <v>3</v>
      </c>
      <c r="N35" s="104">
        <f t="shared" si="13"/>
        <v>23178</v>
      </c>
      <c r="O35" s="104">
        <f t="shared" si="13"/>
        <v>4235</v>
      </c>
      <c r="P35" s="104">
        <f t="shared" si="13"/>
        <v>6192</v>
      </c>
      <c r="Q35" s="104">
        <f t="shared" si="13"/>
        <v>3778</v>
      </c>
      <c r="R35" s="104">
        <f t="shared" si="13"/>
        <v>8973</v>
      </c>
      <c r="S35" s="104">
        <f t="shared" si="13"/>
        <v>33230379</v>
      </c>
      <c r="T35" s="104">
        <f t="shared" si="13"/>
        <v>55112</v>
      </c>
      <c r="U35" s="104">
        <f t="shared" si="13"/>
        <v>1580524</v>
      </c>
      <c r="V35" s="104">
        <f t="shared" si="13"/>
        <v>371698</v>
      </c>
      <c r="W35" s="111"/>
    </row>
    <row r="36" spans="1:23" ht="14.25">
      <c r="A36" s="49"/>
      <c r="B36" s="48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3"/>
    </row>
    <row r="37" spans="1:23" s="71" customFormat="1" ht="14.25">
      <c r="A37" s="164" t="s">
        <v>327</v>
      </c>
      <c r="B37" s="177"/>
      <c r="C37" s="104">
        <f>SUM(C38)</f>
        <v>970</v>
      </c>
      <c r="D37" s="104">
        <f aca="true" t="shared" si="14" ref="D37:V37">SUM(D38)</f>
        <v>270</v>
      </c>
      <c r="E37" s="104">
        <f t="shared" si="14"/>
        <v>700</v>
      </c>
      <c r="F37" s="104">
        <f t="shared" si="14"/>
        <v>441</v>
      </c>
      <c r="G37" s="104">
        <f t="shared" si="14"/>
        <v>218</v>
      </c>
      <c r="H37" s="104">
        <f t="shared" si="14"/>
        <v>141</v>
      </c>
      <c r="I37" s="104">
        <f t="shared" si="14"/>
        <v>72</v>
      </c>
      <c r="J37" s="104">
        <f t="shared" si="14"/>
        <v>38</v>
      </c>
      <c r="K37" s="104">
        <f t="shared" si="14"/>
        <v>45</v>
      </c>
      <c r="L37" s="104">
        <f t="shared" si="14"/>
        <v>13</v>
      </c>
      <c r="M37" s="104">
        <f t="shared" si="14"/>
        <v>2</v>
      </c>
      <c r="N37" s="104">
        <f t="shared" si="14"/>
        <v>6997</v>
      </c>
      <c r="O37" s="104">
        <f t="shared" si="14"/>
        <v>561</v>
      </c>
      <c r="P37" s="104">
        <f t="shared" si="14"/>
        <v>860</v>
      </c>
      <c r="Q37" s="104">
        <f t="shared" si="14"/>
        <v>1496</v>
      </c>
      <c r="R37" s="104">
        <f t="shared" si="14"/>
        <v>4080</v>
      </c>
      <c r="S37" s="104">
        <f t="shared" si="14"/>
        <v>14836046</v>
      </c>
      <c r="T37" s="104">
        <f t="shared" si="14"/>
        <v>40331</v>
      </c>
      <c r="U37" s="104">
        <f t="shared" si="14"/>
        <v>668011</v>
      </c>
      <c r="V37" s="104">
        <f t="shared" si="14"/>
        <v>163732</v>
      </c>
      <c r="W37" s="111"/>
    </row>
    <row r="38" spans="1:23" ht="14.25">
      <c r="A38" s="49"/>
      <c r="B38" s="10" t="s">
        <v>119</v>
      </c>
      <c r="C38" s="106">
        <v>970</v>
      </c>
      <c r="D38" s="106">
        <v>270</v>
      </c>
      <c r="E38" s="106">
        <v>700</v>
      </c>
      <c r="F38" s="106">
        <v>441</v>
      </c>
      <c r="G38" s="106">
        <v>218</v>
      </c>
      <c r="H38" s="106">
        <v>141</v>
      </c>
      <c r="I38" s="106">
        <v>72</v>
      </c>
      <c r="J38" s="106">
        <v>38</v>
      </c>
      <c r="K38" s="106">
        <v>45</v>
      </c>
      <c r="L38" s="106">
        <v>13</v>
      </c>
      <c r="M38" s="106">
        <v>2</v>
      </c>
      <c r="N38" s="106">
        <v>6997</v>
      </c>
      <c r="O38" s="106">
        <v>561</v>
      </c>
      <c r="P38" s="106">
        <v>860</v>
      </c>
      <c r="Q38" s="106">
        <v>1496</v>
      </c>
      <c r="R38" s="106">
        <v>4080</v>
      </c>
      <c r="S38" s="106">
        <v>14836046</v>
      </c>
      <c r="T38" s="106">
        <v>40331</v>
      </c>
      <c r="U38" s="106">
        <v>668011</v>
      </c>
      <c r="V38" s="106">
        <v>163732</v>
      </c>
      <c r="W38" s="3"/>
    </row>
    <row r="39" spans="1:23" ht="14.25">
      <c r="A39" s="49"/>
      <c r="B39" s="10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3"/>
    </row>
    <row r="40" spans="1:23" s="71" customFormat="1" ht="14.25">
      <c r="A40" s="164" t="s">
        <v>120</v>
      </c>
      <c r="B40" s="177"/>
      <c r="C40" s="104">
        <f>SUM(C41)</f>
        <v>1215</v>
      </c>
      <c r="D40" s="104">
        <f aca="true" t="shared" si="15" ref="D40:I40">SUM(D41)</f>
        <v>95</v>
      </c>
      <c r="E40" s="104">
        <f t="shared" si="15"/>
        <v>1120</v>
      </c>
      <c r="F40" s="104">
        <f t="shared" si="15"/>
        <v>806</v>
      </c>
      <c r="G40" s="104">
        <f t="shared" si="15"/>
        <v>348</v>
      </c>
      <c r="H40" s="104">
        <f t="shared" si="15"/>
        <v>57</v>
      </c>
      <c r="I40" s="104">
        <f t="shared" si="15"/>
        <v>4</v>
      </c>
      <c r="J40" s="104" t="s">
        <v>354</v>
      </c>
      <c r="K40" s="104" t="s">
        <v>354</v>
      </c>
      <c r="L40" s="104" t="s">
        <v>354</v>
      </c>
      <c r="M40" s="104" t="s">
        <v>354</v>
      </c>
      <c r="N40" s="104">
        <f aca="true" t="shared" si="16" ref="N40:V40">SUM(N41)</f>
        <v>2824</v>
      </c>
      <c r="O40" s="104">
        <f t="shared" si="16"/>
        <v>849</v>
      </c>
      <c r="P40" s="104">
        <f t="shared" si="16"/>
        <v>1318</v>
      </c>
      <c r="Q40" s="104">
        <f t="shared" si="16"/>
        <v>264</v>
      </c>
      <c r="R40" s="104">
        <f t="shared" si="16"/>
        <v>393</v>
      </c>
      <c r="S40" s="104">
        <f t="shared" si="16"/>
        <v>4376749</v>
      </c>
      <c r="T40" s="104">
        <f t="shared" si="16"/>
        <v>165</v>
      </c>
      <c r="U40" s="104">
        <f t="shared" si="16"/>
        <v>343859</v>
      </c>
      <c r="V40" s="104">
        <f t="shared" si="16"/>
        <v>44004</v>
      </c>
      <c r="W40" s="111"/>
    </row>
    <row r="41" spans="1:23" ht="14.25">
      <c r="A41" s="49"/>
      <c r="B41" s="10" t="s">
        <v>120</v>
      </c>
      <c r="C41" s="106">
        <v>1215</v>
      </c>
      <c r="D41" s="106">
        <v>95</v>
      </c>
      <c r="E41" s="106">
        <v>1120</v>
      </c>
      <c r="F41" s="106">
        <v>806</v>
      </c>
      <c r="G41" s="106">
        <v>348</v>
      </c>
      <c r="H41" s="106">
        <v>57</v>
      </c>
      <c r="I41" s="106">
        <v>4</v>
      </c>
      <c r="J41" s="106" t="s">
        <v>354</v>
      </c>
      <c r="K41" s="106" t="s">
        <v>354</v>
      </c>
      <c r="L41" s="106" t="s">
        <v>354</v>
      </c>
      <c r="M41" s="106" t="s">
        <v>354</v>
      </c>
      <c r="N41" s="106">
        <v>2824</v>
      </c>
      <c r="O41" s="106">
        <v>849</v>
      </c>
      <c r="P41" s="106">
        <v>1318</v>
      </c>
      <c r="Q41" s="106">
        <v>264</v>
      </c>
      <c r="R41" s="106">
        <v>393</v>
      </c>
      <c r="S41" s="106">
        <v>4376749</v>
      </c>
      <c r="T41" s="106">
        <v>165</v>
      </c>
      <c r="U41" s="106">
        <v>343859</v>
      </c>
      <c r="V41" s="106">
        <v>44004</v>
      </c>
      <c r="W41" s="3"/>
    </row>
    <row r="42" spans="1:23" ht="14.25">
      <c r="A42" s="49"/>
      <c r="B42" s="10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3"/>
    </row>
    <row r="43" spans="1:23" s="71" customFormat="1" ht="14.25">
      <c r="A43" s="164" t="s">
        <v>121</v>
      </c>
      <c r="B43" s="177"/>
      <c r="C43" s="104">
        <f>SUM(C44:C45)</f>
        <v>251</v>
      </c>
      <c r="D43" s="104">
        <f aca="true" t="shared" si="17" ref="D43:J43">SUM(D44:D45)</f>
        <v>61</v>
      </c>
      <c r="E43" s="104">
        <f t="shared" si="17"/>
        <v>190</v>
      </c>
      <c r="F43" s="104">
        <f t="shared" si="17"/>
        <v>115</v>
      </c>
      <c r="G43" s="104">
        <f t="shared" si="17"/>
        <v>91</v>
      </c>
      <c r="H43" s="104">
        <f t="shared" si="17"/>
        <v>39</v>
      </c>
      <c r="I43" s="104">
        <f t="shared" si="17"/>
        <v>5</v>
      </c>
      <c r="J43" s="104">
        <f t="shared" si="17"/>
        <v>1</v>
      </c>
      <c r="K43" s="104" t="s">
        <v>354</v>
      </c>
      <c r="L43" s="104" t="s">
        <v>354</v>
      </c>
      <c r="M43" s="104" t="s">
        <v>354</v>
      </c>
      <c r="N43" s="104">
        <f aca="true" t="shared" si="18" ref="N43:S43">SUM(N44:N45)</f>
        <v>834</v>
      </c>
      <c r="O43" s="104">
        <f t="shared" si="18"/>
        <v>180</v>
      </c>
      <c r="P43" s="104">
        <f t="shared" si="18"/>
        <v>197</v>
      </c>
      <c r="Q43" s="104">
        <f t="shared" si="18"/>
        <v>162</v>
      </c>
      <c r="R43" s="104">
        <f t="shared" si="18"/>
        <v>295</v>
      </c>
      <c r="S43" s="104">
        <f t="shared" si="18"/>
        <v>1144198</v>
      </c>
      <c r="T43" s="104" t="s">
        <v>354</v>
      </c>
      <c r="U43" s="104">
        <f>SUM(U44:U45)</f>
        <v>26741</v>
      </c>
      <c r="V43" s="104">
        <f>SUM(V44:V45)</f>
        <v>9969</v>
      </c>
      <c r="W43" s="111"/>
    </row>
    <row r="44" spans="1:23" ht="14.25">
      <c r="A44" s="49"/>
      <c r="B44" s="10" t="s">
        <v>122</v>
      </c>
      <c r="C44" s="106">
        <v>230</v>
      </c>
      <c r="D44" s="106">
        <v>59</v>
      </c>
      <c r="E44" s="106">
        <v>171</v>
      </c>
      <c r="F44" s="106">
        <v>99</v>
      </c>
      <c r="G44" s="106">
        <v>87</v>
      </c>
      <c r="H44" s="106">
        <v>38</v>
      </c>
      <c r="I44" s="106">
        <v>5</v>
      </c>
      <c r="J44" s="106">
        <v>1</v>
      </c>
      <c r="K44" s="106" t="s">
        <v>354</v>
      </c>
      <c r="L44" s="106" t="s">
        <v>354</v>
      </c>
      <c r="M44" s="106" t="s">
        <v>354</v>
      </c>
      <c r="N44" s="106">
        <v>788</v>
      </c>
      <c r="O44" s="106">
        <v>168</v>
      </c>
      <c r="P44" s="106">
        <v>178</v>
      </c>
      <c r="Q44" s="106">
        <v>158</v>
      </c>
      <c r="R44" s="106">
        <v>284</v>
      </c>
      <c r="S44" s="106">
        <v>1111444</v>
      </c>
      <c r="T44" s="106" t="s">
        <v>354</v>
      </c>
      <c r="U44" s="106">
        <v>25388</v>
      </c>
      <c r="V44" s="106">
        <v>9566</v>
      </c>
      <c r="W44" s="3"/>
    </row>
    <row r="45" spans="1:23" ht="14.25">
      <c r="A45" s="9"/>
      <c r="B45" s="1" t="s">
        <v>123</v>
      </c>
      <c r="C45" s="106">
        <v>21</v>
      </c>
      <c r="D45" s="106">
        <v>2</v>
      </c>
      <c r="E45" s="106">
        <v>19</v>
      </c>
      <c r="F45" s="106">
        <v>16</v>
      </c>
      <c r="G45" s="106">
        <v>4</v>
      </c>
      <c r="H45" s="106">
        <v>1</v>
      </c>
      <c r="I45" s="106" t="s">
        <v>354</v>
      </c>
      <c r="J45" s="106" t="s">
        <v>354</v>
      </c>
      <c r="K45" s="106" t="s">
        <v>354</v>
      </c>
      <c r="L45" s="106" t="s">
        <v>354</v>
      </c>
      <c r="M45" s="106" t="s">
        <v>354</v>
      </c>
      <c r="N45" s="106">
        <v>46</v>
      </c>
      <c r="O45" s="106">
        <v>12</v>
      </c>
      <c r="P45" s="106">
        <v>19</v>
      </c>
      <c r="Q45" s="106">
        <v>4</v>
      </c>
      <c r="R45" s="106">
        <v>11</v>
      </c>
      <c r="S45" s="106">
        <v>32754</v>
      </c>
      <c r="T45" s="106" t="s">
        <v>354</v>
      </c>
      <c r="U45" s="106">
        <v>1353</v>
      </c>
      <c r="V45" s="106">
        <v>403</v>
      </c>
      <c r="W45" s="3"/>
    </row>
    <row r="46" spans="1:23" ht="14.25">
      <c r="A46" s="9"/>
      <c r="B46" s="1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3"/>
    </row>
    <row r="47" spans="1:23" s="71" customFormat="1" ht="14.25">
      <c r="A47" s="164" t="s">
        <v>124</v>
      </c>
      <c r="B47" s="177"/>
      <c r="C47" s="104">
        <f>SUM(C48)</f>
        <v>536</v>
      </c>
      <c r="D47" s="104">
        <f aca="true" t="shared" si="19" ref="D47:J47">SUM(D48)</f>
        <v>48</v>
      </c>
      <c r="E47" s="104">
        <f t="shared" si="19"/>
        <v>488</v>
      </c>
      <c r="F47" s="104">
        <f t="shared" si="19"/>
        <v>277</v>
      </c>
      <c r="G47" s="104">
        <f t="shared" si="19"/>
        <v>200</v>
      </c>
      <c r="H47" s="104">
        <f t="shared" si="19"/>
        <v>50</v>
      </c>
      <c r="I47" s="104">
        <f t="shared" si="19"/>
        <v>4</v>
      </c>
      <c r="J47" s="104">
        <f t="shared" si="19"/>
        <v>3</v>
      </c>
      <c r="K47" s="104" t="s">
        <v>354</v>
      </c>
      <c r="L47" s="104">
        <f aca="true" t="shared" si="20" ref="L47:S47">SUM(L48)</f>
        <v>1</v>
      </c>
      <c r="M47" s="104">
        <f t="shared" si="20"/>
        <v>1</v>
      </c>
      <c r="N47" s="104">
        <f t="shared" si="20"/>
        <v>1781</v>
      </c>
      <c r="O47" s="104">
        <f t="shared" si="20"/>
        <v>530</v>
      </c>
      <c r="P47" s="104">
        <f t="shared" si="20"/>
        <v>563</v>
      </c>
      <c r="Q47" s="104">
        <f t="shared" si="20"/>
        <v>307</v>
      </c>
      <c r="R47" s="104">
        <f t="shared" si="20"/>
        <v>381</v>
      </c>
      <c r="S47" s="104">
        <f t="shared" si="20"/>
        <v>2285890</v>
      </c>
      <c r="T47" s="104" t="s">
        <v>354</v>
      </c>
      <c r="U47" s="104">
        <f>SUM(U48)</f>
        <v>64088</v>
      </c>
      <c r="V47" s="104">
        <f>SUM(V48)</f>
        <v>21198</v>
      </c>
      <c r="W47" s="111"/>
    </row>
    <row r="48" spans="1:23" ht="14.25">
      <c r="A48" s="49"/>
      <c r="B48" s="10" t="s">
        <v>124</v>
      </c>
      <c r="C48" s="106">
        <v>536</v>
      </c>
      <c r="D48" s="106">
        <v>48</v>
      </c>
      <c r="E48" s="106">
        <v>488</v>
      </c>
      <c r="F48" s="106">
        <v>277</v>
      </c>
      <c r="G48" s="106">
        <v>200</v>
      </c>
      <c r="H48" s="106">
        <v>50</v>
      </c>
      <c r="I48" s="106">
        <v>4</v>
      </c>
      <c r="J48" s="106">
        <v>3</v>
      </c>
      <c r="K48" s="106" t="s">
        <v>354</v>
      </c>
      <c r="L48" s="106">
        <v>1</v>
      </c>
      <c r="M48" s="106">
        <v>1</v>
      </c>
      <c r="N48" s="106">
        <v>1781</v>
      </c>
      <c r="O48" s="106">
        <v>530</v>
      </c>
      <c r="P48" s="106">
        <v>563</v>
      </c>
      <c r="Q48" s="106">
        <v>307</v>
      </c>
      <c r="R48" s="106">
        <v>381</v>
      </c>
      <c r="S48" s="106">
        <v>2285890</v>
      </c>
      <c r="T48" s="106" t="s">
        <v>354</v>
      </c>
      <c r="U48" s="106">
        <v>64088</v>
      </c>
      <c r="V48" s="106">
        <v>21198</v>
      </c>
      <c r="W48" s="3"/>
    </row>
    <row r="49" spans="1:23" ht="14.25">
      <c r="A49" s="2"/>
      <c r="B49" s="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3"/>
    </row>
    <row r="50" spans="1:23" s="71" customFormat="1" ht="14.25">
      <c r="A50" s="164" t="s">
        <v>125</v>
      </c>
      <c r="B50" s="165"/>
      <c r="C50" s="104">
        <f>SUM(C51)</f>
        <v>116</v>
      </c>
      <c r="D50" s="104">
        <f aca="true" t="shared" si="21" ref="D50:I50">SUM(D51)</f>
        <v>23</v>
      </c>
      <c r="E50" s="104">
        <f t="shared" si="21"/>
        <v>93</v>
      </c>
      <c r="F50" s="104">
        <f t="shared" si="21"/>
        <v>72</v>
      </c>
      <c r="G50" s="104">
        <f t="shared" si="21"/>
        <v>26</v>
      </c>
      <c r="H50" s="104">
        <f t="shared" si="21"/>
        <v>10</v>
      </c>
      <c r="I50" s="104">
        <f t="shared" si="21"/>
        <v>8</v>
      </c>
      <c r="J50" s="104" t="s">
        <v>354</v>
      </c>
      <c r="K50" s="104" t="s">
        <v>354</v>
      </c>
      <c r="L50" s="104" t="s">
        <v>354</v>
      </c>
      <c r="M50" s="104" t="s">
        <v>354</v>
      </c>
      <c r="N50" s="104">
        <f aca="true" t="shared" si="22" ref="N50:S50">SUM(N51)</f>
        <v>357</v>
      </c>
      <c r="O50" s="104">
        <f t="shared" si="22"/>
        <v>65</v>
      </c>
      <c r="P50" s="104">
        <f t="shared" si="22"/>
        <v>102</v>
      </c>
      <c r="Q50" s="104">
        <f t="shared" si="22"/>
        <v>46</v>
      </c>
      <c r="R50" s="104">
        <f t="shared" si="22"/>
        <v>144</v>
      </c>
      <c r="S50" s="104">
        <f t="shared" si="22"/>
        <v>459348</v>
      </c>
      <c r="T50" s="104" t="s">
        <v>354</v>
      </c>
      <c r="U50" s="104">
        <f>SUM(U51)</f>
        <v>38034</v>
      </c>
      <c r="V50" s="104">
        <f>SUM(V51)</f>
        <v>7074</v>
      </c>
      <c r="W50" s="111"/>
    </row>
    <row r="51" spans="1:23" ht="14.25">
      <c r="A51" s="49"/>
      <c r="B51" s="63" t="s">
        <v>126</v>
      </c>
      <c r="C51" s="106">
        <v>116</v>
      </c>
      <c r="D51" s="106">
        <v>23</v>
      </c>
      <c r="E51" s="106">
        <v>93</v>
      </c>
      <c r="F51" s="106">
        <v>72</v>
      </c>
      <c r="G51" s="106">
        <v>26</v>
      </c>
      <c r="H51" s="106">
        <v>10</v>
      </c>
      <c r="I51" s="106">
        <v>8</v>
      </c>
      <c r="J51" s="106" t="s">
        <v>354</v>
      </c>
      <c r="K51" s="106" t="s">
        <v>354</v>
      </c>
      <c r="L51" s="106" t="s">
        <v>354</v>
      </c>
      <c r="M51" s="106" t="s">
        <v>354</v>
      </c>
      <c r="N51" s="106">
        <v>357</v>
      </c>
      <c r="O51" s="106">
        <v>65</v>
      </c>
      <c r="P51" s="106">
        <v>102</v>
      </c>
      <c r="Q51" s="106">
        <v>46</v>
      </c>
      <c r="R51" s="106">
        <v>144</v>
      </c>
      <c r="S51" s="106">
        <v>459348</v>
      </c>
      <c r="T51" s="106" t="s">
        <v>354</v>
      </c>
      <c r="U51" s="106">
        <v>38034</v>
      </c>
      <c r="V51" s="106">
        <v>7074</v>
      </c>
      <c r="W51" s="3"/>
    </row>
    <row r="52" spans="1:23" ht="14.25">
      <c r="A52" s="2"/>
      <c r="B52" s="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3"/>
    </row>
    <row r="53" spans="1:23" s="71" customFormat="1" ht="14.25">
      <c r="A53" s="164" t="s">
        <v>127</v>
      </c>
      <c r="B53" s="165"/>
      <c r="C53" s="104">
        <f>SUM(C54:C55)</f>
        <v>357</v>
      </c>
      <c r="D53" s="104">
        <f aca="true" t="shared" si="23" ref="D53:J53">SUM(D54:D55)</f>
        <v>41</v>
      </c>
      <c r="E53" s="104">
        <f t="shared" si="23"/>
        <v>316</v>
      </c>
      <c r="F53" s="104">
        <f t="shared" si="23"/>
        <v>181</v>
      </c>
      <c r="G53" s="104">
        <f t="shared" si="23"/>
        <v>128</v>
      </c>
      <c r="H53" s="104">
        <f t="shared" si="23"/>
        <v>43</v>
      </c>
      <c r="I53" s="104">
        <f t="shared" si="23"/>
        <v>4</v>
      </c>
      <c r="J53" s="104">
        <f t="shared" si="23"/>
        <v>1</v>
      </c>
      <c r="K53" s="104" t="s">
        <v>354</v>
      </c>
      <c r="L53" s="104" t="s">
        <v>354</v>
      </c>
      <c r="M53" s="104" t="s">
        <v>354</v>
      </c>
      <c r="N53" s="104">
        <f aca="true" t="shared" si="24" ref="N53:V53">SUM(N54:N55)</f>
        <v>1108</v>
      </c>
      <c r="O53" s="104">
        <f t="shared" si="24"/>
        <v>324</v>
      </c>
      <c r="P53" s="104">
        <f t="shared" si="24"/>
        <v>364</v>
      </c>
      <c r="Q53" s="104">
        <f t="shared" si="24"/>
        <v>165</v>
      </c>
      <c r="R53" s="104">
        <f t="shared" si="24"/>
        <v>255</v>
      </c>
      <c r="S53" s="104">
        <f t="shared" si="24"/>
        <v>1505092</v>
      </c>
      <c r="T53" s="104">
        <f t="shared" si="24"/>
        <v>2150</v>
      </c>
      <c r="U53" s="104">
        <f t="shared" si="24"/>
        <v>61554</v>
      </c>
      <c r="V53" s="104">
        <f t="shared" si="24"/>
        <v>18570</v>
      </c>
      <c r="W53" s="111"/>
    </row>
    <row r="54" spans="1:23" ht="14.25">
      <c r="A54" s="49"/>
      <c r="B54" s="63" t="s">
        <v>128</v>
      </c>
      <c r="C54" s="106">
        <v>264</v>
      </c>
      <c r="D54" s="106">
        <v>25</v>
      </c>
      <c r="E54" s="106">
        <v>239</v>
      </c>
      <c r="F54" s="106">
        <v>129</v>
      </c>
      <c r="G54" s="106">
        <v>95</v>
      </c>
      <c r="H54" s="106">
        <v>36</v>
      </c>
      <c r="I54" s="106">
        <v>4</v>
      </c>
      <c r="J54" s="106" t="s">
        <v>354</v>
      </c>
      <c r="K54" s="106" t="s">
        <v>354</v>
      </c>
      <c r="L54" s="106" t="s">
        <v>354</v>
      </c>
      <c r="M54" s="106" t="s">
        <v>354</v>
      </c>
      <c r="N54" s="106">
        <v>830</v>
      </c>
      <c r="O54" s="106">
        <v>242</v>
      </c>
      <c r="P54" s="106">
        <v>288</v>
      </c>
      <c r="Q54" s="106">
        <v>107</v>
      </c>
      <c r="R54" s="106">
        <v>193</v>
      </c>
      <c r="S54" s="106">
        <v>1099953</v>
      </c>
      <c r="T54" s="106">
        <v>2150</v>
      </c>
      <c r="U54" s="106">
        <v>49463</v>
      </c>
      <c r="V54" s="106">
        <v>14453</v>
      </c>
      <c r="W54" s="3"/>
    </row>
    <row r="55" spans="1:23" ht="14.25">
      <c r="A55" s="2"/>
      <c r="B55" s="5" t="s">
        <v>129</v>
      </c>
      <c r="C55" s="106">
        <v>93</v>
      </c>
      <c r="D55" s="106">
        <v>16</v>
      </c>
      <c r="E55" s="106">
        <v>77</v>
      </c>
      <c r="F55" s="106">
        <v>52</v>
      </c>
      <c r="G55" s="106">
        <v>33</v>
      </c>
      <c r="H55" s="106">
        <v>7</v>
      </c>
      <c r="I55" s="106" t="s">
        <v>354</v>
      </c>
      <c r="J55" s="106">
        <v>1</v>
      </c>
      <c r="K55" s="106" t="s">
        <v>354</v>
      </c>
      <c r="L55" s="106" t="s">
        <v>354</v>
      </c>
      <c r="M55" s="106" t="s">
        <v>354</v>
      </c>
      <c r="N55" s="106">
        <v>278</v>
      </c>
      <c r="O55" s="106">
        <v>82</v>
      </c>
      <c r="P55" s="106">
        <v>76</v>
      </c>
      <c r="Q55" s="106">
        <v>58</v>
      </c>
      <c r="R55" s="106">
        <v>62</v>
      </c>
      <c r="S55" s="106">
        <v>405139</v>
      </c>
      <c r="T55" s="106" t="s">
        <v>354</v>
      </c>
      <c r="U55" s="106">
        <v>12091</v>
      </c>
      <c r="V55" s="106">
        <v>4117</v>
      </c>
      <c r="W55" s="3"/>
    </row>
    <row r="56" spans="1:23" ht="14.25">
      <c r="A56" s="2"/>
      <c r="B56" s="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3"/>
    </row>
    <row r="57" spans="1:23" s="71" customFormat="1" ht="14.25">
      <c r="A57" s="164" t="s">
        <v>340</v>
      </c>
      <c r="B57" s="165"/>
      <c r="C57" s="104">
        <f>SUM(C58:C61)</f>
        <v>1545</v>
      </c>
      <c r="D57" s="104">
        <f aca="true" t="shared" si="25" ref="D57:K57">SUM(D58:D61)</f>
        <v>208</v>
      </c>
      <c r="E57" s="104">
        <f t="shared" si="25"/>
        <v>1337</v>
      </c>
      <c r="F57" s="104">
        <f t="shared" si="25"/>
        <v>1113</v>
      </c>
      <c r="G57" s="104">
        <f t="shared" si="25"/>
        <v>300</v>
      </c>
      <c r="H57" s="104">
        <f t="shared" si="25"/>
        <v>105</v>
      </c>
      <c r="I57" s="104">
        <f t="shared" si="25"/>
        <v>22</v>
      </c>
      <c r="J57" s="104">
        <f t="shared" si="25"/>
        <v>4</v>
      </c>
      <c r="K57" s="104">
        <f t="shared" si="25"/>
        <v>1</v>
      </c>
      <c r="L57" s="104" t="s">
        <v>354</v>
      </c>
      <c r="M57" s="104" t="s">
        <v>354</v>
      </c>
      <c r="N57" s="104">
        <f aca="true" t="shared" si="26" ref="N57:V57">SUM(N58:N61)</f>
        <v>3715</v>
      </c>
      <c r="O57" s="104">
        <f t="shared" si="26"/>
        <v>832</v>
      </c>
      <c r="P57" s="104">
        <f t="shared" si="26"/>
        <v>1449</v>
      </c>
      <c r="Q57" s="104">
        <f t="shared" si="26"/>
        <v>385</v>
      </c>
      <c r="R57" s="104">
        <f t="shared" si="26"/>
        <v>1049</v>
      </c>
      <c r="S57" s="104">
        <f t="shared" si="26"/>
        <v>2475757</v>
      </c>
      <c r="T57" s="104">
        <f t="shared" si="26"/>
        <v>1556</v>
      </c>
      <c r="U57" s="104">
        <f t="shared" si="26"/>
        <v>127858</v>
      </c>
      <c r="V57" s="104">
        <f t="shared" si="26"/>
        <v>47302</v>
      </c>
      <c r="W57" s="111"/>
    </row>
    <row r="58" spans="1:23" ht="14.25">
      <c r="A58" s="49"/>
      <c r="B58" s="63" t="s">
        <v>130</v>
      </c>
      <c r="C58" s="106">
        <v>495</v>
      </c>
      <c r="D58" s="106">
        <v>51</v>
      </c>
      <c r="E58" s="106">
        <v>444</v>
      </c>
      <c r="F58" s="106">
        <v>258</v>
      </c>
      <c r="G58" s="106">
        <v>167</v>
      </c>
      <c r="H58" s="106">
        <v>55</v>
      </c>
      <c r="I58" s="106">
        <v>12</v>
      </c>
      <c r="J58" s="106">
        <v>3</v>
      </c>
      <c r="K58" s="106" t="s">
        <v>354</v>
      </c>
      <c r="L58" s="106" t="s">
        <v>354</v>
      </c>
      <c r="M58" s="106" t="s">
        <v>354</v>
      </c>
      <c r="N58" s="106">
        <v>1589</v>
      </c>
      <c r="O58" s="106">
        <v>471</v>
      </c>
      <c r="P58" s="106">
        <v>514</v>
      </c>
      <c r="Q58" s="106">
        <v>210</v>
      </c>
      <c r="R58" s="106">
        <v>394</v>
      </c>
      <c r="S58" s="106">
        <v>862140</v>
      </c>
      <c r="T58" s="106">
        <v>418</v>
      </c>
      <c r="U58" s="106">
        <v>43744</v>
      </c>
      <c r="V58" s="106">
        <v>15164</v>
      </c>
      <c r="W58" s="3"/>
    </row>
    <row r="59" spans="1:23" ht="14.25">
      <c r="A59" s="2"/>
      <c r="B59" s="63" t="s">
        <v>131</v>
      </c>
      <c r="C59" s="106">
        <v>821</v>
      </c>
      <c r="D59" s="106">
        <v>105</v>
      </c>
      <c r="E59" s="106">
        <v>716</v>
      </c>
      <c r="F59" s="106">
        <v>719</v>
      </c>
      <c r="G59" s="106">
        <v>80</v>
      </c>
      <c r="H59" s="106">
        <v>17</v>
      </c>
      <c r="I59" s="106">
        <v>4</v>
      </c>
      <c r="J59" s="106" t="s">
        <v>354</v>
      </c>
      <c r="K59" s="106">
        <v>1</v>
      </c>
      <c r="L59" s="106" t="s">
        <v>354</v>
      </c>
      <c r="M59" s="106" t="s">
        <v>354</v>
      </c>
      <c r="N59" s="106">
        <v>1431</v>
      </c>
      <c r="O59" s="106">
        <v>267</v>
      </c>
      <c r="P59" s="106">
        <v>748</v>
      </c>
      <c r="Q59" s="106">
        <v>63</v>
      </c>
      <c r="R59" s="106">
        <v>353</v>
      </c>
      <c r="S59" s="106">
        <v>1025851</v>
      </c>
      <c r="T59" s="106">
        <v>875</v>
      </c>
      <c r="U59" s="106">
        <v>65931</v>
      </c>
      <c r="V59" s="106">
        <v>24005</v>
      </c>
      <c r="W59" s="3"/>
    </row>
    <row r="60" spans="1:23" ht="14.25">
      <c r="A60" s="60"/>
      <c r="B60" s="63" t="s">
        <v>132</v>
      </c>
      <c r="C60" s="106">
        <v>73</v>
      </c>
      <c r="D60" s="106">
        <v>19</v>
      </c>
      <c r="E60" s="106">
        <v>54</v>
      </c>
      <c r="F60" s="106">
        <v>23</v>
      </c>
      <c r="G60" s="106">
        <v>18</v>
      </c>
      <c r="H60" s="106">
        <v>27</v>
      </c>
      <c r="I60" s="106">
        <v>5</v>
      </c>
      <c r="J60" s="106" t="s">
        <v>354</v>
      </c>
      <c r="K60" s="106" t="s">
        <v>304</v>
      </c>
      <c r="L60" s="106" t="s">
        <v>354</v>
      </c>
      <c r="M60" s="106" t="s">
        <v>354</v>
      </c>
      <c r="N60" s="106">
        <v>337</v>
      </c>
      <c r="O60" s="106">
        <v>49</v>
      </c>
      <c r="P60" s="106">
        <v>58</v>
      </c>
      <c r="Q60" s="106">
        <v>81</v>
      </c>
      <c r="R60" s="106">
        <v>149</v>
      </c>
      <c r="S60" s="106">
        <v>225395</v>
      </c>
      <c r="T60" s="106" t="s">
        <v>354</v>
      </c>
      <c r="U60" s="106">
        <v>4860</v>
      </c>
      <c r="V60" s="106">
        <v>2706</v>
      </c>
      <c r="W60" s="3"/>
    </row>
    <row r="61" spans="1:23" ht="14.25">
      <c r="A61" s="2"/>
      <c r="B61" s="63" t="s">
        <v>133</v>
      </c>
      <c r="C61" s="106">
        <v>156</v>
      </c>
      <c r="D61" s="106">
        <v>33</v>
      </c>
      <c r="E61" s="106">
        <v>123</v>
      </c>
      <c r="F61" s="106">
        <v>113</v>
      </c>
      <c r="G61" s="106">
        <v>35</v>
      </c>
      <c r="H61" s="106">
        <v>6</v>
      </c>
      <c r="I61" s="106">
        <v>1</v>
      </c>
      <c r="J61" s="106">
        <v>1</v>
      </c>
      <c r="K61" s="106" t="s">
        <v>354</v>
      </c>
      <c r="L61" s="106" t="s">
        <v>354</v>
      </c>
      <c r="M61" s="106" t="s">
        <v>354</v>
      </c>
      <c r="N61" s="106">
        <v>358</v>
      </c>
      <c r="O61" s="106">
        <v>45</v>
      </c>
      <c r="P61" s="106">
        <v>129</v>
      </c>
      <c r="Q61" s="106">
        <v>31</v>
      </c>
      <c r="R61" s="106">
        <v>153</v>
      </c>
      <c r="S61" s="106">
        <v>362371</v>
      </c>
      <c r="T61" s="106">
        <v>263</v>
      </c>
      <c r="U61" s="106">
        <v>13323</v>
      </c>
      <c r="V61" s="106">
        <v>5427</v>
      </c>
      <c r="W61" s="3"/>
    </row>
    <row r="62" spans="1:23" ht="14.25">
      <c r="A62" s="2"/>
      <c r="B62" s="63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3"/>
    </row>
    <row r="63" spans="1:23" s="71" customFormat="1" ht="14.25">
      <c r="A63" s="164" t="s">
        <v>134</v>
      </c>
      <c r="B63" s="165"/>
      <c r="C63" s="104">
        <f>SUM(C64)</f>
        <v>382</v>
      </c>
      <c r="D63" s="104">
        <f aca="true" t="shared" si="27" ref="D63:J63">SUM(D64)</f>
        <v>95</v>
      </c>
      <c r="E63" s="104">
        <f t="shared" si="27"/>
        <v>287</v>
      </c>
      <c r="F63" s="104">
        <f t="shared" si="27"/>
        <v>211</v>
      </c>
      <c r="G63" s="104">
        <f t="shared" si="27"/>
        <v>145</v>
      </c>
      <c r="H63" s="104">
        <f t="shared" si="27"/>
        <v>21</v>
      </c>
      <c r="I63" s="104">
        <f t="shared" si="27"/>
        <v>4</v>
      </c>
      <c r="J63" s="104">
        <f t="shared" si="27"/>
        <v>1</v>
      </c>
      <c r="K63" s="104" t="s">
        <v>354</v>
      </c>
      <c r="L63" s="104" t="s">
        <v>354</v>
      </c>
      <c r="M63" s="104" t="s">
        <v>354</v>
      </c>
      <c r="N63" s="104">
        <f aca="true" t="shared" si="28" ref="N63:V63">SUM(N64)</f>
        <v>1059</v>
      </c>
      <c r="O63" s="104">
        <f t="shared" si="28"/>
        <v>277</v>
      </c>
      <c r="P63" s="104">
        <f t="shared" si="28"/>
        <v>337</v>
      </c>
      <c r="Q63" s="104">
        <f t="shared" si="28"/>
        <v>221</v>
      </c>
      <c r="R63" s="104">
        <f t="shared" si="28"/>
        <v>224</v>
      </c>
      <c r="S63" s="104">
        <f t="shared" si="28"/>
        <v>2241840</v>
      </c>
      <c r="T63" s="104">
        <f t="shared" si="28"/>
        <v>4702</v>
      </c>
      <c r="U63" s="104">
        <f t="shared" si="28"/>
        <v>74454</v>
      </c>
      <c r="V63" s="104">
        <f t="shared" si="28"/>
        <v>14091</v>
      </c>
      <c r="W63" s="111"/>
    </row>
    <row r="64" spans="1:23" ht="14.25">
      <c r="A64" s="49"/>
      <c r="B64" s="63" t="s">
        <v>134</v>
      </c>
      <c r="C64" s="106">
        <v>382</v>
      </c>
      <c r="D64" s="106">
        <v>95</v>
      </c>
      <c r="E64" s="106">
        <v>287</v>
      </c>
      <c r="F64" s="106">
        <v>211</v>
      </c>
      <c r="G64" s="106">
        <v>145</v>
      </c>
      <c r="H64" s="106">
        <v>21</v>
      </c>
      <c r="I64" s="106">
        <v>4</v>
      </c>
      <c r="J64" s="106">
        <v>1</v>
      </c>
      <c r="K64" s="106" t="s">
        <v>354</v>
      </c>
      <c r="L64" s="106" t="s">
        <v>354</v>
      </c>
      <c r="M64" s="106" t="s">
        <v>354</v>
      </c>
      <c r="N64" s="106">
        <v>1059</v>
      </c>
      <c r="O64" s="106">
        <v>277</v>
      </c>
      <c r="P64" s="106">
        <v>337</v>
      </c>
      <c r="Q64" s="106">
        <v>221</v>
      </c>
      <c r="R64" s="106">
        <v>224</v>
      </c>
      <c r="S64" s="106">
        <v>2241840</v>
      </c>
      <c r="T64" s="106">
        <v>4702</v>
      </c>
      <c r="U64" s="106">
        <v>74454</v>
      </c>
      <c r="V64" s="106">
        <v>14091</v>
      </c>
      <c r="W64" s="3"/>
    </row>
    <row r="65" spans="1:23" ht="14.25">
      <c r="A65" s="49"/>
      <c r="B65" s="63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3"/>
    </row>
    <row r="66" spans="1:23" s="71" customFormat="1" ht="14.25">
      <c r="A66" s="164" t="s">
        <v>135</v>
      </c>
      <c r="B66" s="165"/>
      <c r="C66" s="104">
        <f>SUM(C67:C72)</f>
        <v>1284</v>
      </c>
      <c r="D66" s="104">
        <f aca="true" t="shared" si="29" ref="D66:L66">SUM(D67:D72)</f>
        <v>316</v>
      </c>
      <c r="E66" s="104">
        <f t="shared" si="29"/>
        <v>968</v>
      </c>
      <c r="F66" s="104">
        <f t="shared" si="29"/>
        <v>814</v>
      </c>
      <c r="G66" s="104">
        <f t="shared" si="29"/>
        <v>241</v>
      </c>
      <c r="H66" s="104">
        <f t="shared" si="29"/>
        <v>142</v>
      </c>
      <c r="I66" s="104">
        <f t="shared" si="29"/>
        <v>62</v>
      </c>
      <c r="J66" s="104">
        <f t="shared" si="29"/>
        <v>16</v>
      </c>
      <c r="K66" s="104">
        <f t="shared" si="29"/>
        <v>7</v>
      </c>
      <c r="L66" s="104">
        <f t="shared" si="29"/>
        <v>2</v>
      </c>
      <c r="M66" s="104" t="s">
        <v>354</v>
      </c>
      <c r="N66" s="104">
        <f aca="true" t="shared" si="30" ref="N66:V66">SUM(N67:N72)</f>
        <v>4503</v>
      </c>
      <c r="O66" s="104">
        <f t="shared" si="30"/>
        <v>617</v>
      </c>
      <c r="P66" s="104">
        <f t="shared" si="30"/>
        <v>1002</v>
      </c>
      <c r="Q66" s="104">
        <f t="shared" si="30"/>
        <v>732</v>
      </c>
      <c r="R66" s="104">
        <f t="shared" si="30"/>
        <v>2152</v>
      </c>
      <c r="S66" s="104">
        <f t="shared" si="30"/>
        <v>3905459</v>
      </c>
      <c r="T66" s="104">
        <f t="shared" si="30"/>
        <v>6208</v>
      </c>
      <c r="U66" s="104">
        <f t="shared" si="30"/>
        <v>175925</v>
      </c>
      <c r="V66" s="104">
        <f t="shared" si="30"/>
        <v>45758</v>
      </c>
      <c r="W66" s="111"/>
    </row>
    <row r="67" spans="1:23" ht="14.25">
      <c r="A67" s="49"/>
      <c r="B67" s="63" t="s">
        <v>136</v>
      </c>
      <c r="C67" s="106">
        <v>177</v>
      </c>
      <c r="D67" s="106">
        <v>6</v>
      </c>
      <c r="E67" s="106">
        <v>171</v>
      </c>
      <c r="F67" s="106">
        <v>128</v>
      </c>
      <c r="G67" s="106">
        <v>38</v>
      </c>
      <c r="H67" s="106">
        <v>9</v>
      </c>
      <c r="I67" s="106">
        <v>2</v>
      </c>
      <c r="J67" s="106" t="s">
        <v>354</v>
      </c>
      <c r="K67" s="106" t="s">
        <v>354</v>
      </c>
      <c r="L67" s="106" t="s">
        <v>354</v>
      </c>
      <c r="M67" s="106" t="s">
        <v>354</v>
      </c>
      <c r="N67" s="106">
        <v>407</v>
      </c>
      <c r="O67" s="106">
        <v>144</v>
      </c>
      <c r="P67" s="106">
        <v>172</v>
      </c>
      <c r="Q67" s="106">
        <v>21</v>
      </c>
      <c r="R67" s="106">
        <v>70</v>
      </c>
      <c r="S67" s="106">
        <v>269781</v>
      </c>
      <c r="T67" s="106">
        <v>115</v>
      </c>
      <c r="U67" s="106">
        <v>6512</v>
      </c>
      <c r="V67" s="106" t="s">
        <v>354</v>
      </c>
      <c r="W67" s="3"/>
    </row>
    <row r="68" spans="1:23" ht="14.25">
      <c r="A68" s="2"/>
      <c r="B68" s="5" t="s">
        <v>137</v>
      </c>
      <c r="C68" s="106">
        <v>412</v>
      </c>
      <c r="D68" s="106">
        <v>172</v>
      </c>
      <c r="E68" s="106">
        <v>240</v>
      </c>
      <c r="F68" s="106">
        <v>154</v>
      </c>
      <c r="G68" s="106">
        <v>104</v>
      </c>
      <c r="H68" s="106">
        <v>94</v>
      </c>
      <c r="I68" s="106">
        <v>44</v>
      </c>
      <c r="J68" s="106">
        <v>11</v>
      </c>
      <c r="K68" s="106">
        <v>5</v>
      </c>
      <c r="L68" s="106" t="s">
        <v>354</v>
      </c>
      <c r="M68" s="106" t="s">
        <v>354</v>
      </c>
      <c r="N68" s="106">
        <v>2223</v>
      </c>
      <c r="O68" s="106">
        <v>184</v>
      </c>
      <c r="P68" s="106">
        <v>245</v>
      </c>
      <c r="Q68" s="106">
        <v>399</v>
      </c>
      <c r="R68" s="106">
        <v>1395</v>
      </c>
      <c r="S68" s="106">
        <v>1558466</v>
      </c>
      <c r="T68" s="106">
        <v>430</v>
      </c>
      <c r="U68" s="106">
        <v>28699</v>
      </c>
      <c r="V68" s="106">
        <v>14040</v>
      </c>
      <c r="W68" s="3"/>
    </row>
    <row r="69" spans="1:23" ht="14.25">
      <c r="A69" s="2"/>
      <c r="B69" s="5" t="s">
        <v>138</v>
      </c>
      <c r="C69" s="106">
        <v>121</v>
      </c>
      <c r="D69" s="106">
        <v>26</v>
      </c>
      <c r="E69" s="106">
        <v>95</v>
      </c>
      <c r="F69" s="106">
        <v>97</v>
      </c>
      <c r="G69" s="106">
        <v>19</v>
      </c>
      <c r="H69" s="106">
        <v>4</v>
      </c>
      <c r="I69" s="106">
        <v>1</v>
      </c>
      <c r="J69" s="106" t="s">
        <v>354</v>
      </c>
      <c r="K69" s="106" t="s">
        <v>354</v>
      </c>
      <c r="L69" s="106" t="s">
        <v>354</v>
      </c>
      <c r="M69" s="106" t="s">
        <v>354</v>
      </c>
      <c r="N69" s="106">
        <v>243</v>
      </c>
      <c r="O69" s="106">
        <v>50</v>
      </c>
      <c r="P69" s="106">
        <v>94</v>
      </c>
      <c r="Q69" s="106">
        <v>31</v>
      </c>
      <c r="R69" s="106">
        <v>68</v>
      </c>
      <c r="S69" s="106">
        <v>172056</v>
      </c>
      <c r="T69" s="106">
        <v>26</v>
      </c>
      <c r="U69" s="106">
        <v>23121</v>
      </c>
      <c r="V69" s="106">
        <v>2888</v>
      </c>
      <c r="W69" s="3"/>
    </row>
    <row r="70" spans="1:23" ht="14.25">
      <c r="A70" s="2"/>
      <c r="B70" s="5" t="s">
        <v>328</v>
      </c>
      <c r="C70" s="106">
        <v>89</v>
      </c>
      <c r="D70" s="106">
        <v>11</v>
      </c>
      <c r="E70" s="106">
        <v>78</v>
      </c>
      <c r="F70" s="106">
        <v>63</v>
      </c>
      <c r="G70" s="106">
        <v>15</v>
      </c>
      <c r="H70" s="106">
        <v>9</v>
      </c>
      <c r="I70" s="106">
        <v>2</v>
      </c>
      <c r="J70" s="106" t="s">
        <v>354</v>
      </c>
      <c r="K70" s="106" t="s">
        <v>354</v>
      </c>
      <c r="L70" s="106" t="s">
        <v>354</v>
      </c>
      <c r="M70" s="106" t="s">
        <v>354</v>
      </c>
      <c r="N70" s="106">
        <v>244</v>
      </c>
      <c r="O70" s="106">
        <v>72</v>
      </c>
      <c r="P70" s="106">
        <v>93</v>
      </c>
      <c r="Q70" s="106">
        <v>19</v>
      </c>
      <c r="R70" s="106">
        <v>60</v>
      </c>
      <c r="S70" s="106">
        <v>121029</v>
      </c>
      <c r="T70" s="106" t="s">
        <v>354</v>
      </c>
      <c r="U70" s="106">
        <v>10304</v>
      </c>
      <c r="V70" s="106">
        <v>2149</v>
      </c>
      <c r="W70" s="3"/>
    </row>
    <row r="71" spans="1:23" ht="14.25" customHeight="1">
      <c r="A71" s="2"/>
      <c r="B71" s="140" t="s">
        <v>329</v>
      </c>
      <c r="C71" s="106">
        <v>66</v>
      </c>
      <c r="D71" s="106">
        <v>30</v>
      </c>
      <c r="E71" s="106">
        <v>36</v>
      </c>
      <c r="F71" s="106">
        <v>56</v>
      </c>
      <c r="G71" s="106">
        <v>6</v>
      </c>
      <c r="H71" s="106">
        <v>2</v>
      </c>
      <c r="I71" s="106">
        <v>1</v>
      </c>
      <c r="J71" s="106">
        <v>1</v>
      </c>
      <c r="K71" s="106" t="s">
        <v>354</v>
      </c>
      <c r="L71" s="106" t="s">
        <v>354</v>
      </c>
      <c r="M71" s="106" t="s">
        <v>354</v>
      </c>
      <c r="N71" s="106">
        <v>149</v>
      </c>
      <c r="O71" s="106">
        <v>14</v>
      </c>
      <c r="P71" s="106">
        <v>36</v>
      </c>
      <c r="Q71" s="106">
        <v>13</v>
      </c>
      <c r="R71" s="106">
        <v>86</v>
      </c>
      <c r="S71" s="106">
        <v>143245</v>
      </c>
      <c r="T71" s="106" t="s">
        <v>354</v>
      </c>
      <c r="U71" s="106">
        <v>7765</v>
      </c>
      <c r="V71" s="106">
        <v>2538</v>
      </c>
      <c r="W71" s="3"/>
    </row>
    <row r="72" spans="1:23" ht="14.25">
      <c r="A72" s="2"/>
      <c r="B72" s="5" t="s">
        <v>139</v>
      </c>
      <c r="C72" s="106">
        <v>419</v>
      </c>
      <c r="D72" s="106">
        <v>71</v>
      </c>
      <c r="E72" s="106">
        <v>348</v>
      </c>
      <c r="F72" s="106">
        <v>316</v>
      </c>
      <c r="G72" s="106">
        <v>59</v>
      </c>
      <c r="H72" s="106">
        <v>24</v>
      </c>
      <c r="I72" s="106">
        <v>12</v>
      </c>
      <c r="J72" s="106">
        <v>4</v>
      </c>
      <c r="K72" s="106">
        <v>2</v>
      </c>
      <c r="L72" s="106">
        <v>2</v>
      </c>
      <c r="M72" s="106" t="s">
        <v>354</v>
      </c>
      <c r="N72" s="106">
        <v>1237</v>
      </c>
      <c r="O72" s="106">
        <v>153</v>
      </c>
      <c r="P72" s="106">
        <v>362</v>
      </c>
      <c r="Q72" s="106">
        <v>249</v>
      </c>
      <c r="R72" s="106">
        <v>473</v>
      </c>
      <c r="S72" s="106">
        <v>1640882</v>
      </c>
      <c r="T72" s="106">
        <v>5637</v>
      </c>
      <c r="U72" s="106">
        <v>99524</v>
      </c>
      <c r="V72" s="106">
        <v>24143</v>
      </c>
      <c r="W72" s="3"/>
    </row>
    <row r="73" spans="1:23" ht="14.25">
      <c r="A73" s="2"/>
      <c r="B73" s="5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3"/>
    </row>
    <row r="74" spans="1:23" s="71" customFormat="1" ht="14.25">
      <c r="A74" s="164" t="s">
        <v>140</v>
      </c>
      <c r="B74" s="165"/>
      <c r="C74" s="104">
        <f>SUM(C76,'168'!C10)</f>
        <v>1065</v>
      </c>
      <c r="D74" s="104">
        <f>SUM(D76,'168'!D10)</f>
        <v>437</v>
      </c>
      <c r="E74" s="104">
        <f>SUM(E76,'168'!E10)</f>
        <v>628</v>
      </c>
      <c r="F74" s="104">
        <f>SUM(F76,'168'!F10)</f>
        <v>420</v>
      </c>
      <c r="G74" s="104">
        <f>SUM(G76,'168'!G10)</f>
        <v>268</v>
      </c>
      <c r="H74" s="104">
        <f>SUM(H76,'168'!H10)</f>
        <v>217</v>
      </c>
      <c r="I74" s="104">
        <f>SUM(I76,'168'!I10)</f>
        <v>126</v>
      </c>
      <c r="J74" s="104">
        <f>SUM(J76,'168'!J10)</f>
        <v>15</v>
      </c>
      <c r="K74" s="104">
        <f>SUM(K76,'168'!K10)</f>
        <v>11</v>
      </c>
      <c r="L74" s="104">
        <f>SUM(L76,'168'!L10)</f>
        <v>4</v>
      </c>
      <c r="M74" s="104">
        <f>SUM(M76,'168'!M10)</f>
        <v>4</v>
      </c>
      <c r="N74" s="104">
        <f>SUM(N76,'168'!N10)</f>
        <v>6180</v>
      </c>
      <c r="O74" s="104">
        <f>SUM(O76,'168'!O10)</f>
        <v>713</v>
      </c>
      <c r="P74" s="104">
        <f>SUM(P76,'168'!P10)</f>
        <v>484</v>
      </c>
      <c r="Q74" s="104">
        <f>SUM(Q76,'168'!Q10)</f>
        <v>3994</v>
      </c>
      <c r="R74" s="104">
        <f>SUM(R76,'168'!R10)</f>
        <v>989</v>
      </c>
      <c r="S74" s="104">
        <f>SUM(S76,'168'!S10)</f>
        <v>13112422</v>
      </c>
      <c r="T74" s="104">
        <f>SUM(T76,'168'!T10)</f>
        <v>1753425</v>
      </c>
      <c r="U74" s="104">
        <f>SUM(U76,'168'!U10)</f>
        <v>1008381</v>
      </c>
      <c r="V74" s="104">
        <f>SUM(V76,'168'!V10)</f>
        <v>15705</v>
      </c>
      <c r="W74" s="111"/>
    </row>
    <row r="75" spans="1:23" ht="14.25">
      <c r="A75" s="49"/>
      <c r="B75" s="50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3"/>
    </row>
    <row r="76" spans="1:23" s="71" customFormat="1" ht="14.25">
      <c r="A76" s="164" t="s">
        <v>141</v>
      </c>
      <c r="B76" s="165"/>
      <c r="C76" s="105">
        <f>SUM(C77)</f>
        <v>738</v>
      </c>
      <c r="D76" s="105">
        <f aca="true" t="shared" si="31" ref="D76:U76">SUM(D77)</f>
        <v>413</v>
      </c>
      <c r="E76" s="105">
        <f t="shared" si="31"/>
        <v>325</v>
      </c>
      <c r="F76" s="105">
        <f t="shared" si="31"/>
        <v>147</v>
      </c>
      <c r="G76" s="105">
        <f t="shared" si="31"/>
        <v>219</v>
      </c>
      <c r="H76" s="105">
        <f t="shared" si="31"/>
        <v>212</v>
      </c>
      <c r="I76" s="105">
        <f t="shared" si="31"/>
        <v>126</v>
      </c>
      <c r="J76" s="105">
        <f t="shared" si="31"/>
        <v>15</v>
      </c>
      <c r="K76" s="105">
        <f t="shared" si="31"/>
        <v>11</v>
      </c>
      <c r="L76" s="105">
        <f t="shared" si="31"/>
        <v>4</v>
      </c>
      <c r="M76" s="105">
        <f t="shared" si="31"/>
        <v>4</v>
      </c>
      <c r="N76" s="104">
        <f t="shared" si="31"/>
        <v>5548</v>
      </c>
      <c r="O76" s="105">
        <f t="shared" si="31"/>
        <v>387</v>
      </c>
      <c r="P76" s="105">
        <f t="shared" si="31"/>
        <v>281</v>
      </c>
      <c r="Q76" s="105">
        <f t="shared" si="31"/>
        <v>3926</v>
      </c>
      <c r="R76" s="105">
        <f t="shared" si="31"/>
        <v>954</v>
      </c>
      <c r="S76" s="105">
        <f t="shared" si="31"/>
        <v>12685290</v>
      </c>
      <c r="T76" s="105">
        <f t="shared" si="31"/>
        <v>1690605</v>
      </c>
      <c r="U76" s="105">
        <f t="shared" si="31"/>
        <v>934238</v>
      </c>
      <c r="V76" s="105" t="s">
        <v>354</v>
      </c>
      <c r="W76" s="111"/>
    </row>
    <row r="77" spans="1:23" ht="14.25">
      <c r="A77" s="49"/>
      <c r="B77" s="10" t="s">
        <v>141</v>
      </c>
      <c r="C77" s="107">
        <v>738</v>
      </c>
      <c r="D77" s="73">
        <v>413</v>
      </c>
      <c r="E77" s="73">
        <v>325</v>
      </c>
      <c r="F77" s="73">
        <v>147</v>
      </c>
      <c r="G77" s="73">
        <v>219</v>
      </c>
      <c r="H77" s="73">
        <v>212</v>
      </c>
      <c r="I77" s="73">
        <v>126</v>
      </c>
      <c r="J77" s="73">
        <v>15</v>
      </c>
      <c r="K77" s="73">
        <v>11</v>
      </c>
      <c r="L77" s="73">
        <v>4</v>
      </c>
      <c r="M77" s="73">
        <v>4</v>
      </c>
      <c r="N77" s="73">
        <v>5548</v>
      </c>
      <c r="O77" s="73">
        <v>387</v>
      </c>
      <c r="P77" s="73">
        <v>281</v>
      </c>
      <c r="Q77" s="73">
        <v>3926</v>
      </c>
      <c r="R77" s="73">
        <v>954</v>
      </c>
      <c r="S77" s="73">
        <v>12685290</v>
      </c>
      <c r="T77" s="73">
        <v>1690605</v>
      </c>
      <c r="U77" s="73">
        <v>934238</v>
      </c>
      <c r="V77" s="73" t="s">
        <v>354</v>
      </c>
      <c r="W77" s="3"/>
    </row>
    <row r="78" spans="1:23" ht="14.25">
      <c r="A78" s="4"/>
      <c r="B78" s="1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</row>
    <row r="79" spans="1:23" ht="14.25">
      <c r="A79" s="4"/>
      <c r="B79" s="1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3"/>
    </row>
    <row r="80" spans="1:23" ht="14.25">
      <c r="A80" s="96"/>
      <c r="B80" s="110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3"/>
    </row>
    <row r="81" spans="1:23" ht="14.25">
      <c r="A81" s="109" t="s">
        <v>250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</sheetData>
  <sheetProtection/>
  <mergeCells count="33">
    <mergeCell ref="A66:B66"/>
    <mergeCell ref="A74:B74"/>
    <mergeCell ref="A76:B76"/>
    <mergeCell ref="T7:T9"/>
    <mergeCell ref="A5:V5"/>
    <mergeCell ref="A43:B43"/>
    <mergeCell ref="A47:B47"/>
    <mergeCell ref="A50:B50"/>
    <mergeCell ref="A53:B53"/>
    <mergeCell ref="A57:B57"/>
    <mergeCell ref="A63:B63"/>
    <mergeCell ref="A23:B23"/>
    <mergeCell ref="A26:B26"/>
    <mergeCell ref="A30:B30"/>
    <mergeCell ref="A35:B35"/>
    <mergeCell ref="A37:B37"/>
    <mergeCell ref="A40:B40"/>
    <mergeCell ref="A10:B10"/>
    <mergeCell ref="A12:B12"/>
    <mergeCell ref="A13:B13"/>
    <mergeCell ref="A15:B15"/>
    <mergeCell ref="A19:B19"/>
    <mergeCell ref="A7:B9"/>
    <mergeCell ref="S7:S9"/>
    <mergeCell ref="U7:U9"/>
    <mergeCell ref="C8:C9"/>
    <mergeCell ref="D8:E8"/>
    <mergeCell ref="F8:M8"/>
    <mergeCell ref="N8:N9"/>
    <mergeCell ref="O8:P8"/>
    <mergeCell ref="Q8:R8"/>
    <mergeCell ref="C7:M7"/>
    <mergeCell ref="N7:R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51">
      <selection activeCell="A70" sqref="A70"/>
    </sheetView>
  </sheetViews>
  <sheetFormatPr defaultColWidth="9.00390625" defaultRowHeight="13.5"/>
  <cols>
    <col min="1" max="1" width="3.375" style="70" customWidth="1"/>
    <col min="2" max="2" width="45.25390625" style="70" customWidth="1"/>
    <col min="3" max="18" width="10.625" style="70" customWidth="1"/>
    <col min="19" max="19" width="14.50390625" style="70" customWidth="1"/>
    <col min="20" max="20" width="12.375" style="70" customWidth="1"/>
    <col min="21" max="21" width="16.375" style="70" customWidth="1"/>
    <col min="22" max="22" width="16.75390625" style="70" customWidth="1"/>
    <col min="23" max="16384" width="9.00390625" style="70" customWidth="1"/>
  </cols>
  <sheetData>
    <row r="1" spans="1:23" ht="14.25">
      <c r="A1" s="118" t="s">
        <v>311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6" t="s">
        <v>310</v>
      </c>
      <c r="W1" s="3"/>
    </row>
    <row r="2" spans="1:23" ht="14.25">
      <c r="A2" s="1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6"/>
      <c r="W2" s="3"/>
    </row>
    <row r="3" spans="1:23" ht="14.25">
      <c r="A3" s="11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6"/>
      <c r="W3" s="3"/>
    </row>
    <row r="4" spans="1:23" ht="14.25">
      <c r="A4" s="11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6"/>
      <c r="W4" s="3"/>
    </row>
    <row r="5" spans="1:23" ht="14.25">
      <c r="A5" s="179" t="s">
        <v>345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4"/>
    </row>
    <row r="6" spans="1:23" ht="1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4"/>
    </row>
    <row r="7" spans="1:23" ht="18" customHeight="1">
      <c r="A7" s="169" t="s">
        <v>346</v>
      </c>
      <c r="B7" s="170"/>
      <c r="C7" s="158" t="s">
        <v>351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 t="s">
        <v>355</v>
      </c>
      <c r="O7" s="158"/>
      <c r="P7" s="158"/>
      <c r="Q7" s="158"/>
      <c r="R7" s="158"/>
      <c r="S7" s="153" t="s">
        <v>480</v>
      </c>
      <c r="T7" s="159" t="s">
        <v>481</v>
      </c>
      <c r="U7" s="154" t="s">
        <v>16</v>
      </c>
      <c r="V7" s="116" t="s">
        <v>321</v>
      </c>
      <c r="W7" s="4"/>
    </row>
    <row r="8" spans="1:23" ht="18" customHeight="1">
      <c r="A8" s="171"/>
      <c r="B8" s="172"/>
      <c r="C8" s="156" t="s">
        <v>2</v>
      </c>
      <c r="D8" s="158" t="s">
        <v>11</v>
      </c>
      <c r="E8" s="158"/>
      <c r="F8" s="166" t="s">
        <v>350</v>
      </c>
      <c r="G8" s="167"/>
      <c r="H8" s="167"/>
      <c r="I8" s="167"/>
      <c r="J8" s="167"/>
      <c r="K8" s="167"/>
      <c r="L8" s="167"/>
      <c r="M8" s="168"/>
      <c r="N8" s="156" t="s">
        <v>2</v>
      </c>
      <c r="O8" s="157" t="s">
        <v>12</v>
      </c>
      <c r="P8" s="157"/>
      <c r="Q8" s="157" t="s">
        <v>15</v>
      </c>
      <c r="R8" s="157"/>
      <c r="S8" s="153"/>
      <c r="T8" s="160"/>
      <c r="U8" s="155"/>
      <c r="V8" s="115" t="s">
        <v>320</v>
      </c>
      <c r="W8" s="4"/>
    </row>
    <row r="9" spans="1:23" ht="18" customHeight="1">
      <c r="A9" s="173"/>
      <c r="B9" s="174"/>
      <c r="C9" s="156"/>
      <c r="D9" s="114" t="s">
        <v>0</v>
      </c>
      <c r="E9" s="114" t="s">
        <v>1</v>
      </c>
      <c r="F9" s="69" t="s">
        <v>3</v>
      </c>
      <c r="G9" s="69" t="s">
        <v>4</v>
      </c>
      <c r="H9" s="69" t="s">
        <v>5</v>
      </c>
      <c r="I9" s="69" t="s">
        <v>6</v>
      </c>
      <c r="J9" s="69" t="s">
        <v>7</v>
      </c>
      <c r="K9" s="69" t="s">
        <v>8</v>
      </c>
      <c r="L9" s="69" t="s">
        <v>9</v>
      </c>
      <c r="M9" s="69" t="s">
        <v>10</v>
      </c>
      <c r="N9" s="156"/>
      <c r="O9" s="69" t="s">
        <v>13</v>
      </c>
      <c r="P9" s="69" t="s">
        <v>14</v>
      </c>
      <c r="Q9" s="69" t="s">
        <v>13</v>
      </c>
      <c r="R9" s="69" t="s">
        <v>14</v>
      </c>
      <c r="S9" s="154"/>
      <c r="T9" s="161"/>
      <c r="U9" s="155"/>
      <c r="V9" s="113" t="s">
        <v>322</v>
      </c>
      <c r="W9" s="4"/>
    </row>
    <row r="10" spans="1:23" s="72" customFormat="1" ht="14.25">
      <c r="A10" s="164" t="s">
        <v>145</v>
      </c>
      <c r="B10" s="177"/>
      <c r="C10" s="124">
        <f aca="true" t="shared" si="0" ref="C10:H10">SUM(C11)</f>
        <v>327</v>
      </c>
      <c r="D10" s="124">
        <f t="shared" si="0"/>
        <v>24</v>
      </c>
      <c r="E10" s="124">
        <f t="shared" si="0"/>
        <v>303</v>
      </c>
      <c r="F10" s="125">
        <f t="shared" si="0"/>
        <v>273</v>
      </c>
      <c r="G10" s="125">
        <f t="shared" si="0"/>
        <v>49</v>
      </c>
      <c r="H10" s="125">
        <f t="shared" si="0"/>
        <v>5</v>
      </c>
      <c r="I10" s="125" t="s">
        <v>354</v>
      </c>
      <c r="J10" s="125" t="s">
        <v>354</v>
      </c>
      <c r="K10" s="125" t="s">
        <v>354</v>
      </c>
      <c r="L10" s="125" t="s">
        <v>354</v>
      </c>
      <c r="M10" s="125" t="s">
        <v>354</v>
      </c>
      <c r="N10" s="125">
        <f aca="true" t="shared" si="1" ref="N10:V10">SUM(N11)</f>
        <v>632</v>
      </c>
      <c r="O10" s="125">
        <f t="shared" si="1"/>
        <v>326</v>
      </c>
      <c r="P10" s="125">
        <f t="shared" si="1"/>
        <v>203</v>
      </c>
      <c r="Q10" s="125">
        <f t="shared" si="1"/>
        <v>68</v>
      </c>
      <c r="R10" s="125">
        <f t="shared" si="1"/>
        <v>35</v>
      </c>
      <c r="S10" s="125">
        <f t="shared" si="1"/>
        <v>427132</v>
      </c>
      <c r="T10" s="125">
        <f t="shared" si="1"/>
        <v>62820</v>
      </c>
      <c r="U10" s="125">
        <f t="shared" si="1"/>
        <v>74143</v>
      </c>
      <c r="V10" s="125">
        <f t="shared" si="1"/>
        <v>15705</v>
      </c>
      <c r="W10" s="112"/>
    </row>
    <row r="11" spans="1:23" ht="14.25">
      <c r="A11" s="2"/>
      <c r="B11" s="1" t="s">
        <v>145</v>
      </c>
      <c r="C11" s="126">
        <v>327</v>
      </c>
      <c r="D11" s="126">
        <v>24</v>
      </c>
      <c r="E11" s="126">
        <v>303</v>
      </c>
      <c r="F11" s="76">
        <v>273</v>
      </c>
      <c r="G11" s="76">
        <v>49</v>
      </c>
      <c r="H11" s="76">
        <v>5</v>
      </c>
      <c r="I11" s="76" t="s">
        <v>354</v>
      </c>
      <c r="J11" s="76" t="s">
        <v>354</v>
      </c>
      <c r="K11" s="76" t="s">
        <v>354</v>
      </c>
      <c r="L11" s="76" t="s">
        <v>354</v>
      </c>
      <c r="M11" s="76" t="s">
        <v>354</v>
      </c>
      <c r="N11" s="76">
        <v>632</v>
      </c>
      <c r="O11" s="76">
        <v>326</v>
      </c>
      <c r="P11" s="76">
        <v>203</v>
      </c>
      <c r="Q11" s="76">
        <v>68</v>
      </c>
      <c r="R11" s="76">
        <v>35</v>
      </c>
      <c r="S11" s="76">
        <v>427132</v>
      </c>
      <c r="T11" s="76">
        <v>62820</v>
      </c>
      <c r="U11" s="76">
        <v>74143</v>
      </c>
      <c r="V11" s="76">
        <v>15705</v>
      </c>
      <c r="W11" s="3"/>
    </row>
    <row r="12" spans="1:23" ht="14.25">
      <c r="A12" s="2"/>
      <c r="B12" s="1"/>
      <c r="C12" s="126"/>
      <c r="D12" s="126"/>
      <c r="E12" s="12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3"/>
    </row>
    <row r="13" spans="1:23" s="72" customFormat="1" ht="14.25">
      <c r="A13" s="164" t="s">
        <v>146</v>
      </c>
      <c r="B13" s="177"/>
      <c r="C13" s="124">
        <f>SUM(C15,C23,C27,C30,C34)</f>
        <v>2267</v>
      </c>
      <c r="D13" s="124">
        <f aca="true" t="shared" si="2" ref="D13:L13">SUM(D15,D23,D27,D30,D34)</f>
        <v>462</v>
      </c>
      <c r="E13" s="124">
        <f t="shared" si="2"/>
        <v>1805</v>
      </c>
      <c r="F13" s="125">
        <f t="shared" si="2"/>
        <v>1379</v>
      </c>
      <c r="G13" s="125">
        <f t="shared" si="2"/>
        <v>549</v>
      </c>
      <c r="H13" s="125">
        <f t="shared" si="2"/>
        <v>245</v>
      </c>
      <c r="I13" s="125">
        <f t="shared" si="2"/>
        <v>77</v>
      </c>
      <c r="J13" s="125">
        <f t="shared" si="2"/>
        <v>7</v>
      </c>
      <c r="K13" s="125">
        <f t="shared" si="2"/>
        <v>8</v>
      </c>
      <c r="L13" s="125">
        <f t="shared" si="2"/>
        <v>2</v>
      </c>
      <c r="M13" s="125" t="s">
        <v>354</v>
      </c>
      <c r="N13" s="125">
        <f aca="true" t="shared" si="3" ref="N13:V13">SUM(N15,N23,N27,N30,N34)</f>
        <v>7223</v>
      </c>
      <c r="O13" s="125">
        <f t="shared" si="3"/>
        <v>1812</v>
      </c>
      <c r="P13" s="125">
        <f t="shared" si="3"/>
        <v>1531</v>
      </c>
      <c r="Q13" s="125">
        <f t="shared" si="3"/>
        <v>2145</v>
      </c>
      <c r="R13" s="125">
        <f t="shared" si="3"/>
        <v>1735</v>
      </c>
      <c r="S13" s="125">
        <f t="shared" si="3"/>
        <v>9650694</v>
      </c>
      <c r="T13" s="125">
        <f t="shared" si="3"/>
        <v>211303</v>
      </c>
      <c r="U13" s="125">
        <f t="shared" si="3"/>
        <v>1987127</v>
      </c>
      <c r="V13" s="125">
        <f t="shared" si="3"/>
        <v>227934</v>
      </c>
      <c r="W13" s="112"/>
    </row>
    <row r="14" spans="1:23" ht="14.25">
      <c r="A14" s="49"/>
      <c r="B14" s="48"/>
      <c r="C14" s="126"/>
      <c r="D14" s="126"/>
      <c r="E14" s="12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3"/>
    </row>
    <row r="15" spans="1:23" s="71" customFormat="1" ht="14.25">
      <c r="A15" s="164" t="s">
        <v>147</v>
      </c>
      <c r="B15" s="177"/>
      <c r="C15" s="124">
        <f>SUM(C16:C21)</f>
        <v>823</v>
      </c>
      <c r="D15" s="124">
        <f aca="true" t="shared" si="4" ref="D15:I15">SUM(D16:D21)</f>
        <v>127</v>
      </c>
      <c r="E15" s="124">
        <f t="shared" si="4"/>
        <v>696</v>
      </c>
      <c r="F15" s="125">
        <f t="shared" si="4"/>
        <v>552</v>
      </c>
      <c r="G15" s="125">
        <f t="shared" si="4"/>
        <v>172</v>
      </c>
      <c r="H15" s="125">
        <f t="shared" si="4"/>
        <v>76</v>
      </c>
      <c r="I15" s="125">
        <f t="shared" si="4"/>
        <v>19</v>
      </c>
      <c r="J15" s="125" t="s">
        <v>354</v>
      </c>
      <c r="K15" s="125">
        <f>SUM(K16:K21)</f>
        <v>2</v>
      </c>
      <c r="L15" s="125">
        <f>SUM(L16:L21)</f>
        <v>2</v>
      </c>
      <c r="M15" s="125" t="s">
        <v>354</v>
      </c>
      <c r="N15" s="125">
        <f aca="true" t="shared" si="5" ref="N15:V15">SUM(N16:N21)</f>
        <v>2325</v>
      </c>
      <c r="O15" s="125">
        <f t="shared" si="5"/>
        <v>754</v>
      </c>
      <c r="P15" s="125">
        <f t="shared" si="5"/>
        <v>420</v>
      </c>
      <c r="Q15" s="125">
        <f t="shared" si="5"/>
        <v>715</v>
      </c>
      <c r="R15" s="125">
        <f t="shared" si="5"/>
        <v>436</v>
      </c>
      <c r="S15" s="125">
        <f t="shared" si="5"/>
        <v>3088115</v>
      </c>
      <c r="T15" s="125">
        <f t="shared" si="5"/>
        <v>27181</v>
      </c>
      <c r="U15" s="125">
        <f t="shared" si="5"/>
        <v>839358</v>
      </c>
      <c r="V15" s="125">
        <f t="shared" si="5"/>
        <v>129549</v>
      </c>
      <c r="W15" s="111"/>
    </row>
    <row r="16" spans="1:23" ht="14.25">
      <c r="A16" s="2"/>
      <c r="B16" s="1" t="s">
        <v>316</v>
      </c>
      <c r="C16" s="126">
        <v>86</v>
      </c>
      <c r="D16" s="126">
        <v>14</v>
      </c>
      <c r="E16" s="126">
        <v>72</v>
      </c>
      <c r="F16" s="76">
        <v>51</v>
      </c>
      <c r="G16" s="76">
        <v>16</v>
      </c>
      <c r="H16" s="76">
        <v>16</v>
      </c>
      <c r="I16" s="76">
        <v>3</v>
      </c>
      <c r="J16" s="76" t="s">
        <v>354</v>
      </c>
      <c r="K16" s="76" t="s">
        <v>354</v>
      </c>
      <c r="L16" s="76" t="s">
        <v>354</v>
      </c>
      <c r="M16" s="76" t="s">
        <v>354</v>
      </c>
      <c r="N16" s="76">
        <v>275</v>
      </c>
      <c r="O16" s="76">
        <v>86</v>
      </c>
      <c r="P16" s="76">
        <v>63</v>
      </c>
      <c r="Q16" s="76">
        <v>73</v>
      </c>
      <c r="R16" s="76">
        <v>53</v>
      </c>
      <c r="S16" s="76">
        <v>307782</v>
      </c>
      <c r="T16" s="76">
        <v>5015</v>
      </c>
      <c r="U16" s="76">
        <v>105799</v>
      </c>
      <c r="V16" s="76">
        <v>10387</v>
      </c>
      <c r="W16" s="3"/>
    </row>
    <row r="17" spans="1:23" ht="14.25">
      <c r="A17" s="2"/>
      <c r="B17" s="1" t="s">
        <v>317</v>
      </c>
      <c r="C17" s="126">
        <v>288</v>
      </c>
      <c r="D17" s="126">
        <v>106</v>
      </c>
      <c r="E17" s="126">
        <v>182</v>
      </c>
      <c r="F17" s="76">
        <v>122</v>
      </c>
      <c r="G17" s="76">
        <v>95</v>
      </c>
      <c r="H17" s="76">
        <v>54</v>
      </c>
      <c r="I17" s="76">
        <v>13</v>
      </c>
      <c r="J17" s="76" t="s">
        <v>354</v>
      </c>
      <c r="K17" s="76">
        <v>2</v>
      </c>
      <c r="L17" s="76">
        <v>2</v>
      </c>
      <c r="M17" s="76" t="s">
        <v>354</v>
      </c>
      <c r="N17" s="76">
        <v>1253</v>
      </c>
      <c r="O17" s="76">
        <v>180</v>
      </c>
      <c r="P17" s="76">
        <v>171</v>
      </c>
      <c r="Q17" s="76">
        <v>547</v>
      </c>
      <c r="R17" s="76">
        <v>355</v>
      </c>
      <c r="S17" s="76">
        <v>2311813</v>
      </c>
      <c r="T17" s="76">
        <v>8562</v>
      </c>
      <c r="U17" s="76">
        <v>661370</v>
      </c>
      <c r="V17" s="76">
        <v>103843</v>
      </c>
      <c r="W17" s="3"/>
    </row>
    <row r="18" spans="1:23" ht="14.25">
      <c r="A18" s="2"/>
      <c r="B18" s="1" t="s">
        <v>148</v>
      </c>
      <c r="C18" s="126">
        <v>273</v>
      </c>
      <c r="D18" s="126">
        <v>1</v>
      </c>
      <c r="E18" s="126">
        <v>272</v>
      </c>
      <c r="F18" s="76">
        <v>231</v>
      </c>
      <c r="G18" s="76">
        <v>37</v>
      </c>
      <c r="H18" s="76">
        <v>5</v>
      </c>
      <c r="I18" s="76" t="s">
        <v>354</v>
      </c>
      <c r="J18" s="76" t="s">
        <v>354</v>
      </c>
      <c r="K18" s="76" t="s">
        <v>354</v>
      </c>
      <c r="L18" s="76" t="s">
        <v>354</v>
      </c>
      <c r="M18" s="76" t="s">
        <v>354</v>
      </c>
      <c r="N18" s="76">
        <v>464</v>
      </c>
      <c r="O18" s="76">
        <v>306</v>
      </c>
      <c r="P18" s="76">
        <v>98</v>
      </c>
      <c r="Q18" s="76">
        <v>53</v>
      </c>
      <c r="R18" s="76">
        <v>7</v>
      </c>
      <c r="S18" s="76">
        <v>218528</v>
      </c>
      <c r="T18" s="76">
        <v>6044</v>
      </c>
      <c r="U18" s="76">
        <v>40409</v>
      </c>
      <c r="V18" s="76">
        <v>13574</v>
      </c>
      <c r="W18" s="3"/>
    </row>
    <row r="19" spans="1:23" ht="14.25">
      <c r="A19" s="2"/>
      <c r="B19" s="1" t="s">
        <v>149</v>
      </c>
      <c r="C19" s="126">
        <v>29</v>
      </c>
      <c r="D19" s="126">
        <v>4</v>
      </c>
      <c r="E19" s="126">
        <v>25</v>
      </c>
      <c r="F19" s="76">
        <v>23</v>
      </c>
      <c r="G19" s="76">
        <v>4</v>
      </c>
      <c r="H19" s="76">
        <v>1</v>
      </c>
      <c r="I19" s="76">
        <v>1</v>
      </c>
      <c r="J19" s="76" t="s">
        <v>354</v>
      </c>
      <c r="K19" s="76" t="s">
        <v>354</v>
      </c>
      <c r="L19" s="76" t="s">
        <v>354</v>
      </c>
      <c r="M19" s="76" t="s">
        <v>354</v>
      </c>
      <c r="N19" s="76">
        <v>60</v>
      </c>
      <c r="O19" s="76">
        <v>23</v>
      </c>
      <c r="P19" s="76">
        <v>14</v>
      </c>
      <c r="Q19" s="76">
        <v>15</v>
      </c>
      <c r="R19" s="76">
        <v>8</v>
      </c>
      <c r="S19" s="76">
        <v>117832</v>
      </c>
      <c r="T19" s="76">
        <v>625</v>
      </c>
      <c r="U19" s="76">
        <v>16346</v>
      </c>
      <c r="V19" s="76">
        <v>1745</v>
      </c>
      <c r="W19" s="3"/>
    </row>
    <row r="20" spans="1:23" ht="14.25">
      <c r="A20" s="2"/>
      <c r="B20" s="1" t="s">
        <v>150</v>
      </c>
      <c r="C20" s="126">
        <v>121</v>
      </c>
      <c r="D20" s="126">
        <v>1</v>
      </c>
      <c r="E20" s="126">
        <v>120</v>
      </c>
      <c r="F20" s="76">
        <v>103</v>
      </c>
      <c r="G20" s="76">
        <v>16</v>
      </c>
      <c r="H20" s="76" t="s">
        <v>354</v>
      </c>
      <c r="I20" s="76">
        <v>2</v>
      </c>
      <c r="J20" s="76" t="s">
        <v>354</v>
      </c>
      <c r="K20" s="76" t="s">
        <v>354</v>
      </c>
      <c r="L20" s="76" t="s">
        <v>354</v>
      </c>
      <c r="M20" s="76" t="s">
        <v>354</v>
      </c>
      <c r="N20" s="76">
        <v>234</v>
      </c>
      <c r="O20" s="76">
        <v>138</v>
      </c>
      <c r="P20" s="76">
        <v>61</v>
      </c>
      <c r="Q20" s="76">
        <v>23</v>
      </c>
      <c r="R20" s="76">
        <v>12</v>
      </c>
      <c r="S20" s="76">
        <v>111772</v>
      </c>
      <c r="T20" s="76">
        <v>6208</v>
      </c>
      <c r="U20" s="76">
        <v>12624</v>
      </c>
      <c r="V20" s="76" t="s">
        <v>354</v>
      </c>
      <c r="W20" s="3"/>
    </row>
    <row r="21" spans="1:23" ht="14.25">
      <c r="A21" s="2"/>
      <c r="B21" s="1" t="s">
        <v>151</v>
      </c>
      <c r="C21" s="126">
        <v>26</v>
      </c>
      <c r="D21" s="126">
        <v>1</v>
      </c>
      <c r="E21" s="126">
        <v>25</v>
      </c>
      <c r="F21" s="76">
        <v>22</v>
      </c>
      <c r="G21" s="76">
        <v>4</v>
      </c>
      <c r="H21" s="76" t="s">
        <v>354</v>
      </c>
      <c r="I21" s="76" t="s">
        <v>354</v>
      </c>
      <c r="J21" s="76" t="s">
        <v>354</v>
      </c>
      <c r="K21" s="76" t="s">
        <v>354</v>
      </c>
      <c r="L21" s="76" t="s">
        <v>354</v>
      </c>
      <c r="M21" s="76" t="s">
        <v>354</v>
      </c>
      <c r="N21" s="76">
        <v>39</v>
      </c>
      <c r="O21" s="76">
        <v>21</v>
      </c>
      <c r="P21" s="76">
        <v>13</v>
      </c>
      <c r="Q21" s="76">
        <v>4</v>
      </c>
      <c r="R21" s="76">
        <v>1</v>
      </c>
      <c r="S21" s="76">
        <v>20388</v>
      </c>
      <c r="T21" s="76">
        <v>727</v>
      </c>
      <c r="U21" s="76">
        <v>2810</v>
      </c>
      <c r="V21" s="76" t="s">
        <v>354</v>
      </c>
      <c r="W21" s="3"/>
    </row>
    <row r="22" spans="1:23" ht="14.25">
      <c r="A22" s="2"/>
      <c r="B22" s="1"/>
      <c r="C22" s="126"/>
      <c r="D22" s="126"/>
      <c r="E22" s="12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3"/>
    </row>
    <row r="23" spans="1:23" s="72" customFormat="1" ht="14.25">
      <c r="A23" s="164" t="s">
        <v>152</v>
      </c>
      <c r="B23" s="177"/>
      <c r="C23" s="124">
        <f>SUM(C24:C25)</f>
        <v>352</v>
      </c>
      <c r="D23" s="124">
        <f aca="true" t="shared" si="6" ref="D23:K23">SUM(D24:D25)</f>
        <v>58</v>
      </c>
      <c r="E23" s="124">
        <f t="shared" si="6"/>
        <v>294</v>
      </c>
      <c r="F23" s="125">
        <f t="shared" si="6"/>
        <v>229</v>
      </c>
      <c r="G23" s="125">
        <f t="shared" si="6"/>
        <v>82</v>
      </c>
      <c r="H23" s="125">
        <f t="shared" si="6"/>
        <v>25</v>
      </c>
      <c r="I23" s="125">
        <f t="shared" si="6"/>
        <v>11</v>
      </c>
      <c r="J23" s="125">
        <f t="shared" si="6"/>
        <v>2</v>
      </c>
      <c r="K23" s="125">
        <f t="shared" si="6"/>
        <v>3</v>
      </c>
      <c r="L23" s="125" t="s">
        <v>354</v>
      </c>
      <c r="M23" s="125" t="s">
        <v>354</v>
      </c>
      <c r="N23" s="125">
        <f aca="true" t="shared" si="7" ref="N23:V23">SUM(N24:N25)</f>
        <v>1107</v>
      </c>
      <c r="O23" s="125">
        <f t="shared" si="7"/>
        <v>230</v>
      </c>
      <c r="P23" s="125">
        <f t="shared" si="7"/>
        <v>317</v>
      </c>
      <c r="Q23" s="125">
        <f t="shared" si="7"/>
        <v>262</v>
      </c>
      <c r="R23" s="125">
        <f t="shared" si="7"/>
        <v>298</v>
      </c>
      <c r="S23" s="125">
        <f t="shared" si="7"/>
        <v>1700905</v>
      </c>
      <c r="T23" s="125">
        <f t="shared" si="7"/>
        <v>13640</v>
      </c>
      <c r="U23" s="125">
        <f t="shared" si="7"/>
        <v>302926</v>
      </c>
      <c r="V23" s="125">
        <f t="shared" si="7"/>
        <v>28891</v>
      </c>
      <c r="W23" s="112"/>
    </row>
    <row r="24" spans="1:23" ht="14.25">
      <c r="A24" s="2"/>
      <c r="B24" s="1" t="s">
        <v>153</v>
      </c>
      <c r="C24" s="126">
        <v>251</v>
      </c>
      <c r="D24" s="126">
        <v>42</v>
      </c>
      <c r="E24" s="126">
        <v>209</v>
      </c>
      <c r="F24" s="76">
        <v>152</v>
      </c>
      <c r="G24" s="76">
        <v>67</v>
      </c>
      <c r="H24" s="76">
        <v>23</v>
      </c>
      <c r="I24" s="76">
        <v>8</v>
      </c>
      <c r="J24" s="76" t="s">
        <v>354</v>
      </c>
      <c r="K24" s="76">
        <v>1</v>
      </c>
      <c r="L24" s="76" t="s">
        <v>354</v>
      </c>
      <c r="M24" s="76" t="s">
        <v>354</v>
      </c>
      <c r="N24" s="76">
        <v>772</v>
      </c>
      <c r="O24" s="76">
        <v>182</v>
      </c>
      <c r="P24" s="76">
        <v>231</v>
      </c>
      <c r="Q24" s="76">
        <v>155</v>
      </c>
      <c r="R24" s="76">
        <v>204</v>
      </c>
      <c r="S24" s="76">
        <v>979223</v>
      </c>
      <c r="T24" s="76">
        <v>13522</v>
      </c>
      <c r="U24" s="76">
        <v>204182</v>
      </c>
      <c r="V24" s="76">
        <v>18193</v>
      </c>
      <c r="W24" s="3"/>
    </row>
    <row r="25" spans="1:23" ht="14.25">
      <c r="A25" s="2"/>
      <c r="B25" s="1" t="s">
        <v>154</v>
      </c>
      <c r="C25" s="126">
        <v>101</v>
      </c>
      <c r="D25" s="126">
        <v>16</v>
      </c>
      <c r="E25" s="126">
        <v>85</v>
      </c>
      <c r="F25" s="76">
        <v>77</v>
      </c>
      <c r="G25" s="76">
        <v>15</v>
      </c>
      <c r="H25" s="76">
        <v>2</v>
      </c>
      <c r="I25" s="76">
        <v>3</v>
      </c>
      <c r="J25" s="76">
        <v>2</v>
      </c>
      <c r="K25" s="76">
        <v>2</v>
      </c>
      <c r="L25" s="76" t="s">
        <v>354</v>
      </c>
      <c r="M25" s="76" t="s">
        <v>354</v>
      </c>
      <c r="N25" s="76">
        <v>335</v>
      </c>
      <c r="O25" s="76">
        <v>48</v>
      </c>
      <c r="P25" s="76">
        <v>86</v>
      </c>
      <c r="Q25" s="76">
        <v>107</v>
      </c>
      <c r="R25" s="76">
        <v>94</v>
      </c>
      <c r="S25" s="76">
        <v>721682</v>
      </c>
      <c r="T25" s="76">
        <v>118</v>
      </c>
      <c r="U25" s="76">
        <v>98744</v>
      </c>
      <c r="V25" s="76">
        <v>10698</v>
      </c>
      <c r="W25" s="3"/>
    </row>
    <row r="26" spans="1:23" ht="14.25">
      <c r="A26" s="2"/>
      <c r="B26" s="1"/>
      <c r="C26" s="126"/>
      <c r="D26" s="126"/>
      <c r="E26" s="12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3"/>
    </row>
    <row r="27" spans="1:23" s="72" customFormat="1" ht="14.25">
      <c r="A27" s="164" t="s">
        <v>155</v>
      </c>
      <c r="B27" s="184"/>
      <c r="C27" s="124">
        <f>SUM(C28)</f>
        <v>192</v>
      </c>
      <c r="D27" s="124">
        <f aca="true" t="shared" si="8" ref="D27:J27">SUM(D28)</f>
        <v>38</v>
      </c>
      <c r="E27" s="124">
        <f t="shared" si="8"/>
        <v>154</v>
      </c>
      <c r="F27" s="125">
        <f t="shared" si="8"/>
        <v>116</v>
      </c>
      <c r="G27" s="125">
        <f t="shared" si="8"/>
        <v>41</v>
      </c>
      <c r="H27" s="125">
        <f t="shared" si="8"/>
        <v>22</v>
      </c>
      <c r="I27" s="125">
        <f t="shared" si="8"/>
        <v>10</v>
      </c>
      <c r="J27" s="125">
        <f t="shared" si="8"/>
        <v>3</v>
      </c>
      <c r="K27" s="125" t="s">
        <v>354</v>
      </c>
      <c r="L27" s="125" t="s">
        <v>354</v>
      </c>
      <c r="M27" s="125" t="s">
        <v>354</v>
      </c>
      <c r="N27" s="125">
        <f aca="true" t="shared" si="9" ref="N27:V27">SUM(N28)</f>
        <v>688</v>
      </c>
      <c r="O27" s="125">
        <f t="shared" si="9"/>
        <v>124</v>
      </c>
      <c r="P27" s="125">
        <f t="shared" si="9"/>
        <v>162</v>
      </c>
      <c r="Q27" s="125">
        <f t="shared" si="9"/>
        <v>147</v>
      </c>
      <c r="R27" s="125">
        <f t="shared" si="9"/>
        <v>255</v>
      </c>
      <c r="S27" s="125">
        <f t="shared" si="9"/>
        <v>765732</v>
      </c>
      <c r="T27" s="125">
        <f t="shared" si="9"/>
        <v>4793</v>
      </c>
      <c r="U27" s="125">
        <f t="shared" si="9"/>
        <v>187553</v>
      </c>
      <c r="V27" s="125">
        <f t="shared" si="9"/>
        <v>19861</v>
      </c>
      <c r="W27" s="112"/>
    </row>
    <row r="28" spans="1:23" ht="14.25">
      <c r="A28" s="2"/>
      <c r="B28" s="1" t="s">
        <v>156</v>
      </c>
      <c r="C28" s="126">
        <v>192</v>
      </c>
      <c r="D28" s="126">
        <v>38</v>
      </c>
      <c r="E28" s="126">
        <v>154</v>
      </c>
      <c r="F28" s="76">
        <v>116</v>
      </c>
      <c r="G28" s="76">
        <v>41</v>
      </c>
      <c r="H28" s="76">
        <v>22</v>
      </c>
      <c r="I28" s="76">
        <v>10</v>
      </c>
      <c r="J28" s="76">
        <v>3</v>
      </c>
      <c r="K28" s="76" t="s">
        <v>354</v>
      </c>
      <c r="L28" s="76" t="s">
        <v>354</v>
      </c>
      <c r="M28" s="76" t="s">
        <v>354</v>
      </c>
      <c r="N28" s="76">
        <v>688</v>
      </c>
      <c r="O28" s="76">
        <v>124</v>
      </c>
      <c r="P28" s="76">
        <v>162</v>
      </c>
      <c r="Q28" s="76">
        <v>147</v>
      </c>
      <c r="R28" s="76">
        <v>255</v>
      </c>
      <c r="S28" s="76">
        <v>765732</v>
      </c>
      <c r="T28" s="76">
        <v>4793</v>
      </c>
      <c r="U28" s="76">
        <v>187553</v>
      </c>
      <c r="V28" s="76">
        <v>19861</v>
      </c>
      <c r="W28" s="3"/>
    </row>
    <row r="29" spans="1:23" ht="14.25">
      <c r="A29" s="2"/>
      <c r="B29" s="1"/>
      <c r="C29" s="126"/>
      <c r="D29" s="126"/>
      <c r="E29" s="12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3"/>
    </row>
    <row r="30" spans="1:23" s="72" customFormat="1" ht="14.25">
      <c r="A30" s="164" t="s">
        <v>157</v>
      </c>
      <c r="B30" s="177"/>
      <c r="C30" s="124">
        <f>SUM(C31:C32)</f>
        <v>821</v>
      </c>
      <c r="D30" s="124">
        <f aca="true" t="shared" si="10" ref="D30:J30">SUM(D31:D32)</f>
        <v>219</v>
      </c>
      <c r="E30" s="124">
        <f t="shared" si="10"/>
        <v>602</v>
      </c>
      <c r="F30" s="125">
        <f t="shared" si="10"/>
        <v>444</v>
      </c>
      <c r="G30" s="125">
        <f t="shared" si="10"/>
        <v>235</v>
      </c>
      <c r="H30" s="125">
        <f t="shared" si="10"/>
        <v>108</v>
      </c>
      <c r="I30" s="125">
        <f t="shared" si="10"/>
        <v>32</v>
      </c>
      <c r="J30" s="125">
        <f t="shared" si="10"/>
        <v>2</v>
      </c>
      <c r="K30" s="125" t="s">
        <v>354</v>
      </c>
      <c r="L30" s="125" t="s">
        <v>354</v>
      </c>
      <c r="M30" s="125" t="s">
        <v>354</v>
      </c>
      <c r="N30" s="125">
        <f aca="true" t="shared" si="11" ref="N30:V30">SUM(N31:N32)</f>
        <v>2715</v>
      </c>
      <c r="O30" s="125">
        <f t="shared" si="11"/>
        <v>658</v>
      </c>
      <c r="P30" s="125">
        <f t="shared" si="11"/>
        <v>564</v>
      </c>
      <c r="Q30" s="125">
        <f t="shared" si="11"/>
        <v>908</v>
      </c>
      <c r="R30" s="125">
        <f t="shared" si="11"/>
        <v>585</v>
      </c>
      <c r="S30" s="125">
        <f t="shared" si="11"/>
        <v>3669863</v>
      </c>
      <c r="T30" s="125">
        <f t="shared" si="11"/>
        <v>164436</v>
      </c>
      <c r="U30" s="125">
        <f t="shared" si="11"/>
        <v>550630</v>
      </c>
      <c r="V30" s="125">
        <f t="shared" si="11"/>
        <v>41094</v>
      </c>
      <c r="W30" s="112"/>
    </row>
    <row r="31" spans="1:23" ht="14.25">
      <c r="A31" s="2"/>
      <c r="B31" s="1" t="s">
        <v>158</v>
      </c>
      <c r="C31" s="126">
        <v>769</v>
      </c>
      <c r="D31" s="126">
        <v>194</v>
      </c>
      <c r="E31" s="126">
        <v>575</v>
      </c>
      <c r="F31" s="76">
        <v>428</v>
      </c>
      <c r="G31" s="76">
        <v>218</v>
      </c>
      <c r="H31" s="76">
        <v>100</v>
      </c>
      <c r="I31" s="76">
        <v>23</v>
      </c>
      <c r="J31" s="76" t="s">
        <v>354</v>
      </c>
      <c r="K31" s="76" t="s">
        <v>354</v>
      </c>
      <c r="L31" s="76" t="s">
        <v>354</v>
      </c>
      <c r="M31" s="76" t="s">
        <v>354</v>
      </c>
      <c r="N31" s="76">
        <v>2415</v>
      </c>
      <c r="O31" s="76">
        <v>628</v>
      </c>
      <c r="P31" s="76">
        <v>539</v>
      </c>
      <c r="Q31" s="76">
        <v>750</v>
      </c>
      <c r="R31" s="76">
        <v>498</v>
      </c>
      <c r="S31" s="76">
        <v>3409237</v>
      </c>
      <c r="T31" s="76">
        <v>156589</v>
      </c>
      <c r="U31" s="76">
        <v>526651</v>
      </c>
      <c r="V31" s="76">
        <v>37929</v>
      </c>
      <c r="W31" s="3"/>
    </row>
    <row r="32" spans="1:23" ht="14.25">
      <c r="A32" s="2"/>
      <c r="B32" s="64" t="s">
        <v>159</v>
      </c>
      <c r="C32" s="126">
        <v>52</v>
      </c>
      <c r="D32" s="126">
        <v>25</v>
      </c>
      <c r="E32" s="126">
        <v>27</v>
      </c>
      <c r="F32" s="76">
        <v>16</v>
      </c>
      <c r="G32" s="76">
        <v>17</v>
      </c>
      <c r="H32" s="76">
        <v>8</v>
      </c>
      <c r="I32" s="76">
        <v>9</v>
      </c>
      <c r="J32" s="76">
        <v>2</v>
      </c>
      <c r="K32" s="76" t="s">
        <v>354</v>
      </c>
      <c r="L32" s="76" t="s">
        <v>354</v>
      </c>
      <c r="M32" s="76" t="s">
        <v>354</v>
      </c>
      <c r="N32" s="76">
        <v>300</v>
      </c>
      <c r="O32" s="76">
        <v>30</v>
      </c>
      <c r="P32" s="76">
        <v>25</v>
      </c>
      <c r="Q32" s="76">
        <v>158</v>
      </c>
      <c r="R32" s="76">
        <v>87</v>
      </c>
      <c r="S32" s="76">
        <v>260626</v>
      </c>
      <c r="T32" s="76">
        <v>7847</v>
      </c>
      <c r="U32" s="76">
        <v>23979</v>
      </c>
      <c r="V32" s="76">
        <v>3165</v>
      </c>
      <c r="W32" s="3"/>
    </row>
    <row r="33" spans="1:23" ht="14.25">
      <c r="A33" s="2"/>
      <c r="B33" s="1"/>
      <c r="C33" s="126"/>
      <c r="D33" s="126"/>
      <c r="E33" s="12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3"/>
    </row>
    <row r="34" spans="1:23" s="72" customFormat="1" ht="14.25">
      <c r="A34" s="164" t="s">
        <v>160</v>
      </c>
      <c r="B34" s="177"/>
      <c r="C34" s="124">
        <f>SUM(C35)</f>
        <v>79</v>
      </c>
      <c r="D34" s="124">
        <f aca="true" t="shared" si="12" ref="D34:I34">SUM(D35)</f>
        <v>20</v>
      </c>
      <c r="E34" s="124">
        <f t="shared" si="12"/>
        <v>59</v>
      </c>
      <c r="F34" s="125">
        <f t="shared" si="12"/>
        <v>38</v>
      </c>
      <c r="G34" s="125">
        <f t="shared" si="12"/>
        <v>19</v>
      </c>
      <c r="H34" s="125">
        <f t="shared" si="12"/>
        <v>14</v>
      </c>
      <c r="I34" s="125">
        <f t="shared" si="12"/>
        <v>5</v>
      </c>
      <c r="J34" s="125" t="s">
        <v>354</v>
      </c>
      <c r="K34" s="125">
        <f>SUM(K35)</f>
        <v>3</v>
      </c>
      <c r="L34" s="125" t="s">
        <v>354</v>
      </c>
      <c r="M34" s="125" t="s">
        <v>354</v>
      </c>
      <c r="N34" s="125">
        <f aca="true" t="shared" si="13" ref="N34:V34">SUM(N35)</f>
        <v>388</v>
      </c>
      <c r="O34" s="125">
        <f t="shared" si="13"/>
        <v>46</v>
      </c>
      <c r="P34" s="125">
        <f t="shared" si="13"/>
        <v>68</v>
      </c>
      <c r="Q34" s="125">
        <f t="shared" si="13"/>
        <v>113</v>
      </c>
      <c r="R34" s="125">
        <f t="shared" si="13"/>
        <v>161</v>
      </c>
      <c r="S34" s="125">
        <f t="shared" si="13"/>
        <v>426079</v>
      </c>
      <c r="T34" s="125">
        <f t="shared" si="13"/>
        <v>1253</v>
      </c>
      <c r="U34" s="125">
        <f t="shared" si="13"/>
        <v>106660</v>
      </c>
      <c r="V34" s="125">
        <f t="shared" si="13"/>
        <v>8539</v>
      </c>
      <c r="W34" s="112"/>
    </row>
    <row r="35" spans="1:23" ht="14.25">
      <c r="A35" s="2"/>
      <c r="B35" s="1" t="s">
        <v>161</v>
      </c>
      <c r="C35" s="126">
        <v>79</v>
      </c>
      <c r="D35" s="126">
        <v>20</v>
      </c>
      <c r="E35" s="126">
        <v>59</v>
      </c>
      <c r="F35" s="76">
        <v>38</v>
      </c>
      <c r="G35" s="76">
        <v>19</v>
      </c>
      <c r="H35" s="76">
        <v>14</v>
      </c>
      <c r="I35" s="76">
        <v>5</v>
      </c>
      <c r="J35" s="76" t="s">
        <v>354</v>
      </c>
      <c r="K35" s="76">
        <v>3</v>
      </c>
      <c r="L35" s="76" t="s">
        <v>354</v>
      </c>
      <c r="M35" s="76" t="s">
        <v>354</v>
      </c>
      <c r="N35" s="76">
        <v>388</v>
      </c>
      <c r="O35" s="76">
        <v>46</v>
      </c>
      <c r="P35" s="76">
        <v>68</v>
      </c>
      <c r="Q35" s="76">
        <v>113</v>
      </c>
      <c r="R35" s="76">
        <v>161</v>
      </c>
      <c r="S35" s="76">
        <v>426079</v>
      </c>
      <c r="T35" s="76">
        <v>1253</v>
      </c>
      <c r="U35" s="76">
        <v>106660</v>
      </c>
      <c r="V35" s="76">
        <v>8539</v>
      </c>
      <c r="W35" s="3"/>
    </row>
    <row r="36" spans="1:23" ht="14.25">
      <c r="A36" s="2"/>
      <c r="B36" s="1"/>
      <c r="C36" s="126"/>
      <c r="D36" s="126"/>
      <c r="E36" s="12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3"/>
    </row>
    <row r="37" spans="1:23" s="72" customFormat="1" ht="14.25">
      <c r="A37" s="164" t="s">
        <v>162</v>
      </c>
      <c r="B37" s="177"/>
      <c r="C37" s="124">
        <f>SUM(C39,C43,C48,C52,C57,C62,C65,C68,C72)</f>
        <v>5086</v>
      </c>
      <c r="D37" s="124">
        <f aca="true" t="shared" si="14" ref="D37:L37">SUM(D39,D43,D48,D52,D57,D62,D65,D68,D72)</f>
        <v>1375</v>
      </c>
      <c r="E37" s="124">
        <f t="shared" si="14"/>
        <v>3711</v>
      </c>
      <c r="F37" s="125">
        <f t="shared" si="14"/>
        <v>2802</v>
      </c>
      <c r="G37" s="125">
        <f t="shared" si="14"/>
        <v>1307</v>
      </c>
      <c r="H37" s="125">
        <f t="shared" si="14"/>
        <v>706</v>
      </c>
      <c r="I37" s="125">
        <f t="shared" si="14"/>
        <v>189</v>
      </c>
      <c r="J37" s="125">
        <f t="shared" si="14"/>
        <v>52</v>
      </c>
      <c r="K37" s="125">
        <f t="shared" si="14"/>
        <v>24</v>
      </c>
      <c r="L37" s="125">
        <f t="shared" si="14"/>
        <v>6</v>
      </c>
      <c r="M37" s="125" t="s">
        <v>354</v>
      </c>
      <c r="N37" s="125">
        <f aca="true" t="shared" si="15" ref="N37:V37">SUM(N39,N43,N48,N52,N57,N62,N65,N68,N72)</f>
        <v>18164</v>
      </c>
      <c r="O37" s="125">
        <f t="shared" si="15"/>
        <v>2875</v>
      </c>
      <c r="P37" s="125">
        <f t="shared" si="15"/>
        <v>3635</v>
      </c>
      <c r="Q37" s="125">
        <f t="shared" si="15"/>
        <v>5909</v>
      </c>
      <c r="R37" s="125">
        <f t="shared" si="15"/>
        <v>5745</v>
      </c>
      <c r="S37" s="125">
        <f t="shared" si="15"/>
        <v>27916637</v>
      </c>
      <c r="T37" s="125">
        <f t="shared" si="15"/>
        <v>506602</v>
      </c>
      <c r="U37" s="125">
        <f t="shared" si="15"/>
        <v>3129115</v>
      </c>
      <c r="V37" s="125">
        <f t="shared" si="15"/>
        <v>217195</v>
      </c>
      <c r="W37" s="112"/>
    </row>
    <row r="38" spans="1:23" ht="14.25">
      <c r="A38" s="49"/>
      <c r="B38" s="48"/>
      <c r="C38" s="126"/>
      <c r="D38" s="126"/>
      <c r="E38" s="12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3"/>
    </row>
    <row r="39" spans="1:23" s="72" customFormat="1" ht="14.25">
      <c r="A39" s="164" t="s">
        <v>163</v>
      </c>
      <c r="B39" s="177"/>
      <c r="C39" s="124">
        <f>SUM(C40:C41)</f>
        <v>838</v>
      </c>
      <c r="D39" s="124">
        <f aca="true" t="shared" si="16" ref="D39:J39">SUM(D40:D41)</f>
        <v>128</v>
      </c>
      <c r="E39" s="124">
        <f t="shared" si="16"/>
        <v>710</v>
      </c>
      <c r="F39" s="125">
        <f t="shared" si="16"/>
        <v>561</v>
      </c>
      <c r="G39" s="125">
        <f t="shared" si="16"/>
        <v>219</v>
      </c>
      <c r="H39" s="125">
        <f t="shared" si="16"/>
        <v>49</v>
      </c>
      <c r="I39" s="125">
        <f t="shared" si="16"/>
        <v>6</v>
      </c>
      <c r="J39" s="125">
        <f t="shared" si="16"/>
        <v>1</v>
      </c>
      <c r="K39" s="125" t="s">
        <v>354</v>
      </c>
      <c r="L39" s="125">
        <f>SUM(L40:L41)</f>
        <v>2</v>
      </c>
      <c r="M39" s="125" t="s">
        <v>354</v>
      </c>
      <c r="N39" s="125">
        <f aca="true" t="shared" si="17" ref="N39:V39">SUM(N40:N41)</f>
        <v>2133</v>
      </c>
      <c r="O39" s="125">
        <f t="shared" si="17"/>
        <v>407</v>
      </c>
      <c r="P39" s="125">
        <f t="shared" si="17"/>
        <v>749</v>
      </c>
      <c r="Q39" s="125">
        <f t="shared" si="17"/>
        <v>205</v>
      </c>
      <c r="R39" s="125">
        <f t="shared" si="17"/>
        <v>772</v>
      </c>
      <c r="S39" s="125">
        <f t="shared" si="17"/>
        <v>2153717</v>
      </c>
      <c r="T39" s="125">
        <f t="shared" si="17"/>
        <v>2953</v>
      </c>
      <c r="U39" s="125">
        <f t="shared" si="17"/>
        <v>559445</v>
      </c>
      <c r="V39" s="125">
        <f t="shared" si="17"/>
        <v>33648</v>
      </c>
      <c r="W39" s="112"/>
    </row>
    <row r="40" spans="1:23" ht="14.25">
      <c r="A40" s="2"/>
      <c r="B40" s="1" t="s">
        <v>164</v>
      </c>
      <c r="C40" s="126">
        <v>491</v>
      </c>
      <c r="D40" s="126">
        <v>89</v>
      </c>
      <c r="E40" s="126">
        <v>402</v>
      </c>
      <c r="F40" s="76">
        <v>303</v>
      </c>
      <c r="G40" s="76">
        <v>146</v>
      </c>
      <c r="H40" s="76">
        <v>38</v>
      </c>
      <c r="I40" s="76">
        <v>3</v>
      </c>
      <c r="J40" s="76">
        <v>1</v>
      </c>
      <c r="K40" s="76" t="s">
        <v>354</v>
      </c>
      <c r="L40" s="76" t="s">
        <v>354</v>
      </c>
      <c r="M40" s="76" t="s">
        <v>354</v>
      </c>
      <c r="N40" s="76">
        <v>1297</v>
      </c>
      <c r="O40" s="76">
        <v>291</v>
      </c>
      <c r="P40" s="76">
        <v>428</v>
      </c>
      <c r="Q40" s="76">
        <v>183</v>
      </c>
      <c r="R40" s="76">
        <v>395</v>
      </c>
      <c r="S40" s="76">
        <v>1425904</v>
      </c>
      <c r="T40" s="76">
        <v>2665</v>
      </c>
      <c r="U40" s="76">
        <v>378679</v>
      </c>
      <c r="V40" s="76">
        <v>21599</v>
      </c>
      <c r="W40" s="3"/>
    </row>
    <row r="41" spans="1:23" ht="14.25">
      <c r="A41" s="9"/>
      <c r="B41" s="1" t="s">
        <v>165</v>
      </c>
      <c r="C41" s="126">
        <v>347</v>
      </c>
      <c r="D41" s="126">
        <v>39</v>
      </c>
      <c r="E41" s="126">
        <v>308</v>
      </c>
      <c r="F41" s="76">
        <v>258</v>
      </c>
      <c r="G41" s="76">
        <v>73</v>
      </c>
      <c r="H41" s="76">
        <v>11</v>
      </c>
      <c r="I41" s="76">
        <v>3</v>
      </c>
      <c r="J41" s="76" t="s">
        <v>354</v>
      </c>
      <c r="K41" s="76" t="s">
        <v>354</v>
      </c>
      <c r="L41" s="76">
        <v>2</v>
      </c>
      <c r="M41" s="76" t="s">
        <v>354</v>
      </c>
      <c r="N41" s="76">
        <v>836</v>
      </c>
      <c r="O41" s="76">
        <v>116</v>
      </c>
      <c r="P41" s="76">
        <v>321</v>
      </c>
      <c r="Q41" s="76">
        <v>22</v>
      </c>
      <c r="R41" s="76">
        <v>377</v>
      </c>
      <c r="S41" s="76">
        <v>727813</v>
      </c>
      <c r="T41" s="76">
        <v>288</v>
      </c>
      <c r="U41" s="76">
        <v>180766</v>
      </c>
      <c r="V41" s="76">
        <v>12049</v>
      </c>
      <c r="W41" s="3"/>
    </row>
    <row r="42" spans="1:23" ht="14.25">
      <c r="A42" s="9"/>
      <c r="B42" s="1"/>
      <c r="C42" s="126"/>
      <c r="D42" s="126"/>
      <c r="E42" s="12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3"/>
    </row>
    <row r="43" spans="1:23" s="72" customFormat="1" ht="14.25">
      <c r="A43" s="164" t="s">
        <v>166</v>
      </c>
      <c r="B43" s="177"/>
      <c r="C43" s="124">
        <f>SUM(C44:C46)</f>
        <v>189</v>
      </c>
      <c r="D43" s="124">
        <f aca="true" t="shared" si="18" ref="D43:I43">SUM(D44:D46)</f>
        <v>81</v>
      </c>
      <c r="E43" s="124">
        <f t="shared" si="18"/>
        <v>108</v>
      </c>
      <c r="F43" s="125">
        <f t="shared" si="18"/>
        <v>82</v>
      </c>
      <c r="G43" s="125">
        <f t="shared" si="18"/>
        <v>51</v>
      </c>
      <c r="H43" s="125">
        <f t="shared" si="18"/>
        <v>43</v>
      </c>
      <c r="I43" s="125">
        <f t="shared" si="18"/>
        <v>13</v>
      </c>
      <c r="J43" s="125" t="s">
        <v>354</v>
      </c>
      <c r="K43" s="125" t="s">
        <v>354</v>
      </c>
      <c r="L43" s="125" t="s">
        <v>354</v>
      </c>
      <c r="M43" s="125" t="s">
        <v>354</v>
      </c>
      <c r="N43" s="125">
        <f aca="true" t="shared" si="19" ref="N43:V43">SUM(N44:N46)</f>
        <v>761</v>
      </c>
      <c r="O43" s="125">
        <f t="shared" si="19"/>
        <v>109</v>
      </c>
      <c r="P43" s="125">
        <f t="shared" si="19"/>
        <v>107</v>
      </c>
      <c r="Q43" s="125">
        <f t="shared" si="19"/>
        <v>366</v>
      </c>
      <c r="R43" s="125">
        <f t="shared" si="19"/>
        <v>179</v>
      </c>
      <c r="S43" s="125">
        <f t="shared" si="19"/>
        <v>1599203</v>
      </c>
      <c r="T43" s="125">
        <f t="shared" si="19"/>
        <v>48339</v>
      </c>
      <c r="U43" s="125">
        <f t="shared" si="19"/>
        <v>214992</v>
      </c>
      <c r="V43" s="125">
        <f t="shared" si="19"/>
        <v>23888</v>
      </c>
      <c r="W43" s="112"/>
    </row>
    <row r="44" spans="1:23" ht="14.25">
      <c r="A44" s="2"/>
      <c r="B44" s="1" t="s">
        <v>167</v>
      </c>
      <c r="C44" s="126">
        <v>81</v>
      </c>
      <c r="D44" s="126">
        <v>42</v>
      </c>
      <c r="E44" s="126">
        <v>39</v>
      </c>
      <c r="F44" s="76">
        <v>24</v>
      </c>
      <c r="G44" s="76">
        <v>25</v>
      </c>
      <c r="H44" s="76">
        <v>24</v>
      </c>
      <c r="I44" s="76">
        <v>8</v>
      </c>
      <c r="J44" s="76" t="s">
        <v>354</v>
      </c>
      <c r="K44" s="76" t="s">
        <v>354</v>
      </c>
      <c r="L44" s="76" t="s">
        <v>354</v>
      </c>
      <c r="M44" s="76" t="s">
        <v>354</v>
      </c>
      <c r="N44" s="76">
        <v>394</v>
      </c>
      <c r="O44" s="76">
        <v>50</v>
      </c>
      <c r="P44" s="76">
        <v>37</v>
      </c>
      <c r="Q44" s="76">
        <v>229</v>
      </c>
      <c r="R44" s="76">
        <v>78</v>
      </c>
      <c r="S44" s="76">
        <v>794412</v>
      </c>
      <c r="T44" s="76">
        <v>40966</v>
      </c>
      <c r="U44" s="76">
        <v>153909</v>
      </c>
      <c r="V44" s="76">
        <v>16311</v>
      </c>
      <c r="W44" s="3"/>
    </row>
    <row r="45" spans="1:23" ht="14.25">
      <c r="A45" s="9"/>
      <c r="B45" s="1" t="s">
        <v>168</v>
      </c>
      <c r="C45" s="126">
        <v>46</v>
      </c>
      <c r="D45" s="126">
        <v>4</v>
      </c>
      <c r="E45" s="126">
        <v>42</v>
      </c>
      <c r="F45" s="76">
        <v>32</v>
      </c>
      <c r="G45" s="76">
        <v>13</v>
      </c>
      <c r="H45" s="76">
        <v>1</v>
      </c>
      <c r="I45" s="76" t="s">
        <v>354</v>
      </c>
      <c r="J45" s="76" t="s">
        <v>354</v>
      </c>
      <c r="K45" s="76" t="s">
        <v>354</v>
      </c>
      <c r="L45" s="76" t="s">
        <v>354</v>
      </c>
      <c r="M45" s="76" t="s">
        <v>354</v>
      </c>
      <c r="N45" s="76">
        <v>105</v>
      </c>
      <c r="O45" s="76">
        <v>39</v>
      </c>
      <c r="P45" s="76">
        <v>43</v>
      </c>
      <c r="Q45" s="76">
        <v>8</v>
      </c>
      <c r="R45" s="76">
        <v>15</v>
      </c>
      <c r="S45" s="76">
        <v>66026</v>
      </c>
      <c r="T45" s="76" t="s">
        <v>354</v>
      </c>
      <c r="U45" s="76">
        <v>9787</v>
      </c>
      <c r="V45" s="76">
        <v>2103</v>
      </c>
      <c r="W45" s="3"/>
    </row>
    <row r="46" spans="1:23" ht="14.25">
      <c r="A46" s="9"/>
      <c r="B46" s="1" t="s">
        <v>169</v>
      </c>
      <c r="C46" s="126">
        <v>62</v>
      </c>
      <c r="D46" s="126">
        <v>35</v>
      </c>
      <c r="E46" s="126">
        <v>27</v>
      </c>
      <c r="F46" s="76">
        <v>26</v>
      </c>
      <c r="G46" s="76">
        <v>13</v>
      </c>
      <c r="H46" s="76">
        <v>18</v>
      </c>
      <c r="I46" s="76">
        <v>5</v>
      </c>
      <c r="J46" s="76" t="s">
        <v>354</v>
      </c>
      <c r="K46" s="76" t="s">
        <v>354</v>
      </c>
      <c r="L46" s="76" t="s">
        <v>354</v>
      </c>
      <c r="M46" s="76" t="s">
        <v>354</v>
      </c>
      <c r="N46" s="76">
        <v>262</v>
      </c>
      <c r="O46" s="76">
        <v>20</v>
      </c>
      <c r="P46" s="76">
        <v>27</v>
      </c>
      <c r="Q46" s="76">
        <v>129</v>
      </c>
      <c r="R46" s="76">
        <v>86</v>
      </c>
      <c r="S46" s="76">
        <v>738765</v>
      </c>
      <c r="T46" s="76">
        <v>7373</v>
      </c>
      <c r="U46" s="76">
        <v>51296</v>
      </c>
      <c r="V46" s="76">
        <v>5474</v>
      </c>
      <c r="W46" s="3"/>
    </row>
    <row r="47" spans="1:23" ht="14.25">
      <c r="A47" s="9"/>
      <c r="B47" s="1"/>
      <c r="C47" s="126"/>
      <c r="D47" s="126"/>
      <c r="E47" s="12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3"/>
    </row>
    <row r="48" spans="1:23" s="72" customFormat="1" ht="14.25">
      <c r="A48" s="164" t="s">
        <v>170</v>
      </c>
      <c r="B48" s="177"/>
      <c r="C48" s="124">
        <f>SUM(C49:C50)</f>
        <v>904</v>
      </c>
      <c r="D48" s="124">
        <f aca="true" t="shared" si="20" ref="D48:K48">SUM(D49:D50)</f>
        <v>591</v>
      </c>
      <c r="E48" s="124">
        <f t="shared" si="20"/>
        <v>313</v>
      </c>
      <c r="F48" s="125">
        <f t="shared" si="20"/>
        <v>175</v>
      </c>
      <c r="G48" s="125">
        <f t="shared" si="20"/>
        <v>367</v>
      </c>
      <c r="H48" s="125">
        <f t="shared" si="20"/>
        <v>323</v>
      </c>
      <c r="I48" s="125">
        <f t="shared" si="20"/>
        <v>33</v>
      </c>
      <c r="J48" s="125">
        <f t="shared" si="20"/>
        <v>3</v>
      </c>
      <c r="K48" s="125">
        <f t="shared" si="20"/>
        <v>3</v>
      </c>
      <c r="L48" s="125" t="s">
        <v>354</v>
      </c>
      <c r="M48" s="125" t="s">
        <v>354</v>
      </c>
      <c r="N48" s="125">
        <f aca="true" t="shared" si="21" ref="N48:V48">SUM(N49:N50)</f>
        <v>4134</v>
      </c>
      <c r="O48" s="125">
        <f t="shared" si="21"/>
        <v>358</v>
      </c>
      <c r="P48" s="125">
        <f t="shared" si="21"/>
        <v>347</v>
      </c>
      <c r="Q48" s="125">
        <f t="shared" si="21"/>
        <v>2317</v>
      </c>
      <c r="R48" s="125">
        <f t="shared" si="21"/>
        <v>1112</v>
      </c>
      <c r="S48" s="125">
        <f t="shared" si="21"/>
        <v>14142421</v>
      </c>
      <c r="T48" s="125">
        <f t="shared" si="21"/>
        <v>149165</v>
      </c>
      <c r="U48" s="125">
        <f t="shared" si="21"/>
        <v>470275</v>
      </c>
      <c r="V48" s="125">
        <f t="shared" si="21"/>
        <v>12297</v>
      </c>
      <c r="W48" s="112"/>
    </row>
    <row r="49" spans="1:23" ht="14.25">
      <c r="A49" s="2"/>
      <c r="B49" s="1" t="s">
        <v>190</v>
      </c>
      <c r="C49" s="126">
        <v>610</v>
      </c>
      <c r="D49" s="126">
        <v>519</v>
      </c>
      <c r="E49" s="126">
        <v>91</v>
      </c>
      <c r="F49" s="76">
        <v>49</v>
      </c>
      <c r="G49" s="76">
        <v>268</v>
      </c>
      <c r="H49" s="76">
        <v>265</v>
      </c>
      <c r="I49" s="76">
        <v>25</v>
      </c>
      <c r="J49" s="76">
        <v>1</v>
      </c>
      <c r="K49" s="76">
        <v>2</v>
      </c>
      <c r="L49" s="76" t="s">
        <v>354</v>
      </c>
      <c r="M49" s="76" t="s">
        <v>354</v>
      </c>
      <c r="N49" s="76">
        <v>3028</v>
      </c>
      <c r="O49" s="76">
        <v>112</v>
      </c>
      <c r="P49" s="76">
        <v>88</v>
      </c>
      <c r="Q49" s="76">
        <v>1937</v>
      </c>
      <c r="R49" s="76">
        <v>891</v>
      </c>
      <c r="S49" s="76">
        <v>12601638</v>
      </c>
      <c r="T49" s="76">
        <v>136377</v>
      </c>
      <c r="U49" s="76">
        <v>375019</v>
      </c>
      <c r="V49" s="76" t="s">
        <v>354</v>
      </c>
      <c r="W49" s="3"/>
    </row>
    <row r="50" spans="1:23" ht="14.25">
      <c r="A50" s="9"/>
      <c r="B50" s="1" t="s">
        <v>171</v>
      </c>
      <c r="C50" s="126">
        <v>294</v>
      </c>
      <c r="D50" s="126">
        <v>72</v>
      </c>
      <c r="E50" s="126">
        <v>222</v>
      </c>
      <c r="F50" s="76">
        <v>126</v>
      </c>
      <c r="G50" s="76">
        <v>99</v>
      </c>
      <c r="H50" s="76">
        <v>58</v>
      </c>
      <c r="I50" s="76">
        <v>8</v>
      </c>
      <c r="J50" s="76">
        <v>2</v>
      </c>
      <c r="K50" s="76">
        <v>1</v>
      </c>
      <c r="L50" s="76" t="s">
        <v>354</v>
      </c>
      <c r="M50" s="76" t="s">
        <v>354</v>
      </c>
      <c r="N50" s="76">
        <v>1106</v>
      </c>
      <c r="O50" s="76">
        <v>246</v>
      </c>
      <c r="P50" s="76">
        <v>259</v>
      </c>
      <c r="Q50" s="76">
        <v>380</v>
      </c>
      <c r="R50" s="76">
        <v>221</v>
      </c>
      <c r="S50" s="76">
        <v>1540783</v>
      </c>
      <c r="T50" s="76">
        <v>12788</v>
      </c>
      <c r="U50" s="76">
        <v>95256</v>
      </c>
      <c r="V50" s="76">
        <v>12297</v>
      </c>
      <c r="W50" s="3"/>
    </row>
    <row r="51" spans="1:23" ht="14.25">
      <c r="A51" s="9"/>
      <c r="B51" s="58"/>
      <c r="C51" s="126"/>
      <c r="D51" s="126"/>
      <c r="E51" s="12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3"/>
    </row>
    <row r="52" spans="1:23" s="72" customFormat="1" ht="14.25">
      <c r="A52" s="164" t="s">
        <v>172</v>
      </c>
      <c r="B52" s="165"/>
      <c r="C52" s="124">
        <f>SUM(C53:C55)</f>
        <v>867</v>
      </c>
      <c r="D52" s="124">
        <f aca="true" t="shared" si="22" ref="D52:L52">SUM(D53:D55)</f>
        <v>153</v>
      </c>
      <c r="E52" s="124">
        <f t="shared" si="22"/>
        <v>714</v>
      </c>
      <c r="F52" s="125">
        <f t="shared" si="22"/>
        <v>387</v>
      </c>
      <c r="G52" s="125">
        <f t="shared" si="22"/>
        <v>199</v>
      </c>
      <c r="H52" s="125">
        <f t="shared" si="22"/>
        <v>133</v>
      </c>
      <c r="I52" s="125">
        <f t="shared" si="22"/>
        <v>92</v>
      </c>
      <c r="J52" s="125">
        <f t="shared" si="22"/>
        <v>39</v>
      </c>
      <c r="K52" s="125">
        <f t="shared" si="22"/>
        <v>15</v>
      </c>
      <c r="L52" s="125">
        <f t="shared" si="22"/>
        <v>2</v>
      </c>
      <c r="M52" s="125" t="s">
        <v>354</v>
      </c>
      <c r="N52" s="125">
        <f aca="true" t="shared" si="23" ref="N52:V52">SUM(N53:N55)</f>
        <v>4987</v>
      </c>
      <c r="O52" s="125">
        <f t="shared" si="23"/>
        <v>605</v>
      </c>
      <c r="P52" s="125">
        <f t="shared" si="23"/>
        <v>755</v>
      </c>
      <c r="Q52" s="125">
        <f t="shared" si="23"/>
        <v>1686</v>
      </c>
      <c r="R52" s="125">
        <f t="shared" si="23"/>
        <v>1941</v>
      </c>
      <c r="S52" s="125">
        <f t="shared" si="23"/>
        <v>3185419</v>
      </c>
      <c r="T52" s="125">
        <f t="shared" si="23"/>
        <v>81001</v>
      </c>
      <c r="U52" s="125">
        <f t="shared" si="23"/>
        <v>424251</v>
      </c>
      <c r="V52" s="125">
        <f t="shared" si="23"/>
        <v>35967</v>
      </c>
      <c r="W52" s="112"/>
    </row>
    <row r="53" spans="1:23" ht="14.25">
      <c r="A53" s="2"/>
      <c r="B53" s="5" t="s">
        <v>173</v>
      </c>
      <c r="C53" s="126">
        <v>323</v>
      </c>
      <c r="D53" s="126">
        <v>108</v>
      </c>
      <c r="E53" s="126">
        <v>215</v>
      </c>
      <c r="F53" s="76">
        <v>157</v>
      </c>
      <c r="G53" s="76">
        <v>108</v>
      </c>
      <c r="H53" s="76">
        <v>39</v>
      </c>
      <c r="I53" s="76">
        <v>10</v>
      </c>
      <c r="J53" s="76">
        <v>4</v>
      </c>
      <c r="K53" s="76">
        <v>4</v>
      </c>
      <c r="L53" s="76">
        <v>1</v>
      </c>
      <c r="M53" s="76" t="s">
        <v>354</v>
      </c>
      <c r="N53" s="76">
        <v>1307</v>
      </c>
      <c r="O53" s="76">
        <v>174</v>
      </c>
      <c r="P53" s="76">
        <v>209</v>
      </c>
      <c r="Q53" s="76">
        <v>366</v>
      </c>
      <c r="R53" s="76">
        <v>558</v>
      </c>
      <c r="S53" s="76">
        <v>1893093</v>
      </c>
      <c r="T53" s="76">
        <v>4079</v>
      </c>
      <c r="U53" s="76">
        <v>314396</v>
      </c>
      <c r="V53" s="76">
        <v>24840</v>
      </c>
      <c r="W53" s="3"/>
    </row>
    <row r="54" spans="1:23" ht="14.25">
      <c r="A54" s="2"/>
      <c r="B54" s="5" t="s">
        <v>174</v>
      </c>
      <c r="C54" s="126">
        <v>285</v>
      </c>
      <c r="D54" s="126">
        <v>16</v>
      </c>
      <c r="E54" s="126">
        <v>269</v>
      </c>
      <c r="F54" s="76">
        <v>45</v>
      </c>
      <c r="G54" s="76">
        <v>38</v>
      </c>
      <c r="H54" s="76">
        <v>77</v>
      </c>
      <c r="I54" s="76">
        <v>78</v>
      </c>
      <c r="J54" s="76">
        <v>35</v>
      </c>
      <c r="K54" s="76">
        <v>11</v>
      </c>
      <c r="L54" s="76">
        <v>1</v>
      </c>
      <c r="M54" s="76" t="s">
        <v>354</v>
      </c>
      <c r="N54" s="76">
        <v>3071</v>
      </c>
      <c r="O54" s="76">
        <v>291</v>
      </c>
      <c r="P54" s="76">
        <v>300</v>
      </c>
      <c r="Q54" s="76">
        <v>1247</v>
      </c>
      <c r="R54" s="76">
        <v>1233</v>
      </c>
      <c r="S54" s="76">
        <v>693044</v>
      </c>
      <c r="T54" s="76">
        <v>75553</v>
      </c>
      <c r="U54" s="76">
        <v>3476</v>
      </c>
      <c r="V54" s="76" t="s">
        <v>354</v>
      </c>
      <c r="W54" s="3"/>
    </row>
    <row r="55" spans="1:23" ht="14.25">
      <c r="A55" s="60"/>
      <c r="B55" s="5" t="s">
        <v>175</v>
      </c>
      <c r="C55" s="126">
        <v>259</v>
      </c>
      <c r="D55" s="126">
        <v>29</v>
      </c>
      <c r="E55" s="126">
        <v>230</v>
      </c>
      <c r="F55" s="76">
        <v>185</v>
      </c>
      <c r="G55" s="76">
        <v>53</v>
      </c>
      <c r="H55" s="76">
        <v>17</v>
      </c>
      <c r="I55" s="76">
        <v>4</v>
      </c>
      <c r="J55" s="76" t="s">
        <v>354</v>
      </c>
      <c r="K55" s="76" t="s">
        <v>354</v>
      </c>
      <c r="L55" s="76" t="s">
        <v>354</v>
      </c>
      <c r="M55" s="76" t="s">
        <v>354</v>
      </c>
      <c r="N55" s="76">
        <v>609</v>
      </c>
      <c r="O55" s="76">
        <v>140</v>
      </c>
      <c r="P55" s="76">
        <v>246</v>
      </c>
      <c r="Q55" s="76">
        <v>73</v>
      </c>
      <c r="R55" s="76">
        <v>150</v>
      </c>
      <c r="S55" s="76">
        <v>599282</v>
      </c>
      <c r="T55" s="76">
        <v>1369</v>
      </c>
      <c r="U55" s="76">
        <v>106379</v>
      </c>
      <c r="V55" s="76">
        <v>11127</v>
      </c>
      <c r="W55" s="3"/>
    </row>
    <row r="56" spans="1:23" ht="14.25">
      <c r="A56" s="60"/>
      <c r="B56" s="5"/>
      <c r="C56" s="126"/>
      <c r="D56" s="126"/>
      <c r="E56" s="12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3"/>
    </row>
    <row r="57" spans="1:23" s="72" customFormat="1" ht="14.25">
      <c r="A57" s="164" t="s">
        <v>176</v>
      </c>
      <c r="B57" s="165"/>
      <c r="C57" s="124">
        <f>SUM(C58:C60)</f>
        <v>404</v>
      </c>
      <c r="D57" s="124">
        <f aca="true" t="shared" si="24" ref="D57:K57">SUM(D58:D60)</f>
        <v>130</v>
      </c>
      <c r="E57" s="124">
        <f t="shared" si="24"/>
        <v>274</v>
      </c>
      <c r="F57" s="125">
        <f t="shared" si="24"/>
        <v>236</v>
      </c>
      <c r="G57" s="125">
        <f t="shared" si="24"/>
        <v>111</v>
      </c>
      <c r="H57" s="125">
        <f t="shared" si="24"/>
        <v>43</v>
      </c>
      <c r="I57" s="125">
        <f t="shared" si="24"/>
        <v>11</v>
      </c>
      <c r="J57" s="125">
        <f t="shared" si="24"/>
        <v>2</v>
      </c>
      <c r="K57" s="125">
        <f t="shared" si="24"/>
        <v>1</v>
      </c>
      <c r="L57" s="125" t="s">
        <v>354</v>
      </c>
      <c r="M57" s="125" t="s">
        <v>354</v>
      </c>
      <c r="N57" s="125">
        <f aca="true" t="shared" si="25" ref="N57:V57">SUM(N58:N60)</f>
        <v>1250</v>
      </c>
      <c r="O57" s="125">
        <f t="shared" si="25"/>
        <v>214</v>
      </c>
      <c r="P57" s="125">
        <f t="shared" si="25"/>
        <v>237</v>
      </c>
      <c r="Q57" s="125">
        <f t="shared" si="25"/>
        <v>347</v>
      </c>
      <c r="R57" s="125">
        <f t="shared" si="25"/>
        <v>452</v>
      </c>
      <c r="S57" s="125">
        <f t="shared" si="25"/>
        <v>2204137</v>
      </c>
      <c r="T57" s="125">
        <f t="shared" si="25"/>
        <v>17488</v>
      </c>
      <c r="U57" s="125">
        <f t="shared" si="25"/>
        <v>481192</v>
      </c>
      <c r="V57" s="125">
        <f t="shared" si="25"/>
        <v>32023</v>
      </c>
      <c r="W57" s="112"/>
    </row>
    <row r="58" spans="1:23" ht="14.25">
      <c r="A58" s="2"/>
      <c r="B58" s="5" t="s">
        <v>177</v>
      </c>
      <c r="C58" s="126">
        <v>181</v>
      </c>
      <c r="D58" s="126">
        <v>48</v>
      </c>
      <c r="E58" s="126">
        <v>133</v>
      </c>
      <c r="F58" s="76">
        <v>108</v>
      </c>
      <c r="G58" s="76">
        <v>50</v>
      </c>
      <c r="H58" s="76">
        <v>20</v>
      </c>
      <c r="I58" s="76">
        <v>3</v>
      </c>
      <c r="J58" s="76" t="s">
        <v>354</v>
      </c>
      <c r="K58" s="76" t="s">
        <v>354</v>
      </c>
      <c r="L58" s="76" t="s">
        <v>354</v>
      </c>
      <c r="M58" s="76" t="s">
        <v>354</v>
      </c>
      <c r="N58" s="76">
        <v>500</v>
      </c>
      <c r="O58" s="76">
        <v>118</v>
      </c>
      <c r="P58" s="76">
        <v>123</v>
      </c>
      <c r="Q58" s="76">
        <v>136</v>
      </c>
      <c r="R58" s="76">
        <v>123</v>
      </c>
      <c r="S58" s="76">
        <v>991140</v>
      </c>
      <c r="T58" s="76">
        <v>4431</v>
      </c>
      <c r="U58" s="76">
        <v>238024</v>
      </c>
      <c r="V58" s="76">
        <v>12938</v>
      </c>
      <c r="W58" s="3"/>
    </row>
    <row r="59" spans="1:23" ht="14.25">
      <c r="A59" s="2"/>
      <c r="B59" s="5" t="s">
        <v>307</v>
      </c>
      <c r="C59" s="126">
        <v>152</v>
      </c>
      <c r="D59" s="126">
        <v>51</v>
      </c>
      <c r="E59" s="126">
        <v>101</v>
      </c>
      <c r="F59" s="76">
        <v>96</v>
      </c>
      <c r="G59" s="76">
        <v>40</v>
      </c>
      <c r="H59" s="76">
        <v>10</v>
      </c>
      <c r="I59" s="76">
        <v>5</v>
      </c>
      <c r="J59" s="76">
        <v>1</v>
      </c>
      <c r="K59" s="76" t="s">
        <v>354</v>
      </c>
      <c r="L59" s="76" t="s">
        <v>354</v>
      </c>
      <c r="M59" s="76" t="s">
        <v>354</v>
      </c>
      <c r="N59" s="76">
        <v>435</v>
      </c>
      <c r="O59" s="76">
        <v>56</v>
      </c>
      <c r="P59" s="76">
        <v>83</v>
      </c>
      <c r="Q59" s="76">
        <v>98</v>
      </c>
      <c r="R59" s="76">
        <v>198</v>
      </c>
      <c r="S59" s="76">
        <v>746897</v>
      </c>
      <c r="T59" s="76">
        <v>2179</v>
      </c>
      <c r="U59" s="76">
        <v>132484</v>
      </c>
      <c r="V59" s="76">
        <v>12419</v>
      </c>
      <c r="W59" s="3"/>
    </row>
    <row r="60" spans="1:23" ht="14.25">
      <c r="A60" s="2"/>
      <c r="B60" s="5" t="s">
        <v>178</v>
      </c>
      <c r="C60" s="126">
        <v>71</v>
      </c>
      <c r="D60" s="126">
        <v>31</v>
      </c>
      <c r="E60" s="126">
        <v>40</v>
      </c>
      <c r="F60" s="76">
        <v>32</v>
      </c>
      <c r="G60" s="76">
        <v>21</v>
      </c>
      <c r="H60" s="76">
        <v>13</v>
      </c>
      <c r="I60" s="76">
        <v>3</v>
      </c>
      <c r="J60" s="76">
        <v>1</v>
      </c>
      <c r="K60" s="76">
        <v>1</v>
      </c>
      <c r="L60" s="76" t="s">
        <v>354</v>
      </c>
      <c r="M60" s="76" t="s">
        <v>354</v>
      </c>
      <c r="N60" s="76">
        <v>315</v>
      </c>
      <c r="O60" s="76">
        <v>40</v>
      </c>
      <c r="P60" s="76">
        <v>31</v>
      </c>
      <c r="Q60" s="76">
        <v>113</v>
      </c>
      <c r="R60" s="76">
        <v>131</v>
      </c>
      <c r="S60" s="76">
        <v>466100</v>
      </c>
      <c r="T60" s="76">
        <v>10878</v>
      </c>
      <c r="U60" s="76">
        <v>110684</v>
      </c>
      <c r="V60" s="76">
        <v>6666</v>
      </c>
      <c r="W60" s="3"/>
    </row>
    <row r="61" spans="1:23" ht="14.25">
      <c r="A61" s="2"/>
      <c r="B61" s="5"/>
      <c r="C61" s="126"/>
      <c r="D61" s="126"/>
      <c r="E61" s="12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3"/>
    </row>
    <row r="62" spans="1:23" s="72" customFormat="1" ht="14.25">
      <c r="A62" s="164" t="s">
        <v>179</v>
      </c>
      <c r="B62" s="165"/>
      <c r="C62" s="124">
        <f>SUM(C63)</f>
        <v>218</v>
      </c>
      <c r="D62" s="124">
        <f aca="true" t="shared" si="26" ref="D62:I62">SUM(D63)</f>
        <v>55</v>
      </c>
      <c r="E62" s="124">
        <f t="shared" si="26"/>
        <v>163</v>
      </c>
      <c r="F62" s="125">
        <f t="shared" si="26"/>
        <v>158</v>
      </c>
      <c r="G62" s="125">
        <f t="shared" si="26"/>
        <v>49</v>
      </c>
      <c r="H62" s="125">
        <f t="shared" si="26"/>
        <v>10</v>
      </c>
      <c r="I62" s="125">
        <f t="shared" si="26"/>
        <v>1</v>
      </c>
      <c r="J62" s="125" t="s">
        <v>354</v>
      </c>
      <c r="K62" s="125" t="s">
        <v>354</v>
      </c>
      <c r="L62" s="125" t="s">
        <v>354</v>
      </c>
      <c r="M62" s="125" t="s">
        <v>354</v>
      </c>
      <c r="N62" s="125">
        <f aca="true" t="shared" si="27" ref="N62:V62">SUM(N63)</f>
        <v>503</v>
      </c>
      <c r="O62" s="125">
        <f t="shared" si="27"/>
        <v>142</v>
      </c>
      <c r="P62" s="125">
        <f t="shared" si="27"/>
        <v>146</v>
      </c>
      <c r="Q62" s="125">
        <f t="shared" si="27"/>
        <v>74</v>
      </c>
      <c r="R62" s="125">
        <f t="shared" si="27"/>
        <v>141</v>
      </c>
      <c r="S62" s="125">
        <f t="shared" si="27"/>
        <v>437789</v>
      </c>
      <c r="T62" s="125">
        <f t="shared" si="27"/>
        <v>161151</v>
      </c>
      <c r="U62" s="125">
        <f t="shared" si="27"/>
        <v>91643</v>
      </c>
      <c r="V62" s="125">
        <f t="shared" si="27"/>
        <v>6899</v>
      </c>
      <c r="W62" s="112"/>
    </row>
    <row r="63" spans="1:23" ht="14.25">
      <c r="A63" s="2"/>
      <c r="B63" s="5" t="s">
        <v>180</v>
      </c>
      <c r="C63" s="126">
        <v>218</v>
      </c>
      <c r="D63" s="126">
        <v>55</v>
      </c>
      <c r="E63" s="126">
        <v>163</v>
      </c>
      <c r="F63" s="76">
        <v>158</v>
      </c>
      <c r="G63" s="76">
        <v>49</v>
      </c>
      <c r="H63" s="76">
        <v>10</v>
      </c>
      <c r="I63" s="76">
        <v>1</v>
      </c>
      <c r="J63" s="76" t="s">
        <v>354</v>
      </c>
      <c r="K63" s="76" t="s">
        <v>354</v>
      </c>
      <c r="L63" s="76" t="s">
        <v>354</v>
      </c>
      <c r="M63" s="76" t="s">
        <v>354</v>
      </c>
      <c r="N63" s="76">
        <v>503</v>
      </c>
      <c r="O63" s="76">
        <v>142</v>
      </c>
      <c r="P63" s="76">
        <v>146</v>
      </c>
      <c r="Q63" s="76">
        <v>74</v>
      </c>
      <c r="R63" s="76">
        <v>141</v>
      </c>
      <c r="S63" s="76">
        <v>437789</v>
      </c>
      <c r="T63" s="76">
        <v>161151</v>
      </c>
      <c r="U63" s="76">
        <v>91643</v>
      </c>
      <c r="V63" s="76">
        <v>6899</v>
      </c>
      <c r="W63" s="3"/>
    </row>
    <row r="64" spans="1:23" ht="14.25">
      <c r="A64" s="2"/>
      <c r="B64" s="5"/>
      <c r="C64" s="126"/>
      <c r="D64" s="126"/>
      <c r="E64" s="12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3"/>
    </row>
    <row r="65" spans="1:23" s="72" customFormat="1" ht="14.25">
      <c r="A65" s="164" t="s">
        <v>181</v>
      </c>
      <c r="B65" s="165"/>
      <c r="C65" s="124">
        <f>SUM(C66)</f>
        <v>213</v>
      </c>
      <c r="D65" s="124">
        <f aca="true" t="shared" si="28" ref="D65:I65">SUM(D66)</f>
        <v>46</v>
      </c>
      <c r="E65" s="124">
        <f t="shared" si="28"/>
        <v>167</v>
      </c>
      <c r="F65" s="125">
        <f t="shared" si="28"/>
        <v>145</v>
      </c>
      <c r="G65" s="125">
        <f t="shared" si="28"/>
        <v>52</v>
      </c>
      <c r="H65" s="125">
        <f t="shared" si="28"/>
        <v>14</v>
      </c>
      <c r="I65" s="125">
        <f t="shared" si="28"/>
        <v>2</v>
      </c>
      <c r="J65" s="125" t="s">
        <v>354</v>
      </c>
      <c r="K65" s="125" t="s">
        <v>354</v>
      </c>
      <c r="L65" s="125" t="s">
        <v>354</v>
      </c>
      <c r="M65" s="125" t="s">
        <v>354</v>
      </c>
      <c r="N65" s="125">
        <f aca="true" t="shared" si="29" ref="N65:V65">SUM(N66)</f>
        <v>533</v>
      </c>
      <c r="O65" s="125">
        <f t="shared" si="29"/>
        <v>171</v>
      </c>
      <c r="P65" s="125">
        <f t="shared" si="29"/>
        <v>135</v>
      </c>
      <c r="Q65" s="125">
        <f t="shared" si="29"/>
        <v>120</v>
      </c>
      <c r="R65" s="125">
        <f t="shared" si="29"/>
        <v>107</v>
      </c>
      <c r="S65" s="125">
        <f t="shared" si="29"/>
        <v>523855</v>
      </c>
      <c r="T65" s="125">
        <f t="shared" si="29"/>
        <v>16948</v>
      </c>
      <c r="U65" s="125">
        <f t="shared" si="29"/>
        <v>199974</v>
      </c>
      <c r="V65" s="125">
        <f t="shared" si="29"/>
        <v>10109</v>
      </c>
      <c r="W65" s="112"/>
    </row>
    <row r="66" spans="1:23" ht="14.25">
      <c r="A66" s="2"/>
      <c r="B66" s="5" t="s">
        <v>182</v>
      </c>
      <c r="C66" s="126">
        <v>213</v>
      </c>
      <c r="D66" s="78">
        <v>46</v>
      </c>
      <c r="E66" s="78">
        <v>167</v>
      </c>
      <c r="F66" s="77">
        <v>145</v>
      </c>
      <c r="G66" s="77">
        <v>52</v>
      </c>
      <c r="H66" s="77">
        <v>14</v>
      </c>
      <c r="I66" s="77">
        <v>2</v>
      </c>
      <c r="J66" s="76" t="s">
        <v>354</v>
      </c>
      <c r="K66" s="76" t="s">
        <v>354</v>
      </c>
      <c r="L66" s="76" t="s">
        <v>354</v>
      </c>
      <c r="M66" s="76" t="s">
        <v>354</v>
      </c>
      <c r="N66" s="76">
        <v>533</v>
      </c>
      <c r="O66" s="77">
        <v>171</v>
      </c>
      <c r="P66" s="77">
        <v>135</v>
      </c>
      <c r="Q66" s="77">
        <v>120</v>
      </c>
      <c r="R66" s="77">
        <v>107</v>
      </c>
      <c r="S66" s="77">
        <v>523855</v>
      </c>
      <c r="T66" s="77">
        <v>16948</v>
      </c>
      <c r="U66" s="77">
        <v>199974</v>
      </c>
      <c r="V66" s="77">
        <v>10109</v>
      </c>
      <c r="W66" s="3"/>
    </row>
    <row r="67" spans="1:23" ht="14.25">
      <c r="A67" s="2"/>
      <c r="B67" s="5"/>
      <c r="C67" s="78"/>
      <c r="D67" s="78"/>
      <c r="E67" s="78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3"/>
    </row>
    <row r="68" spans="1:23" s="72" customFormat="1" ht="14.25">
      <c r="A68" s="164" t="s">
        <v>183</v>
      </c>
      <c r="B68" s="165"/>
      <c r="C68" s="127">
        <f aca="true" t="shared" si="30" ref="C68:H68">SUM(C69:C70)</f>
        <v>105</v>
      </c>
      <c r="D68" s="127">
        <f t="shared" si="30"/>
        <v>7</v>
      </c>
      <c r="E68" s="127">
        <f t="shared" si="30"/>
        <v>98</v>
      </c>
      <c r="F68" s="128">
        <f t="shared" si="30"/>
        <v>81</v>
      </c>
      <c r="G68" s="128">
        <f t="shared" si="30"/>
        <v>23</v>
      </c>
      <c r="H68" s="128">
        <f t="shared" si="30"/>
        <v>1</v>
      </c>
      <c r="I68" s="125" t="s">
        <v>354</v>
      </c>
      <c r="J68" s="125" t="s">
        <v>354</v>
      </c>
      <c r="K68" s="125" t="s">
        <v>354</v>
      </c>
      <c r="L68" s="125" t="s">
        <v>354</v>
      </c>
      <c r="M68" s="125" t="s">
        <v>354</v>
      </c>
      <c r="N68" s="125">
        <f aca="true" t="shared" si="31" ref="N68:V68">SUM(N69:N70)</f>
        <v>200</v>
      </c>
      <c r="O68" s="128">
        <f t="shared" si="31"/>
        <v>96</v>
      </c>
      <c r="P68" s="128">
        <f t="shared" si="31"/>
        <v>70</v>
      </c>
      <c r="Q68" s="128">
        <f t="shared" si="31"/>
        <v>15</v>
      </c>
      <c r="R68" s="128">
        <f t="shared" si="31"/>
        <v>19</v>
      </c>
      <c r="S68" s="128">
        <f t="shared" si="31"/>
        <v>143541</v>
      </c>
      <c r="T68" s="128">
        <f t="shared" si="31"/>
        <v>2346</v>
      </c>
      <c r="U68" s="128">
        <f t="shared" si="31"/>
        <v>73861</v>
      </c>
      <c r="V68" s="128">
        <f t="shared" si="31"/>
        <v>3908</v>
      </c>
      <c r="W68" s="112"/>
    </row>
    <row r="69" spans="1:23" ht="14.25">
      <c r="A69" s="2"/>
      <c r="B69" s="5" t="s">
        <v>184</v>
      </c>
      <c r="C69" s="126">
        <v>64</v>
      </c>
      <c r="D69" s="78">
        <v>4</v>
      </c>
      <c r="E69" s="78">
        <v>60</v>
      </c>
      <c r="F69" s="77">
        <v>47</v>
      </c>
      <c r="G69" s="77">
        <v>17</v>
      </c>
      <c r="H69" s="76" t="s">
        <v>354</v>
      </c>
      <c r="I69" s="76" t="s">
        <v>354</v>
      </c>
      <c r="J69" s="76" t="s">
        <v>354</v>
      </c>
      <c r="K69" s="76" t="s">
        <v>354</v>
      </c>
      <c r="L69" s="76" t="s">
        <v>354</v>
      </c>
      <c r="M69" s="76" t="s">
        <v>354</v>
      </c>
      <c r="N69" s="76">
        <v>128</v>
      </c>
      <c r="O69" s="77">
        <v>66</v>
      </c>
      <c r="P69" s="77">
        <v>44</v>
      </c>
      <c r="Q69" s="77">
        <v>8</v>
      </c>
      <c r="R69" s="77">
        <v>10</v>
      </c>
      <c r="S69" s="77">
        <v>111470</v>
      </c>
      <c r="T69" s="77">
        <v>1183</v>
      </c>
      <c r="U69" s="77">
        <v>65251</v>
      </c>
      <c r="V69" s="77">
        <v>1904</v>
      </c>
      <c r="W69" s="3"/>
    </row>
    <row r="70" spans="1:23" ht="14.25">
      <c r="A70" s="2"/>
      <c r="B70" s="141" t="s">
        <v>189</v>
      </c>
      <c r="C70" s="126">
        <v>41</v>
      </c>
      <c r="D70" s="78">
        <v>3</v>
      </c>
      <c r="E70" s="78">
        <v>38</v>
      </c>
      <c r="F70" s="77">
        <v>34</v>
      </c>
      <c r="G70" s="77">
        <v>6</v>
      </c>
      <c r="H70" s="77">
        <v>1</v>
      </c>
      <c r="I70" s="76" t="s">
        <v>354</v>
      </c>
      <c r="J70" s="76" t="s">
        <v>354</v>
      </c>
      <c r="K70" s="76" t="s">
        <v>354</v>
      </c>
      <c r="L70" s="76" t="s">
        <v>354</v>
      </c>
      <c r="M70" s="76" t="s">
        <v>354</v>
      </c>
      <c r="N70" s="76">
        <v>72</v>
      </c>
      <c r="O70" s="77">
        <v>30</v>
      </c>
      <c r="P70" s="77">
        <v>26</v>
      </c>
      <c r="Q70" s="77">
        <v>7</v>
      </c>
      <c r="R70" s="77">
        <v>9</v>
      </c>
      <c r="S70" s="77">
        <v>32071</v>
      </c>
      <c r="T70" s="77">
        <v>1163</v>
      </c>
      <c r="U70" s="77">
        <v>8610</v>
      </c>
      <c r="V70" s="77">
        <v>2004</v>
      </c>
      <c r="W70" s="3"/>
    </row>
    <row r="71" spans="1:23" ht="14.25">
      <c r="A71" s="2"/>
      <c r="B71" s="5"/>
      <c r="C71" s="78"/>
      <c r="D71" s="78"/>
      <c r="E71" s="78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3"/>
    </row>
    <row r="72" spans="1:23" s="72" customFormat="1" ht="14.25">
      <c r="A72" s="164" t="s">
        <v>185</v>
      </c>
      <c r="B72" s="165"/>
      <c r="C72" s="127">
        <f>SUM(C73:C75)</f>
        <v>1348</v>
      </c>
      <c r="D72" s="127">
        <f aca="true" t="shared" si="32" ref="D72:L72">SUM(D73:D75)</f>
        <v>184</v>
      </c>
      <c r="E72" s="127">
        <f t="shared" si="32"/>
        <v>1164</v>
      </c>
      <c r="F72" s="128">
        <f t="shared" si="32"/>
        <v>977</v>
      </c>
      <c r="G72" s="128">
        <f t="shared" si="32"/>
        <v>236</v>
      </c>
      <c r="H72" s="128">
        <f t="shared" si="32"/>
        <v>90</v>
      </c>
      <c r="I72" s="128">
        <f t="shared" si="32"/>
        <v>31</v>
      </c>
      <c r="J72" s="128">
        <f t="shared" si="32"/>
        <v>7</v>
      </c>
      <c r="K72" s="128">
        <f t="shared" si="32"/>
        <v>5</v>
      </c>
      <c r="L72" s="128">
        <f t="shared" si="32"/>
        <v>2</v>
      </c>
      <c r="M72" s="125" t="s">
        <v>354</v>
      </c>
      <c r="N72" s="125">
        <f aca="true" t="shared" si="33" ref="N72:V72">SUM(N73:N75)</f>
        <v>3663</v>
      </c>
      <c r="O72" s="128">
        <f t="shared" si="33"/>
        <v>773</v>
      </c>
      <c r="P72" s="128">
        <f t="shared" si="33"/>
        <v>1089</v>
      </c>
      <c r="Q72" s="128">
        <f t="shared" si="33"/>
        <v>779</v>
      </c>
      <c r="R72" s="128">
        <f t="shared" si="33"/>
        <v>1022</v>
      </c>
      <c r="S72" s="128">
        <f t="shared" si="33"/>
        <v>3526555</v>
      </c>
      <c r="T72" s="128">
        <f t="shared" si="33"/>
        <v>27211</v>
      </c>
      <c r="U72" s="128">
        <f t="shared" si="33"/>
        <v>613482</v>
      </c>
      <c r="V72" s="128">
        <f t="shared" si="33"/>
        <v>58456</v>
      </c>
      <c r="W72" s="112"/>
    </row>
    <row r="73" spans="1:23" ht="14.25">
      <c r="A73" s="2"/>
      <c r="B73" s="5" t="s">
        <v>186</v>
      </c>
      <c r="C73" s="126">
        <v>494</v>
      </c>
      <c r="D73" s="78">
        <v>11</v>
      </c>
      <c r="E73" s="78">
        <v>483</v>
      </c>
      <c r="F73" s="77">
        <v>479</v>
      </c>
      <c r="G73" s="77">
        <v>13</v>
      </c>
      <c r="H73" s="77">
        <v>2</v>
      </c>
      <c r="I73" s="76" t="s">
        <v>354</v>
      </c>
      <c r="J73" s="76" t="s">
        <v>354</v>
      </c>
      <c r="K73" s="76" t="s">
        <v>354</v>
      </c>
      <c r="L73" s="76" t="s">
        <v>354</v>
      </c>
      <c r="M73" s="76" t="s">
        <v>354</v>
      </c>
      <c r="N73" s="76">
        <v>681</v>
      </c>
      <c r="O73" s="77">
        <v>160</v>
      </c>
      <c r="P73" s="77">
        <v>481</v>
      </c>
      <c r="Q73" s="77">
        <v>6</v>
      </c>
      <c r="R73" s="77">
        <v>34</v>
      </c>
      <c r="S73" s="77">
        <v>466655</v>
      </c>
      <c r="T73" s="77">
        <v>122</v>
      </c>
      <c r="U73" s="77">
        <v>32615</v>
      </c>
      <c r="V73" s="77">
        <v>7205</v>
      </c>
      <c r="W73" s="3"/>
    </row>
    <row r="74" spans="1:23" ht="14.25">
      <c r="A74" s="2"/>
      <c r="B74" s="5" t="s">
        <v>187</v>
      </c>
      <c r="C74" s="126">
        <v>242</v>
      </c>
      <c r="D74" s="78">
        <v>39</v>
      </c>
      <c r="E74" s="78">
        <v>203</v>
      </c>
      <c r="F74" s="77">
        <v>151</v>
      </c>
      <c r="G74" s="77">
        <v>58</v>
      </c>
      <c r="H74" s="77">
        <v>25</v>
      </c>
      <c r="I74" s="77">
        <v>8</v>
      </c>
      <c r="J74" s="76" t="s">
        <v>354</v>
      </c>
      <c r="K74" s="76" t="s">
        <v>354</v>
      </c>
      <c r="L74" s="76" t="s">
        <v>354</v>
      </c>
      <c r="M74" s="76" t="s">
        <v>354</v>
      </c>
      <c r="N74" s="76">
        <v>698</v>
      </c>
      <c r="O74" s="77">
        <v>159</v>
      </c>
      <c r="P74" s="77">
        <v>198</v>
      </c>
      <c r="Q74" s="77">
        <v>159</v>
      </c>
      <c r="R74" s="77">
        <v>182</v>
      </c>
      <c r="S74" s="77">
        <v>470034</v>
      </c>
      <c r="T74" s="77">
        <v>3429</v>
      </c>
      <c r="U74" s="77">
        <v>41640</v>
      </c>
      <c r="V74" s="77">
        <v>12002</v>
      </c>
      <c r="W74" s="3"/>
    </row>
    <row r="75" spans="1:23" ht="14.25">
      <c r="A75" s="62"/>
      <c r="B75" s="51" t="s">
        <v>188</v>
      </c>
      <c r="C75" s="129">
        <v>612</v>
      </c>
      <c r="D75" s="130">
        <v>134</v>
      </c>
      <c r="E75" s="130">
        <v>478</v>
      </c>
      <c r="F75" s="131">
        <v>347</v>
      </c>
      <c r="G75" s="131">
        <v>165</v>
      </c>
      <c r="H75" s="131">
        <v>63</v>
      </c>
      <c r="I75" s="131">
        <v>23</v>
      </c>
      <c r="J75" s="131">
        <v>7</v>
      </c>
      <c r="K75" s="131">
        <v>5</v>
      </c>
      <c r="L75" s="131">
        <v>2</v>
      </c>
      <c r="M75" s="131" t="s">
        <v>354</v>
      </c>
      <c r="N75" s="131">
        <v>2284</v>
      </c>
      <c r="O75" s="131">
        <v>454</v>
      </c>
      <c r="P75" s="131">
        <v>410</v>
      </c>
      <c r="Q75" s="131">
        <v>614</v>
      </c>
      <c r="R75" s="131">
        <v>806</v>
      </c>
      <c r="S75" s="131">
        <v>2589866</v>
      </c>
      <c r="T75" s="131">
        <v>23660</v>
      </c>
      <c r="U75" s="131">
        <v>539227</v>
      </c>
      <c r="V75" s="131">
        <v>39249</v>
      </c>
      <c r="W75" s="3"/>
    </row>
  </sheetData>
  <sheetProtection/>
  <mergeCells count="30">
    <mergeCell ref="T7:T9"/>
    <mergeCell ref="A5:V5"/>
    <mergeCell ref="A52:B52"/>
    <mergeCell ref="A72:B72"/>
    <mergeCell ref="A57:B57"/>
    <mergeCell ref="A62:B62"/>
    <mergeCell ref="A65:B65"/>
    <mergeCell ref="A68:B68"/>
    <mergeCell ref="A30:B30"/>
    <mergeCell ref="A34:B34"/>
    <mergeCell ref="A37:B37"/>
    <mergeCell ref="A39:B39"/>
    <mergeCell ref="A43:B43"/>
    <mergeCell ref="A48:B48"/>
    <mergeCell ref="Q8:R8"/>
    <mergeCell ref="A10:B10"/>
    <mergeCell ref="A13:B13"/>
    <mergeCell ref="A15:B15"/>
    <mergeCell ref="A23:B23"/>
    <mergeCell ref="A27:B27"/>
    <mergeCell ref="A7:B9"/>
    <mergeCell ref="C7:M7"/>
    <mergeCell ref="N7:R7"/>
    <mergeCell ref="S7:S9"/>
    <mergeCell ref="U7:U9"/>
    <mergeCell ref="C8:C9"/>
    <mergeCell ref="D8:E8"/>
    <mergeCell ref="F8:M8"/>
    <mergeCell ref="N8:N9"/>
    <mergeCell ref="O8:P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4"/>
  <sheetViews>
    <sheetView zoomScalePageLayoutView="0" workbookViewId="0" topLeftCell="O40">
      <selection activeCell="BN67" sqref="BN67:BQ67"/>
    </sheetView>
  </sheetViews>
  <sheetFormatPr defaultColWidth="9.00390625" defaultRowHeight="13.5"/>
  <cols>
    <col min="1" max="1" width="3.375" style="70" customWidth="1"/>
    <col min="2" max="2" width="11.75390625" style="70" customWidth="1"/>
    <col min="3" max="4" width="10.125" style="70" customWidth="1"/>
    <col min="5" max="5" width="15.75390625" style="70" customWidth="1"/>
    <col min="6" max="7" width="10.125" style="70" customWidth="1"/>
    <col min="8" max="8" width="15.75390625" style="70" customWidth="1"/>
    <col min="9" max="10" width="10.125" style="70" customWidth="1"/>
    <col min="11" max="11" width="15.875" style="70" customWidth="1"/>
    <col min="12" max="12" width="4.625" style="70" customWidth="1"/>
    <col min="13" max="104" width="2.625" style="70" customWidth="1"/>
    <col min="105" max="16384" width="9.00390625" style="70" customWidth="1"/>
  </cols>
  <sheetData>
    <row r="1" spans="1:69" ht="14.25" customHeight="1">
      <c r="A1" s="118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187" t="s">
        <v>477</v>
      </c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</row>
    <row r="2" spans="1:69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25" customHeight="1">
      <c r="A3" s="240" t="s">
        <v>447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3"/>
      <c r="M3" s="179" t="s">
        <v>360</v>
      </c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</row>
    <row r="4" spans="1:69" ht="14.25" customHeight="1">
      <c r="A4" s="3"/>
      <c r="B4" s="12"/>
      <c r="C4" s="13"/>
      <c r="D4" s="12"/>
      <c r="E4" s="12"/>
      <c r="F4" s="12"/>
      <c r="G4" s="12"/>
      <c r="H4" s="12"/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4.25" customHeight="1" thickBot="1">
      <c r="A5" s="3"/>
      <c r="B5" s="14"/>
      <c r="C5" s="14"/>
      <c r="D5" s="14"/>
      <c r="E5" s="14"/>
      <c r="F5" s="14"/>
      <c r="G5" s="14"/>
      <c r="H5" s="14"/>
      <c r="I5" s="14"/>
      <c r="J5" s="14"/>
      <c r="K5" s="15" t="s">
        <v>330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15" t="s">
        <v>330</v>
      </c>
    </row>
    <row r="6" spans="1:69" ht="18" customHeight="1">
      <c r="A6" s="215" t="s">
        <v>193</v>
      </c>
      <c r="B6" s="216"/>
      <c r="C6" s="220" t="s">
        <v>448</v>
      </c>
      <c r="D6" s="221"/>
      <c r="E6" s="222"/>
      <c r="F6" s="220" t="s">
        <v>449</v>
      </c>
      <c r="G6" s="221"/>
      <c r="H6" s="222"/>
      <c r="I6" s="220" t="s">
        <v>450</v>
      </c>
      <c r="J6" s="221"/>
      <c r="K6" s="221"/>
      <c r="L6" s="3"/>
      <c r="M6" s="241" t="s">
        <v>374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2"/>
      <c r="AB6" s="234" t="s">
        <v>362</v>
      </c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 t="s">
        <v>248</v>
      </c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6" t="s">
        <v>375</v>
      </c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</row>
    <row r="7" spans="1:69" ht="18" customHeight="1">
      <c r="A7" s="171"/>
      <c r="B7" s="217"/>
      <c r="C7" s="209" t="s">
        <v>194</v>
      </c>
      <c r="D7" s="211" t="s">
        <v>451</v>
      </c>
      <c r="E7" s="223" t="s">
        <v>195</v>
      </c>
      <c r="F7" s="209" t="s">
        <v>194</v>
      </c>
      <c r="G7" s="225" t="s">
        <v>451</v>
      </c>
      <c r="H7" s="223" t="s">
        <v>195</v>
      </c>
      <c r="I7" s="209" t="s">
        <v>194</v>
      </c>
      <c r="J7" s="211" t="s">
        <v>451</v>
      </c>
      <c r="K7" s="213" t="s">
        <v>195</v>
      </c>
      <c r="L7" s="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4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238"/>
    </row>
    <row r="8" spans="1:69" ht="18" customHeight="1">
      <c r="A8" s="218"/>
      <c r="B8" s="219"/>
      <c r="C8" s="210"/>
      <c r="D8" s="212"/>
      <c r="E8" s="224"/>
      <c r="F8" s="210"/>
      <c r="G8" s="226"/>
      <c r="H8" s="224"/>
      <c r="I8" s="210"/>
      <c r="J8" s="212"/>
      <c r="K8" s="214"/>
      <c r="L8" s="3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4.25" customHeight="1">
      <c r="A9" s="134"/>
      <c r="B9" s="135"/>
      <c r="C9" s="16"/>
      <c r="D9" s="16"/>
      <c r="E9" s="136"/>
      <c r="F9" s="16"/>
      <c r="G9" s="16"/>
      <c r="H9" s="136"/>
      <c r="I9" s="16"/>
      <c r="J9" s="16"/>
      <c r="K9" s="136"/>
      <c r="L9" s="3"/>
      <c r="M9" s="205" t="s">
        <v>341</v>
      </c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165"/>
      <c r="AB9" s="246">
        <f>SUM(AB12,AB18:AO24)</f>
        <v>8448</v>
      </c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39">
        <f>SUM(AP12,AP18:BC24)</f>
        <v>17434</v>
      </c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>
        <f>SUM(BD12,BD18:BQ24)</f>
        <v>8229909</v>
      </c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</row>
    <row r="10" spans="1:69" ht="14.25" customHeight="1">
      <c r="A10" s="164" t="s">
        <v>196</v>
      </c>
      <c r="B10" s="184"/>
      <c r="C10" s="17">
        <f>SUM(C12,C23)</f>
        <v>22477</v>
      </c>
      <c r="D10" s="17">
        <f aca="true" t="shared" si="0" ref="D10:K10">SUM(D12,D23)</f>
        <v>105608</v>
      </c>
      <c r="E10" s="17">
        <f t="shared" si="0"/>
        <v>411404917</v>
      </c>
      <c r="F10" s="17">
        <f t="shared" si="0"/>
        <v>4613</v>
      </c>
      <c r="G10" s="17">
        <f t="shared" si="0"/>
        <v>40177</v>
      </c>
      <c r="H10" s="17">
        <f t="shared" si="0"/>
        <v>308703594</v>
      </c>
      <c r="I10" s="17">
        <f t="shared" si="0"/>
        <v>17864</v>
      </c>
      <c r="J10" s="17">
        <f t="shared" si="0"/>
        <v>65431</v>
      </c>
      <c r="K10" s="17">
        <f t="shared" si="0"/>
        <v>102701323</v>
      </c>
      <c r="L10" s="3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6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4.25" customHeight="1">
      <c r="A11" s="13"/>
      <c r="B11" s="23"/>
      <c r="C11" s="12"/>
      <c r="D11" s="12"/>
      <c r="E11" s="12"/>
      <c r="F11" s="12"/>
      <c r="G11" s="12"/>
      <c r="H11" s="12"/>
      <c r="I11" s="12"/>
      <c r="J11" s="12"/>
      <c r="K11" s="12"/>
      <c r="L11" s="3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6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4.25" customHeight="1">
      <c r="A12" s="164" t="s">
        <v>197</v>
      </c>
      <c r="B12" s="184"/>
      <c r="C12" s="17">
        <f>SUM(C14:C21)</f>
        <v>16732</v>
      </c>
      <c r="D12" s="17">
        <f aca="true" t="shared" si="1" ref="D12:K12">SUM(D14:D21)</f>
        <v>85174</v>
      </c>
      <c r="E12" s="17">
        <f t="shared" si="1"/>
        <v>369111034</v>
      </c>
      <c r="F12" s="17">
        <f t="shared" si="1"/>
        <v>4002</v>
      </c>
      <c r="G12" s="17">
        <f t="shared" si="1"/>
        <v>36136</v>
      </c>
      <c r="H12" s="17">
        <f t="shared" si="1"/>
        <v>289827141</v>
      </c>
      <c r="I12" s="17">
        <f t="shared" si="1"/>
        <v>12730</v>
      </c>
      <c r="J12" s="17">
        <f t="shared" si="1"/>
        <v>49038</v>
      </c>
      <c r="K12" s="17">
        <f t="shared" si="1"/>
        <v>79283893</v>
      </c>
      <c r="L12" s="3"/>
      <c r="M12" s="189" t="s">
        <v>363</v>
      </c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90"/>
      <c r="AB12" s="185">
        <v>1855</v>
      </c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8">
        <v>7230</v>
      </c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>
        <v>3682099</v>
      </c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</row>
    <row r="13" spans="1:69" ht="14.25" customHeight="1">
      <c r="A13" s="13"/>
      <c r="B13" s="23"/>
      <c r="C13" s="12"/>
      <c r="D13" s="12"/>
      <c r="E13" s="12"/>
      <c r="F13" s="12"/>
      <c r="G13" s="12"/>
      <c r="H13" s="12"/>
      <c r="I13" s="12"/>
      <c r="J13" s="12"/>
      <c r="K13" s="12"/>
      <c r="L13" s="3"/>
      <c r="M13" s="108"/>
      <c r="N13" s="189" t="s">
        <v>364</v>
      </c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90"/>
      <c r="AB13" s="185">
        <v>918</v>
      </c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8">
        <v>3263</v>
      </c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>
        <v>1517233</v>
      </c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</row>
    <row r="14" spans="1:69" ht="14.25" customHeight="1">
      <c r="A14" s="4"/>
      <c r="B14" s="5" t="s">
        <v>198</v>
      </c>
      <c r="C14" s="21">
        <v>9584</v>
      </c>
      <c r="D14" s="21">
        <v>56236</v>
      </c>
      <c r="E14" s="21">
        <v>298227770</v>
      </c>
      <c r="F14" s="21">
        <v>2925</v>
      </c>
      <c r="G14" s="21">
        <v>28492</v>
      </c>
      <c r="H14" s="21">
        <v>251466837</v>
      </c>
      <c r="I14" s="21">
        <v>6659</v>
      </c>
      <c r="J14" s="21">
        <v>27744</v>
      </c>
      <c r="K14" s="21">
        <v>46760933</v>
      </c>
      <c r="L14" s="3"/>
      <c r="M14" s="108"/>
      <c r="N14" s="189" t="s">
        <v>365</v>
      </c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90"/>
      <c r="AB14" s="185">
        <v>370</v>
      </c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8">
        <v>1683</v>
      </c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>
        <v>986348</v>
      </c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</row>
    <row r="15" spans="1:69" ht="14.25" customHeight="1">
      <c r="A15" s="4"/>
      <c r="B15" s="5" t="s">
        <v>199</v>
      </c>
      <c r="C15" s="21">
        <v>1280</v>
      </c>
      <c r="D15" s="21">
        <v>5409</v>
      </c>
      <c r="E15" s="21">
        <v>14437326</v>
      </c>
      <c r="F15" s="21">
        <v>242</v>
      </c>
      <c r="G15" s="21">
        <v>1881</v>
      </c>
      <c r="H15" s="21">
        <v>9069528</v>
      </c>
      <c r="I15" s="21">
        <v>1038</v>
      </c>
      <c r="J15" s="21">
        <v>3528</v>
      </c>
      <c r="K15" s="21">
        <v>5367798</v>
      </c>
      <c r="L15" s="3"/>
      <c r="M15" s="108"/>
      <c r="N15" s="189" t="s">
        <v>366</v>
      </c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90"/>
      <c r="AB15" s="185">
        <v>208</v>
      </c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8">
        <v>1283</v>
      </c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>
        <v>717069</v>
      </c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</row>
    <row r="16" spans="1:69" ht="14.25" customHeight="1">
      <c r="A16" s="4"/>
      <c r="B16" s="5" t="s">
        <v>200</v>
      </c>
      <c r="C16" s="21">
        <v>2089</v>
      </c>
      <c r="D16" s="21">
        <v>8933</v>
      </c>
      <c r="E16" s="21">
        <v>28153000</v>
      </c>
      <c r="F16" s="21">
        <v>415</v>
      </c>
      <c r="G16" s="21">
        <v>2903</v>
      </c>
      <c r="H16" s="21">
        <v>17732399</v>
      </c>
      <c r="I16" s="21">
        <v>1674</v>
      </c>
      <c r="J16" s="21">
        <v>6030</v>
      </c>
      <c r="K16" s="21">
        <v>10420601</v>
      </c>
      <c r="L16" s="3"/>
      <c r="M16" s="108"/>
      <c r="N16" s="189" t="s">
        <v>367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90"/>
      <c r="AB16" s="185">
        <v>359</v>
      </c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8">
        <v>1001</v>
      </c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>
        <v>461449</v>
      </c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</row>
    <row r="17" spans="1:69" ht="14.25" customHeight="1">
      <c r="A17" s="4"/>
      <c r="B17" s="5" t="s">
        <v>201</v>
      </c>
      <c r="C17" s="21">
        <v>638</v>
      </c>
      <c r="D17" s="21">
        <v>2121</v>
      </c>
      <c r="E17" s="21">
        <v>2769337</v>
      </c>
      <c r="F17" s="21">
        <v>37</v>
      </c>
      <c r="G17" s="21">
        <v>221</v>
      </c>
      <c r="H17" s="21">
        <v>700249</v>
      </c>
      <c r="I17" s="21">
        <v>601</v>
      </c>
      <c r="J17" s="21">
        <v>1900</v>
      </c>
      <c r="K17" s="21">
        <v>2069088</v>
      </c>
      <c r="L17" s="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6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4.25" customHeight="1">
      <c r="A18" s="4"/>
      <c r="B18" s="5" t="s">
        <v>202</v>
      </c>
      <c r="C18" s="21">
        <v>629</v>
      </c>
      <c r="D18" s="21">
        <v>1752</v>
      </c>
      <c r="E18" s="21">
        <v>2432566</v>
      </c>
      <c r="F18" s="21">
        <v>50</v>
      </c>
      <c r="G18" s="21">
        <v>251</v>
      </c>
      <c r="H18" s="21">
        <v>725958</v>
      </c>
      <c r="I18" s="21">
        <v>579</v>
      </c>
      <c r="J18" s="21">
        <v>1501</v>
      </c>
      <c r="K18" s="21">
        <v>1706608</v>
      </c>
      <c r="L18" s="3"/>
      <c r="M18" s="189" t="s">
        <v>368</v>
      </c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90"/>
      <c r="AB18" s="185">
        <v>457</v>
      </c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8">
        <v>1472</v>
      </c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>
        <v>590261</v>
      </c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</row>
    <row r="19" spans="1:69" ht="14.25" customHeight="1">
      <c r="A19" s="4"/>
      <c r="B19" s="5" t="s">
        <v>203</v>
      </c>
      <c r="C19" s="21">
        <v>1255</v>
      </c>
      <c r="D19" s="21">
        <v>5270</v>
      </c>
      <c r="E19" s="21">
        <v>10524448</v>
      </c>
      <c r="F19" s="21">
        <v>167</v>
      </c>
      <c r="G19" s="21">
        <v>1161</v>
      </c>
      <c r="H19" s="21">
        <v>4022538</v>
      </c>
      <c r="I19" s="21">
        <v>1088</v>
      </c>
      <c r="J19" s="21">
        <v>4109</v>
      </c>
      <c r="K19" s="21">
        <v>6501910</v>
      </c>
      <c r="L19" s="3"/>
      <c r="M19" s="189" t="s">
        <v>369</v>
      </c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90"/>
      <c r="AB19" s="185">
        <v>557</v>
      </c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8">
        <v>1539</v>
      </c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>
        <v>1045414</v>
      </c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</row>
    <row r="20" spans="1:69" ht="14.25" customHeight="1">
      <c r="A20" s="4"/>
      <c r="B20" s="5" t="s">
        <v>204</v>
      </c>
      <c r="C20" s="21">
        <v>607</v>
      </c>
      <c r="D20" s="21">
        <v>2289</v>
      </c>
      <c r="E20" s="21">
        <v>3846770</v>
      </c>
      <c r="F20" s="21">
        <v>63</v>
      </c>
      <c r="G20" s="21">
        <v>343</v>
      </c>
      <c r="H20" s="21">
        <v>1283099</v>
      </c>
      <c r="I20" s="21">
        <v>544</v>
      </c>
      <c r="J20" s="21">
        <v>1946</v>
      </c>
      <c r="K20" s="21">
        <v>2563671</v>
      </c>
      <c r="L20" s="3"/>
      <c r="M20" s="189" t="s">
        <v>370</v>
      </c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90"/>
      <c r="AB20" s="185">
        <v>197</v>
      </c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8">
        <v>1218</v>
      </c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>
        <v>760121</v>
      </c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</row>
    <row r="21" spans="1:69" ht="14.25" customHeight="1">
      <c r="A21" s="4"/>
      <c r="B21" s="5" t="s">
        <v>205</v>
      </c>
      <c r="C21" s="21">
        <v>650</v>
      </c>
      <c r="D21" s="21">
        <v>3164</v>
      </c>
      <c r="E21" s="21">
        <v>8719817</v>
      </c>
      <c r="F21" s="21">
        <v>103</v>
      </c>
      <c r="G21" s="21">
        <v>884</v>
      </c>
      <c r="H21" s="21">
        <v>4826533</v>
      </c>
      <c r="I21" s="21">
        <v>547</v>
      </c>
      <c r="J21" s="21">
        <v>2280</v>
      </c>
      <c r="K21" s="21">
        <v>3893284</v>
      </c>
      <c r="L21" s="3"/>
      <c r="M21" s="189" t="s">
        <v>452</v>
      </c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90"/>
      <c r="AB21" s="185">
        <v>1678</v>
      </c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8" t="s">
        <v>453</v>
      </c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 t="s">
        <v>453</v>
      </c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</row>
    <row r="22" spans="1:69" ht="14.25" customHeight="1">
      <c r="A22" s="4"/>
      <c r="B22" s="5"/>
      <c r="C22" s="79"/>
      <c r="D22" s="79"/>
      <c r="E22" s="79"/>
      <c r="F22" s="79"/>
      <c r="G22" s="79"/>
      <c r="H22" s="79"/>
      <c r="I22" s="79"/>
      <c r="J22" s="79"/>
      <c r="K22" s="79"/>
      <c r="L22" s="3"/>
      <c r="M22" s="189" t="s">
        <v>371</v>
      </c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90"/>
      <c r="AB22" s="185">
        <v>1292</v>
      </c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8" t="s">
        <v>453</v>
      </c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 t="s">
        <v>453</v>
      </c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</row>
    <row r="23" spans="1:69" ht="14.25" customHeight="1">
      <c r="A23" s="164" t="s">
        <v>247</v>
      </c>
      <c r="B23" s="184"/>
      <c r="C23" s="17">
        <f>SUM(C25,C28,C34,C44,C51,C57,C65,C71)</f>
        <v>5745</v>
      </c>
      <c r="D23" s="17">
        <f aca="true" t="shared" si="2" ref="D23:K23">SUM(D25,D28,D34,D44,D51,D57,D65,D71)</f>
        <v>20434</v>
      </c>
      <c r="E23" s="17">
        <f t="shared" si="2"/>
        <v>42293883</v>
      </c>
      <c r="F23" s="17">
        <f t="shared" si="2"/>
        <v>611</v>
      </c>
      <c r="G23" s="17">
        <f t="shared" si="2"/>
        <v>4041</v>
      </c>
      <c r="H23" s="17">
        <f t="shared" si="2"/>
        <v>18876453</v>
      </c>
      <c r="I23" s="17">
        <f t="shared" si="2"/>
        <v>5134</v>
      </c>
      <c r="J23" s="17">
        <f t="shared" si="2"/>
        <v>16393</v>
      </c>
      <c r="K23" s="17">
        <f t="shared" si="2"/>
        <v>23417430</v>
      </c>
      <c r="L23" s="3"/>
      <c r="M23" s="189" t="s">
        <v>372</v>
      </c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90"/>
      <c r="AB23" s="185">
        <v>2071</v>
      </c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8">
        <v>5143</v>
      </c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>
        <v>1770589</v>
      </c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</row>
    <row r="24" spans="1:69" ht="14.25" customHeight="1">
      <c r="A24" s="13"/>
      <c r="B24" s="24"/>
      <c r="C24" s="12"/>
      <c r="D24" s="12"/>
      <c r="E24" s="12"/>
      <c r="F24" s="12"/>
      <c r="G24" s="12"/>
      <c r="H24" s="12"/>
      <c r="I24" s="12"/>
      <c r="J24" s="12"/>
      <c r="K24" s="12"/>
      <c r="L24" s="3"/>
      <c r="M24" s="189" t="s">
        <v>373</v>
      </c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0"/>
      <c r="AB24" s="185">
        <v>341</v>
      </c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8">
        <v>832</v>
      </c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>
        <v>381425</v>
      </c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</row>
    <row r="25" spans="1:69" ht="14.25" customHeight="1">
      <c r="A25" s="164" t="s">
        <v>206</v>
      </c>
      <c r="B25" s="178"/>
      <c r="C25" s="17">
        <f>SUM(C26)</f>
        <v>254</v>
      </c>
      <c r="D25" s="17">
        <f aca="true" t="shared" si="3" ref="D25:K25">SUM(D26)</f>
        <v>1154</v>
      </c>
      <c r="E25" s="17">
        <f t="shared" si="3"/>
        <v>3277735</v>
      </c>
      <c r="F25" s="17">
        <f t="shared" si="3"/>
        <v>69</v>
      </c>
      <c r="G25" s="17">
        <f t="shared" si="3"/>
        <v>557</v>
      </c>
      <c r="H25" s="17">
        <f t="shared" si="3"/>
        <v>2425739</v>
      </c>
      <c r="I25" s="17">
        <f t="shared" si="3"/>
        <v>185</v>
      </c>
      <c r="J25" s="17">
        <f t="shared" si="3"/>
        <v>597</v>
      </c>
      <c r="K25" s="17">
        <f t="shared" si="3"/>
        <v>851996</v>
      </c>
      <c r="L25" s="3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110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</row>
    <row r="26" spans="1:69" ht="14.25" customHeight="1">
      <c r="A26" s="18"/>
      <c r="B26" s="1" t="s">
        <v>207</v>
      </c>
      <c r="C26" s="21">
        <v>254</v>
      </c>
      <c r="D26" s="21">
        <v>1154</v>
      </c>
      <c r="E26" s="21">
        <v>3277735</v>
      </c>
      <c r="F26" s="19">
        <v>69</v>
      </c>
      <c r="G26" s="19">
        <v>557</v>
      </c>
      <c r="H26" s="19">
        <v>2425739</v>
      </c>
      <c r="I26" s="19">
        <v>185</v>
      </c>
      <c r="J26" s="19">
        <v>597</v>
      </c>
      <c r="K26" s="19">
        <v>851996</v>
      </c>
      <c r="L26" s="3"/>
      <c r="M26" s="109" t="s">
        <v>357</v>
      </c>
      <c r="N26" s="10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4.25" customHeight="1">
      <c r="A27" s="18"/>
      <c r="B27" s="1"/>
      <c r="C27" s="12"/>
      <c r="D27" s="12"/>
      <c r="E27" s="12"/>
      <c r="F27" s="12"/>
      <c r="G27" s="12"/>
      <c r="H27" s="12"/>
      <c r="I27" s="12"/>
      <c r="J27" s="12"/>
      <c r="K27" s="12"/>
      <c r="L27" s="3"/>
      <c r="M27" s="3" t="s">
        <v>358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4.25" customHeight="1">
      <c r="A28" s="164" t="s">
        <v>208</v>
      </c>
      <c r="B28" s="184"/>
      <c r="C28" s="17">
        <f aca="true" t="shared" si="4" ref="C28:K28">SUM(C29:C32)</f>
        <v>726</v>
      </c>
      <c r="D28" s="17">
        <f t="shared" si="4"/>
        <v>2526</v>
      </c>
      <c r="E28" s="17">
        <f t="shared" si="4"/>
        <v>5166367</v>
      </c>
      <c r="F28" s="17">
        <f t="shared" si="4"/>
        <v>143</v>
      </c>
      <c r="G28" s="17">
        <v>723</v>
      </c>
      <c r="H28" s="17">
        <v>2473576</v>
      </c>
      <c r="I28" s="17">
        <f t="shared" si="4"/>
        <v>583</v>
      </c>
      <c r="J28" s="17">
        <f t="shared" si="4"/>
        <v>1803</v>
      </c>
      <c r="K28" s="17">
        <f t="shared" si="4"/>
        <v>2692791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4.25" customHeight="1">
      <c r="A29" s="18"/>
      <c r="B29" s="1" t="s">
        <v>209</v>
      </c>
      <c r="C29" s="21">
        <v>213</v>
      </c>
      <c r="D29" s="21">
        <v>748</v>
      </c>
      <c r="E29" s="21">
        <v>1643616</v>
      </c>
      <c r="F29" s="19">
        <v>24</v>
      </c>
      <c r="G29" s="19">
        <v>115</v>
      </c>
      <c r="H29" s="19">
        <v>651263</v>
      </c>
      <c r="I29" s="19">
        <v>189</v>
      </c>
      <c r="J29" s="19">
        <v>633</v>
      </c>
      <c r="K29" s="19">
        <v>992353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4.25" customHeight="1">
      <c r="A30" s="18"/>
      <c r="B30" s="1" t="s">
        <v>210</v>
      </c>
      <c r="C30" s="21">
        <v>331</v>
      </c>
      <c r="D30" s="21">
        <v>1279</v>
      </c>
      <c r="E30" s="21">
        <v>2766478</v>
      </c>
      <c r="F30" s="19">
        <v>109</v>
      </c>
      <c r="G30" s="19">
        <v>557</v>
      </c>
      <c r="H30" s="19">
        <v>1726400</v>
      </c>
      <c r="I30" s="19">
        <v>222</v>
      </c>
      <c r="J30" s="19">
        <v>722</v>
      </c>
      <c r="K30" s="19">
        <v>1040078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4.25" customHeight="1">
      <c r="A31" s="18"/>
      <c r="B31" s="1" t="s">
        <v>211</v>
      </c>
      <c r="C31" s="21">
        <v>137</v>
      </c>
      <c r="D31" s="21">
        <v>368</v>
      </c>
      <c r="E31" s="21">
        <v>540959</v>
      </c>
      <c r="F31" s="19">
        <v>8</v>
      </c>
      <c r="G31" s="20" t="s">
        <v>441</v>
      </c>
      <c r="H31" s="20" t="s">
        <v>441</v>
      </c>
      <c r="I31" s="19">
        <v>129</v>
      </c>
      <c r="J31" s="19">
        <v>323</v>
      </c>
      <c r="K31" s="19">
        <v>455509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4.25" customHeight="1">
      <c r="A32" s="18"/>
      <c r="B32" s="1" t="s">
        <v>212</v>
      </c>
      <c r="C32" s="21">
        <v>45</v>
      </c>
      <c r="D32" s="21">
        <v>131</v>
      </c>
      <c r="E32" s="21">
        <v>215314</v>
      </c>
      <c r="F32" s="19">
        <v>2</v>
      </c>
      <c r="G32" s="20" t="s">
        <v>441</v>
      </c>
      <c r="H32" s="20" t="s">
        <v>441</v>
      </c>
      <c r="I32" s="19">
        <v>43</v>
      </c>
      <c r="J32" s="19">
        <v>125</v>
      </c>
      <c r="K32" s="19">
        <v>204851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4.25" customHeight="1">
      <c r="A33" s="18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3"/>
      <c r="M33" s="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4.25" customHeight="1">
      <c r="A34" s="164" t="s">
        <v>213</v>
      </c>
      <c r="B34" s="184"/>
      <c r="C34" s="17">
        <f>SUM(C35:C42)</f>
        <v>1100</v>
      </c>
      <c r="D34" s="17">
        <f>SUM(D35:D42)</f>
        <v>5495</v>
      </c>
      <c r="E34" s="17">
        <f>SUM(E35:E42)</f>
        <v>15253651</v>
      </c>
      <c r="F34" s="17">
        <f>SUM(F35:F42)</f>
        <v>152</v>
      </c>
      <c r="G34" s="17">
        <v>1489</v>
      </c>
      <c r="H34" s="17">
        <v>8007674</v>
      </c>
      <c r="I34" s="17">
        <f>SUM(I35:I42)</f>
        <v>948</v>
      </c>
      <c r="J34" s="17">
        <f>SUM(J35:J42)</f>
        <v>4006</v>
      </c>
      <c r="K34" s="17">
        <f>SUM(K35:K42)</f>
        <v>7245977</v>
      </c>
      <c r="L34" s="3"/>
      <c r="M34" s="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4.25" customHeight="1">
      <c r="A35" s="18"/>
      <c r="B35" s="1" t="s">
        <v>214</v>
      </c>
      <c r="C35" s="21">
        <v>222</v>
      </c>
      <c r="D35" s="21">
        <v>728</v>
      </c>
      <c r="E35" s="21">
        <v>1177584</v>
      </c>
      <c r="F35" s="19">
        <v>21</v>
      </c>
      <c r="G35" s="19">
        <v>89</v>
      </c>
      <c r="H35" s="19">
        <v>443719</v>
      </c>
      <c r="I35" s="19">
        <v>201</v>
      </c>
      <c r="J35" s="19">
        <v>639</v>
      </c>
      <c r="K35" s="19">
        <v>733865</v>
      </c>
      <c r="L35" s="3"/>
      <c r="M35" s="245" t="s">
        <v>361</v>
      </c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</row>
    <row r="36" spans="1:69" ht="14.25" customHeight="1" thickBot="1">
      <c r="A36" s="18"/>
      <c r="B36" s="1" t="s">
        <v>215</v>
      </c>
      <c r="C36" s="21">
        <v>289</v>
      </c>
      <c r="D36" s="21">
        <v>962</v>
      </c>
      <c r="E36" s="21">
        <v>1350891</v>
      </c>
      <c r="F36" s="19">
        <v>18</v>
      </c>
      <c r="G36" s="19">
        <v>69</v>
      </c>
      <c r="H36" s="19">
        <v>80432</v>
      </c>
      <c r="I36" s="19">
        <v>271</v>
      </c>
      <c r="J36" s="19">
        <v>893</v>
      </c>
      <c r="K36" s="19">
        <v>1270459</v>
      </c>
      <c r="L36" s="3"/>
      <c r="M36" s="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15" t="s">
        <v>330</v>
      </c>
    </row>
    <row r="37" spans="1:69" ht="14.25" customHeight="1">
      <c r="A37" s="18"/>
      <c r="B37" s="1" t="s">
        <v>216</v>
      </c>
      <c r="C37" s="21">
        <v>458</v>
      </c>
      <c r="D37" s="21">
        <v>3518</v>
      </c>
      <c r="E37" s="21">
        <v>12322545</v>
      </c>
      <c r="F37" s="19">
        <v>109</v>
      </c>
      <c r="G37" s="19">
        <v>1321</v>
      </c>
      <c r="H37" s="19">
        <v>7471959</v>
      </c>
      <c r="I37" s="19">
        <v>349</v>
      </c>
      <c r="J37" s="19">
        <v>2197</v>
      </c>
      <c r="K37" s="19">
        <v>4850586</v>
      </c>
      <c r="L37" s="3"/>
      <c r="M37" s="232" t="s">
        <v>249</v>
      </c>
      <c r="N37" s="201"/>
      <c r="O37" s="201"/>
      <c r="P37" s="201"/>
      <c r="Q37" s="201"/>
      <c r="R37" s="227" t="s">
        <v>341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228"/>
      <c r="AQ37" s="230" t="s">
        <v>249</v>
      </c>
      <c r="AR37" s="201"/>
      <c r="AS37" s="201"/>
      <c r="AT37" s="201"/>
      <c r="AU37" s="201"/>
      <c r="AV37" s="201" t="s">
        <v>341</v>
      </c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2"/>
    </row>
    <row r="38" spans="1:69" ht="14.25" customHeight="1">
      <c r="A38" s="18"/>
      <c r="B38" s="1" t="s">
        <v>217</v>
      </c>
      <c r="C38" s="21">
        <v>8</v>
      </c>
      <c r="D38" s="21">
        <v>19</v>
      </c>
      <c r="E38" s="21">
        <v>19970</v>
      </c>
      <c r="F38" s="20" t="s">
        <v>442</v>
      </c>
      <c r="G38" s="20" t="s">
        <v>442</v>
      </c>
      <c r="H38" s="20" t="s">
        <v>442</v>
      </c>
      <c r="I38" s="19">
        <v>8</v>
      </c>
      <c r="J38" s="20">
        <v>19</v>
      </c>
      <c r="K38" s="20">
        <v>19970</v>
      </c>
      <c r="L38" s="3"/>
      <c r="M38" s="233"/>
      <c r="N38" s="156"/>
      <c r="O38" s="156"/>
      <c r="P38" s="156"/>
      <c r="Q38" s="156"/>
      <c r="R38" s="200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229"/>
      <c r="AQ38" s="231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203"/>
    </row>
    <row r="39" spans="1:69" ht="14.25" customHeight="1">
      <c r="A39" s="18"/>
      <c r="B39" s="1" t="s">
        <v>218</v>
      </c>
      <c r="C39" s="21">
        <v>31</v>
      </c>
      <c r="D39" s="21">
        <v>74</v>
      </c>
      <c r="E39" s="21">
        <v>100550</v>
      </c>
      <c r="F39" s="20" t="s">
        <v>442</v>
      </c>
      <c r="G39" s="20" t="s">
        <v>442</v>
      </c>
      <c r="H39" s="20" t="s">
        <v>442</v>
      </c>
      <c r="I39" s="19">
        <v>31</v>
      </c>
      <c r="J39" s="20">
        <v>74</v>
      </c>
      <c r="K39" s="20">
        <v>100550</v>
      </c>
      <c r="L39" s="3"/>
      <c r="M39" s="233"/>
      <c r="N39" s="156"/>
      <c r="O39" s="156"/>
      <c r="P39" s="156"/>
      <c r="Q39" s="156"/>
      <c r="R39" s="197" t="s">
        <v>362</v>
      </c>
      <c r="S39" s="198"/>
      <c r="T39" s="198"/>
      <c r="U39" s="198"/>
      <c r="V39" s="198"/>
      <c r="W39" s="198"/>
      <c r="X39" s="198"/>
      <c r="Y39" s="199"/>
      <c r="Z39" s="156" t="s">
        <v>376</v>
      </c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91" t="s">
        <v>504</v>
      </c>
      <c r="AM39" s="192"/>
      <c r="AN39" s="192"/>
      <c r="AO39" s="192"/>
      <c r="AP39" s="206"/>
      <c r="AQ39" s="231"/>
      <c r="AR39" s="156"/>
      <c r="AS39" s="156"/>
      <c r="AT39" s="156"/>
      <c r="AU39" s="156"/>
      <c r="AV39" s="197" t="s">
        <v>362</v>
      </c>
      <c r="AW39" s="198"/>
      <c r="AX39" s="198"/>
      <c r="AY39" s="198"/>
      <c r="AZ39" s="198"/>
      <c r="BA39" s="198"/>
      <c r="BB39" s="198"/>
      <c r="BC39" s="198"/>
      <c r="BD39" s="199"/>
      <c r="BE39" s="156" t="s">
        <v>376</v>
      </c>
      <c r="BF39" s="156"/>
      <c r="BG39" s="156"/>
      <c r="BH39" s="156"/>
      <c r="BI39" s="156"/>
      <c r="BJ39" s="156"/>
      <c r="BK39" s="156"/>
      <c r="BL39" s="156"/>
      <c r="BM39" s="156"/>
      <c r="BN39" s="191" t="s">
        <v>505</v>
      </c>
      <c r="BO39" s="192"/>
      <c r="BP39" s="192"/>
      <c r="BQ39" s="192"/>
    </row>
    <row r="40" spans="1:69" ht="14.25" customHeight="1">
      <c r="A40" s="18"/>
      <c r="B40" s="1" t="s">
        <v>219</v>
      </c>
      <c r="C40" s="21">
        <v>39</v>
      </c>
      <c r="D40" s="21">
        <v>69</v>
      </c>
      <c r="E40" s="21">
        <v>139859</v>
      </c>
      <c r="F40" s="19">
        <v>3</v>
      </c>
      <c r="G40" s="20" t="s">
        <v>443</v>
      </c>
      <c r="H40" s="20" t="s">
        <v>443</v>
      </c>
      <c r="I40" s="19">
        <v>36</v>
      </c>
      <c r="J40" s="20">
        <v>62</v>
      </c>
      <c r="K40" s="20">
        <v>131305</v>
      </c>
      <c r="L40" s="3"/>
      <c r="M40" s="233"/>
      <c r="N40" s="156"/>
      <c r="O40" s="156"/>
      <c r="P40" s="156"/>
      <c r="Q40" s="156"/>
      <c r="R40" s="200"/>
      <c r="S40" s="173"/>
      <c r="T40" s="173"/>
      <c r="U40" s="173"/>
      <c r="V40" s="173"/>
      <c r="W40" s="173"/>
      <c r="X40" s="173"/>
      <c r="Y40" s="174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93"/>
      <c r="AM40" s="194"/>
      <c r="AN40" s="194"/>
      <c r="AO40" s="194"/>
      <c r="AP40" s="207"/>
      <c r="AQ40" s="231"/>
      <c r="AR40" s="156"/>
      <c r="AS40" s="156"/>
      <c r="AT40" s="156"/>
      <c r="AU40" s="156"/>
      <c r="AV40" s="200"/>
      <c r="AW40" s="173"/>
      <c r="AX40" s="173"/>
      <c r="AY40" s="173"/>
      <c r="AZ40" s="173"/>
      <c r="BA40" s="173"/>
      <c r="BB40" s="173"/>
      <c r="BC40" s="173"/>
      <c r="BD40" s="174"/>
      <c r="BE40" s="156"/>
      <c r="BF40" s="156"/>
      <c r="BG40" s="156"/>
      <c r="BH40" s="156"/>
      <c r="BI40" s="156"/>
      <c r="BJ40" s="156"/>
      <c r="BK40" s="156"/>
      <c r="BL40" s="156"/>
      <c r="BM40" s="156"/>
      <c r="BN40" s="193"/>
      <c r="BO40" s="194"/>
      <c r="BP40" s="194"/>
      <c r="BQ40" s="194"/>
    </row>
    <row r="41" spans="1:69" ht="14.25" customHeight="1">
      <c r="A41" s="18"/>
      <c r="B41" s="1" t="s">
        <v>220</v>
      </c>
      <c r="C41" s="21">
        <v>12</v>
      </c>
      <c r="D41" s="21">
        <v>25</v>
      </c>
      <c r="E41" s="21">
        <v>36310</v>
      </c>
      <c r="F41" s="20">
        <v>1</v>
      </c>
      <c r="G41" s="20" t="s">
        <v>443</v>
      </c>
      <c r="H41" s="20" t="s">
        <v>443</v>
      </c>
      <c r="I41" s="19">
        <v>11</v>
      </c>
      <c r="J41" s="19">
        <v>22</v>
      </c>
      <c r="K41" s="19">
        <v>33300</v>
      </c>
      <c r="L41" s="3"/>
      <c r="M41" s="233"/>
      <c r="N41" s="156"/>
      <c r="O41" s="156"/>
      <c r="P41" s="156"/>
      <c r="Q41" s="156"/>
      <c r="R41" s="156" t="s">
        <v>2</v>
      </c>
      <c r="S41" s="156"/>
      <c r="T41" s="156"/>
      <c r="U41" s="156" t="s">
        <v>0</v>
      </c>
      <c r="V41" s="156"/>
      <c r="W41" s="197" t="s">
        <v>1</v>
      </c>
      <c r="X41" s="198"/>
      <c r="Y41" s="199"/>
      <c r="Z41" s="156" t="s">
        <v>2</v>
      </c>
      <c r="AA41" s="156"/>
      <c r="AB41" s="156"/>
      <c r="AC41" s="156"/>
      <c r="AD41" s="156" t="s">
        <v>342</v>
      </c>
      <c r="AE41" s="156"/>
      <c r="AF41" s="156"/>
      <c r="AG41" s="156"/>
      <c r="AH41" s="156" t="s">
        <v>343</v>
      </c>
      <c r="AI41" s="156"/>
      <c r="AJ41" s="156"/>
      <c r="AK41" s="156"/>
      <c r="AL41" s="193"/>
      <c r="AM41" s="194"/>
      <c r="AN41" s="194"/>
      <c r="AO41" s="194"/>
      <c r="AP41" s="207"/>
      <c r="AQ41" s="231"/>
      <c r="AR41" s="156"/>
      <c r="AS41" s="156"/>
      <c r="AT41" s="156"/>
      <c r="AU41" s="156"/>
      <c r="AV41" s="156" t="s">
        <v>2</v>
      </c>
      <c r="AW41" s="156"/>
      <c r="AX41" s="156"/>
      <c r="AY41" s="156" t="s">
        <v>0</v>
      </c>
      <c r="AZ41" s="156"/>
      <c r="BA41" s="156"/>
      <c r="BB41" s="156" t="s">
        <v>1</v>
      </c>
      <c r="BC41" s="156"/>
      <c r="BD41" s="156"/>
      <c r="BE41" s="156" t="s">
        <v>2</v>
      </c>
      <c r="BF41" s="156"/>
      <c r="BG41" s="156"/>
      <c r="BH41" s="156" t="s">
        <v>342</v>
      </c>
      <c r="BI41" s="156"/>
      <c r="BJ41" s="156"/>
      <c r="BK41" s="156" t="s">
        <v>343</v>
      </c>
      <c r="BL41" s="156"/>
      <c r="BM41" s="156"/>
      <c r="BN41" s="193"/>
      <c r="BO41" s="194"/>
      <c r="BP41" s="194"/>
      <c r="BQ41" s="194"/>
    </row>
    <row r="42" spans="1:69" ht="14.25" customHeight="1">
      <c r="A42" s="18"/>
      <c r="B42" s="1" t="s">
        <v>221</v>
      </c>
      <c r="C42" s="21">
        <v>41</v>
      </c>
      <c r="D42" s="21">
        <v>100</v>
      </c>
      <c r="E42" s="21">
        <v>105942</v>
      </c>
      <c r="F42" s="20" t="s">
        <v>442</v>
      </c>
      <c r="G42" s="20" t="s">
        <v>442</v>
      </c>
      <c r="H42" s="20" t="s">
        <v>442</v>
      </c>
      <c r="I42" s="19">
        <v>41</v>
      </c>
      <c r="J42" s="20">
        <v>100</v>
      </c>
      <c r="K42" s="20">
        <v>105942</v>
      </c>
      <c r="L42" s="3"/>
      <c r="M42" s="233"/>
      <c r="N42" s="156"/>
      <c r="O42" s="156"/>
      <c r="P42" s="156"/>
      <c r="Q42" s="156"/>
      <c r="R42" s="156"/>
      <c r="S42" s="156"/>
      <c r="T42" s="156"/>
      <c r="U42" s="156"/>
      <c r="V42" s="156"/>
      <c r="W42" s="200"/>
      <c r="X42" s="173"/>
      <c r="Y42" s="174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95"/>
      <c r="AM42" s="196"/>
      <c r="AN42" s="196"/>
      <c r="AO42" s="196"/>
      <c r="AP42" s="208"/>
      <c r="AQ42" s="231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95"/>
      <c r="BO42" s="196"/>
      <c r="BP42" s="196"/>
      <c r="BQ42" s="196"/>
    </row>
    <row r="43" spans="1:69" ht="14.25" customHeight="1">
      <c r="A43" s="18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3"/>
      <c r="M43" s="132"/>
      <c r="N43" s="132"/>
      <c r="O43" s="132"/>
      <c r="P43" s="132"/>
      <c r="Q43" s="13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137"/>
      <c r="AR43" s="132"/>
      <c r="AS43" s="132"/>
      <c r="AT43" s="132"/>
      <c r="AU43" s="13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4.25" customHeight="1">
      <c r="A44" s="164" t="s">
        <v>222</v>
      </c>
      <c r="B44" s="184"/>
      <c r="C44" s="17">
        <f>SUM(C45:C49)</f>
        <v>999</v>
      </c>
      <c r="D44" s="17">
        <f aca="true" t="shared" si="5" ref="D44:K44">SUM(D45:D49)</f>
        <v>3621</v>
      </c>
      <c r="E44" s="17">
        <f t="shared" si="5"/>
        <v>7020199</v>
      </c>
      <c r="F44" s="17">
        <f t="shared" si="5"/>
        <v>67</v>
      </c>
      <c r="G44" s="17">
        <f t="shared" si="5"/>
        <v>441</v>
      </c>
      <c r="H44" s="17">
        <f t="shared" si="5"/>
        <v>2171721</v>
      </c>
      <c r="I44" s="17">
        <f t="shared" si="5"/>
        <v>932</v>
      </c>
      <c r="J44" s="17">
        <f t="shared" si="5"/>
        <v>3180</v>
      </c>
      <c r="K44" s="17">
        <f t="shared" si="5"/>
        <v>4848478</v>
      </c>
      <c r="L44" s="3"/>
      <c r="M44" s="205" t="s">
        <v>341</v>
      </c>
      <c r="N44" s="205"/>
      <c r="O44" s="205"/>
      <c r="P44" s="205"/>
      <c r="Q44" s="165"/>
      <c r="R44" s="246">
        <f>SUM(R46,R57)</f>
        <v>8448</v>
      </c>
      <c r="S44" s="247"/>
      <c r="T44" s="247"/>
      <c r="U44" s="248">
        <f>SUM(U46,U57)</f>
        <v>787</v>
      </c>
      <c r="V44" s="248"/>
      <c r="W44" s="247">
        <f>SUM(W46,W57)</f>
        <v>7661</v>
      </c>
      <c r="X44" s="247"/>
      <c r="Y44" s="247"/>
      <c r="Z44" s="239">
        <f>SUM(Z46,Z57)</f>
        <v>17434</v>
      </c>
      <c r="AA44" s="239"/>
      <c r="AB44" s="239"/>
      <c r="AC44" s="239"/>
      <c r="AD44" s="239">
        <f>SUM(AD46,AD57)</f>
        <v>6074</v>
      </c>
      <c r="AE44" s="239"/>
      <c r="AF44" s="239"/>
      <c r="AG44" s="239"/>
      <c r="AH44" s="239">
        <f>SUM(AH46,AH57)</f>
        <v>11360</v>
      </c>
      <c r="AI44" s="239"/>
      <c r="AJ44" s="239"/>
      <c r="AK44" s="239"/>
      <c r="AL44" s="239">
        <f>SUM(AL46,AL57)</f>
        <v>8228509</v>
      </c>
      <c r="AM44" s="239"/>
      <c r="AN44" s="239"/>
      <c r="AO44" s="239"/>
      <c r="AP44" s="250"/>
      <c r="AQ44" s="138"/>
      <c r="AR44" s="189" t="s">
        <v>386</v>
      </c>
      <c r="AS44" s="189"/>
      <c r="AT44" s="189"/>
      <c r="AU44" s="190"/>
      <c r="AV44" s="185">
        <v>5</v>
      </c>
      <c r="AW44" s="186"/>
      <c r="AX44" s="186"/>
      <c r="AY44" s="186" t="s">
        <v>444</v>
      </c>
      <c r="AZ44" s="186"/>
      <c r="BA44" s="186"/>
      <c r="BB44" s="186" t="s">
        <v>444</v>
      </c>
      <c r="BC44" s="186"/>
      <c r="BD44" s="186"/>
      <c r="BE44" s="186" t="s">
        <v>444</v>
      </c>
      <c r="BF44" s="186"/>
      <c r="BG44" s="186"/>
      <c r="BH44" s="186" t="s">
        <v>444</v>
      </c>
      <c r="BI44" s="186"/>
      <c r="BJ44" s="186"/>
      <c r="BK44" s="186" t="s">
        <v>444</v>
      </c>
      <c r="BL44" s="186"/>
      <c r="BM44" s="186"/>
      <c r="BN44" s="188" t="s">
        <v>444</v>
      </c>
      <c r="BO44" s="188"/>
      <c r="BP44" s="188"/>
      <c r="BQ44" s="188"/>
    </row>
    <row r="45" spans="1:69" ht="14.25" customHeight="1">
      <c r="A45" s="18"/>
      <c r="B45" s="1" t="s">
        <v>223</v>
      </c>
      <c r="C45" s="21">
        <v>295</v>
      </c>
      <c r="D45" s="21">
        <v>1164</v>
      </c>
      <c r="E45" s="21">
        <v>2225271</v>
      </c>
      <c r="F45" s="19">
        <v>25</v>
      </c>
      <c r="G45" s="19">
        <v>164</v>
      </c>
      <c r="H45" s="19">
        <v>710106</v>
      </c>
      <c r="I45" s="19">
        <v>270</v>
      </c>
      <c r="J45" s="19">
        <v>1000</v>
      </c>
      <c r="K45" s="19">
        <v>1515165</v>
      </c>
      <c r="L45" s="3"/>
      <c r="M45" s="108"/>
      <c r="N45" s="108"/>
      <c r="O45" s="108"/>
      <c r="P45" s="108"/>
      <c r="Q45" s="6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138"/>
      <c r="AR45" s="189" t="s">
        <v>387</v>
      </c>
      <c r="AS45" s="189"/>
      <c r="AT45" s="189"/>
      <c r="AU45" s="190"/>
      <c r="AV45" s="185">
        <v>13</v>
      </c>
      <c r="AW45" s="186"/>
      <c r="AX45" s="186"/>
      <c r="AY45" s="186" t="s">
        <v>445</v>
      </c>
      <c r="AZ45" s="186"/>
      <c r="BA45" s="186"/>
      <c r="BB45" s="186">
        <v>13</v>
      </c>
      <c r="BC45" s="186"/>
      <c r="BD45" s="186"/>
      <c r="BE45" s="186">
        <v>29</v>
      </c>
      <c r="BF45" s="186"/>
      <c r="BG45" s="186"/>
      <c r="BH45" s="186">
        <v>10</v>
      </c>
      <c r="BI45" s="186"/>
      <c r="BJ45" s="186"/>
      <c r="BK45" s="186">
        <v>19</v>
      </c>
      <c r="BL45" s="186"/>
      <c r="BM45" s="186"/>
      <c r="BN45" s="188">
        <v>9874</v>
      </c>
      <c r="BO45" s="188"/>
      <c r="BP45" s="188"/>
      <c r="BQ45" s="188"/>
    </row>
    <row r="46" spans="1:69" ht="14.25" customHeight="1">
      <c r="A46" s="18"/>
      <c r="B46" s="1" t="s">
        <v>224</v>
      </c>
      <c r="C46" s="21">
        <v>189</v>
      </c>
      <c r="D46" s="21">
        <v>683</v>
      </c>
      <c r="E46" s="21">
        <v>1142605</v>
      </c>
      <c r="F46" s="19">
        <v>7</v>
      </c>
      <c r="G46" s="19">
        <v>89</v>
      </c>
      <c r="H46" s="19">
        <v>209648</v>
      </c>
      <c r="I46" s="19">
        <v>182</v>
      </c>
      <c r="J46" s="19">
        <v>594</v>
      </c>
      <c r="K46" s="19">
        <v>932957</v>
      </c>
      <c r="L46" s="3"/>
      <c r="M46" s="205" t="s">
        <v>377</v>
      </c>
      <c r="N46" s="205"/>
      <c r="O46" s="205"/>
      <c r="P46" s="205"/>
      <c r="Q46" s="165"/>
      <c r="R46" s="246">
        <f>SUM(R48:T55)</f>
        <v>6967</v>
      </c>
      <c r="S46" s="247"/>
      <c r="T46" s="247"/>
      <c r="U46" s="248">
        <f>SUM(U48:V55)</f>
        <v>686</v>
      </c>
      <c r="V46" s="248"/>
      <c r="W46" s="247">
        <f>SUM(W48:Y55)</f>
        <v>6281</v>
      </c>
      <c r="X46" s="247"/>
      <c r="Y46" s="247"/>
      <c r="Z46" s="239">
        <f>SUM(Z48:AC55)</f>
        <v>14328</v>
      </c>
      <c r="AA46" s="239"/>
      <c r="AB46" s="239"/>
      <c r="AC46" s="239"/>
      <c r="AD46" s="239">
        <f>SUM(AD48:AG55)</f>
        <v>5055</v>
      </c>
      <c r="AE46" s="239"/>
      <c r="AF46" s="239"/>
      <c r="AG46" s="239"/>
      <c r="AH46" s="239">
        <f>SUM(AH48:AK55)</f>
        <v>9273</v>
      </c>
      <c r="AI46" s="239"/>
      <c r="AJ46" s="239"/>
      <c r="AK46" s="239"/>
      <c r="AL46" s="239">
        <f>SUM(AL48:AP55)</f>
        <v>6747825</v>
      </c>
      <c r="AM46" s="239"/>
      <c r="AN46" s="239"/>
      <c r="AO46" s="239"/>
      <c r="AP46" s="250"/>
      <c r="AQ46" s="138"/>
      <c r="AR46" s="189" t="s">
        <v>388</v>
      </c>
      <c r="AS46" s="189"/>
      <c r="AT46" s="189"/>
      <c r="AU46" s="190"/>
      <c r="AV46" s="185">
        <v>8</v>
      </c>
      <c r="AW46" s="186"/>
      <c r="AX46" s="186"/>
      <c r="AY46" s="186">
        <v>2</v>
      </c>
      <c r="AZ46" s="186"/>
      <c r="BA46" s="186"/>
      <c r="BB46" s="186">
        <v>6</v>
      </c>
      <c r="BC46" s="186"/>
      <c r="BD46" s="186"/>
      <c r="BE46" s="186">
        <v>18</v>
      </c>
      <c r="BF46" s="186"/>
      <c r="BG46" s="186"/>
      <c r="BH46" s="186">
        <v>4</v>
      </c>
      <c r="BI46" s="186"/>
      <c r="BJ46" s="186"/>
      <c r="BK46" s="186">
        <v>14</v>
      </c>
      <c r="BL46" s="186"/>
      <c r="BM46" s="186"/>
      <c r="BN46" s="188">
        <v>6394</v>
      </c>
      <c r="BO46" s="188"/>
      <c r="BP46" s="188"/>
      <c r="BQ46" s="188"/>
    </row>
    <row r="47" spans="1:69" ht="14.25" customHeight="1">
      <c r="A47" s="18"/>
      <c r="B47" s="1" t="s">
        <v>225</v>
      </c>
      <c r="C47" s="21">
        <v>143</v>
      </c>
      <c r="D47" s="21">
        <v>443</v>
      </c>
      <c r="E47" s="21">
        <v>1282439</v>
      </c>
      <c r="F47" s="19">
        <v>14</v>
      </c>
      <c r="G47" s="19">
        <v>77</v>
      </c>
      <c r="H47" s="19">
        <v>678988</v>
      </c>
      <c r="I47" s="19">
        <v>129</v>
      </c>
      <c r="J47" s="19">
        <v>366</v>
      </c>
      <c r="K47" s="19">
        <v>603451</v>
      </c>
      <c r="L47" s="3"/>
      <c r="M47" s="108"/>
      <c r="N47" s="108"/>
      <c r="O47" s="108"/>
      <c r="P47" s="108"/>
      <c r="Q47" s="6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04" t="s">
        <v>389</v>
      </c>
      <c r="AR47" s="205"/>
      <c r="AS47" s="205"/>
      <c r="AT47" s="205"/>
      <c r="AU47" s="165"/>
      <c r="AV47" s="246">
        <f>SUM(AV48:AX52)</f>
        <v>338</v>
      </c>
      <c r="AW47" s="247"/>
      <c r="AX47" s="247"/>
      <c r="AY47" s="247">
        <f>SUM(AY48:BA52)</f>
        <v>19</v>
      </c>
      <c r="AZ47" s="247"/>
      <c r="BA47" s="247"/>
      <c r="BB47" s="247">
        <f>SUM(BB48:BD52)</f>
        <v>319</v>
      </c>
      <c r="BC47" s="247"/>
      <c r="BD47" s="247"/>
      <c r="BE47" s="247">
        <f>SUM(BE48:BG52)</f>
        <v>600</v>
      </c>
      <c r="BF47" s="247"/>
      <c r="BG47" s="247"/>
      <c r="BH47" s="247">
        <f>SUM(BH48:BJ52)</f>
        <v>214</v>
      </c>
      <c r="BI47" s="247"/>
      <c r="BJ47" s="247"/>
      <c r="BK47" s="247">
        <f>SUM(BK48:BM52)</f>
        <v>386</v>
      </c>
      <c r="BL47" s="247"/>
      <c r="BM47" s="247"/>
      <c r="BN47" s="239">
        <f>SUM(BN48:BQ52)</f>
        <v>297797</v>
      </c>
      <c r="BO47" s="239"/>
      <c r="BP47" s="239"/>
      <c r="BQ47" s="239"/>
    </row>
    <row r="48" spans="1:69" ht="14.25" customHeight="1">
      <c r="A48" s="18"/>
      <c r="B48" s="1" t="s">
        <v>226</v>
      </c>
      <c r="C48" s="21">
        <v>142</v>
      </c>
      <c r="D48" s="21">
        <v>525</v>
      </c>
      <c r="E48" s="21">
        <v>975341</v>
      </c>
      <c r="F48" s="19">
        <v>11</v>
      </c>
      <c r="G48" s="19">
        <v>65</v>
      </c>
      <c r="H48" s="19">
        <v>311829</v>
      </c>
      <c r="I48" s="19">
        <v>131</v>
      </c>
      <c r="J48" s="19">
        <v>460</v>
      </c>
      <c r="K48" s="19">
        <v>663512</v>
      </c>
      <c r="L48" s="3"/>
      <c r="M48" s="108"/>
      <c r="N48" s="189" t="s">
        <v>378</v>
      </c>
      <c r="O48" s="189"/>
      <c r="P48" s="189"/>
      <c r="Q48" s="190"/>
      <c r="R48" s="185">
        <v>4645</v>
      </c>
      <c r="S48" s="186"/>
      <c r="T48" s="186"/>
      <c r="U48" s="249">
        <v>504</v>
      </c>
      <c r="V48" s="249"/>
      <c r="W48" s="186">
        <v>4141</v>
      </c>
      <c r="X48" s="186"/>
      <c r="Y48" s="186"/>
      <c r="Z48" s="188">
        <v>9473</v>
      </c>
      <c r="AA48" s="188"/>
      <c r="AB48" s="188"/>
      <c r="AC48" s="188"/>
      <c r="AD48" s="188">
        <v>3399</v>
      </c>
      <c r="AE48" s="188"/>
      <c r="AF48" s="188"/>
      <c r="AG48" s="188"/>
      <c r="AH48" s="188">
        <v>6074</v>
      </c>
      <c r="AI48" s="188"/>
      <c r="AJ48" s="188"/>
      <c r="AK48" s="188"/>
      <c r="AL48" s="188">
        <v>4398322</v>
      </c>
      <c r="AM48" s="188"/>
      <c r="AN48" s="188"/>
      <c r="AO48" s="188"/>
      <c r="AP48" s="251"/>
      <c r="AQ48" s="138"/>
      <c r="AR48" s="189" t="s">
        <v>390</v>
      </c>
      <c r="AS48" s="189"/>
      <c r="AT48" s="189"/>
      <c r="AU48" s="190"/>
      <c r="AV48" s="185">
        <v>87</v>
      </c>
      <c r="AW48" s="186"/>
      <c r="AX48" s="186"/>
      <c r="AY48" s="186">
        <v>7</v>
      </c>
      <c r="AZ48" s="186"/>
      <c r="BA48" s="186"/>
      <c r="BB48" s="186">
        <v>80</v>
      </c>
      <c r="BC48" s="186"/>
      <c r="BD48" s="186"/>
      <c r="BE48" s="186">
        <v>159</v>
      </c>
      <c r="BF48" s="186"/>
      <c r="BG48" s="186"/>
      <c r="BH48" s="186">
        <v>59</v>
      </c>
      <c r="BI48" s="186"/>
      <c r="BJ48" s="186"/>
      <c r="BK48" s="186">
        <v>100</v>
      </c>
      <c r="BL48" s="186"/>
      <c r="BM48" s="186"/>
      <c r="BN48" s="188">
        <v>67789</v>
      </c>
      <c r="BO48" s="188"/>
      <c r="BP48" s="188"/>
      <c r="BQ48" s="188"/>
    </row>
    <row r="49" spans="1:69" ht="14.25" customHeight="1">
      <c r="A49" s="18"/>
      <c r="B49" s="1" t="s">
        <v>227</v>
      </c>
      <c r="C49" s="21">
        <v>230</v>
      </c>
      <c r="D49" s="21">
        <v>806</v>
      </c>
      <c r="E49" s="21">
        <v>1394543</v>
      </c>
      <c r="F49" s="19">
        <v>10</v>
      </c>
      <c r="G49" s="19">
        <v>46</v>
      </c>
      <c r="H49" s="19">
        <v>261150</v>
      </c>
      <c r="I49" s="19">
        <v>220</v>
      </c>
      <c r="J49" s="19">
        <v>760</v>
      </c>
      <c r="K49" s="19">
        <v>1133393</v>
      </c>
      <c r="L49" s="3"/>
      <c r="M49" s="108"/>
      <c r="N49" s="189" t="s">
        <v>379</v>
      </c>
      <c r="O49" s="189"/>
      <c r="P49" s="189"/>
      <c r="Q49" s="190"/>
      <c r="R49" s="185">
        <v>437</v>
      </c>
      <c r="S49" s="186"/>
      <c r="T49" s="186"/>
      <c r="U49" s="249">
        <v>31</v>
      </c>
      <c r="V49" s="249"/>
      <c r="W49" s="186">
        <v>406</v>
      </c>
      <c r="X49" s="186"/>
      <c r="Y49" s="186"/>
      <c r="Z49" s="188">
        <v>751</v>
      </c>
      <c r="AA49" s="188"/>
      <c r="AB49" s="188"/>
      <c r="AC49" s="188"/>
      <c r="AD49" s="188">
        <v>246</v>
      </c>
      <c r="AE49" s="188"/>
      <c r="AF49" s="188"/>
      <c r="AG49" s="188"/>
      <c r="AH49" s="188">
        <v>505</v>
      </c>
      <c r="AI49" s="188"/>
      <c r="AJ49" s="188"/>
      <c r="AK49" s="188"/>
      <c r="AL49" s="188">
        <v>319145</v>
      </c>
      <c r="AM49" s="188"/>
      <c r="AN49" s="188"/>
      <c r="AO49" s="188"/>
      <c r="AP49" s="251"/>
      <c r="AQ49" s="138"/>
      <c r="AR49" s="189" t="s">
        <v>391</v>
      </c>
      <c r="AS49" s="189"/>
      <c r="AT49" s="189"/>
      <c r="AU49" s="190"/>
      <c r="AV49" s="185">
        <v>36</v>
      </c>
      <c r="AW49" s="186"/>
      <c r="AX49" s="186"/>
      <c r="AY49" s="186">
        <v>2</v>
      </c>
      <c r="AZ49" s="186"/>
      <c r="BA49" s="186"/>
      <c r="BB49" s="186">
        <v>34</v>
      </c>
      <c r="BC49" s="186"/>
      <c r="BD49" s="186"/>
      <c r="BE49" s="186">
        <v>67</v>
      </c>
      <c r="BF49" s="186"/>
      <c r="BG49" s="186"/>
      <c r="BH49" s="186">
        <v>25</v>
      </c>
      <c r="BI49" s="186"/>
      <c r="BJ49" s="186"/>
      <c r="BK49" s="186">
        <v>42</v>
      </c>
      <c r="BL49" s="186"/>
      <c r="BM49" s="186"/>
      <c r="BN49" s="188">
        <v>45731</v>
      </c>
      <c r="BO49" s="188"/>
      <c r="BP49" s="188"/>
      <c r="BQ49" s="188"/>
    </row>
    <row r="50" spans="1:69" ht="14.25" customHeight="1">
      <c r="A50" s="18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3"/>
      <c r="M50" s="108"/>
      <c r="N50" s="189" t="s">
        <v>380</v>
      </c>
      <c r="O50" s="189"/>
      <c r="P50" s="189"/>
      <c r="Q50" s="190"/>
      <c r="R50" s="185">
        <v>676</v>
      </c>
      <c r="S50" s="186"/>
      <c r="T50" s="186"/>
      <c r="U50" s="249">
        <v>47</v>
      </c>
      <c r="V50" s="249"/>
      <c r="W50" s="186">
        <v>629</v>
      </c>
      <c r="X50" s="186"/>
      <c r="Y50" s="186"/>
      <c r="Z50" s="188">
        <v>1427</v>
      </c>
      <c r="AA50" s="188"/>
      <c r="AB50" s="188"/>
      <c r="AC50" s="188"/>
      <c r="AD50" s="188">
        <v>520</v>
      </c>
      <c r="AE50" s="188"/>
      <c r="AF50" s="188"/>
      <c r="AG50" s="188"/>
      <c r="AH50" s="188">
        <v>907</v>
      </c>
      <c r="AI50" s="188"/>
      <c r="AJ50" s="188"/>
      <c r="AK50" s="188"/>
      <c r="AL50" s="188">
        <v>747971</v>
      </c>
      <c r="AM50" s="188"/>
      <c r="AN50" s="188"/>
      <c r="AO50" s="188"/>
      <c r="AP50" s="251"/>
      <c r="AQ50" s="138"/>
      <c r="AR50" s="189" t="s">
        <v>392</v>
      </c>
      <c r="AS50" s="189"/>
      <c r="AT50" s="189"/>
      <c r="AU50" s="190"/>
      <c r="AV50" s="185">
        <v>46</v>
      </c>
      <c r="AW50" s="186"/>
      <c r="AX50" s="186"/>
      <c r="AY50" s="186">
        <v>2</v>
      </c>
      <c r="AZ50" s="186"/>
      <c r="BA50" s="186"/>
      <c r="BB50" s="186">
        <v>44</v>
      </c>
      <c r="BC50" s="186"/>
      <c r="BD50" s="186"/>
      <c r="BE50" s="186">
        <v>109</v>
      </c>
      <c r="BF50" s="186"/>
      <c r="BG50" s="186"/>
      <c r="BH50" s="186">
        <v>38</v>
      </c>
      <c r="BI50" s="186"/>
      <c r="BJ50" s="186"/>
      <c r="BK50" s="186">
        <v>71</v>
      </c>
      <c r="BL50" s="186"/>
      <c r="BM50" s="186"/>
      <c r="BN50" s="188">
        <v>58750</v>
      </c>
      <c r="BO50" s="188"/>
      <c r="BP50" s="188"/>
      <c r="BQ50" s="188"/>
    </row>
    <row r="51" spans="1:69" ht="14.25" customHeight="1">
      <c r="A51" s="164" t="s">
        <v>228</v>
      </c>
      <c r="B51" s="184"/>
      <c r="C51" s="17">
        <f>SUM(C52:C55)</f>
        <v>812</v>
      </c>
      <c r="D51" s="17">
        <f aca="true" t="shared" si="6" ref="D51:K51">SUM(D52:D55)</f>
        <v>2284</v>
      </c>
      <c r="E51" s="17">
        <f t="shared" si="6"/>
        <v>2942423</v>
      </c>
      <c r="F51" s="17">
        <f t="shared" si="6"/>
        <v>44</v>
      </c>
      <c r="G51" s="17">
        <f t="shared" si="6"/>
        <v>209</v>
      </c>
      <c r="H51" s="17">
        <f t="shared" si="6"/>
        <v>586117</v>
      </c>
      <c r="I51" s="17">
        <f t="shared" si="6"/>
        <v>768</v>
      </c>
      <c r="J51" s="17">
        <f t="shared" si="6"/>
        <v>2075</v>
      </c>
      <c r="K51" s="17">
        <f t="shared" si="6"/>
        <v>2356306</v>
      </c>
      <c r="L51" s="3"/>
      <c r="M51" s="108"/>
      <c r="N51" s="189" t="s">
        <v>381</v>
      </c>
      <c r="O51" s="189"/>
      <c r="P51" s="189"/>
      <c r="Q51" s="190"/>
      <c r="R51" s="185">
        <v>194</v>
      </c>
      <c r="S51" s="186"/>
      <c r="T51" s="186"/>
      <c r="U51" s="249">
        <v>4</v>
      </c>
      <c r="V51" s="249"/>
      <c r="W51" s="186">
        <v>190</v>
      </c>
      <c r="X51" s="186"/>
      <c r="Y51" s="186"/>
      <c r="Z51" s="188">
        <v>332</v>
      </c>
      <c r="AA51" s="188"/>
      <c r="AB51" s="188"/>
      <c r="AC51" s="188"/>
      <c r="AD51" s="188">
        <v>97</v>
      </c>
      <c r="AE51" s="188"/>
      <c r="AF51" s="188"/>
      <c r="AG51" s="188"/>
      <c r="AH51" s="188">
        <v>235</v>
      </c>
      <c r="AI51" s="188"/>
      <c r="AJ51" s="188"/>
      <c r="AK51" s="188"/>
      <c r="AL51" s="188">
        <v>142907</v>
      </c>
      <c r="AM51" s="188"/>
      <c r="AN51" s="188"/>
      <c r="AO51" s="188"/>
      <c r="AP51" s="251"/>
      <c r="AQ51" s="138"/>
      <c r="AR51" s="189" t="s">
        <v>393</v>
      </c>
      <c r="AS51" s="189"/>
      <c r="AT51" s="189"/>
      <c r="AU51" s="190"/>
      <c r="AV51" s="185">
        <v>52</v>
      </c>
      <c r="AW51" s="186"/>
      <c r="AX51" s="186"/>
      <c r="AY51" s="186">
        <v>1</v>
      </c>
      <c r="AZ51" s="186"/>
      <c r="BA51" s="186"/>
      <c r="BB51" s="186">
        <v>51</v>
      </c>
      <c r="BC51" s="186"/>
      <c r="BD51" s="186"/>
      <c r="BE51" s="186">
        <v>98</v>
      </c>
      <c r="BF51" s="186"/>
      <c r="BG51" s="186"/>
      <c r="BH51" s="186">
        <v>40</v>
      </c>
      <c r="BI51" s="186"/>
      <c r="BJ51" s="186"/>
      <c r="BK51" s="186">
        <v>58</v>
      </c>
      <c r="BL51" s="186"/>
      <c r="BM51" s="186"/>
      <c r="BN51" s="188">
        <v>48566</v>
      </c>
      <c r="BO51" s="188"/>
      <c r="BP51" s="188"/>
      <c r="BQ51" s="188"/>
    </row>
    <row r="52" spans="1:69" ht="14.25" customHeight="1">
      <c r="A52" s="22"/>
      <c r="B52" s="1" t="s">
        <v>229</v>
      </c>
      <c r="C52" s="21">
        <v>248</v>
      </c>
      <c r="D52" s="21">
        <v>699</v>
      </c>
      <c r="E52" s="21">
        <v>749860</v>
      </c>
      <c r="F52" s="19">
        <v>6</v>
      </c>
      <c r="G52" s="19">
        <v>24</v>
      </c>
      <c r="H52" s="19">
        <v>64739</v>
      </c>
      <c r="I52" s="19">
        <v>242</v>
      </c>
      <c r="J52" s="19">
        <v>675</v>
      </c>
      <c r="K52" s="19">
        <v>685121</v>
      </c>
      <c r="L52" s="3"/>
      <c r="M52" s="108"/>
      <c r="N52" s="189" t="s">
        <v>382</v>
      </c>
      <c r="O52" s="189"/>
      <c r="P52" s="189"/>
      <c r="Q52" s="190"/>
      <c r="R52" s="185">
        <v>123</v>
      </c>
      <c r="S52" s="186"/>
      <c r="T52" s="186"/>
      <c r="U52" s="249">
        <v>7</v>
      </c>
      <c r="V52" s="249"/>
      <c r="W52" s="186">
        <v>116</v>
      </c>
      <c r="X52" s="186"/>
      <c r="Y52" s="186"/>
      <c r="Z52" s="188">
        <v>249</v>
      </c>
      <c r="AA52" s="188"/>
      <c r="AB52" s="188"/>
      <c r="AC52" s="188"/>
      <c r="AD52" s="188">
        <v>76</v>
      </c>
      <c r="AE52" s="188"/>
      <c r="AF52" s="188"/>
      <c r="AG52" s="188"/>
      <c r="AH52" s="188">
        <v>173</v>
      </c>
      <c r="AI52" s="188"/>
      <c r="AJ52" s="188"/>
      <c r="AK52" s="188"/>
      <c r="AL52" s="188">
        <v>96106</v>
      </c>
      <c r="AM52" s="188"/>
      <c r="AN52" s="188"/>
      <c r="AO52" s="188"/>
      <c r="AP52" s="251"/>
      <c r="AQ52" s="138"/>
      <c r="AR52" s="189" t="s">
        <v>394</v>
      </c>
      <c r="AS52" s="189"/>
      <c r="AT52" s="189"/>
      <c r="AU52" s="190"/>
      <c r="AV52" s="185">
        <v>117</v>
      </c>
      <c r="AW52" s="186"/>
      <c r="AX52" s="186"/>
      <c r="AY52" s="186">
        <v>7</v>
      </c>
      <c r="AZ52" s="186"/>
      <c r="BA52" s="186"/>
      <c r="BB52" s="186">
        <v>110</v>
      </c>
      <c r="BC52" s="186"/>
      <c r="BD52" s="186"/>
      <c r="BE52" s="186">
        <v>167</v>
      </c>
      <c r="BF52" s="186"/>
      <c r="BG52" s="186"/>
      <c r="BH52" s="186">
        <v>52</v>
      </c>
      <c r="BI52" s="186"/>
      <c r="BJ52" s="186"/>
      <c r="BK52" s="186">
        <v>115</v>
      </c>
      <c r="BL52" s="186"/>
      <c r="BM52" s="186"/>
      <c r="BN52" s="188">
        <v>76961</v>
      </c>
      <c r="BO52" s="188"/>
      <c r="BP52" s="188"/>
      <c r="BQ52" s="188"/>
    </row>
    <row r="53" spans="1:69" ht="14.25" customHeight="1">
      <c r="A53" s="22"/>
      <c r="B53" s="1" t="s">
        <v>230</v>
      </c>
      <c r="C53" s="21">
        <v>109</v>
      </c>
      <c r="D53" s="21">
        <v>299</v>
      </c>
      <c r="E53" s="21">
        <v>466551</v>
      </c>
      <c r="F53" s="19">
        <v>7</v>
      </c>
      <c r="G53" s="19">
        <v>31</v>
      </c>
      <c r="H53" s="19">
        <v>151799</v>
      </c>
      <c r="I53" s="19">
        <v>102</v>
      </c>
      <c r="J53" s="19">
        <v>268</v>
      </c>
      <c r="K53" s="19">
        <v>314752</v>
      </c>
      <c r="L53" s="3"/>
      <c r="M53" s="108"/>
      <c r="N53" s="189" t="s">
        <v>383</v>
      </c>
      <c r="O53" s="189"/>
      <c r="P53" s="189"/>
      <c r="Q53" s="190"/>
      <c r="R53" s="185">
        <v>501</v>
      </c>
      <c r="S53" s="186"/>
      <c r="T53" s="186"/>
      <c r="U53" s="249">
        <v>51</v>
      </c>
      <c r="V53" s="249"/>
      <c r="W53" s="186">
        <v>450</v>
      </c>
      <c r="X53" s="186"/>
      <c r="Y53" s="186"/>
      <c r="Z53" s="188">
        <v>1202</v>
      </c>
      <c r="AA53" s="188"/>
      <c r="AB53" s="188"/>
      <c r="AC53" s="188"/>
      <c r="AD53" s="188">
        <v>432</v>
      </c>
      <c r="AE53" s="188"/>
      <c r="AF53" s="188"/>
      <c r="AG53" s="188"/>
      <c r="AH53" s="188">
        <v>770</v>
      </c>
      <c r="AI53" s="188"/>
      <c r="AJ53" s="188"/>
      <c r="AK53" s="188"/>
      <c r="AL53" s="188">
        <v>606900</v>
      </c>
      <c r="AM53" s="188"/>
      <c r="AN53" s="188"/>
      <c r="AO53" s="188"/>
      <c r="AP53" s="251"/>
      <c r="AQ53" s="204" t="s">
        <v>395</v>
      </c>
      <c r="AR53" s="205"/>
      <c r="AS53" s="205"/>
      <c r="AT53" s="205"/>
      <c r="AU53" s="165"/>
      <c r="AV53" s="246">
        <f>SUM(AV54:AX57)</f>
        <v>177</v>
      </c>
      <c r="AW53" s="247"/>
      <c r="AX53" s="247"/>
      <c r="AY53" s="247">
        <f>SUM(AY54:BA57)</f>
        <v>11</v>
      </c>
      <c r="AZ53" s="247"/>
      <c r="BA53" s="247"/>
      <c r="BB53" s="247">
        <f>SUM(BB54:BD57)</f>
        <v>166</v>
      </c>
      <c r="BC53" s="247"/>
      <c r="BD53" s="247"/>
      <c r="BE53" s="247">
        <f>SUM(BE54:BG57)</f>
        <v>438</v>
      </c>
      <c r="BF53" s="247"/>
      <c r="BG53" s="247"/>
      <c r="BH53" s="247">
        <f>SUM(BH54:BJ57)</f>
        <v>137</v>
      </c>
      <c r="BI53" s="247"/>
      <c r="BJ53" s="247"/>
      <c r="BK53" s="247">
        <f>SUM(BK54:BM57)</f>
        <v>301</v>
      </c>
      <c r="BL53" s="247"/>
      <c r="BM53" s="247"/>
      <c r="BN53" s="239">
        <f>SUM(BN54:BQ57)</f>
        <v>263202</v>
      </c>
      <c r="BO53" s="239"/>
      <c r="BP53" s="239"/>
      <c r="BQ53" s="239"/>
    </row>
    <row r="54" spans="1:69" ht="14.25" customHeight="1">
      <c r="A54" s="22"/>
      <c r="B54" s="1" t="s">
        <v>231</v>
      </c>
      <c r="C54" s="21">
        <v>308</v>
      </c>
      <c r="D54" s="21">
        <v>866</v>
      </c>
      <c r="E54" s="21">
        <v>1069270</v>
      </c>
      <c r="F54" s="19">
        <v>21</v>
      </c>
      <c r="G54" s="19">
        <v>67</v>
      </c>
      <c r="H54" s="19">
        <v>102522</v>
      </c>
      <c r="I54" s="19">
        <v>287</v>
      </c>
      <c r="J54" s="19">
        <v>799</v>
      </c>
      <c r="K54" s="19">
        <v>966748</v>
      </c>
      <c r="L54" s="3"/>
      <c r="M54" s="108"/>
      <c r="N54" s="189" t="s">
        <v>384</v>
      </c>
      <c r="O54" s="189"/>
      <c r="P54" s="189"/>
      <c r="Q54" s="190"/>
      <c r="R54" s="185">
        <v>196</v>
      </c>
      <c r="S54" s="186"/>
      <c r="T54" s="186"/>
      <c r="U54" s="249">
        <v>12</v>
      </c>
      <c r="V54" s="249"/>
      <c r="W54" s="186">
        <v>184</v>
      </c>
      <c r="X54" s="186"/>
      <c r="Y54" s="186"/>
      <c r="Z54" s="188">
        <v>347</v>
      </c>
      <c r="AA54" s="188"/>
      <c r="AB54" s="188"/>
      <c r="AC54" s="188"/>
      <c r="AD54" s="188">
        <v>117</v>
      </c>
      <c r="AE54" s="188"/>
      <c r="AF54" s="188"/>
      <c r="AG54" s="188"/>
      <c r="AH54" s="188">
        <v>230</v>
      </c>
      <c r="AI54" s="188"/>
      <c r="AJ54" s="188"/>
      <c r="AK54" s="188"/>
      <c r="AL54" s="188">
        <v>171559</v>
      </c>
      <c r="AM54" s="188"/>
      <c r="AN54" s="188"/>
      <c r="AO54" s="188"/>
      <c r="AP54" s="251"/>
      <c r="AQ54" s="138"/>
      <c r="AR54" s="189" t="s">
        <v>396</v>
      </c>
      <c r="AS54" s="189"/>
      <c r="AT54" s="189"/>
      <c r="AU54" s="190"/>
      <c r="AV54" s="185">
        <v>63</v>
      </c>
      <c r="AW54" s="186"/>
      <c r="AX54" s="186"/>
      <c r="AY54" s="186">
        <v>5</v>
      </c>
      <c r="AZ54" s="186"/>
      <c r="BA54" s="186"/>
      <c r="BB54" s="186">
        <v>58</v>
      </c>
      <c r="BC54" s="186"/>
      <c r="BD54" s="186"/>
      <c r="BE54" s="186">
        <v>173</v>
      </c>
      <c r="BF54" s="186"/>
      <c r="BG54" s="186"/>
      <c r="BH54" s="186">
        <v>48</v>
      </c>
      <c r="BI54" s="186"/>
      <c r="BJ54" s="186"/>
      <c r="BK54" s="186">
        <v>125</v>
      </c>
      <c r="BL54" s="186"/>
      <c r="BM54" s="186"/>
      <c r="BN54" s="188">
        <v>137490</v>
      </c>
      <c r="BO54" s="188"/>
      <c r="BP54" s="188"/>
      <c r="BQ54" s="188"/>
    </row>
    <row r="55" spans="1:69" ht="14.25" customHeight="1">
      <c r="A55" s="22"/>
      <c r="B55" s="1" t="s">
        <v>232</v>
      </c>
      <c r="C55" s="21">
        <v>147</v>
      </c>
      <c r="D55" s="21">
        <v>420</v>
      </c>
      <c r="E55" s="21">
        <v>656742</v>
      </c>
      <c r="F55" s="19">
        <v>10</v>
      </c>
      <c r="G55" s="19">
        <v>87</v>
      </c>
      <c r="H55" s="19">
        <v>267057</v>
      </c>
      <c r="I55" s="19">
        <v>137</v>
      </c>
      <c r="J55" s="19">
        <v>333</v>
      </c>
      <c r="K55" s="19">
        <v>389685</v>
      </c>
      <c r="L55" s="3"/>
      <c r="M55" s="108"/>
      <c r="N55" s="189" t="s">
        <v>385</v>
      </c>
      <c r="O55" s="189"/>
      <c r="P55" s="189"/>
      <c r="Q55" s="190"/>
      <c r="R55" s="185">
        <v>195</v>
      </c>
      <c r="S55" s="186"/>
      <c r="T55" s="186"/>
      <c r="U55" s="249">
        <v>30</v>
      </c>
      <c r="V55" s="249"/>
      <c r="W55" s="186">
        <v>165</v>
      </c>
      <c r="X55" s="186"/>
      <c r="Y55" s="186"/>
      <c r="Z55" s="188">
        <v>547</v>
      </c>
      <c r="AA55" s="188"/>
      <c r="AB55" s="188"/>
      <c r="AC55" s="188"/>
      <c r="AD55" s="188">
        <v>168</v>
      </c>
      <c r="AE55" s="188"/>
      <c r="AF55" s="188"/>
      <c r="AG55" s="188"/>
      <c r="AH55" s="188">
        <v>379</v>
      </c>
      <c r="AI55" s="188"/>
      <c r="AJ55" s="188"/>
      <c r="AK55" s="188"/>
      <c r="AL55" s="188">
        <v>264915</v>
      </c>
      <c r="AM55" s="188"/>
      <c r="AN55" s="188"/>
      <c r="AO55" s="188"/>
      <c r="AP55" s="251"/>
      <c r="AQ55" s="138"/>
      <c r="AR55" s="189" t="s">
        <v>397</v>
      </c>
      <c r="AS55" s="189"/>
      <c r="AT55" s="189"/>
      <c r="AU55" s="190"/>
      <c r="AV55" s="185">
        <v>20</v>
      </c>
      <c r="AW55" s="186"/>
      <c r="AX55" s="186"/>
      <c r="AY55" s="186">
        <v>1</v>
      </c>
      <c r="AZ55" s="186"/>
      <c r="BA55" s="186"/>
      <c r="BB55" s="186">
        <v>19</v>
      </c>
      <c r="BC55" s="186"/>
      <c r="BD55" s="186"/>
      <c r="BE55" s="186">
        <v>56</v>
      </c>
      <c r="BF55" s="186"/>
      <c r="BG55" s="186"/>
      <c r="BH55" s="186">
        <v>15</v>
      </c>
      <c r="BI55" s="186"/>
      <c r="BJ55" s="186"/>
      <c r="BK55" s="186">
        <v>41</v>
      </c>
      <c r="BL55" s="186"/>
      <c r="BM55" s="186"/>
      <c r="BN55" s="188">
        <v>30233</v>
      </c>
      <c r="BO55" s="188"/>
      <c r="BP55" s="188"/>
      <c r="BQ55" s="188"/>
    </row>
    <row r="56" spans="1:69" ht="14.25" customHeight="1">
      <c r="A56" s="22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3"/>
      <c r="M56" s="108"/>
      <c r="N56" s="108"/>
      <c r="O56" s="108"/>
      <c r="P56" s="108"/>
      <c r="Q56" s="6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138"/>
      <c r="AR56" s="189" t="s">
        <v>398</v>
      </c>
      <c r="AS56" s="189"/>
      <c r="AT56" s="189"/>
      <c r="AU56" s="190"/>
      <c r="AV56" s="185">
        <v>66</v>
      </c>
      <c r="AW56" s="186"/>
      <c r="AX56" s="186"/>
      <c r="AY56" s="186">
        <v>3</v>
      </c>
      <c r="AZ56" s="186"/>
      <c r="BA56" s="186"/>
      <c r="BB56" s="186">
        <v>63</v>
      </c>
      <c r="BC56" s="186"/>
      <c r="BD56" s="186"/>
      <c r="BE56" s="186">
        <v>153</v>
      </c>
      <c r="BF56" s="186"/>
      <c r="BG56" s="186"/>
      <c r="BH56" s="186">
        <v>52</v>
      </c>
      <c r="BI56" s="186"/>
      <c r="BJ56" s="186"/>
      <c r="BK56" s="186">
        <v>101</v>
      </c>
      <c r="BL56" s="186"/>
      <c r="BM56" s="186"/>
      <c r="BN56" s="188">
        <v>59609</v>
      </c>
      <c r="BO56" s="188"/>
      <c r="BP56" s="188"/>
      <c r="BQ56" s="188"/>
    </row>
    <row r="57" spans="1:69" ht="14.25" customHeight="1">
      <c r="A57" s="164" t="s">
        <v>233</v>
      </c>
      <c r="B57" s="184"/>
      <c r="C57" s="17">
        <f>SUM(C58:C63)</f>
        <v>728</v>
      </c>
      <c r="D57" s="17">
        <f>SUM(D58:D63)</f>
        <v>2025</v>
      </c>
      <c r="E57" s="17">
        <f>SUM(E58:E63)</f>
        <v>2558924</v>
      </c>
      <c r="F57" s="17">
        <f>SUM(F58:F63)</f>
        <v>51</v>
      </c>
      <c r="G57" s="17">
        <v>216</v>
      </c>
      <c r="H57" s="17">
        <v>768438</v>
      </c>
      <c r="I57" s="17">
        <f>SUM(I58:I63)</f>
        <v>677</v>
      </c>
      <c r="J57" s="17">
        <f>SUM(J58:J63)</f>
        <v>1809</v>
      </c>
      <c r="K57" s="17">
        <f>SUM(K58:K63)</f>
        <v>1790486</v>
      </c>
      <c r="L57" s="3"/>
      <c r="M57" s="205" t="s">
        <v>400</v>
      </c>
      <c r="N57" s="205"/>
      <c r="O57" s="205"/>
      <c r="P57" s="205"/>
      <c r="Q57" s="165"/>
      <c r="R57" s="246">
        <f>SUM(R59,R61,R66,AV47,AV53,AV58,AV65,AV70)</f>
        <v>1481</v>
      </c>
      <c r="S57" s="247"/>
      <c r="T57" s="247"/>
      <c r="U57" s="248">
        <f>SUM(U59,U61,U66,AY47,AY53,AY58,AY65,AY70)</f>
        <v>101</v>
      </c>
      <c r="V57" s="248"/>
      <c r="W57" s="247">
        <f>SUM(W59,W61,W66,BB47,BB53,BB58,BB65,BB70)</f>
        <v>1380</v>
      </c>
      <c r="X57" s="247"/>
      <c r="Y57" s="247"/>
      <c r="Z57" s="239">
        <f>SUM(Z59,Z61,Z66,BE47,BE53,BE58,BE65,BE70)</f>
        <v>3106</v>
      </c>
      <c r="AA57" s="239"/>
      <c r="AB57" s="239"/>
      <c r="AC57" s="239"/>
      <c r="AD57" s="239">
        <f>SUM(AD59,AD61,AD66,BH47,BH53,BH58,BH65,BH70)</f>
        <v>1019</v>
      </c>
      <c r="AE57" s="239"/>
      <c r="AF57" s="239"/>
      <c r="AG57" s="239"/>
      <c r="AH57" s="239">
        <f>SUM(AH59,AH61,AH66,BK47,BK53,BK58,BK65,BK70)</f>
        <v>2087</v>
      </c>
      <c r="AI57" s="239"/>
      <c r="AJ57" s="239"/>
      <c r="AK57" s="239"/>
      <c r="AL57" s="239">
        <f>SUM(AL59,AL61,AL66,BN47,BN53,BN58,BN65,BN70)</f>
        <v>1480684</v>
      </c>
      <c r="AM57" s="239"/>
      <c r="AN57" s="239"/>
      <c r="AO57" s="239"/>
      <c r="AP57" s="250"/>
      <c r="AQ57" s="138"/>
      <c r="AR57" s="189" t="s">
        <v>399</v>
      </c>
      <c r="AS57" s="189"/>
      <c r="AT57" s="189"/>
      <c r="AU57" s="190"/>
      <c r="AV57" s="185">
        <v>28</v>
      </c>
      <c r="AW57" s="186"/>
      <c r="AX57" s="186"/>
      <c r="AY57" s="186">
        <v>2</v>
      </c>
      <c r="AZ57" s="186"/>
      <c r="BA57" s="186"/>
      <c r="BB57" s="186">
        <v>26</v>
      </c>
      <c r="BC57" s="186"/>
      <c r="BD57" s="186"/>
      <c r="BE57" s="186">
        <v>56</v>
      </c>
      <c r="BF57" s="186"/>
      <c r="BG57" s="186"/>
      <c r="BH57" s="186">
        <v>22</v>
      </c>
      <c r="BI57" s="186"/>
      <c r="BJ57" s="186"/>
      <c r="BK57" s="186">
        <v>34</v>
      </c>
      <c r="BL57" s="186"/>
      <c r="BM57" s="186"/>
      <c r="BN57" s="188">
        <v>35870</v>
      </c>
      <c r="BO57" s="188"/>
      <c r="BP57" s="188"/>
      <c r="BQ57" s="188"/>
    </row>
    <row r="58" spans="1:69" ht="14.25" customHeight="1">
      <c r="A58" s="18"/>
      <c r="B58" s="1" t="s">
        <v>234</v>
      </c>
      <c r="C58" s="21">
        <v>117</v>
      </c>
      <c r="D58" s="21">
        <v>359</v>
      </c>
      <c r="E58" s="21">
        <v>448162</v>
      </c>
      <c r="F58" s="19">
        <v>7</v>
      </c>
      <c r="G58" s="19">
        <v>47</v>
      </c>
      <c r="H58" s="19">
        <v>118909</v>
      </c>
      <c r="I58" s="19">
        <v>110</v>
      </c>
      <c r="J58" s="19">
        <v>312</v>
      </c>
      <c r="K58" s="19">
        <v>329253</v>
      </c>
      <c r="L58" s="3"/>
      <c r="M58" s="108"/>
      <c r="N58" s="108"/>
      <c r="O58" s="108"/>
      <c r="P58" s="108"/>
      <c r="Q58" s="6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04" t="s">
        <v>414</v>
      </c>
      <c r="AR58" s="205"/>
      <c r="AS58" s="205"/>
      <c r="AT58" s="205"/>
      <c r="AU58" s="165"/>
      <c r="AV58" s="246">
        <f>SUM(AV59:AX64)</f>
        <v>129</v>
      </c>
      <c r="AW58" s="247"/>
      <c r="AX58" s="247"/>
      <c r="AY58" s="247">
        <f>SUM(AY59:BA64)</f>
        <v>2</v>
      </c>
      <c r="AZ58" s="247"/>
      <c r="BA58" s="247"/>
      <c r="BB58" s="247">
        <f>SUM(BB59:BD64)</f>
        <v>127</v>
      </c>
      <c r="BC58" s="247"/>
      <c r="BD58" s="247"/>
      <c r="BE58" s="247">
        <f>SUM(BE59:BG64)</f>
        <v>225</v>
      </c>
      <c r="BF58" s="247"/>
      <c r="BG58" s="247"/>
      <c r="BH58" s="247">
        <f>SUM(BH59:BJ64)</f>
        <v>71</v>
      </c>
      <c r="BI58" s="247"/>
      <c r="BJ58" s="247"/>
      <c r="BK58" s="247">
        <f>SUM(BK59:BM64)</f>
        <v>154</v>
      </c>
      <c r="BL58" s="247"/>
      <c r="BM58" s="247"/>
      <c r="BN58" s="239">
        <f>SUM(BN59:BQ64)</f>
        <v>104523</v>
      </c>
      <c r="BO58" s="239"/>
      <c r="BP58" s="239"/>
      <c r="BQ58" s="239"/>
    </row>
    <row r="59" spans="1:69" ht="14.25" customHeight="1">
      <c r="A59" s="18"/>
      <c r="B59" s="1" t="s">
        <v>235</v>
      </c>
      <c r="C59" s="21">
        <v>117</v>
      </c>
      <c r="D59" s="21">
        <v>387</v>
      </c>
      <c r="E59" s="21">
        <v>543061</v>
      </c>
      <c r="F59" s="19">
        <v>19</v>
      </c>
      <c r="G59" s="20">
        <v>77</v>
      </c>
      <c r="H59" s="20">
        <v>293925</v>
      </c>
      <c r="I59" s="19">
        <v>98</v>
      </c>
      <c r="J59" s="20">
        <v>310</v>
      </c>
      <c r="K59" s="20">
        <v>249136</v>
      </c>
      <c r="L59" s="3"/>
      <c r="M59" s="205" t="s">
        <v>401</v>
      </c>
      <c r="N59" s="205"/>
      <c r="O59" s="205"/>
      <c r="P59" s="205"/>
      <c r="Q59" s="165"/>
      <c r="R59" s="246">
        <f>SUM(R60)</f>
        <v>88</v>
      </c>
      <c r="S59" s="247"/>
      <c r="T59" s="247"/>
      <c r="U59" s="248">
        <f>SUM(U60)</f>
        <v>3</v>
      </c>
      <c r="V59" s="248"/>
      <c r="W59" s="247">
        <f>SUM(W60)</f>
        <v>85</v>
      </c>
      <c r="X59" s="247"/>
      <c r="Y59" s="247"/>
      <c r="Z59" s="239">
        <f>SUM(Z60)</f>
        <v>147</v>
      </c>
      <c r="AA59" s="239"/>
      <c r="AB59" s="239"/>
      <c r="AC59" s="239"/>
      <c r="AD59" s="239">
        <f>SUM(AD60)</f>
        <v>58</v>
      </c>
      <c r="AE59" s="239"/>
      <c r="AF59" s="239"/>
      <c r="AG59" s="239"/>
      <c r="AH59" s="239">
        <f>SUM(AH60)</f>
        <v>89</v>
      </c>
      <c r="AI59" s="239"/>
      <c r="AJ59" s="239"/>
      <c r="AK59" s="239"/>
      <c r="AL59" s="239">
        <f>SUM(AL60)</f>
        <v>72145</v>
      </c>
      <c r="AM59" s="239"/>
      <c r="AN59" s="239"/>
      <c r="AO59" s="239"/>
      <c r="AP59" s="250"/>
      <c r="AQ59" s="138"/>
      <c r="AR59" s="189" t="s">
        <v>415</v>
      </c>
      <c r="AS59" s="189"/>
      <c r="AT59" s="189"/>
      <c r="AU59" s="190"/>
      <c r="AV59" s="185">
        <v>21</v>
      </c>
      <c r="AW59" s="186"/>
      <c r="AX59" s="186"/>
      <c r="AY59" s="186" t="s">
        <v>445</v>
      </c>
      <c r="AZ59" s="186"/>
      <c r="BA59" s="186"/>
      <c r="BB59" s="186">
        <v>21</v>
      </c>
      <c r="BC59" s="186"/>
      <c r="BD59" s="186"/>
      <c r="BE59" s="186">
        <v>41</v>
      </c>
      <c r="BF59" s="186"/>
      <c r="BG59" s="186"/>
      <c r="BH59" s="186">
        <v>11</v>
      </c>
      <c r="BI59" s="186"/>
      <c r="BJ59" s="186"/>
      <c r="BK59" s="186">
        <v>30</v>
      </c>
      <c r="BL59" s="186"/>
      <c r="BM59" s="186"/>
      <c r="BN59" s="188">
        <v>14073</v>
      </c>
      <c r="BO59" s="188"/>
      <c r="BP59" s="188"/>
      <c r="BQ59" s="188"/>
    </row>
    <row r="60" spans="1:69" ht="14.25" customHeight="1">
      <c r="A60" s="18"/>
      <c r="B60" s="1" t="s">
        <v>236</v>
      </c>
      <c r="C60" s="21">
        <v>164</v>
      </c>
      <c r="D60" s="21">
        <v>445</v>
      </c>
      <c r="E60" s="21">
        <v>456890</v>
      </c>
      <c r="F60" s="19">
        <v>4</v>
      </c>
      <c r="G60" s="19">
        <v>18</v>
      </c>
      <c r="H60" s="19">
        <v>53448</v>
      </c>
      <c r="I60" s="19">
        <v>160</v>
      </c>
      <c r="J60" s="19">
        <v>427</v>
      </c>
      <c r="K60" s="19">
        <v>403442</v>
      </c>
      <c r="L60" s="3"/>
      <c r="M60" s="108"/>
      <c r="N60" s="189" t="s">
        <v>402</v>
      </c>
      <c r="O60" s="189"/>
      <c r="P60" s="189"/>
      <c r="Q60" s="190"/>
      <c r="R60" s="185">
        <v>88</v>
      </c>
      <c r="S60" s="186"/>
      <c r="T60" s="186"/>
      <c r="U60" s="249">
        <v>3</v>
      </c>
      <c r="V60" s="249"/>
      <c r="W60" s="186">
        <v>85</v>
      </c>
      <c r="X60" s="186"/>
      <c r="Y60" s="186"/>
      <c r="Z60" s="188">
        <v>147</v>
      </c>
      <c r="AA60" s="188"/>
      <c r="AB60" s="188"/>
      <c r="AC60" s="188"/>
      <c r="AD60" s="188">
        <v>58</v>
      </c>
      <c r="AE60" s="188"/>
      <c r="AF60" s="188"/>
      <c r="AG60" s="188"/>
      <c r="AH60" s="188">
        <v>89</v>
      </c>
      <c r="AI60" s="188"/>
      <c r="AJ60" s="188"/>
      <c r="AK60" s="188"/>
      <c r="AL60" s="188">
        <v>72145</v>
      </c>
      <c r="AM60" s="188"/>
      <c r="AN60" s="188"/>
      <c r="AO60" s="188"/>
      <c r="AP60" s="251"/>
      <c r="AQ60" s="138"/>
      <c r="AR60" s="189" t="s">
        <v>416</v>
      </c>
      <c r="AS60" s="189"/>
      <c r="AT60" s="189"/>
      <c r="AU60" s="190"/>
      <c r="AV60" s="185">
        <v>17</v>
      </c>
      <c r="AW60" s="186"/>
      <c r="AX60" s="186"/>
      <c r="AY60" s="186" t="s">
        <v>445</v>
      </c>
      <c r="AZ60" s="186"/>
      <c r="BA60" s="186"/>
      <c r="BB60" s="186">
        <v>17</v>
      </c>
      <c r="BC60" s="186"/>
      <c r="BD60" s="186"/>
      <c r="BE60" s="186">
        <v>27</v>
      </c>
      <c r="BF60" s="186"/>
      <c r="BG60" s="186"/>
      <c r="BH60" s="186">
        <v>10</v>
      </c>
      <c r="BI60" s="186"/>
      <c r="BJ60" s="186"/>
      <c r="BK60" s="186">
        <v>17</v>
      </c>
      <c r="BL60" s="186"/>
      <c r="BM60" s="186"/>
      <c r="BN60" s="188">
        <v>16960</v>
      </c>
      <c r="BO60" s="188"/>
      <c r="BP60" s="188"/>
      <c r="BQ60" s="188"/>
    </row>
    <row r="61" spans="1:69" ht="14.25" customHeight="1">
      <c r="A61" s="18"/>
      <c r="B61" s="1" t="s">
        <v>237</v>
      </c>
      <c r="C61" s="21">
        <v>154</v>
      </c>
      <c r="D61" s="21">
        <v>395</v>
      </c>
      <c r="E61" s="21">
        <v>447863</v>
      </c>
      <c r="F61" s="19">
        <v>8</v>
      </c>
      <c r="G61" s="20" t="s">
        <v>441</v>
      </c>
      <c r="H61" s="20" t="s">
        <v>441</v>
      </c>
      <c r="I61" s="19">
        <v>146</v>
      </c>
      <c r="J61" s="20">
        <v>377</v>
      </c>
      <c r="K61" s="20">
        <v>395179</v>
      </c>
      <c r="L61" s="3"/>
      <c r="M61" s="205" t="s">
        <v>403</v>
      </c>
      <c r="N61" s="205"/>
      <c r="O61" s="205"/>
      <c r="P61" s="205"/>
      <c r="Q61" s="165"/>
      <c r="R61" s="246">
        <f>SUM(R62:T65)</f>
        <v>131</v>
      </c>
      <c r="S61" s="247"/>
      <c r="T61" s="247"/>
      <c r="U61" s="248">
        <f>SUM(U62:V64)</f>
        <v>8</v>
      </c>
      <c r="V61" s="248"/>
      <c r="W61" s="247">
        <f>SUM(W62:Y65)</f>
        <v>123</v>
      </c>
      <c r="X61" s="247"/>
      <c r="Y61" s="247"/>
      <c r="Z61" s="239">
        <f>SUM(Z62:AC65)</f>
        <v>280</v>
      </c>
      <c r="AA61" s="239"/>
      <c r="AB61" s="239"/>
      <c r="AC61" s="239"/>
      <c r="AD61" s="239">
        <f>SUM(AD62:AG65)</f>
        <v>89</v>
      </c>
      <c r="AE61" s="239"/>
      <c r="AF61" s="239"/>
      <c r="AG61" s="239"/>
      <c r="AH61" s="239">
        <f>SUM(AH62:AK65)</f>
        <v>191</v>
      </c>
      <c r="AI61" s="239"/>
      <c r="AJ61" s="239"/>
      <c r="AK61" s="239"/>
      <c r="AL61" s="239">
        <f>SUM(AL62:AP65)</f>
        <v>123403</v>
      </c>
      <c r="AM61" s="239"/>
      <c r="AN61" s="239"/>
      <c r="AO61" s="239"/>
      <c r="AP61" s="250"/>
      <c r="AQ61" s="138"/>
      <c r="AR61" s="189" t="s">
        <v>417</v>
      </c>
      <c r="AS61" s="189"/>
      <c r="AT61" s="189"/>
      <c r="AU61" s="190"/>
      <c r="AV61" s="185">
        <v>26</v>
      </c>
      <c r="AW61" s="186"/>
      <c r="AX61" s="186"/>
      <c r="AY61" s="186" t="s">
        <v>445</v>
      </c>
      <c r="AZ61" s="186"/>
      <c r="BA61" s="186"/>
      <c r="BB61" s="186">
        <v>26</v>
      </c>
      <c r="BC61" s="186"/>
      <c r="BD61" s="186"/>
      <c r="BE61" s="186">
        <v>33</v>
      </c>
      <c r="BF61" s="186"/>
      <c r="BG61" s="186"/>
      <c r="BH61" s="186">
        <v>10</v>
      </c>
      <c r="BI61" s="186"/>
      <c r="BJ61" s="186"/>
      <c r="BK61" s="186">
        <v>23</v>
      </c>
      <c r="BL61" s="186"/>
      <c r="BM61" s="186"/>
      <c r="BN61" s="188">
        <v>14080</v>
      </c>
      <c r="BO61" s="188"/>
      <c r="BP61" s="188"/>
      <c r="BQ61" s="188"/>
    </row>
    <row r="62" spans="1:69" ht="14.25" customHeight="1">
      <c r="A62" s="18"/>
      <c r="B62" s="1" t="s">
        <v>238</v>
      </c>
      <c r="C62" s="21">
        <v>59</v>
      </c>
      <c r="D62" s="21">
        <v>104</v>
      </c>
      <c r="E62" s="21">
        <v>93755</v>
      </c>
      <c r="F62" s="19">
        <v>1</v>
      </c>
      <c r="G62" s="20" t="s">
        <v>441</v>
      </c>
      <c r="H62" s="20" t="s">
        <v>441</v>
      </c>
      <c r="I62" s="19">
        <v>58</v>
      </c>
      <c r="J62" s="20">
        <v>100</v>
      </c>
      <c r="K62" s="20">
        <v>91305</v>
      </c>
      <c r="L62" s="3"/>
      <c r="M62" s="108"/>
      <c r="N62" s="189" t="s">
        <v>404</v>
      </c>
      <c r="O62" s="189"/>
      <c r="P62" s="189"/>
      <c r="Q62" s="190"/>
      <c r="R62" s="185">
        <v>47</v>
      </c>
      <c r="S62" s="186"/>
      <c r="T62" s="186"/>
      <c r="U62" s="249">
        <v>2</v>
      </c>
      <c r="V62" s="249"/>
      <c r="W62" s="186">
        <v>45</v>
      </c>
      <c r="X62" s="186"/>
      <c r="Y62" s="186"/>
      <c r="Z62" s="188">
        <v>98</v>
      </c>
      <c r="AA62" s="188"/>
      <c r="AB62" s="188"/>
      <c r="AC62" s="188"/>
      <c r="AD62" s="188">
        <v>31</v>
      </c>
      <c r="AE62" s="188"/>
      <c r="AF62" s="188"/>
      <c r="AG62" s="188"/>
      <c r="AH62" s="188">
        <v>67</v>
      </c>
      <c r="AI62" s="188"/>
      <c r="AJ62" s="188"/>
      <c r="AK62" s="188"/>
      <c r="AL62" s="188">
        <v>39108</v>
      </c>
      <c r="AM62" s="188"/>
      <c r="AN62" s="188"/>
      <c r="AO62" s="188"/>
      <c r="AP62" s="251"/>
      <c r="AQ62" s="138"/>
      <c r="AR62" s="189" t="s">
        <v>418</v>
      </c>
      <c r="AS62" s="189"/>
      <c r="AT62" s="189"/>
      <c r="AU62" s="190"/>
      <c r="AV62" s="185">
        <v>25</v>
      </c>
      <c r="AW62" s="186"/>
      <c r="AX62" s="186"/>
      <c r="AY62" s="186">
        <v>1</v>
      </c>
      <c r="AZ62" s="186"/>
      <c r="BA62" s="186"/>
      <c r="BB62" s="186">
        <v>24</v>
      </c>
      <c r="BC62" s="186"/>
      <c r="BD62" s="186"/>
      <c r="BE62" s="186">
        <v>51</v>
      </c>
      <c r="BF62" s="186"/>
      <c r="BG62" s="186"/>
      <c r="BH62" s="186">
        <v>18</v>
      </c>
      <c r="BI62" s="186"/>
      <c r="BJ62" s="186"/>
      <c r="BK62" s="186">
        <v>33</v>
      </c>
      <c r="BL62" s="186"/>
      <c r="BM62" s="186"/>
      <c r="BN62" s="188">
        <v>27050</v>
      </c>
      <c r="BO62" s="188"/>
      <c r="BP62" s="188"/>
      <c r="BQ62" s="188"/>
    </row>
    <row r="63" spans="1:69" ht="14.25" customHeight="1">
      <c r="A63" s="18"/>
      <c r="B63" s="1" t="s">
        <v>239</v>
      </c>
      <c r="C63" s="21">
        <v>117</v>
      </c>
      <c r="D63" s="21">
        <v>335</v>
      </c>
      <c r="E63" s="21">
        <v>569193</v>
      </c>
      <c r="F63" s="19">
        <v>12</v>
      </c>
      <c r="G63" s="19">
        <v>52</v>
      </c>
      <c r="H63" s="19">
        <v>247022</v>
      </c>
      <c r="I63" s="19">
        <v>105</v>
      </c>
      <c r="J63" s="19">
        <v>283</v>
      </c>
      <c r="K63" s="19">
        <v>322171</v>
      </c>
      <c r="L63" s="3"/>
      <c r="M63" s="108"/>
      <c r="N63" s="189" t="s">
        <v>405</v>
      </c>
      <c r="O63" s="189"/>
      <c r="P63" s="189"/>
      <c r="Q63" s="190"/>
      <c r="R63" s="185">
        <v>50</v>
      </c>
      <c r="S63" s="186"/>
      <c r="T63" s="186"/>
      <c r="U63" s="249">
        <v>4</v>
      </c>
      <c r="V63" s="249"/>
      <c r="W63" s="186">
        <v>46</v>
      </c>
      <c r="X63" s="186"/>
      <c r="Y63" s="186"/>
      <c r="Z63" s="188">
        <v>128</v>
      </c>
      <c r="AA63" s="188"/>
      <c r="AB63" s="188"/>
      <c r="AC63" s="188"/>
      <c r="AD63" s="188">
        <v>44</v>
      </c>
      <c r="AE63" s="188"/>
      <c r="AF63" s="188"/>
      <c r="AG63" s="188"/>
      <c r="AH63" s="188">
        <v>84</v>
      </c>
      <c r="AI63" s="188"/>
      <c r="AJ63" s="188"/>
      <c r="AK63" s="188"/>
      <c r="AL63" s="188">
        <v>68910</v>
      </c>
      <c r="AM63" s="188"/>
      <c r="AN63" s="188"/>
      <c r="AO63" s="188"/>
      <c r="AP63" s="251"/>
      <c r="AQ63" s="138"/>
      <c r="AR63" s="189" t="s">
        <v>419</v>
      </c>
      <c r="AS63" s="189"/>
      <c r="AT63" s="189"/>
      <c r="AU63" s="190"/>
      <c r="AV63" s="185">
        <v>15</v>
      </c>
      <c r="AW63" s="186"/>
      <c r="AX63" s="186"/>
      <c r="AY63" s="186">
        <v>1</v>
      </c>
      <c r="AZ63" s="186"/>
      <c r="BA63" s="186"/>
      <c r="BB63" s="186">
        <v>14</v>
      </c>
      <c r="BC63" s="186"/>
      <c r="BD63" s="186"/>
      <c r="BE63" s="186">
        <v>28</v>
      </c>
      <c r="BF63" s="186"/>
      <c r="BG63" s="186"/>
      <c r="BH63" s="186">
        <v>6</v>
      </c>
      <c r="BI63" s="186"/>
      <c r="BJ63" s="186"/>
      <c r="BK63" s="186">
        <v>22</v>
      </c>
      <c r="BL63" s="186"/>
      <c r="BM63" s="186"/>
      <c r="BN63" s="188">
        <v>8495</v>
      </c>
      <c r="BO63" s="188"/>
      <c r="BP63" s="188"/>
      <c r="BQ63" s="188"/>
    </row>
    <row r="64" spans="1:69" ht="14.25" customHeight="1">
      <c r="A64" s="18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3"/>
      <c r="M64" s="108"/>
      <c r="N64" s="189" t="s">
        <v>406</v>
      </c>
      <c r="O64" s="189"/>
      <c r="P64" s="189"/>
      <c r="Q64" s="190"/>
      <c r="R64" s="185">
        <v>28</v>
      </c>
      <c r="S64" s="186"/>
      <c r="T64" s="186"/>
      <c r="U64" s="249">
        <v>2</v>
      </c>
      <c r="V64" s="249"/>
      <c r="W64" s="186">
        <v>26</v>
      </c>
      <c r="X64" s="186"/>
      <c r="Y64" s="186"/>
      <c r="Z64" s="188">
        <v>42</v>
      </c>
      <c r="AA64" s="188"/>
      <c r="AB64" s="188"/>
      <c r="AC64" s="188"/>
      <c r="AD64" s="188">
        <v>12</v>
      </c>
      <c r="AE64" s="188"/>
      <c r="AF64" s="188"/>
      <c r="AG64" s="188"/>
      <c r="AH64" s="188">
        <v>30</v>
      </c>
      <c r="AI64" s="188"/>
      <c r="AJ64" s="188"/>
      <c r="AK64" s="188"/>
      <c r="AL64" s="188">
        <v>12506</v>
      </c>
      <c r="AM64" s="188"/>
      <c r="AN64" s="188"/>
      <c r="AO64" s="188"/>
      <c r="AP64" s="251"/>
      <c r="AQ64" s="138"/>
      <c r="AR64" s="189" t="s">
        <v>420</v>
      </c>
      <c r="AS64" s="189"/>
      <c r="AT64" s="189"/>
      <c r="AU64" s="190"/>
      <c r="AV64" s="185">
        <v>25</v>
      </c>
      <c r="AW64" s="186"/>
      <c r="AX64" s="186"/>
      <c r="AY64" s="186" t="s">
        <v>445</v>
      </c>
      <c r="AZ64" s="186"/>
      <c r="BA64" s="186"/>
      <c r="BB64" s="186">
        <v>25</v>
      </c>
      <c r="BC64" s="186"/>
      <c r="BD64" s="186"/>
      <c r="BE64" s="186">
        <v>45</v>
      </c>
      <c r="BF64" s="186"/>
      <c r="BG64" s="186"/>
      <c r="BH64" s="186">
        <v>16</v>
      </c>
      <c r="BI64" s="186"/>
      <c r="BJ64" s="186"/>
      <c r="BK64" s="186">
        <v>29</v>
      </c>
      <c r="BL64" s="186"/>
      <c r="BM64" s="186"/>
      <c r="BN64" s="188">
        <v>23865</v>
      </c>
      <c r="BO64" s="188"/>
      <c r="BP64" s="188"/>
      <c r="BQ64" s="188"/>
    </row>
    <row r="65" spans="1:69" ht="14.25" customHeight="1">
      <c r="A65" s="164" t="s">
        <v>240</v>
      </c>
      <c r="B65" s="184"/>
      <c r="C65" s="17">
        <f>SUM(C66:C69)</f>
        <v>918</v>
      </c>
      <c r="D65" s="17">
        <f>SUM(D66:D69)</f>
        <v>2714</v>
      </c>
      <c r="E65" s="17">
        <f>SUM(E66:E69)</f>
        <v>5137520</v>
      </c>
      <c r="F65" s="17">
        <f>SUM(F66:F69)</f>
        <v>58</v>
      </c>
      <c r="G65" s="17">
        <v>315</v>
      </c>
      <c r="H65" s="17">
        <v>2019618</v>
      </c>
      <c r="I65" s="17">
        <f>SUM(I66:I69)</f>
        <v>860</v>
      </c>
      <c r="J65" s="17">
        <f>SUM(J66:J69)</f>
        <v>2399</v>
      </c>
      <c r="K65" s="17">
        <f>SUM(K66:K69)</f>
        <v>3117902</v>
      </c>
      <c r="L65" s="3"/>
      <c r="M65" s="108"/>
      <c r="N65" s="189" t="s">
        <v>407</v>
      </c>
      <c r="O65" s="189"/>
      <c r="P65" s="189"/>
      <c r="Q65" s="190"/>
      <c r="R65" s="185">
        <v>6</v>
      </c>
      <c r="S65" s="186"/>
      <c r="T65" s="186"/>
      <c r="U65" s="249"/>
      <c r="V65" s="249"/>
      <c r="W65" s="186">
        <v>6</v>
      </c>
      <c r="X65" s="186"/>
      <c r="Y65" s="186"/>
      <c r="Z65" s="188">
        <v>12</v>
      </c>
      <c r="AA65" s="188"/>
      <c r="AB65" s="188"/>
      <c r="AC65" s="188"/>
      <c r="AD65" s="188">
        <v>2</v>
      </c>
      <c r="AE65" s="188"/>
      <c r="AF65" s="188"/>
      <c r="AG65" s="188"/>
      <c r="AH65" s="188">
        <v>10</v>
      </c>
      <c r="AI65" s="188"/>
      <c r="AJ65" s="188"/>
      <c r="AK65" s="188"/>
      <c r="AL65" s="188">
        <v>2879</v>
      </c>
      <c r="AM65" s="188"/>
      <c r="AN65" s="188"/>
      <c r="AO65" s="188"/>
      <c r="AP65" s="251"/>
      <c r="AQ65" s="204" t="s">
        <v>421</v>
      </c>
      <c r="AR65" s="205"/>
      <c r="AS65" s="205"/>
      <c r="AT65" s="205"/>
      <c r="AU65" s="165"/>
      <c r="AV65" s="246">
        <f>SUM(AV66:AX69)</f>
        <v>192</v>
      </c>
      <c r="AW65" s="247"/>
      <c r="AX65" s="247"/>
      <c r="AY65" s="247">
        <f>SUM(AY66:BA69)</f>
        <v>5</v>
      </c>
      <c r="AZ65" s="247"/>
      <c r="BA65" s="247"/>
      <c r="BB65" s="247">
        <f>SUM(BB66:BD69)</f>
        <v>187</v>
      </c>
      <c r="BC65" s="247"/>
      <c r="BD65" s="247"/>
      <c r="BE65" s="247">
        <f>SUM(BE66:BG69)</f>
        <v>351</v>
      </c>
      <c r="BF65" s="247"/>
      <c r="BG65" s="247"/>
      <c r="BH65" s="247">
        <f>SUM(BH66:BJ69)</f>
        <v>102</v>
      </c>
      <c r="BI65" s="247"/>
      <c r="BJ65" s="247"/>
      <c r="BK65" s="247">
        <f>SUM(BK66:BM69)</f>
        <v>249</v>
      </c>
      <c r="BL65" s="247"/>
      <c r="BM65" s="247"/>
      <c r="BN65" s="239">
        <f>SUM(BN66:BQ69)</f>
        <v>139336</v>
      </c>
      <c r="BO65" s="239"/>
      <c r="BP65" s="239"/>
      <c r="BQ65" s="239"/>
    </row>
    <row r="66" spans="1:69" ht="14.25" customHeight="1">
      <c r="A66" s="18"/>
      <c r="B66" s="1" t="s">
        <v>241</v>
      </c>
      <c r="C66" s="21">
        <v>310</v>
      </c>
      <c r="D66" s="21">
        <v>1024</v>
      </c>
      <c r="E66" s="21">
        <v>2610382</v>
      </c>
      <c r="F66" s="19">
        <v>27</v>
      </c>
      <c r="G66" s="19">
        <v>175</v>
      </c>
      <c r="H66" s="19">
        <v>1505686</v>
      </c>
      <c r="I66" s="19">
        <v>283</v>
      </c>
      <c r="J66" s="19">
        <v>849</v>
      </c>
      <c r="K66" s="19">
        <v>1104696</v>
      </c>
      <c r="L66" s="3"/>
      <c r="M66" s="205" t="s">
        <v>408</v>
      </c>
      <c r="N66" s="205"/>
      <c r="O66" s="205"/>
      <c r="P66" s="205"/>
      <c r="Q66" s="165"/>
      <c r="R66" s="246">
        <f>SUM(R67:T71,AV44:AX46)</f>
        <v>379</v>
      </c>
      <c r="S66" s="247"/>
      <c r="T66" s="247"/>
      <c r="U66" s="248">
        <v>51</v>
      </c>
      <c r="V66" s="248"/>
      <c r="W66" s="247">
        <v>328</v>
      </c>
      <c r="X66" s="247"/>
      <c r="Y66" s="247"/>
      <c r="Z66" s="239">
        <v>973</v>
      </c>
      <c r="AA66" s="239"/>
      <c r="AB66" s="239"/>
      <c r="AC66" s="239"/>
      <c r="AD66" s="239">
        <v>320</v>
      </c>
      <c r="AE66" s="239"/>
      <c r="AF66" s="239"/>
      <c r="AG66" s="239"/>
      <c r="AH66" s="239">
        <v>653</v>
      </c>
      <c r="AI66" s="239"/>
      <c r="AJ66" s="239"/>
      <c r="AK66" s="239"/>
      <c r="AL66" s="239">
        <v>455033</v>
      </c>
      <c r="AM66" s="239"/>
      <c r="AN66" s="239"/>
      <c r="AO66" s="239"/>
      <c r="AP66" s="250"/>
      <c r="AQ66" s="138"/>
      <c r="AR66" s="189" t="s">
        <v>422</v>
      </c>
      <c r="AS66" s="189"/>
      <c r="AT66" s="189"/>
      <c r="AU66" s="190"/>
      <c r="AV66" s="185">
        <v>78</v>
      </c>
      <c r="AW66" s="186"/>
      <c r="AX66" s="186"/>
      <c r="AY66" s="186" t="s">
        <v>445</v>
      </c>
      <c r="AZ66" s="186"/>
      <c r="BA66" s="186"/>
      <c r="BB66" s="186">
        <v>78</v>
      </c>
      <c r="BC66" s="186"/>
      <c r="BD66" s="186"/>
      <c r="BE66" s="186">
        <v>134</v>
      </c>
      <c r="BF66" s="186"/>
      <c r="BG66" s="186"/>
      <c r="BH66" s="186">
        <v>43</v>
      </c>
      <c r="BI66" s="186"/>
      <c r="BJ66" s="186"/>
      <c r="BK66" s="186">
        <v>91</v>
      </c>
      <c r="BL66" s="186"/>
      <c r="BM66" s="186"/>
      <c r="BN66" s="188">
        <v>67117</v>
      </c>
      <c r="BO66" s="188"/>
      <c r="BP66" s="188"/>
      <c r="BQ66" s="188"/>
    </row>
    <row r="67" spans="1:69" ht="14.25" customHeight="1">
      <c r="A67" s="18"/>
      <c r="B67" s="1" t="s">
        <v>242</v>
      </c>
      <c r="C67" s="21">
        <v>226</v>
      </c>
      <c r="D67" s="21">
        <v>530</v>
      </c>
      <c r="E67" s="21">
        <v>586987</v>
      </c>
      <c r="F67" s="19">
        <v>2</v>
      </c>
      <c r="G67" s="20" t="s">
        <v>441</v>
      </c>
      <c r="H67" s="20" t="s">
        <v>441</v>
      </c>
      <c r="I67" s="19">
        <v>224</v>
      </c>
      <c r="J67" s="20">
        <v>521</v>
      </c>
      <c r="K67" s="20">
        <v>574187</v>
      </c>
      <c r="L67" s="3"/>
      <c r="M67" s="108"/>
      <c r="N67" s="189" t="s">
        <v>409</v>
      </c>
      <c r="O67" s="189"/>
      <c r="P67" s="189"/>
      <c r="Q67" s="190"/>
      <c r="R67" s="185">
        <v>46</v>
      </c>
      <c r="S67" s="186"/>
      <c r="T67" s="186"/>
      <c r="U67" s="249">
        <v>3</v>
      </c>
      <c r="V67" s="249"/>
      <c r="W67" s="186">
        <v>43</v>
      </c>
      <c r="X67" s="186"/>
      <c r="Y67" s="186"/>
      <c r="Z67" s="188">
        <v>75</v>
      </c>
      <c r="AA67" s="188"/>
      <c r="AB67" s="188"/>
      <c r="AC67" s="188"/>
      <c r="AD67" s="188">
        <v>25</v>
      </c>
      <c r="AE67" s="188"/>
      <c r="AF67" s="188"/>
      <c r="AG67" s="188"/>
      <c r="AH67" s="188">
        <v>50</v>
      </c>
      <c r="AI67" s="188"/>
      <c r="AJ67" s="188"/>
      <c r="AK67" s="188"/>
      <c r="AL67" s="188">
        <v>32599</v>
      </c>
      <c r="AM67" s="188"/>
      <c r="AN67" s="188"/>
      <c r="AO67" s="188"/>
      <c r="AP67" s="251"/>
      <c r="AQ67" s="138"/>
      <c r="AR67" s="189" t="s">
        <v>423</v>
      </c>
      <c r="AS67" s="189"/>
      <c r="AT67" s="189"/>
      <c r="AU67" s="190"/>
      <c r="AV67" s="185">
        <v>36</v>
      </c>
      <c r="AW67" s="186"/>
      <c r="AX67" s="186"/>
      <c r="AY67" s="186">
        <v>1</v>
      </c>
      <c r="AZ67" s="186"/>
      <c r="BA67" s="186"/>
      <c r="BB67" s="186">
        <v>35</v>
      </c>
      <c r="BC67" s="186"/>
      <c r="BD67" s="186"/>
      <c r="BE67" s="186">
        <v>79</v>
      </c>
      <c r="BF67" s="186"/>
      <c r="BG67" s="186"/>
      <c r="BH67" s="186">
        <v>20</v>
      </c>
      <c r="BI67" s="186"/>
      <c r="BJ67" s="186"/>
      <c r="BK67" s="186">
        <v>59</v>
      </c>
      <c r="BL67" s="186"/>
      <c r="BM67" s="186"/>
      <c r="BN67" s="188">
        <v>28546</v>
      </c>
      <c r="BO67" s="188"/>
      <c r="BP67" s="188"/>
      <c r="BQ67" s="188"/>
    </row>
    <row r="68" spans="1:69" ht="14.25" customHeight="1">
      <c r="A68" s="18"/>
      <c r="B68" s="1" t="s">
        <v>243</v>
      </c>
      <c r="C68" s="21">
        <v>307</v>
      </c>
      <c r="D68" s="21">
        <v>1029</v>
      </c>
      <c r="E68" s="21">
        <v>1784053</v>
      </c>
      <c r="F68" s="19">
        <v>26</v>
      </c>
      <c r="G68" s="20">
        <v>124</v>
      </c>
      <c r="H68" s="20">
        <v>491420</v>
      </c>
      <c r="I68" s="19">
        <v>281</v>
      </c>
      <c r="J68" s="20">
        <v>905</v>
      </c>
      <c r="K68" s="20">
        <v>1292633</v>
      </c>
      <c r="L68" s="3"/>
      <c r="M68" s="108"/>
      <c r="N68" s="189" t="s">
        <v>410</v>
      </c>
      <c r="O68" s="189"/>
      <c r="P68" s="189"/>
      <c r="Q68" s="190"/>
      <c r="R68" s="185">
        <v>87</v>
      </c>
      <c r="S68" s="186"/>
      <c r="T68" s="186"/>
      <c r="U68" s="249">
        <v>4</v>
      </c>
      <c r="V68" s="249"/>
      <c r="W68" s="186">
        <v>83</v>
      </c>
      <c r="X68" s="186"/>
      <c r="Y68" s="186"/>
      <c r="Z68" s="188">
        <v>209</v>
      </c>
      <c r="AA68" s="188"/>
      <c r="AB68" s="188"/>
      <c r="AC68" s="188"/>
      <c r="AD68" s="188">
        <v>50</v>
      </c>
      <c r="AE68" s="188"/>
      <c r="AF68" s="188"/>
      <c r="AG68" s="188"/>
      <c r="AH68" s="188">
        <v>159</v>
      </c>
      <c r="AI68" s="188"/>
      <c r="AJ68" s="188"/>
      <c r="AK68" s="188"/>
      <c r="AL68" s="188">
        <v>112548</v>
      </c>
      <c r="AM68" s="188"/>
      <c r="AN68" s="188"/>
      <c r="AO68" s="188"/>
      <c r="AP68" s="251"/>
      <c r="AQ68" s="138"/>
      <c r="AR68" s="189" t="s">
        <v>424</v>
      </c>
      <c r="AS68" s="189"/>
      <c r="AT68" s="189"/>
      <c r="AU68" s="190"/>
      <c r="AV68" s="185">
        <v>69</v>
      </c>
      <c r="AW68" s="186"/>
      <c r="AX68" s="186"/>
      <c r="AY68" s="186">
        <v>4</v>
      </c>
      <c r="AZ68" s="186"/>
      <c r="BA68" s="186"/>
      <c r="BB68" s="186">
        <v>65</v>
      </c>
      <c r="BC68" s="186"/>
      <c r="BD68" s="186"/>
      <c r="BE68" s="186">
        <v>120</v>
      </c>
      <c r="BF68" s="186"/>
      <c r="BG68" s="186"/>
      <c r="BH68" s="186">
        <v>33</v>
      </c>
      <c r="BI68" s="186"/>
      <c r="BJ68" s="186"/>
      <c r="BK68" s="186">
        <v>87</v>
      </c>
      <c r="BL68" s="186"/>
      <c r="BM68" s="186"/>
      <c r="BN68" s="188">
        <v>40382</v>
      </c>
      <c r="BO68" s="188"/>
      <c r="BP68" s="188"/>
      <c r="BQ68" s="188"/>
    </row>
    <row r="69" spans="1:69" ht="14.25" customHeight="1">
      <c r="A69" s="18"/>
      <c r="B69" s="1" t="s">
        <v>244</v>
      </c>
      <c r="C69" s="21">
        <v>75</v>
      </c>
      <c r="D69" s="21">
        <v>131</v>
      </c>
      <c r="E69" s="21">
        <v>156098</v>
      </c>
      <c r="F69" s="20">
        <v>3</v>
      </c>
      <c r="G69" s="20" t="s">
        <v>443</v>
      </c>
      <c r="H69" s="20" t="s">
        <v>443</v>
      </c>
      <c r="I69" s="19">
        <v>72</v>
      </c>
      <c r="J69" s="20">
        <v>124</v>
      </c>
      <c r="K69" s="20">
        <v>146386</v>
      </c>
      <c r="L69" s="3"/>
      <c r="M69" s="108"/>
      <c r="N69" s="189" t="s">
        <v>411</v>
      </c>
      <c r="O69" s="189"/>
      <c r="P69" s="189"/>
      <c r="Q69" s="190"/>
      <c r="R69" s="185">
        <v>210</v>
      </c>
      <c r="S69" s="186"/>
      <c r="T69" s="186"/>
      <c r="U69" s="249">
        <v>40</v>
      </c>
      <c r="V69" s="249"/>
      <c r="W69" s="186">
        <v>170</v>
      </c>
      <c r="X69" s="186"/>
      <c r="Y69" s="186"/>
      <c r="Z69" s="188">
        <v>607</v>
      </c>
      <c r="AA69" s="188"/>
      <c r="AB69" s="188"/>
      <c r="AC69" s="188"/>
      <c r="AD69" s="188">
        <v>219</v>
      </c>
      <c r="AE69" s="188"/>
      <c r="AF69" s="188"/>
      <c r="AG69" s="188"/>
      <c r="AH69" s="188">
        <v>388</v>
      </c>
      <c r="AI69" s="188"/>
      <c r="AJ69" s="188"/>
      <c r="AK69" s="188"/>
      <c r="AL69" s="188">
        <v>277815</v>
      </c>
      <c r="AM69" s="188"/>
      <c r="AN69" s="188"/>
      <c r="AO69" s="188"/>
      <c r="AP69" s="251"/>
      <c r="AQ69" s="138"/>
      <c r="AR69" s="189" t="s">
        <v>425</v>
      </c>
      <c r="AS69" s="189"/>
      <c r="AT69" s="189"/>
      <c r="AU69" s="190"/>
      <c r="AV69" s="185">
        <v>9</v>
      </c>
      <c r="AW69" s="186"/>
      <c r="AX69" s="186"/>
      <c r="AY69" s="186" t="s">
        <v>442</v>
      </c>
      <c r="AZ69" s="186"/>
      <c r="BA69" s="186"/>
      <c r="BB69" s="186">
        <v>9</v>
      </c>
      <c r="BC69" s="186"/>
      <c r="BD69" s="186"/>
      <c r="BE69" s="186">
        <v>18</v>
      </c>
      <c r="BF69" s="186"/>
      <c r="BG69" s="186"/>
      <c r="BH69" s="186">
        <v>6</v>
      </c>
      <c r="BI69" s="186"/>
      <c r="BJ69" s="186"/>
      <c r="BK69" s="186">
        <v>12</v>
      </c>
      <c r="BL69" s="186"/>
      <c r="BM69" s="186"/>
      <c r="BN69" s="188">
        <v>3291</v>
      </c>
      <c r="BO69" s="188"/>
      <c r="BP69" s="188"/>
      <c r="BQ69" s="188"/>
    </row>
    <row r="70" spans="1:69" ht="14.25" customHeight="1">
      <c r="A70" s="18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3"/>
      <c r="M70" s="108"/>
      <c r="N70" s="189" t="s">
        <v>412</v>
      </c>
      <c r="O70" s="189"/>
      <c r="P70" s="189"/>
      <c r="Q70" s="190"/>
      <c r="R70" s="185">
        <v>2</v>
      </c>
      <c r="S70" s="186"/>
      <c r="T70" s="186"/>
      <c r="U70" s="249" t="s">
        <v>443</v>
      </c>
      <c r="V70" s="249"/>
      <c r="W70" s="186" t="s">
        <v>443</v>
      </c>
      <c r="X70" s="186"/>
      <c r="Y70" s="186"/>
      <c r="Z70" s="188" t="s">
        <v>443</v>
      </c>
      <c r="AA70" s="188"/>
      <c r="AB70" s="188"/>
      <c r="AC70" s="188"/>
      <c r="AD70" s="188" t="s">
        <v>443</v>
      </c>
      <c r="AE70" s="188"/>
      <c r="AF70" s="188"/>
      <c r="AG70" s="188"/>
      <c r="AH70" s="188" t="s">
        <v>443</v>
      </c>
      <c r="AI70" s="188"/>
      <c r="AJ70" s="188"/>
      <c r="AK70" s="188"/>
      <c r="AL70" s="188" t="s">
        <v>443</v>
      </c>
      <c r="AM70" s="188"/>
      <c r="AN70" s="188"/>
      <c r="AO70" s="188"/>
      <c r="AP70" s="251"/>
      <c r="AQ70" s="204" t="s">
        <v>426</v>
      </c>
      <c r="AR70" s="205"/>
      <c r="AS70" s="205"/>
      <c r="AT70" s="205"/>
      <c r="AU70" s="165"/>
      <c r="AV70" s="246">
        <f>SUM(AV71)</f>
        <v>47</v>
      </c>
      <c r="AW70" s="247"/>
      <c r="AX70" s="247"/>
      <c r="AY70" s="247">
        <f>SUM(AY71)</f>
        <v>2</v>
      </c>
      <c r="AZ70" s="247"/>
      <c r="BA70" s="247"/>
      <c r="BB70" s="247">
        <f>SUM(BB71)</f>
        <v>45</v>
      </c>
      <c r="BC70" s="247"/>
      <c r="BD70" s="247"/>
      <c r="BE70" s="247">
        <f>SUM(BE71)</f>
        <v>92</v>
      </c>
      <c r="BF70" s="247"/>
      <c r="BG70" s="247"/>
      <c r="BH70" s="247">
        <f>SUM(BH71)</f>
        <v>28</v>
      </c>
      <c r="BI70" s="247"/>
      <c r="BJ70" s="247"/>
      <c r="BK70" s="247">
        <f>SUM(BK71)</f>
        <v>64</v>
      </c>
      <c r="BL70" s="247"/>
      <c r="BM70" s="247"/>
      <c r="BN70" s="239">
        <f>SUM(BN71)</f>
        <v>25245</v>
      </c>
      <c r="BO70" s="239"/>
      <c r="BP70" s="239"/>
      <c r="BQ70" s="239"/>
    </row>
    <row r="71" spans="1:69" ht="14.25" customHeight="1">
      <c r="A71" s="164" t="s">
        <v>245</v>
      </c>
      <c r="B71" s="184"/>
      <c r="C71" s="17">
        <f>SUM(C72)</f>
        <v>208</v>
      </c>
      <c r="D71" s="17">
        <f aca="true" t="shared" si="7" ref="D71:K71">SUM(D72)</f>
        <v>615</v>
      </c>
      <c r="E71" s="17">
        <f t="shared" si="7"/>
        <v>937064</v>
      </c>
      <c r="F71" s="17">
        <f t="shared" si="7"/>
        <v>27</v>
      </c>
      <c r="G71" s="17">
        <f t="shared" si="7"/>
        <v>91</v>
      </c>
      <c r="H71" s="17">
        <f t="shared" si="7"/>
        <v>423570</v>
      </c>
      <c r="I71" s="17">
        <f t="shared" si="7"/>
        <v>181</v>
      </c>
      <c r="J71" s="17">
        <f t="shared" si="7"/>
        <v>524</v>
      </c>
      <c r="K71" s="17">
        <f t="shared" si="7"/>
        <v>513494</v>
      </c>
      <c r="L71" s="3"/>
      <c r="M71" s="108"/>
      <c r="N71" s="189" t="s">
        <v>413</v>
      </c>
      <c r="O71" s="189"/>
      <c r="P71" s="189"/>
      <c r="Q71" s="190"/>
      <c r="R71" s="185">
        <v>8</v>
      </c>
      <c r="S71" s="186"/>
      <c r="T71" s="186"/>
      <c r="U71" s="249" t="s">
        <v>446</v>
      </c>
      <c r="V71" s="249"/>
      <c r="W71" s="186">
        <v>8</v>
      </c>
      <c r="X71" s="186"/>
      <c r="Y71" s="186"/>
      <c r="Z71" s="188">
        <v>19</v>
      </c>
      <c r="AA71" s="188"/>
      <c r="AB71" s="188"/>
      <c r="AC71" s="188"/>
      <c r="AD71" s="188">
        <v>6</v>
      </c>
      <c r="AE71" s="188"/>
      <c r="AF71" s="188"/>
      <c r="AG71" s="188"/>
      <c r="AH71" s="188">
        <v>13</v>
      </c>
      <c r="AI71" s="188"/>
      <c r="AJ71" s="188"/>
      <c r="AK71" s="188"/>
      <c r="AL71" s="188">
        <v>11663</v>
      </c>
      <c r="AM71" s="188"/>
      <c r="AN71" s="188"/>
      <c r="AO71" s="188"/>
      <c r="AP71" s="251"/>
      <c r="AQ71" s="138"/>
      <c r="AR71" s="189" t="s">
        <v>427</v>
      </c>
      <c r="AS71" s="189"/>
      <c r="AT71" s="189"/>
      <c r="AU71" s="190"/>
      <c r="AV71" s="185">
        <v>47</v>
      </c>
      <c r="AW71" s="186"/>
      <c r="AX71" s="186"/>
      <c r="AY71" s="186">
        <v>2</v>
      </c>
      <c r="AZ71" s="186"/>
      <c r="BA71" s="186"/>
      <c r="BB71" s="186">
        <v>45</v>
      </c>
      <c r="BC71" s="186"/>
      <c r="BD71" s="186"/>
      <c r="BE71" s="186">
        <v>92</v>
      </c>
      <c r="BF71" s="186"/>
      <c r="BG71" s="186"/>
      <c r="BH71" s="186">
        <v>28</v>
      </c>
      <c r="BI71" s="186"/>
      <c r="BJ71" s="186"/>
      <c r="BK71" s="186">
        <v>64</v>
      </c>
      <c r="BL71" s="186"/>
      <c r="BM71" s="186"/>
      <c r="BN71" s="188">
        <v>25245</v>
      </c>
      <c r="BO71" s="188"/>
      <c r="BP71" s="188"/>
      <c r="BQ71" s="188"/>
    </row>
    <row r="72" spans="1:69" ht="14.25" customHeight="1">
      <c r="A72" s="18"/>
      <c r="B72" s="1" t="s">
        <v>246</v>
      </c>
      <c r="C72" s="21">
        <v>208</v>
      </c>
      <c r="D72" s="21">
        <v>615</v>
      </c>
      <c r="E72" s="21">
        <v>937064</v>
      </c>
      <c r="F72" s="21">
        <v>27</v>
      </c>
      <c r="G72" s="21">
        <v>91</v>
      </c>
      <c r="H72" s="21">
        <v>423570</v>
      </c>
      <c r="I72" s="21">
        <v>181</v>
      </c>
      <c r="J72" s="21">
        <v>524</v>
      </c>
      <c r="K72" s="21">
        <v>513494</v>
      </c>
      <c r="L72" s="3"/>
      <c r="M72" s="96"/>
      <c r="N72" s="96"/>
      <c r="O72" s="96"/>
      <c r="P72" s="96"/>
      <c r="Q72" s="110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139"/>
      <c r="AR72" s="96"/>
      <c r="AS72" s="96"/>
      <c r="AT72" s="96"/>
      <c r="AU72" s="110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</row>
    <row r="73" spans="1:69" ht="14.25" customHeight="1">
      <c r="A73" s="80"/>
      <c r="B73" s="81"/>
      <c r="C73" s="80"/>
      <c r="D73" s="80"/>
      <c r="E73" s="80"/>
      <c r="F73" s="80"/>
      <c r="G73" s="80"/>
      <c r="H73" s="80"/>
      <c r="I73" s="80"/>
      <c r="J73" s="80"/>
      <c r="K73" s="80"/>
      <c r="L73" s="3"/>
      <c r="M73" s="109" t="s">
        <v>503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4.25" customHeight="1">
      <c r="A74" s="3" t="s">
        <v>359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 t="s">
        <v>358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</sheetData>
  <sheetProtection/>
  <mergeCells count="522">
    <mergeCell ref="BN67:BQ67"/>
    <mergeCell ref="BN61:BQ61"/>
    <mergeCell ref="BN68:BQ68"/>
    <mergeCell ref="BN69:BQ69"/>
    <mergeCell ref="BN70:BQ70"/>
    <mergeCell ref="BN71:BQ71"/>
    <mergeCell ref="BN62:BQ62"/>
    <mergeCell ref="BN63:BQ63"/>
    <mergeCell ref="BN64:BQ64"/>
    <mergeCell ref="BN65:BQ65"/>
    <mergeCell ref="BN66:BQ66"/>
    <mergeCell ref="BN55:BQ55"/>
    <mergeCell ref="BN56:BQ56"/>
    <mergeCell ref="BN57:BQ57"/>
    <mergeCell ref="BN58:BQ58"/>
    <mergeCell ref="BN59:BQ59"/>
    <mergeCell ref="BN60:BQ60"/>
    <mergeCell ref="BN49:BQ49"/>
    <mergeCell ref="BN50:BQ50"/>
    <mergeCell ref="BN51:BQ51"/>
    <mergeCell ref="BN52:BQ52"/>
    <mergeCell ref="BN53:BQ53"/>
    <mergeCell ref="BN54:BQ54"/>
    <mergeCell ref="AY71:BA71"/>
    <mergeCell ref="BB71:BD71"/>
    <mergeCell ref="BE71:BG71"/>
    <mergeCell ref="BH71:BJ71"/>
    <mergeCell ref="BK71:BM71"/>
    <mergeCell ref="BN44:BQ44"/>
    <mergeCell ref="BN45:BQ45"/>
    <mergeCell ref="BN46:BQ46"/>
    <mergeCell ref="BN47:BQ47"/>
    <mergeCell ref="BN48:BQ48"/>
    <mergeCell ref="AY69:BA69"/>
    <mergeCell ref="BB69:BD69"/>
    <mergeCell ref="BE69:BG69"/>
    <mergeCell ref="BH69:BJ69"/>
    <mergeCell ref="BK69:BM69"/>
    <mergeCell ref="AY70:BA70"/>
    <mergeCell ref="BB70:BD70"/>
    <mergeCell ref="BE70:BG70"/>
    <mergeCell ref="BH70:BJ70"/>
    <mergeCell ref="BK70:BM70"/>
    <mergeCell ref="AY67:BA67"/>
    <mergeCell ref="BB67:BD67"/>
    <mergeCell ref="BE67:BG67"/>
    <mergeCell ref="BH67:BJ67"/>
    <mergeCell ref="BK67:BM67"/>
    <mergeCell ref="AY68:BA68"/>
    <mergeCell ref="BB68:BD68"/>
    <mergeCell ref="BE68:BG68"/>
    <mergeCell ref="BH68:BJ68"/>
    <mergeCell ref="BK68:BM68"/>
    <mergeCell ref="AY65:BA65"/>
    <mergeCell ref="BB65:BD65"/>
    <mergeCell ref="BE65:BG65"/>
    <mergeCell ref="BH65:BJ65"/>
    <mergeCell ref="BK65:BM65"/>
    <mergeCell ref="AY66:BA66"/>
    <mergeCell ref="BB66:BD66"/>
    <mergeCell ref="BE66:BG66"/>
    <mergeCell ref="BH66:BJ66"/>
    <mergeCell ref="BK66:BM66"/>
    <mergeCell ref="AY63:BA63"/>
    <mergeCell ref="BB63:BD63"/>
    <mergeCell ref="BE63:BG63"/>
    <mergeCell ref="BH63:BJ63"/>
    <mergeCell ref="BK63:BM63"/>
    <mergeCell ref="AY64:BA64"/>
    <mergeCell ref="BB64:BD64"/>
    <mergeCell ref="BE64:BG64"/>
    <mergeCell ref="BH64:BJ64"/>
    <mergeCell ref="BK64:BM64"/>
    <mergeCell ref="AY61:BA61"/>
    <mergeCell ref="BB61:BD61"/>
    <mergeCell ref="BE61:BG61"/>
    <mergeCell ref="BH61:BJ61"/>
    <mergeCell ref="BK61:BM61"/>
    <mergeCell ref="AY62:BA62"/>
    <mergeCell ref="BB62:BD62"/>
    <mergeCell ref="BE62:BG62"/>
    <mergeCell ref="BH62:BJ62"/>
    <mergeCell ref="BK62:BM62"/>
    <mergeCell ref="AY59:BA59"/>
    <mergeCell ref="BB59:BD59"/>
    <mergeCell ref="BE59:BG59"/>
    <mergeCell ref="BH59:BJ59"/>
    <mergeCell ref="BK59:BM59"/>
    <mergeCell ref="AY60:BA60"/>
    <mergeCell ref="BB60:BD60"/>
    <mergeCell ref="BE60:BG60"/>
    <mergeCell ref="BH60:BJ60"/>
    <mergeCell ref="BK60:BM60"/>
    <mergeCell ref="AY57:BA57"/>
    <mergeCell ref="BB57:BD57"/>
    <mergeCell ref="BE57:BG57"/>
    <mergeCell ref="BH57:BJ57"/>
    <mergeCell ref="BK57:BM57"/>
    <mergeCell ref="AY58:BA58"/>
    <mergeCell ref="BB58:BD58"/>
    <mergeCell ref="BE58:BG58"/>
    <mergeCell ref="BH58:BJ58"/>
    <mergeCell ref="BK58:BM58"/>
    <mergeCell ref="AY55:BA55"/>
    <mergeCell ref="BB55:BD55"/>
    <mergeCell ref="BE55:BG55"/>
    <mergeCell ref="BH55:BJ55"/>
    <mergeCell ref="BK55:BM55"/>
    <mergeCell ref="AY56:BA56"/>
    <mergeCell ref="BB56:BD56"/>
    <mergeCell ref="BE56:BG56"/>
    <mergeCell ref="BH56:BJ56"/>
    <mergeCell ref="BK56:BM56"/>
    <mergeCell ref="AY53:BA53"/>
    <mergeCell ref="BB53:BD53"/>
    <mergeCell ref="BE53:BG53"/>
    <mergeCell ref="BH53:BJ53"/>
    <mergeCell ref="BK53:BM53"/>
    <mergeCell ref="AY54:BA54"/>
    <mergeCell ref="BB54:BD54"/>
    <mergeCell ref="BE54:BG54"/>
    <mergeCell ref="BH54:BJ54"/>
    <mergeCell ref="BK54:BM54"/>
    <mergeCell ref="AY51:BA51"/>
    <mergeCell ref="BB51:BD51"/>
    <mergeCell ref="BE51:BG51"/>
    <mergeCell ref="BH51:BJ51"/>
    <mergeCell ref="BK51:BM51"/>
    <mergeCell ref="BB52:BD52"/>
    <mergeCell ref="BE52:BG52"/>
    <mergeCell ref="BH52:BJ52"/>
    <mergeCell ref="BK52:BM52"/>
    <mergeCell ref="AY49:BA49"/>
    <mergeCell ref="BB49:BD49"/>
    <mergeCell ref="BE49:BG49"/>
    <mergeCell ref="BH49:BJ49"/>
    <mergeCell ref="BK49:BM49"/>
    <mergeCell ref="BB50:BD50"/>
    <mergeCell ref="BE50:BG50"/>
    <mergeCell ref="BH50:BJ50"/>
    <mergeCell ref="BK50:BM50"/>
    <mergeCell ref="AY47:BA47"/>
    <mergeCell ref="BB47:BD47"/>
    <mergeCell ref="BE47:BG47"/>
    <mergeCell ref="BH47:BJ47"/>
    <mergeCell ref="BK47:BM47"/>
    <mergeCell ref="BB48:BD48"/>
    <mergeCell ref="BE48:BG48"/>
    <mergeCell ref="BH48:BJ48"/>
    <mergeCell ref="BK48:BM48"/>
    <mergeCell ref="BB45:BD45"/>
    <mergeCell ref="BE45:BG45"/>
    <mergeCell ref="BH45:BJ45"/>
    <mergeCell ref="BK45:BM45"/>
    <mergeCell ref="BB46:BD46"/>
    <mergeCell ref="BE46:BG46"/>
    <mergeCell ref="BH46:BJ46"/>
    <mergeCell ref="BK46:BM46"/>
    <mergeCell ref="AV67:AX67"/>
    <mergeCell ref="AV68:AX68"/>
    <mergeCell ref="AV69:AX69"/>
    <mergeCell ref="AV70:AX70"/>
    <mergeCell ref="AV71:AX71"/>
    <mergeCell ref="AY44:BA44"/>
    <mergeCell ref="AY46:BA46"/>
    <mergeCell ref="AY48:BA48"/>
    <mergeCell ref="AY50:BA50"/>
    <mergeCell ref="AY52:BA52"/>
    <mergeCell ref="AV61:AX61"/>
    <mergeCell ref="AV62:AX62"/>
    <mergeCell ref="AV63:AX63"/>
    <mergeCell ref="AV64:AX64"/>
    <mergeCell ref="AV65:AX65"/>
    <mergeCell ref="AV66:AX66"/>
    <mergeCell ref="AV55:AX55"/>
    <mergeCell ref="AV56:AX56"/>
    <mergeCell ref="AV57:AX57"/>
    <mergeCell ref="AV58:AX58"/>
    <mergeCell ref="AV59:AX59"/>
    <mergeCell ref="AV60:AX60"/>
    <mergeCell ref="AV49:AX49"/>
    <mergeCell ref="AV50:AX50"/>
    <mergeCell ref="AV51:AX51"/>
    <mergeCell ref="AV52:AX52"/>
    <mergeCell ref="AV53:AX53"/>
    <mergeCell ref="AV54:AX54"/>
    <mergeCell ref="AL67:AP67"/>
    <mergeCell ref="AL68:AP68"/>
    <mergeCell ref="AL69:AP69"/>
    <mergeCell ref="AL70:AP70"/>
    <mergeCell ref="AL71:AP71"/>
    <mergeCell ref="AV44:AX44"/>
    <mergeCell ref="AV45:AX45"/>
    <mergeCell ref="AV46:AX46"/>
    <mergeCell ref="AV47:AX47"/>
    <mergeCell ref="AV48:AX48"/>
    <mergeCell ref="AL61:AP61"/>
    <mergeCell ref="AL62:AP62"/>
    <mergeCell ref="AL63:AP63"/>
    <mergeCell ref="AL64:AP64"/>
    <mergeCell ref="AL65:AP65"/>
    <mergeCell ref="AL66:AP66"/>
    <mergeCell ref="AL53:AP53"/>
    <mergeCell ref="AL54:AP54"/>
    <mergeCell ref="AL55:AP55"/>
    <mergeCell ref="AL57:AP57"/>
    <mergeCell ref="AL59:AP59"/>
    <mergeCell ref="AL60:AP60"/>
    <mergeCell ref="Z71:AC71"/>
    <mergeCell ref="AD71:AG71"/>
    <mergeCell ref="AH71:AK71"/>
    <mergeCell ref="AL44:AP44"/>
    <mergeCell ref="AL46:AP46"/>
    <mergeCell ref="AL48:AP48"/>
    <mergeCell ref="AL49:AP49"/>
    <mergeCell ref="AL50:AP50"/>
    <mergeCell ref="AL51:AP51"/>
    <mergeCell ref="AL52:AP52"/>
    <mergeCell ref="Z69:AC69"/>
    <mergeCell ref="AD69:AG69"/>
    <mergeCell ref="AH69:AK69"/>
    <mergeCell ref="Z70:AC70"/>
    <mergeCell ref="AD70:AG70"/>
    <mergeCell ref="AH70:AK70"/>
    <mergeCell ref="Z67:AC67"/>
    <mergeCell ref="AD67:AG67"/>
    <mergeCell ref="AH67:AK67"/>
    <mergeCell ref="Z68:AC68"/>
    <mergeCell ref="AD68:AG68"/>
    <mergeCell ref="AH68:AK68"/>
    <mergeCell ref="Z65:AC65"/>
    <mergeCell ref="AD65:AG65"/>
    <mergeCell ref="AH65:AK65"/>
    <mergeCell ref="Z66:AC66"/>
    <mergeCell ref="AD66:AG66"/>
    <mergeCell ref="AH66:AK66"/>
    <mergeCell ref="Z63:AC63"/>
    <mergeCell ref="AD63:AG63"/>
    <mergeCell ref="AH63:AK63"/>
    <mergeCell ref="Z64:AC64"/>
    <mergeCell ref="AD64:AG64"/>
    <mergeCell ref="AH64:AK64"/>
    <mergeCell ref="Z61:AC61"/>
    <mergeCell ref="AD61:AG61"/>
    <mergeCell ref="AH61:AK61"/>
    <mergeCell ref="Z62:AC62"/>
    <mergeCell ref="AD62:AG62"/>
    <mergeCell ref="AH62:AK62"/>
    <mergeCell ref="Z59:AC59"/>
    <mergeCell ref="AD59:AG59"/>
    <mergeCell ref="AH59:AK59"/>
    <mergeCell ref="Z60:AC60"/>
    <mergeCell ref="AD60:AG60"/>
    <mergeCell ref="AH60:AK60"/>
    <mergeCell ref="Z55:AC55"/>
    <mergeCell ref="AD55:AG55"/>
    <mergeCell ref="AH55:AK55"/>
    <mergeCell ref="Z57:AC57"/>
    <mergeCell ref="AD57:AG57"/>
    <mergeCell ref="AH57:AK57"/>
    <mergeCell ref="Z53:AC53"/>
    <mergeCell ref="AD53:AG53"/>
    <mergeCell ref="AH53:AK53"/>
    <mergeCell ref="Z54:AC54"/>
    <mergeCell ref="AD54:AG54"/>
    <mergeCell ref="AH54:AK54"/>
    <mergeCell ref="Z51:AC51"/>
    <mergeCell ref="AD51:AG51"/>
    <mergeCell ref="AH51:AK51"/>
    <mergeCell ref="Z52:AC52"/>
    <mergeCell ref="AD52:AG52"/>
    <mergeCell ref="AH52:AK52"/>
    <mergeCell ref="AH48:AK48"/>
    <mergeCell ref="Z49:AC49"/>
    <mergeCell ref="AD49:AG49"/>
    <mergeCell ref="AH49:AK49"/>
    <mergeCell ref="Z50:AC50"/>
    <mergeCell ref="AD50:AG50"/>
    <mergeCell ref="AH50:AK50"/>
    <mergeCell ref="W68:Y68"/>
    <mergeCell ref="W69:Y69"/>
    <mergeCell ref="W70:Y70"/>
    <mergeCell ref="W71:Y71"/>
    <mergeCell ref="Z44:AC44"/>
    <mergeCell ref="AD44:AG44"/>
    <mergeCell ref="Z46:AC46"/>
    <mergeCell ref="AD46:AG46"/>
    <mergeCell ref="Z48:AC48"/>
    <mergeCell ref="AD48:AG48"/>
    <mergeCell ref="W62:Y62"/>
    <mergeCell ref="W63:Y63"/>
    <mergeCell ref="W64:Y64"/>
    <mergeCell ref="W65:Y65"/>
    <mergeCell ref="W66:Y66"/>
    <mergeCell ref="W67:Y67"/>
    <mergeCell ref="W54:Y54"/>
    <mergeCell ref="W55:Y55"/>
    <mergeCell ref="W57:Y57"/>
    <mergeCell ref="W59:Y59"/>
    <mergeCell ref="W60:Y60"/>
    <mergeCell ref="W61:Y61"/>
    <mergeCell ref="W48:Y48"/>
    <mergeCell ref="W49:Y49"/>
    <mergeCell ref="W50:Y50"/>
    <mergeCell ref="W51:Y51"/>
    <mergeCell ref="W52:Y52"/>
    <mergeCell ref="W53:Y53"/>
    <mergeCell ref="U66:V66"/>
    <mergeCell ref="U67:V67"/>
    <mergeCell ref="U68:V68"/>
    <mergeCell ref="U69:V69"/>
    <mergeCell ref="U70:V70"/>
    <mergeCell ref="U71:V71"/>
    <mergeCell ref="U60:V60"/>
    <mergeCell ref="U61:V61"/>
    <mergeCell ref="U62:V62"/>
    <mergeCell ref="U63:V63"/>
    <mergeCell ref="U64:V64"/>
    <mergeCell ref="U65:V65"/>
    <mergeCell ref="U52:V52"/>
    <mergeCell ref="U53:V53"/>
    <mergeCell ref="U54:V54"/>
    <mergeCell ref="U55:V55"/>
    <mergeCell ref="U57:V57"/>
    <mergeCell ref="U59:V59"/>
    <mergeCell ref="R68:T68"/>
    <mergeCell ref="R69:T69"/>
    <mergeCell ref="R70:T70"/>
    <mergeCell ref="R71:T71"/>
    <mergeCell ref="U44:V44"/>
    <mergeCell ref="U46:V46"/>
    <mergeCell ref="U48:V48"/>
    <mergeCell ref="U49:V49"/>
    <mergeCell ref="U50:V50"/>
    <mergeCell ref="U51:V51"/>
    <mergeCell ref="R62:T62"/>
    <mergeCell ref="R63:T63"/>
    <mergeCell ref="R64:T64"/>
    <mergeCell ref="R65:T65"/>
    <mergeCell ref="R66:T66"/>
    <mergeCell ref="R67:T67"/>
    <mergeCell ref="R54:T54"/>
    <mergeCell ref="R55:T55"/>
    <mergeCell ref="R57:T57"/>
    <mergeCell ref="R59:T59"/>
    <mergeCell ref="R60:T60"/>
    <mergeCell ref="R61:T61"/>
    <mergeCell ref="R48:T48"/>
    <mergeCell ref="R49:T49"/>
    <mergeCell ref="R50:T50"/>
    <mergeCell ref="R51:T51"/>
    <mergeCell ref="R52:T52"/>
    <mergeCell ref="R53:T53"/>
    <mergeCell ref="AP24:BC24"/>
    <mergeCell ref="BD24:BQ24"/>
    <mergeCell ref="R44:T44"/>
    <mergeCell ref="R46:T46"/>
    <mergeCell ref="W44:Y44"/>
    <mergeCell ref="W46:Y46"/>
    <mergeCell ref="AH44:AK44"/>
    <mergeCell ref="AH46:AK46"/>
    <mergeCell ref="BK44:BM44"/>
    <mergeCell ref="AY45:BA45"/>
    <mergeCell ref="BD20:BQ20"/>
    <mergeCell ref="AP21:BC21"/>
    <mergeCell ref="BD21:BQ21"/>
    <mergeCell ref="AP22:BC22"/>
    <mergeCell ref="BD22:BQ22"/>
    <mergeCell ref="AP23:BC23"/>
    <mergeCell ref="BD23:BQ23"/>
    <mergeCell ref="BD12:BQ12"/>
    <mergeCell ref="A3:K3"/>
    <mergeCell ref="M6:AA7"/>
    <mergeCell ref="M35:BQ35"/>
    <mergeCell ref="M3:BQ3"/>
    <mergeCell ref="AR44:AU44"/>
    <mergeCell ref="AB9:AO9"/>
    <mergeCell ref="AB12:AO12"/>
    <mergeCell ref="AB13:AO13"/>
    <mergeCell ref="AB14:AO14"/>
    <mergeCell ref="Z39:AK40"/>
    <mergeCell ref="AB6:AO7"/>
    <mergeCell ref="AP6:BC7"/>
    <mergeCell ref="BD6:BQ7"/>
    <mergeCell ref="M9:AA9"/>
    <mergeCell ref="M12:AA12"/>
    <mergeCell ref="N13:AA13"/>
    <mergeCell ref="AP9:BC9"/>
    <mergeCell ref="BD9:BQ9"/>
    <mergeCell ref="AP12:BC12"/>
    <mergeCell ref="AB24:AO24"/>
    <mergeCell ref="W41:Y42"/>
    <mergeCell ref="Z41:AC42"/>
    <mergeCell ref="R39:Y40"/>
    <mergeCell ref="N14:AA14"/>
    <mergeCell ref="N15:AA15"/>
    <mergeCell ref="N16:AA16"/>
    <mergeCell ref="M18:AA18"/>
    <mergeCell ref="M19:AA19"/>
    <mergeCell ref="M20:AA20"/>
    <mergeCell ref="BK41:BM42"/>
    <mergeCell ref="R37:AP38"/>
    <mergeCell ref="AQ37:AU42"/>
    <mergeCell ref="M21:AA21"/>
    <mergeCell ref="M22:AA22"/>
    <mergeCell ref="M23:AA23"/>
    <mergeCell ref="M24:AA24"/>
    <mergeCell ref="M37:Q42"/>
    <mergeCell ref="R41:T42"/>
    <mergeCell ref="U41:V42"/>
    <mergeCell ref="AR46:AU46"/>
    <mergeCell ref="BB44:BD44"/>
    <mergeCell ref="BE44:BG44"/>
    <mergeCell ref="BH44:BJ44"/>
    <mergeCell ref="AV41:AX42"/>
    <mergeCell ref="AY41:BA42"/>
    <mergeCell ref="BB41:BD42"/>
    <mergeCell ref="BE41:BG42"/>
    <mergeCell ref="BH41:BJ42"/>
    <mergeCell ref="AR45:AU45"/>
    <mergeCell ref="N67:Q67"/>
    <mergeCell ref="N54:Q54"/>
    <mergeCell ref="N55:Q55"/>
    <mergeCell ref="M57:Q57"/>
    <mergeCell ref="M59:Q59"/>
    <mergeCell ref="N60:Q60"/>
    <mergeCell ref="M61:Q61"/>
    <mergeCell ref="N62:Q62"/>
    <mergeCell ref="N63:Q63"/>
    <mergeCell ref="N64:Q64"/>
    <mergeCell ref="N65:Q65"/>
    <mergeCell ref="M66:Q66"/>
    <mergeCell ref="N48:Q48"/>
    <mergeCell ref="N49:Q49"/>
    <mergeCell ref="N50:Q50"/>
    <mergeCell ref="N51:Q51"/>
    <mergeCell ref="N52:Q52"/>
    <mergeCell ref="N53:Q53"/>
    <mergeCell ref="A65:B65"/>
    <mergeCell ref="A71:B71"/>
    <mergeCell ref="A23:B23"/>
    <mergeCell ref="A28:B28"/>
    <mergeCell ref="A34:B34"/>
    <mergeCell ref="A44:B44"/>
    <mergeCell ref="A51:B51"/>
    <mergeCell ref="A25:B25"/>
    <mergeCell ref="C6:E6"/>
    <mergeCell ref="F6:H6"/>
    <mergeCell ref="I6:K6"/>
    <mergeCell ref="C7:C8"/>
    <mergeCell ref="H7:H8"/>
    <mergeCell ref="A57:B57"/>
    <mergeCell ref="D7:D8"/>
    <mergeCell ref="E7:E8"/>
    <mergeCell ref="F7:F8"/>
    <mergeCell ref="G7:G8"/>
    <mergeCell ref="AD41:AG42"/>
    <mergeCell ref="AH41:AK42"/>
    <mergeCell ref="AL39:AP42"/>
    <mergeCell ref="A12:B12"/>
    <mergeCell ref="N68:Q68"/>
    <mergeCell ref="I7:I8"/>
    <mergeCell ref="J7:J8"/>
    <mergeCell ref="K7:K8"/>
    <mergeCell ref="A10:B10"/>
    <mergeCell ref="A6:B8"/>
    <mergeCell ref="M44:Q44"/>
    <mergeCell ref="M46:Q46"/>
    <mergeCell ref="N69:Q69"/>
    <mergeCell ref="N70:Q70"/>
    <mergeCell ref="N71:Q71"/>
    <mergeCell ref="AQ47:AU47"/>
    <mergeCell ref="AR48:AU48"/>
    <mergeCell ref="AR49:AU49"/>
    <mergeCell ref="AR50:AU50"/>
    <mergeCell ref="AR51:AU51"/>
    <mergeCell ref="AR52:AU52"/>
    <mergeCell ref="AQ53:AU53"/>
    <mergeCell ref="AR71:AU71"/>
    <mergeCell ref="AR60:AU60"/>
    <mergeCell ref="AR61:AU61"/>
    <mergeCell ref="AR62:AU62"/>
    <mergeCell ref="AR63:AU63"/>
    <mergeCell ref="AR64:AU64"/>
    <mergeCell ref="AQ65:AU65"/>
    <mergeCell ref="AR66:AU66"/>
    <mergeCell ref="AR67:AU67"/>
    <mergeCell ref="AR68:AU68"/>
    <mergeCell ref="AQ70:AU70"/>
    <mergeCell ref="AR54:AU54"/>
    <mergeCell ref="AR55:AU55"/>
    <mergeCell ref="AR56:AU56"/>
    <mergeCell ref="AR57:AU57"/>
    <mergeCell ref="AQ58:AU58"/>
    <mergeCell ref="AR59:AU59"/>
    <mergeCell ref="BD13:BQ13"/>
    <mergeCell ref="AP14:BC14"/>
    <mergeCell ref="BD14:BQ14"/>
    <mergeCell ref="AP15:BC15"/>
    <mergeCell ref="BD15:BQ15"/>
    <mergeCell ref="AR69:AU69"/>
    <mergeCell ref="BN39:BQ42"/>
    <mergeCell ref="AV39:BD40"/>
    <mergeCell ref="BE39:BM40"/>
    <mergeCell ref="AV37:BQ38"/>
    <mergeCell ref="AB22:AO22"/>
    <mergeCell ref="AB16:AO16"/>
    <mergeCell ref="AB18:AO18"/>
    <mergeCell ref="AB19:AO19"/>
    <mergeCell ref="AB20:AO20"/>
    <mergeCell ref="AP13:BC13"/>
    <mergeCell ref="AP20:BC20"/>
    <mergeCell ref="AB23:AO23"/>
    <mergeCell ref="BF1:BQ1"/>
    <mergeCell ref="BD16:BQ16"/>
    <mergeCell ref="AP18:BC18"/>
    <mergeCell ref="BD18:BQ18"/>
    <mergeCell ref="AP19:BC19"/>
    <mergeCell ref="BD19:BQ19"/>
    <mergeCell ref="AP16:BC16"/>
    <mergeCell ref="AB15:AO15"/>
    <mergeCell ref="AB21:AO2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05"/>
  <sheetViews>
    <sheetView tabSelected="1" zoomScalePageLayoutView="0" workbookViewId="0" topLeftCell="A30">
      <selection activeCell="A30" sqref="A30"/>
    </sheetView>
  </sheetViews>
  <sheetFormatPr defaultColWidth="10.625" defaultRowHeight="13.5"/>
  <cols>
    <col min="1" max="8" width="16.125" style="3" customWidth="1"/>
    <col min="9" max="9" width="6.125" style="3" customWidth="1"/>
    <col min="10" max="10" width="2.75390625" style="3" customWidth="1"/>
    <col min="11" max="11" width="3.75390625" style="9" customWidth="1"/>
    <col min="12" max="12" width="2.375" style="9" customWidth="1"/>
    <col min="13" max="13" width="19.625" style="9" customWidth="1"/>
    <col min="14" max="14" width="4.25390625" style="9" customWidth="1"/>
    <col min="15" max="15" width="11.75390625" style="3" customWidth="1"/>
    <col min="16" max="16" width="13.75390625" style="3" customWidth="1"/>
    <col min="17" max="17" width="9.25390625" style="3" customWidth="1"/>
    <col min="18" max="18" width="13.625" style="3" customWidth="1"/>
    <col min="19" max="19" width="13.125" style="3" customWidth="1"/>
    <col min="20" max="20" width="13.875" style="3" customWidth="1"/>
    <col min="21" max="21" width="13.375" style="3" customWidth="1"/>
    <col min="22" max="22" width="12.25390625" style="3" customWidth="1"/>
    <col min="23" max="23" width="12.625" style="3" customWidth="1"/>
    <col min="24" max="24" width="12.125" style="3" customWidth="1"/>
    <col min="25" max="16384" width="10.625" style="3" customWidth="1"/>
  </cols>
  <sheetData>
    <row r="1" spans="1:24" ht="17.25" customHeight="1">
      <c r="A1" s="25" t="s">
        <v>429</v>
      </c>
      <c r="B1" s="9"/>
      <c r="X1" s="26" t="s">
        <v>430</v>
      </c>
    </row>
    <row r="2" spans="1:24" ht="17.25" customHeight="1">
      <c r="A2" s="25"/>
      <c r="B2" s="9"/>
      <c r="X2" s="26"/>
    </row>
    <row r="3" spans="1:24" ht="17.25" customHeight="1">
      <c r="A3" s="25"/>
      <c r="B3" s="9"/>
      <c r="X3" s="26"/>
    </row>
    <row r="4" spans="1:24" ht="17.25" customHeight="1">
      <c r="A4" s="25"/>
      <c r="B4" s="9"/>
      <c r="X4" s="26"/>
    </row>
    <row r="5" spans="1:226" s="4" customFormat="1" ht="19.5" customHeight="1">
      <c r="A5" s="269" t="s">
        <v>501</v>
      </c>
      <c r="B5" s="269"/>
      <c r="C5" s="269"/>
      <c r="D5" s="269"/>
      <c r="E5" s="269"/>
      <c r="F5" s="269"/>
      <c r="G5" s="269"/>
      <c r="H5" s="269"/>
      <c r="I5" s="12"/>
      <c r="J5" s="152" t="s">
        <v>502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1:226" s="4" customFormat="1" ht="17.25" customHeight="1">
      <c r="A6" s="102"/>
      <c r="B6" s="102"/>
      <c r="C6" s="102"/>
      <c r="D6" s="102"/>
      <c r="E6" s="102"/>
      <c r="F6" s="102"/>
      <c r="G6" s="102"/>
      <c r="H6" s="102"/>
      <c r="I6" s="12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</row>
    <row r="7" spans="1:226" s="4" customFormat="1" ht="17.25" customHeight="1">
      <c r="A7" s="240" t="s">
        <v>436</v>
      </c>
      <c r="B7" s="240"/>
      <c r="C7" s="240"/>
      <c r="D7" s="240"/>
      <c r="E7" s="240"/>
      <c r="F7" s="240"/>
      <c r="G7" s="240"/>
      <c r="H7" s="240"/>
      <c r="I7" s="12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</row>
    <row r="8" spans="1:226" s="4" customFormat="1" ht="17.25" customHeight="1">
      <c r="A8" s="12"/>
      <c r="B8" s="12"/>
      <c r="C8" s="12"/>
      <c r="D8" s="12"/>
      <c r="E8" s="12"/>
      <c r="F8" s="12"/>
      <c r="G8" s="12"/>
      <c r="H8" s="12"/>
      <c r="I8" s="12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3:24" ht="17.25" customHeight="1" thickBot="1">
      <c r="C9" s="14"/>
      <c r="D9" s="14"/>
      <c r="E9" s="14"/>
      <c r="F9" s="14"/>
      <c r="G9" s="14"/>
      <c r="H9" s="15" t="s">
        <v>295</v>
      </c>
      <c r="K9" s="3"/>
      <c r="L9" s="3"/>
      <c r="M9" s="3"/>
      <c r="N9" s="3"/>
      <c r="X9" s="27" t="s">
        <v>302</v>
      </c>
    </row>
    <row r="10" spans="1:24" ht="34.5" customHeight="1">
      <c r="A10" s="38" t="s">
        <v>253</v>
      </c>
      <c r="B10" s="65" t="s">
        <v>332</v>
      </c>
      <c r="C10" s="66" t="s">
        <v>334</v>
      </c>
      <c r="D10" s="66" t="s">
        <v>254</v>
      </c>
      <c r="E10" s="66" t="s">
        <v>336</v>
      </c>
      <c r="F10" s="66" t="s">
        <v>428</v>
      </c>
      <c r="G10" s="67" t="s">
        <v>337</v>
      </c>
      <c r="H10" s="67" t="s">
        <v>256</v>
      </c>
      <c r="I10" s="12"/>
      <c r="J10" s="252" t="s">
        <v>303</v>
      </c>
      <c r="K10" s="252"/>
      <c r="L10" s="252"/>
      <c r="M10" s="253"/>
      <c r="N10" s="39" t="s">
        <v>257</v>
      </c>
      <c r="O10" s="46" t="s">
        <v>258</v>
      </c>
      <c r="P10" s="47" t="s">
        <v>259</v>
      </c>
      <c r="Q10" s="43" t="s">
        <v>294</v>
      </c>
      <c r="R10" s="44" t="s">
        <v>297</v>
      </c>
      <c r="S10" s="44" t="s">
        <v>298</v>
      </c>
      <c r="T10" s="44" t="s">
        <v>260</v>
      </c>
      <c r="U10" s="44" t="s">
        <v>261</v>
      </c>
      <c r="V10" s="44" t="s">
        <v>299</v>
      </c>
      <c r="W10" s="44" t="s">
        <v>300</v>
      </c>
      <c r="X10" s="45" t="s">
        <v>262</v>
      </c>
    </row>
    <row r="11" spans="1:24" ht="18" customHeight="1">
      <c r="A11" s="28"/>
      <c r="B11" s="93"/>
      <c r="C11" s="94"/>
      <c r="D11" s="94"/>
      <c r="E11" s="94"/>
      <c r="F11" s="94"/>
      <c r="G11" s="94"/>
      <c r="H11" s="94"/>
      <c r="I11" s="12"/>
      <c r="J11" s="89"/>
      <c r="K11" s="89"/>
      <c r="L11" s="89"/>
      <c r="M11" s="90"/>
      <c r="N11" s="29"/>
      <c r="O11" s="91"/>
      <c r="P11" s="91"/>
      <c r="Q11" s="92"/>
      <c r="R11" s="91"/>
      <c r="S11" s="91"/>
      <c r="T11" s="91"/>
      <c r="U11" s="91"/>
      <c r="V11" s="91"/>
      <c r="W11" s="91"/>
      <c r="X11" s="91"/>
    </row>
    <row r="12" spans="1:24" ht="18" customHeight="1">
      <c r="A12" s="1" t="s">
        <v>432</v>
      </c>
      <c r="B12" s="82">
        <v>35637</v>
      </c>
      <c r="C12" s="82">
        <v>13647</v>
      </c>
      <c r="D12" s="82">
        <v>2531</v>
      </c>
      <c r="E12" s="82">
        <v>5845</v>
      </c>
      <c r="F12" s="82">
        <v>7077</v>
      </c>
      <c r="G12" s="82">
        <v>814</v>
      </c>
      <c r="H12" s="82">
        <v>5723</v>
      </c>
      <c r="I12" s="21"/>
      <c r="J12" s="164" t="s">
        <v>434</v>
      </c>
      <c r="K12" s="164"/>
      <c r="L12" s="164"/>
      <c r="M12" s="184"/>
      <c r="N12" s="100" t="s">
        <v>354</v>
      </c>
      <c r="O12" s="101" t="s">
        <v>354</v>
      </c>
      <c r="P12" s="149">
        <f>SUM(P14,P16,P18,P32,P34,P36,P43,P45,P55)</f>
        <v>30367742</v>
      </c>
      <c r="Q12" s="150">
        <f>P12*100/$P$12</f>
        <v>100</v>
      </c>
      <c r="R12" s="149">
        <f aca="true" t="shared" si="0" ref="R12:X12">SUM(R14,R16,R18,R32,R34,R36,R43,R45,R55)</f>
        <v>13277505</v>
      </c>
      <c r="S12" s="149">
        <f t="shared" si="0"/>
        <v>4379944</v>
      </c>
      <c r="T12" s="149">
        <f t="shared" si="0"/>
        <v>6770909</v>
      </c>
      <c r="U12" s="149">
        <f t="shared" si="0"/>
        <v>324925</v>
      </c>
      <c r="V12" s="149">
        <f t="shared" si="0"/>
        <v>802120</v>
      </c>
      <c r="W12" s="149">
        <f t="shared" si="0"/>
        <v>898262</v>
      </c>
      <c r="X12" s="149">
        <f t="shared" si="0"/>
        <v>3914077</v>
      </c>
    </row>
    <row r="13" spans="1:24" ht="18" customHeight="1">
      <c r="A13" s="142" t="s">
        <v>482</v>
      </c>
      <c r="B13" s="82">
        <v>35829</v>
      </c>
      <c r="C13" s="82">
        <v>14351</v>
      </c>
      <c r="D13" s="82">
        <v>2597</v>
      </c>
      <c r="E13" s="82">
        <v>5297</v>
      </c>
      <c r="F13" s="82">
        <v>7333</v>
      </c>
      <c r="G13" s="82">
        <v>794</v>
      </c>
      <c r="H13" s="82">
        <v>5457</v>
      </c>
      <c r="I13" s="21"/>
      <c r="J13" s="31"/>
      <c r="K13" s="40"/>
      <c r="L13" s="254"/>
      <c r="M13" s="255"/>
      <c r="N13" s="29"/>
      <c r="O13" s="30"/>
      <c r="P13" s="83"/>
      <c r="Q13" s="84"/>
      <c r="R13" s="83"/>
      <c r="S13" s="83"/>
      <c r="T13" s="83"/>
      <c r="U13" s="83"/>
      <c r="V13" s="83"/>
      <c r="W13" s="83"/>
      <c r="X13" s="83"/>
    </row>
    <row r="14" spans="1:25" ht="18" customHeight="1">
      <c r="A14" s="142" t="s">
        <v>483</v>
      </c>
      <c r="B14" s="82">
        <v>38403</v>
      </c>
      <c r="C14" s="82">
        <v>15402</v>
      </c>
      <c r="D14" s="82">
        <v>2816</v>
      </c>
      <c r="E14" s="82">
        <v>5527</v>
      </c>
      <c r="F14" s="82">
        <v>8089</v>
      </c>
      <c r="G14" s="82">
        <v>850</v>
      </c>
      <c r="H14" s="82">
        <v>5719</v>
      </c>
      <c r="I14" s="21"/>
      <c r="J14" s="31">
        <v>1</v>
      </c>
      <c r="K14" s="189" t="s">
        <v>263</v>
      </c>
      <c r="L14" s="189"/>
      <c r="M14" s="256"/>
      <c r="N14" s="33" t="s">
        <v>301</v>
      </c>
      <c r="O14" s="30" t="s">
        <v>354</v>
      </c>
      <c r="P14" s="30" t="s">
        <v>354</v>
      </c>
      <c r="Q14" s="30" t="s">
        <v>354</v>
      </c>
      <c r="R14" s="30" t="s">
        <v>354</v>
      </c>
      <c r="S14" s="30" t="s">
        <v>354</v>
      </c>
      <c r="T14" s="30" t="s">
        <v>354</v>
      </c>
      <c r="U14" s="30" t="s">
        <v>354</v>
      </c>
      <c r="V14" s="30" t="s">
        <v>354</v>
      </c>
      <c r="W14" s="30" t="s">
        <v>354</v>
      </c>
      <c r="X14" s="30" t="s">
        <v>354</v>
      </c>
      <c r="Y14" s="68"/>
    </row>
    <row r="15" spans="1:24" ht="18" customHeight="1">
      <c r="A15" s="142" t="s">
        <v>484</v>
      </c>
      <c r="B15" s="82">
        <v>42564</v>
      </c>
      <c r="C15" s="82">
        <v>16910</v>
      </c>
      <c r="D15" s="82">
        <v>3118</v>
      </c>
      <c r="E15" s="82">
        <v>5912</v>
      </c>
      <c r="F15" s="82">
        <v>9346</v>
      </c>
      <c r="G15" s="82">
        <v>997</v>
      </c>
      <c r="H15" s="82">
        <v>6281</v>
      </c>
      <c r="I15" s="21"/>
      <c r="J15" s="4"/>
      <c r="K15" s="4"/>
      <c r="L15" s="4"/>
      <c r="M15" s="32"/>
      <c r="N15" s="33"/>
      <c r="O15" s="30"/>
      <c r="P15" s="7"/>
      <c r="Q15" s="55"/>
      <c r="R15" s="7"/>
      <c r="S15" s="30"/>
      <c r="T15" s="30"/>
      <c r="U15" s="30"/>
      <c r="V15" s="30"/>
      <c r="W15" s="30"/>
      <c r="X15" s="30"/>
    </row>
    <row r="16" spans="1:24" ht="18" customHeight="1">
      <c r="A16" s="143" t="s">
        <v>485</v>
      </c>
      <c r="B16" s="146">
        <f>SUM(B18:B31)</f>
        <v>43913</v>
      </c>
      <c r="C16" s="146">
        <f aca="true" t="shared" si="1" ref="C16:H16">SUM(C18:C31)</f>
        <v>17414</v>
      </c>
      <c r="D16" s="146">
        <f t="shared" si="1"/>
        <v>3325</v>
      </c>
      <c r="E16" s="146">
        <f t="shared" si="1"/>
        <v>6105</v>
      </c>
      <c r="F16" s="146">
        <f t="shared" si="1"/>
        <v>9548</v>
      </c>
      <c r="G16" s="146">
        <f t="shared" si="1"/>
        <v>1069</v>
      </c>
      <c r="H16" s="146">
        <f t="shared" si="1"/>
        <v>6452</v>
      </c>
      <c r="I16" s="21"/>
      <c r="J16" s="31">
        <v>2</v>
      </c>
      <c r="K16" s="189" t="s">
        <v>318</v>
      </c>
      <c r="L16" s="189"/>
      <c r="M16" s="256"/>
      <c r="N16" s="42" t="s">
        <v>354</v>
      </c>
      <c r="O16" s="30" t="s">
        <v>354</v>
      </c>
      <c r="P16" s="30">
        <v>750827</v>
      </c>
      <c r="Q16" s="85">
        <f>P16*100/$P$12</f>
        <v>2.47244921930646</v>
      </c>
      <c r="R16" s="30">
        <v>40</v>
      </c>
      <c r="S16" s="30" t="s">
        <v>354</v>
      </c>
      <c r="T16" s="30">
        <v>787</v>
      </c>
      <c r="U16" s="30" t="s">
        <v>354</v>
      </c>
      <c r="V16" s="30" t="s">
        <v>354</v>
      </c>
      <c r="W16" s="30" t="s">
        <v>354</v>
      </c>
      <c r="X16" s="30">
        <v>750000</v>
      </c>
    </row>
    <row r="17" spans="1:24" ht="18" customHeight="1">
      <c r="A17" s="10"/>
      <c r="B17" s="4"/>
      <c r="C17" s="4"/>
      <c r="D17" s="4"/>
      <c r="E17" s="4"/>
      <c r="F17" s="4"/>
      <c r="G17" s="4"/>
      <c r="H17" s="4"/>
      <c r="I17" s="4"/>
      <c r="J17" s="16"/>
      <c r="K17" s="4"/>
      <c r="L17" s="4"/>
      <c r="M17" s="32"/>
      <c r="N17" s="33"/>
      <c r="O17" s="34"/>
      <c r="P17" s="7"/>
      <c r="Q17" s="55"/>
      <c r="R17" s="7"/>
      <c r="S17" s="7"/>
      <c r="T17" s="7"/>
      <c r="U17" s="7"/>
      <c r="V17" s="7"/>
      <c r="W17" s="7"/>
      <c r="X17" s="7"/>
    </row>
    <row r="18" spans="1:24" ht="18" customHeight="1">
      <c r="A18" s="1" t="s">
        <v>339</v>
      </c>
      <c r="B18" s="82">
        <v>3226</v>
      </c>
      <c r="C18" s="82">
        <v>1487</v>
      </c>
      <c r="D18" s="82">
        <v>260</v>
      </c>
      <c r="E18" s="82">
        <v>355</v>
      </c>
      <c r="F18" s="82">
        <v>493</v>
      </c>
      <c r="G18" s="82">
        <v>86</v>
      </c>
      <c r="H18" s="82">
        <v>545</v>
      </c>
      <c r="I18" s="21"/>
      <c r="J18" s="31">
        <v>3</v>
      </c>
      <c r="K18" s="189" t="s">
        <v>435</v>
      </c>
      <c r="L18" s="189"/>
      <c r="M18" s="256"/>
      <c r="N18" s="42" t="s">
        <v>354</v>
      </c>
      <c r="O18" s="30" t="s">
        <v>354</v>
      </c>
      <c r="P18" s="7">
        <v>14487955</v>
      </c>
      <c r="Q18" s="55">
        <f aca="true" t="shared" si="2" ref="Q18:Q30">P18*100/$P$12</f>
        <v>47.708370941771044</v>
      </c>
      <c r="R18" s="7">
        <v>8930839</v>
      </c>
      <c r="S18" s="7">
        <v>2236290</v>
      </c>
      <c r="T18" s="7">
        <v>2170922</v>
      </c>
      <c r="U18" s="7">
        <v>162567</v>
      </c>
      <c r="V18" s="7">
        <v>508071</v>
      </c>
      <c r="W18" s="7">
        <v>468880</v>
      </c>
      <c r="X18" s="7">
        <v>10386</v>
      </c>
    </row>
    <row r="19" spans="1:24" ht="18" customHeight="1">
      <c r="A19" s="142" t="s">
        <v>486</v>
      </c>
      <c r="B19" s="82">
        <v>2570</v>
      </c>
      <c r="C19" s="82">
        <v>1003</v>
      </c>
      <c r="D19" s="82">
        <v>149</v>
      </c>
      <c r="E19" s="82">
        <v>465</v>
      </c>
      <c r="F19" s="82">
        <v>447</v>
      </c>
      <c r="G19" s="82">
        <v>64</v>
      </c>
      <c r="H19" s="82">
        <v>442</v>
      </c>
      <c r="I19" s="21"/>
      <c r="J19" s="4"/>
      <c r="K19" s="88" t="s">
        <v>431</v>
      </c>
      <c r="L19" s="189" t="s">
        <v>265</v>
      </c>
      <c r="M19" s="256"/>
      <c r="N19" s="33" t="s">
        <v>266</v>
      </c>
      <c r="O19" s="30">
        <v>2452</v>
      </c>
      <c r="P19" s="7">
        <v>240674</v>
      </c>
      <c r="Q19" s="55">
        <f t="shared" si="2"/>
        <v>0.7925317595229833</v>
      </c>
      <c r="R19" s="7">
        <v>195623</v>
      </c>
      <c r="S19" s="7">
        <v>1177</v>
      </c>
      <c r="T19" s="30">
        <v>28928</v>
      </c>
      <c r="U19" s="7">
        <v>69</v>
      </c>
      <c r="V19" s="30">
        <v>9115</v>
      </c>
      <c r="W19" s="30">
        <v>5762</v>
      </c>
      <c r="X19" s="30" t="s">
        <v>354</v>
      </c>
    </row>
    <row r="20" spans="1:24" ht="18" customHeight="1">
      <c r="A20" s="142" t="s">
        <v>487</v>
      </c>
      <c r="B20" s="82">
        <v>4218</v>
      </c>
      <c r="C20" s="82">
        <v>1801</v>
      </c>
      <c r="D20" s="82">
        <v>421</v>
      </c>
      <c r="E20" s="82">
        <v>634</v>
      </c>
      <c r="F20" s="82">
        <v>619</v>
      </c>
      <c r="G20" s="82">
        <v>105</v>
      </c>
      <c r="H20" s="82">
        <v>638</v>
      </c>
      <c r="I20" s="21"/>
      <c r="J20" s="4"/>
      <c r="K20" s="41" t="s">
        <v>267</v>
      </c>
      <c r="L20" s="189" t="s">
        <v>268</v>
      </c>
      <c r="M20" s="256"/>
      <c r="N20" s="33" t="s">
        <v>269</v>
      </c>
      <c r="O20" s="30">
        <v>546685</v>
      </c>
      <c r="P20" s="7">
        <v>13482336</v>
      </c>
      <c r="Q20" s="55">
        <f t="shared" si="2"/>
        <v>44.396899841944126</v>
      </c>
      <c r="R20" s="7">
        <v>8394248</v>
      </c>
      <c r="S20" s="7">
        <v>2015271</v>
      </c>
      <c r="T20" s="7">
        <v>1989088</v>
      </c>
      <c r="U20" s="7">
        <v>161793</v>
      </c>
      <c r="V20" s="7">
        <v>481436</v>
      </c>
      <c r="W20" s="7">
        <v>440500</v>
      </c>
      <c r="X20" s="30" t="s">
        <v>454</v>
      </c>
    </row>
    <row r="21" spans="1:24" ht="18" customHeight="1">
      <c r="A21" s="142" t="s">
        <v>488</v>
      </c>
      <c r="B21" s="82">
        <v>3269</v>
      </c>
      <c r="C21" s="82">
        <v>1379</v>
      </c>
      <c r="D21" s="82">
        <v>266</v>
      </c>
      <c r="E21" s="82">
        <v>535</v>
      </c>
      <c r="F21" s="82">
        <v>539</v>
      </c>
      <c r="G21" s="82">
        <v>81</v>
      </c>
      <c r="H21" s="82">
        <v>469</v>
      </c>
      <c r="I21" s="21"/>
      <c r="J21" s="4"/>
      <c r="K21" s="4"/>
      <c r="L21" s="4"/>
      <c r="M21" s="10" t="s">
        <v>455</v>
      </c>
      <c r="N21" s="33" t="s">
        <v>270</v>
      </c>
      <c r="O21" s="34">
        <v>10556</v>
      </c>
      <c r="P21" s="7">
        <v>632741</v>
      </c>
      <c r="Q21" s="55">
        <f t="shared" si="2"/>
        <v>2.0835958103174086</v>
      </c>
      <c r="R21" s="7">
        <v>562607</v>
      </c>
      <c r="S21" s="7">
        <v>6954</v>
      </c>
      <c r="T21" s="7">
        <v>59421</v>
      </c>
      <c r="U21" s="30">
        <v>58</v>
      </c>
      <c r="V21" s="30">
        <v>936</v>
      </c>
      <c r="W21" s="30">
        <v>2765</v>
      </c>
      <c r="X21" s="30" t="s">
        <v>454</v>
      </c>
    </row>
    <row r="22" spans="1:24" ht="18" customHeight="1">
      <c r="A22" s="1"/>
      <c r="B22" s="15"/>
      <c r="C22" s="15"/>
      <c r="D22" s="15"/>
      <c r="E22" s="15"/>
      <c r="F22" s="15"/>
      <c r="G22" s="15"/>
      <c r="H22" s="15"/>
      <c r="I22" s="12"/>
      <c r="J22" s="4"/>
      <c r="K22" s="4"/>
      <c r="L22" s="4"/>
      <c r="M22" s="10" t="s">
        <v>271</v>
      </c>
      <c r="N22" s="33" t="s">
        <v>270</v>
      </c>
      <c r="O22" s="34">
        <v>6095</v>
      </c>
      <c r="P22" s="7">
        <v>96058</v>
      </c>
      <c r="Q22" s="55">
        <f t="shared" si="2"/>
        <v>0.3163159117987765</v>
      </c>
      <c r="R22" s="7">
        <v>75300</v>
      </c>
      <c r="S22" s="7">
        <v>1515</v>
      </c>
      <c r="T22" s="7">
        <v>14090</v>
      </c>
      <c r="U22" s="7">
        <v>7</v>
      </c>
      <c r="V22" s="7">
        <v>566</v>
      </c>
      <c r="W22" s="7">
        <v>4580</v>
      </c>
      <c r="X22" s="30" t="s">
        <v>454</v>
      </c>
    </row>
    <row r="23" spans="1:24" ht="18" customHeight="1">
      <c r="A23" s="142" t="s">
        <v>489</v>
      </c>
      <c r="B23" s="82">
        <v>3190</v>
      </c>
      <c r="C23" s="82">
        <v>1274</v>
      </c>
      <c r="D23" s="82">
        <v>242</v>
      </c>
      <c r="E23" s="82">
        <v>441</v>
      </c>
      <c r="F23" s="82">
        <v>481</v>
      </c>
      <c r="G23" s="82">
        <v>72</v>
      </c>
      <c r="H23" s="82">
        <v>680</v>
      </c>
      <c r="I23" s="21"/>
      <c r="J23" s="4"/>
      <c r="K23" s="4"/>
      <c r="L23" s="4"/>
      <c r="M23" s="10" t="s">
        <v>272</v>
      </c>
      <c r="N23" s="33" t="s">
        <v>270</v>
      </c>
      <c r="O23" s="34">
        <v>12575</v>
      </c>
      <c r="P23" s="7">
        <v>311320</v>
      </c>
      <c r="Q23" s="55">
        <f t="shared" si="2"/>
        <v>1.0251667707134762</v>
      </c>
      <c r="R23" s="7">
        <v>238136</v>
      </c>
      <c r="S23" s="7">
        <v>32432</v>
      </c>
      <c r="T23" s="7">
        <v>33942</v>
      </c>
      <c r="U23" s="30">
        <v>159</v>
      </c>
      <c r="V23" s="30">
        <v>2093</v>
      </c>
      <c r="W23" s="7">
        <v>4558</v>
      </c>
      <c r="X23" s="30" t="s">
        <v>454</v>
      </c>
    </row>
    <row r="24" spans="1:24" ht="18" customHeight="1">
      <c r="A24" s="142" t="s">
        <v>490</v>
      </c>
      <c r="B24" s="82">
        <v>3298</v>
      </c>
      <c r="C24" s="82">
        <v>1360</v>
      </c>
      <c r="D24" s="82">
        <v>284</v>
      </c>
      <c r="E24" s="82">
        <v>444</v>
      </c>
      <c r="F24" s="82">
        <v>557</v>
      </c>
      <c r="G24" s="82">
        <v>87</v>
      </c>
      <c r="H24" s="82">
        <v>566</v>
      </c>
      <c r="I24" s="21"/>
      <c r="J24" s="4"/>
      <c r="K24" s="4"/>
      <c r="L24" s="4"/>
      <c r="M24" s="10" t="s">
        <v>273</v>
      </c>
      <c r="N24" s="33" t="s">
        <v>270</v>
      </c>
      <c r="O24" s="35">
        <v>3080</v>
      </c>
      <c r="P24" s="7">
        <v>68570</v>
      </c>
      <c r="Q24" s="55">
        <f t="shared" si="2"/>
        <v>0.22579880980284936</v>
      </c>
      <c r="R24" s="30">
        <v>41850</v>
      </c>
      <c r="S24" s="30">
        <v>8490</v>
      </c>
      <c r="T24" s="30">
        <v>8264</v>
      </c>
      <c r="U24" s="30">
        <v>275</v>
      </c>
      <c r="V24" s="30">
        <v>1093</v>
      </c>
      <c r="W24" s="30">
        <v>8598</v>
      </c>
      <c r="X24" s="30" t="s">
        <v>454</v>
      </c>
    </row>
    <row r="25" spans="1:24" ht="18" customHeight="1">
      <c r="A25" s="142" t="s">
        <v>491</v>
      </c>
      <c r="B25" s="82">
        <v>4779</v>
      </c>
      <c r="C25" s="82">
        <v>1584</v>
      </c>
      <c r="D25" s="82">
        <v>315</v>
      </c>
      <c r="E25" s="82">
        <v>554</v>
      </c>
      <c r="F25" s="82">
        <v>1681</v>
      </c>
      <c r="G25" s="82">
        <v>110</v>
      </c>
      <c r="H25" s="82">
        <v>535</v>
      </c>
      <c r="I25" s="21"/>
      <c r="J25" s="4"/>
      <c r="K25" s="4"/>
      <c r="L25" s="4"/>
      <c r="M25" s="10" t="s">
        <v>274</v>
      </c>
      <c r="N25" s="33" t="s">
        <v>270</v>
      </c>
      <c r="O25" s="34">
        <v>513822</v>
      </c>
      <c r="P25" s="7">
        <v>12355375</v>
      </c>
      <c r="Q25" s="55">
        <f t="shared" si="2"/>
        <v>40.68585342960303</v>
      </c>
      <c r="R25" s="7">
        <v>7466547</v>
      </c>
      <c r="S25" s="7">
        <v>1965096</v>
      </c>
      <c r="T25" s="7">
        <v>1866650</v>
      </c>
      <c r="U25" s="7">
        <v>161289</v>
      </c>
      <c r="V25" s="7">
        <v>476588</v>
      </c>
      <c r="W25" s="7">
        <v>419205</v>
      </c>
      <c r="X25" s="30" t="s">
        <v>454</v>
      </c>
    </row>
    <row r="26" spans="1:24" ht="18" customHeight="1">
      <c r="A26" s="142" t="s">
        <v>492</v>
      </c>
      <c r="B26" s="82">
        <v>2821</v>
      </c>
      <c r="C26" s="82">
        <v>909</v>
      </c>
      <c r="D26" s="82">
        <v>204</v>
      </c>
      <c r="E26" s="82">
        <v>440</v>
      </c>
      <c r="F26" s="82">
        <v>729</v>
      </c>
      <c r="G26" s="82">
        <v>119</v>
      </c>
      <c r="H26" s="82">
        <v>420</v>
      </c>
      <c r="I26" s="21"/>
      <c r="J26" s="4"/>
      <c r="K26" s="4"/>
      <c r="L26" s="4"/>
      <c r="M26" s="10" t="s">
        <v>275</v>
      </c>
      <c r="N26" s="33" t="s">
        <v>270</v>
      </c>
      <c r="O26" s="35">
        <v>557</v>
      </c>
      <c r="P26" s="7">
        <v>12272</v>
      </c>
      <c r="Q26" s="55">
        <f t="shared" si="2"/>
        <v>0.040411302229846395</v>
      </c>
      <c r="R26" s="30">
        <v>9808</v>
      </c>
      <c r="S26" s="30">
        <v>784</v>
      </c>
      <c r="T26" s="30">
        <v>6721</v>
      </c>
      <c r="U26" s="30">
        <v>5</v>
      </c>
      <c r="V26" s="30">
        <v>160</v>
      </c>
      <c r="W26" s="30">
        <v>794</v>
      </c>
      <c r="X26" s="30" t="s">
        <v>454</v>
      </c>
    </row>
    <row r="27" spans="1:24" ht="18" customHeight="1">
      <c r="A27" s="1"/>
      <c r="B27" s="15"/>
      <c r="C27" s="15"/>
      <c r="D27" s="15"/>
      <c r="E27" s="15"/>
      <c r="G27" s="15"/>
      <c r="H27" s="15"/>
      <c r="I27" s="12"/>
      <c r="J27" s="4"/>
      <c r="K27" s="41" t="s">
        <v>276</v>
      </c>
      <c r="L27" s="189" t="s">
        <v>456</v>
      </c>
      <c r="M27" s="256"/>
      <c r="N27" s="33" t="s">
        <v>457</v>
      </c>
      <c r="O27" s="35">
        <v>16</v>
      </c>
      <c r="P27" s="7">
        <v>2063</v>
      </c>
      <c r="Q27" s="55">
        <f t="shared" si="2"/>
        <v>0.006793392804772907</v>
      </c>
      <c r="R27" s="30" t="s">
        <v>454</v>
      </c>
      <c r="S27" s="30">
        <v>618</v>
      </c>
      <c r="T27" s="30">
        <v>1445</v>
      </c>
      <c r="U27" s="30" t="s">
        <v>454</v>
      </c>
      <c r="V27" s="30" t="s">
        <v>454</v>
      </c>
      <c r="W27" s="30" t="s">
        <v>454</v>
      </c>
      <c r="X27" s="30" t="s">
        <v>454</v>
      </c>
    </row>
    <row r="28" spans="1:24" ht="18" customHeight="1">
      <c r="A28" s="142" t="s">
        <v>493</v>
      </c>
      <c r="B28" s="82">
        <v>2954</v>
      </c>
      <c r="C28" s="82">
        <v>1182</v>
      </c>
      <c r="D28" s="82">
        <v>269</v>
      </c>
      <c r="E28" s="82">
        <v>491</v>
      </c>
      <c r="F28" s="15">
        <v>448</v>
      </c>
      <c r="G28" s="82">
        <v>87</v>
      </c>
      <c r="H28" s="82">
        <v>477</v>
      </c>
      <c r="I28" s="21"/>
      <c r="J28" s="4"/>
      <c r="K28" s="41" t="s">
        <v>277</v>
      </c>
      <c r="L28" s="189" t="s">
        <v>458</v>
      </c>
      <c r="M28" s="256"/>
      <c r="N28" s="42" t="s">
        <v>454</v>
      </c>
      <c r="O28" s="30" t="s">
        <v>454</v>
      </c>
      <c r="P28" s="7">
        <v>345339</v>
      </c>
      <c r="Q28" s="55">
        <f t="shared" si="2"/>
        <v>1.13719024615001</v>
      </c>
      <c r="R28" s="7">
        <v>161483</v>
      </c>
      <c r="S28" s="7">
        <v>96727</v>
      </c>
      <c r="T28" s="7">
        <v>59480</v>
      </c>
      <c r="U28" s="30" t="s">
        <v>454</v>
      </c>
      <c r="V28" s="7">
        <v>3677</v>
      </c>
      <c r="W28" s="7">
        <v>13586</v>
      </c>
      <c r="X28" s="30">
        <v>10386</v>
      </c>
    </row>
    <row r="29" spans="1:24" ht="18" customHeight="1">
      <c r="A29" s="142" t="s">
        <v>494</v>
      </c>
      <c r="B29" s="82">
        <v>3528</v>
      </c>
      <c r="C29" s="82">
        <v>1599</v>
      </c>
      <c r="D29" s="82">
        <v>262</v>
      </c>
      <c r="E29" s="82">
        <v>593</v>
      </c>
      <c r="F29" s="82">
        <v>506</v>
      </c>
      <c r="G29" s="82">
        <v>76</v>
      </c>
      <c r="H29" s="82">
        <v>492</v>
      </c>
      <c r="I29" s="21"/>
      <c r="J29" s="4"/>
      <c r="K29" s="41" t="s">
        <v>278</v>
      </c>
      <c r="L29" s="189" t="s">
        <v>279</v>
      </c>
      <c r="M29" s="256"/>
      <c r="N29" s="33" t="s">
        <v>280</v>
      </c>
      <c r="O29" s="35">
        <v>68008</v>
      </c>
      <c r="P29" s="7">
        <v>70720</v>
      </c>
      <c r="Q29" s="55">
        <f t="shared" si="2"/>
        <v>0.23287869081606397</v>
      </c>
      <c r="R29" s="30" t="s">
        <v>459</v>
      </c>
      <c r="S29" s="30" t="s">
        <v>459</v>
      </c>
      <c r="T29" s="30">
        <v>70716</v>
      </c>
      <c r="U29" s="30">
        <v>4</v>
      </c>
      <c r="V29" s="30" t="s">
        <v>459</v>
      </c>
      <c r="W29" s="30" t="s">
        <v>459</v>
      </c>
      <c r="X29" s="30" t="s">
        <v>459</v>
      </c>
    </row>
    <row r="30" spans="1:24" ht="18" customHeight="1">
      <c r="A30" s="142" t="s">
        <v>495</v>
      </c>
      <c r="B30" s="82">
        <v>3448</v>
      </c>
      <c r="C30" s="82">
        <v>1542</v>
      </c>
      <c r="D30" s="82">
        <v>263</v>
      </c>
      <c r="E30" s="82">
        <v>533</v>
      </c>
      <c r="F30" s="82">
        <v>607</v>
      </c>
      <c r="G30" s="82">
        <v>74</v>
      </c>
      <c r="H30" s="82">
        <v>429</v>
      </c>
      <c r="I30" s="21"/>
      <c r="J30" s="4"/>
      <c r="K30" s="41" t="s">
        <v>281</v>
      </c>
      <c r="L30" s="189" t="s">
        <v>460</v>
      </c>
      <c r="M30" s="256"/>
      <c r="N30" s="42" t="s">
        <v>454</v>
      </c>
      <c r="O30" s="30" t="s">
        <v>454</v>
      </c>
      <c r="P30" s="7">
        <v>346823</v>
      </c>
      <c r="Q30" s="55">
        <f t="shared" si="2"/>
        <v>1.1420770105330846</v>
      </c>
      <c r="R30" s="7">
        <v>179.485</v>
      </c>
      <c r="S30" s="7">
        <v>122497</v>
      </c>
      <c r="T30" s="7">
        <v>21265</v>
      </c>
      <c r="U30" s="7">
        <v>701</v>
      </c>
      <c r="V30" s="7">
        <v>13843</v>
      </c>
      <c r="W30" s="7">
        <v>9032</v>
      </c>
      <c r="X30" s="30" t="s">
        <v>454</v>
      </c>
    </row>
    <row r="31" spans="1:24" ht="18" customHeight="1">
      <c r="A31" s="142" t="s">
        <v>496</v>
      </c>
      <c r="B31" s="82">
        <v>6612</v>
      </c>
      <c r="C31" s="82">
        <v>2294</v>
      </c>
      <c r="D31" s="82">
        <v>390</v>
      </c>
      <c r="E31" s="82">
        <v>620</v>
      </c>
      <c r="F31" s="82">
        <v>2441</v>
      </c>
      <c r="G31" s="82">
        <v>108</v>
      </c>
      <c r="H31" s="82">
        <v>759</v>
      </c>
      <c r="I31" s="21"/>
      <c r="J31" s="4"/>
      <c r="K31" s="4"/>
      <c r="L31" s="4"/>
      <c r="M31" s="32"/>
      <c r="N31" s="33"/>
      <c r="O31" s="35"/>
      <c r="P31" s="7"/>
      <c r="Q31" s="55"/>
      <c r="R31" s="30"/>
      <c r="S31" s="30"/>
      <c r="T31" s="7"/>
      <c r="U31" s="30"/>
      <c r="V31" s="30"/>
      <c r="W31" s="30"/>
      <c r="X31" s="30"/>
    </row>
    <row r="32" spans="1:24" ht="18" customHeight="1">
      <c r="A32" s="81"/>
      <c r="B32" s="95"/>
      <c r="C32" s="95"/>
      <c r="D32" s="95"/>
      <c r="E32" s="95"/>
      <c r="F32" s="95"/>
      <c r="G32" s="95"/>
      <c r="H32" s="95"/>
      <c r="I32" s="9"/>
      <c r="J32" s="31">
        <v>4</v>
      </c>
      <c r="K32" s="189" t="s">
        <v>461</v>
      </c>
      <c r="L32" s="189"/>
      <c r="M32" s="256"/>
      <c r="N32" s="42" t="s">
        <v>454</v>
      </c>
      <c r="O32" s="30" t="s">
        <v>454</v>
      </c>
      <c r="P32" s="30">
        <v>10022</v>
      </c>
      <c r="Q32" s="55">
        <f>P32*100/$P$12</f>
        <v>0.033002124425319475</v>
      </c>
      <c r="R32" s="30">
        <v>306</v>
      </c>
      <c r="S32" s="30" t="s">
        <v>454</v>
      </c>
      <c r="T32" s="30">
        <v>9716</v>
      </c>
      <c r="U32" s="30" t="s">
        <v>454</v>
      </c>
      <c r="V32" s="30" t="s">
        <v>454</v>
      </c>
      <c r="W32" s="30" t="s">
        <v>454</v>
      </c>
      <c r="X32" s="30" t="s">
        <v>454</v>
      </c>
    </row>
    <row r="33" spans="1:24" ht="18" customHeight="1">
      <c r="A33" s="2" t="s">
        <v>433</v>
      </c>
      <c r="J33" s="16"/>
      <c r="K33" s="4"/>
      <c r="L33" s="4"/>
      <c r="M33" s="32"/>
      <c r="N33" s="33"/>
      <c r="O33" s="34"/>
      <c r="P33" s="7"/>
      <c r="Q33" s="55"/>
      <c r="R33" s="7"/>
      <c r="S33" s="7"/>
      <c r="T33" s="7"/>
      <c r="U33" s="7"/>
      <c r="V33" s="7"/>
      <c r="W33" s="7"/>
      <c r="X33" s="30"/>
    </row>
    <row r="34" spans="2:24" ht="18" customHeight="1">
      <c r="B34" s="13"/>
      <c r="C34" s="12"/>
      <c r="D34" s="12"/>
      <c r="E34" s="12"/>
      <c r="F34" s="12"/>
      <c r="G34" s="12"/>
      <c r="H34" s="12"/>
      <c r="I34" s="12"/>
      <c r="J34" s="31">
        <v>5</v>
      </c>
      <c r="K34" s="189" t="s">
        <v>462</v>
      </c>
      <c r="L34" s="189"/>
      <c r="M34" s="256"/>
      <c r="N34" s="42" t="s">
        <v>454</v>
      </c>
      <c r="O34" s="30" t="s">
        <v>454</v>
      </c>
      <c r="P34" s="7">
        <v>50735</v>
      </c>
      <c r="Q34" s="55">
        <f>P34*100/$P$12</f>
        <v>0.16706872707229928</v>
      </c>
      <c r="R34" s="7">
        <v>48630</v>
      </c>
      <c r="S34" s="30">
        <v>1244</v>
      </c>
      <c r="T34" s="7">
        <v>766</v>
      </c>
      <c r="U34" s="30" t="s">
        <v>454</v>
      </c>
      <c r="V34" s="30" t="s">
        <v>454</v>
      </c>
      <c r="W34" s="7">
        <v>95</v>
      </c>
      <c r="X34" s="30" t="s">
        <v>454</v>
      </c>
    </row>
    <row r="35" spans="1:24" ht="18" customHeight="1">
      <c r="A35" s="240" t="s">
        <v>437</v>
      </c>
      <c r="B35" s="240"/>
      <c r="C35" s="240"/>
      <c r="D35" s="240"/>
      <c r="E35" s="240"/>
      <c r="F35" s="240"/>
      <c r="G35" s="240"/>
      <c r="H35" s="240"/>
      <c r="I35" s="12"/>
      <c r="J35" s="16"/>
      <c r="K35" s="4"/>
      <c r="L35" s="4"/>
      <c r="M35" s="32"/>
      <c r="N35" s="33"/>
      <c r="O35" s="34"/>
      <c r="P35" s="7"/>
      <c r="Q35" s="55"/>
      <c r="R35" s="7"/>
      <c r="S35" s="7"/>
      <c r="T35" s="7"/>
      <c r="U35" s="7"/>
      <c r="V35" s="7"/>
      <c r="X35" s="7"/>
    </row>
    <row r="36" spans="3:24" ht="18" customHeight="1" thickBot="1">
      <c r="C36" s="14"/>
      <c r="D36" s="37"/>
      <c r="E36" s="37"/>
      <c r="F36" s="37"/>
      <c r="G36" s="14"/>
      <c r="H36" s="15" t="s">
        <v>252</v>
      </c>
      <c r="J36" s="31">
        <v>6</v>
      </c>
      <c r="K36" s="189" t="s">
        <v>463</v>
      </c>
      <c r="L36" s="189"/>
      <c r="M36" s="256"/>
      <c r="N36" s="42" t="s">
        <v>454</v>
      </c>
      <c r="O36" s="30" t="s">
        <v>454</v>
      </c>
      <c r="P36" s="7">
        <v>719389</v>
      </c>
      <c r="Q36" s="55">
        <f aca="true" t="shared" si="3" ref="Q36:Q41">P36*100/$P$12</f>
        <v>2.3689248940536967</v>
      </c>
      <c r="R36" s="7">
        <v>98079</v>
      </c>
      <c r="S36" s="7">
        <v>81627</v>
      </c>
      <c r="T36" s="7">
        <v>425971</v>
      </c>
      <c r="U36" s="30">
        <v>90384</v>
      </c>
      <c r="V36" s="30">
        <v>42</v>
      </c>
      <c r="W36" s="30">
        <v>23013</v>
      </c>
      <c r="X36" s="7">
        <v>273</v>
      </c>
    </row>
    <row r="37" spans="1:24" ht="18" customHeight="1">
      <c r="A37" s="257" t="s">
        <v>282</v>
      </c>
      <c r="B37" s="259" t="s">
        <v>331</v>
      </c>
      <c r="C37" s="261" t="s">
        <v>333</v>
      </c>
      <c r="D37" s="263" t="s">
        <v>338</v>
      </c>
      <c r="E37" s="261" t="s">
        <v>335</v>
      </c>
      <c r="F37" s="261" t="s">
        <v>428</v>
      </c>
      <c r="G37" s="261" t="s">
        <v>255</v>
      </c>
      <c r="H37" s="265" t="s">
        <v>256</v>
      </c>
      <c r="I37" s="12"/>
      <c r="J37" s="16"/>
      <c r="K37" s="41" t="s">
        <v>264</v>
      </c>
      <c r="L37" s="189" t="s">
        <v>464</v>
      </c>
      <c r="M37" s="256"/>
      <c r="N37" s="42" t="s">
        <v>454</v>
      </c>
      <c r="O37" s="30" t="s">
        <v>454</v>
      </c>
      <c r="P37" s="7">
        <v>7915</v>
      </c>
      <c r="Q37" s="55">
        <f t="shared" si="3"/>
        <v>0.02606384103236915</v>
      </c>
      <c r="R37" s="30">
        <v>5635</v>
      </c>
      <c r="S37" s="30" t="s">
        <v>454</v>
      </c>
      <c r="T37" s="30">
        <v>80</v>
      </c>
      <c r="U37" s="30" t="s">
        <v>454</v>
      </c>
      <c r="V37" s="30" t="s">
        <v>454</v>
      </c>
      <c r="W37" s="30">
        <v>2200</v>
      </c>
      <c r="X37" s="30" t="s">
        <v>454</v>
      </c>
    </row>
    <row r="38" spans="1:24" ht="18" customHeight="1">
      <c r="A38" s="258"/>
      <c r="B38" s="260"/>
      <c r="C38" s="262"/>
      <c r="D38" s="264"/>
      <c r="E38" s="262"/>
      <c r="F38" s="262"/>
      <c r="G38" s="262"/>
      <c r="H38" s="266"/>
      <c r="I38" s="16"/>
      <c r="J38" s="16"/>
      <c r="K38" s="41" t="s">
        <v>267</v>
      </c>
      <c r="L38" s="189" t="s">
        <v>465</v>
      </c>
      <c r="M38" s="256"/>
      <c r="N38" s="33" t="s">
        <v>283</v>
      </c>
      <c r="O38" s="35">
        <v>623143</v>
      </c>
      <c r="P38" s="7">
        <v>294085</v>
      </c>
      <c r="Q38" s="55">
        <f t="shared" si="3"/>
        <v>0.9684124687307999</v>
      </c>
      <c r="R38" s="30">
        <v>7428</v>
      </c>
      <c r="S38" s="30">
        <v>12101</v>
      </c>
      <c r="T38" s="7">
        <v>271296</v>
      </c>
      <c r="U38" s="30">
        <v>508</v>
      </c>
      <c r="V38" s="30">
        <v>42</v>
      </c>
      <c r="W38" s="30">
        <v>2437</v>
      </c>
      <c r="X38" s="30">
        <v>273</v>
      </c>
    </row>
    <row r="39" spans="1:24" ht="18" customHeight="1">
      <c r="A39" s="99"/>
      <c r="B39" s="94"/>
      <c r="C39" s="94"/>
      <c r="D39" s="98"/>
      <c r="E39" s="94"/>
      <c r="F39" s="94"/>
      <c r="G39" s="94"/>
      <c r="H39" s="94"/>
      <c r="I39" s="21"/>
      <c r="J39" s="16"/>
      <c r="K39" s="41"/>
      <c r="L39" s="4"/>
      <c r="M39" s="10" t="s">
        <v>466</v>
      </c>
      <c r="N39" s="33" t="s">
        <v>270</v>
      </c>
      <c r="O39" s="35">
        <v>613354</v>
      </c>
      <c r="P39" s="7">
        <v>253533</v>
      </c>
      <c r="Q39" s="55">
        <f t="shared" si="3"/>
        <v>0.8348760339178329</v>
      </c>
      <c r="R39" s="7">
        <v>7232</v>
      </c>
      <c r="S39" s="30">
        <v>6404</v>
      </c>
      <c r="T39" s="7">
        <v>236897</v>
      </c>
      <c r="U39" s="30">
        <v>475</v>
      </c>
      <c r="V39" s="30">
        <v>2</v>
      </c>
      <c r="W39" s="30">
        <v>2404</v>
      </c>
      <c r="X39" s="30">
        <v>119</v>
      </c>
    </row>
    <row r="40" spans="1:24" ht="18" customHeight="1">
      <c r="A40" s="1" t="s">
        <v>432</v>
      </c>
      <c r="B40" s="54">
        <v>92863</v>
      </c>
      <c r="C40" s="52">
        <v>25169</v>
      </c>
      <c r="D40" s="52">
        <v>3613</v>
      </c>
      <c r="E40" s="52">
        <v>7360</v>
      </c>
      <c r="F40" s="52">
        <v>48956</v>
      </c>
      <c r="G40" s="52">
        <v>898</v>
      </c>
      <c r="H40" s="52">
        <v>6867</v>
      </c>
      <c r="I40" s="21"/>
      <c r="J40" s="16"/>
      <c r="K40" s="41"/>
      <c r="L40" s="4"/>
      <c r="M40" s="10" t="s">
        <v>467</v>
      </c>
      <c r="N40" s="33" t="s">
        <v>270</v>
      </c>
      <c r="O40" s="35">
        <v>9789</v>
      </c>
      <c r="P40" s="7">
        <v>40552</v>
      </c>
      <c r="Q40" s="55">
        <f t="shared" si="3"/>
        <v>0.133536434812967</v>
      </c>
      <c r="R40" s="30">
        <v>196</v>
      </c>
      <c r="S40" s="30">
        <v>5697</v>
      </c>
      <c r="T40" s="7">
        <v>34399</v>
      </c>
      <c r="U40" s="30">
        <v>33</v>
      </c>
      <c r="V40" s="30">
        <v>40</v>
      </c>
      <c r="W40" s="7">
        <v>33</v>
      </c>
      <c r="X40" s="30">
        <v>154</v>
      </c>
    </row>
    <row r="41" spans="1:24" ht="18" customHeight="1">
      <c r="A41" s="142" t="s">
        <v>482</v>
      </c>
      <c r="B41" s="54">
        <v>97236</v>
      </c>
      <c r="C41" s="52">
        <v>26266</v>
      </c>
      <c r="D41" s="52">
        <v>3830</v>
      </c>
      <c r="E41" s="52">
        <v>9686</v>
      </c>
      <c r="F41" s="52">
        <v>49593</v>
      </c>
      <c r="G41" s="52">
        <v>1096</v>
      </c>
      <c r="H41" s="52">
        <v>6765</v>
      </c>
      <c r="I41" s="21"/>
      <c r="J41" s="16"/>
      <c r="K41" s="41" t="s">
        <v>276</v>
      </c>
      <c r="L41" s="189" t="s">
        <v>468</v>
      </c>
      <c r="M41" s="256"/>
      <c r="N41" s="42" t="s">
        <v>454</v>
      </c>
      <c r="O41" s="30" t="s">
        <v>454</v>
      </c>
      <c r="P41" s="7">
        <v>417389</v>
      </c>
      <c r="Q41" s="55">
        <f t="shared" si="3"/>
        <v>1.3744485842905279</v>
      </c>
      <c r="R41" s="7">
        <v>85016</v>
      </c>
      <c r="S41" s="30">
        <v>69526</v>
      </c>
      <c r="T41" s="7">
        <v>154595</v>
      </c>
      <c r="U41" s="30">
        <v>89876</v>
      </c>
      <c r="V41" s="30" t="s">
        <v>454</v>
      </c>
      <c r="W41" s="30">
        <v>18376</v>
      </c>
      <c r="X41" s="30" t="s">
        <v>454</v>
      </c>
    </row>
    <row r="42" spans="1:24" ht="18" customHeight="1">
      <c r="A42" s="142" t="s">
        <v>483</v>
      </c>
      <c r="B42" s="54">
        <v>115993</v>
      </c>
      <c r="C42" s="52">
        <v>33492</v>
      </c>
      <c r="D42" s="52">
        <v>4964</v>
      </c>
      <c r="E42" s="52">
        <v>12353</v>
      </c>
      <c r="F42" s="52">
        <v>55777</v>
      </c>
      <c r="G42" s="52">
        <v>1681</v>
      </c>
      <c r="H42" s="52">
        <v>7726</v>
      </c>
      <c r="I42" s="21"/>
      <c r="J42" s="16"/>
      <c r="K42" s="4"/>
      <c r="L42" s="267"/>
      <c r="M42" s="268"/>
      <c r="N42" s="33"/>
      <c r="O42" s="34"/>
      <c r="P42" s="7"/>
      <c r="Q42" s="55"/>
      <c r="R42" s="7"/>
      <c r="S42" s="7"/>
      <c r="T42" s="7"/>
      <c r="U42" s="7"/>
      <c r="V42" s="7"/>
      <c r="W42" s="7"/>
      <c r="X42" s="7"/>
    </row>
    <row r="43" spans="1:24" ht="18" customHeight="1">
      <c r="A43" s="142" t="s">
        <v>484</v>
      </c>
      <c r="B43" s="54">
        <v>117710</v>
      </c>
      <c r="C43" s="52">
        <v>33875</v>
      </c>
      <c r="D43" s="52">
        <v>5040</v>
      </c>
      <c r="E43" s="52">
        <v>12314</v>
      </c>
      <c r="F43" s="52">
        <v>57514</v>
      </c>
      <c r="G43" s="52">
        <v>1686</v>
      </c>
      <c r="H43" s="52">
        <v>7281</v>
      </c>
      <c r="I43" s="21"/>
      <c r="J43" s="31">
        <v>7</v>
      </c>
      <c r="K43" s="189" t="s">
        <v>469</v>
      </c>
      <c r="L43" s="189"/>
      <c r="M43" s="256"/>
      <c r="N43" s="42" t="s">
        <v>454</v>
      </c>
      <c r="O43" s="30" t="s">
        <v>454</v>
      </c>
      <c r="P43" s="7">
        <v>283715</v>
      </c>
      <c r="Q43" s="55">
        <f>P43*100/$P$12</f>
        <v>0.9342643914717136</v>
      </c>
      <c r="R43" s="7">
        <v>96946</v>
      </c>
      <c r="S43" s="7">
        <v>4381</v>
      </c>
      <c r="T43" s="7">
        <v>169899</v>
      </c>
      <c r="U43" s="30">
        <v>956</v>
      </c>
      <c r="V43" s="30">
        <v>2809</v>
      </c>
      <c r="W43" s="7">
        <v>8577</v>
      </c>
      <c r="X43" s="30">
        <v>147</v>
      </c>
    </row>
    <row r="44" spans="1:24" ht="18" customHeight="1">
      <c r="A44" s="143" t="s">
        <v>485</v>
      </c>
      <c r="B44" s="147">
        <f>SUM(B46:B59)</f>
        <v>124316</v>
      </c>
      <c r="C44" s="148">
        <f aca="true" t="shared" si="4" ref="C44:H44">SUM(C46:C59)</f>
        <v>35366</v>
      </c>
      <c r="D44" s="148">
        <f t="shared" si="4"/>
        <v>5423</v>
      </c>
      <c r="E44" s="148">
        <f t="shared" si="4"/>
        <v>13030</v>
      </c>
      <c r="F44" s="148">
        <f t="shared" si="4"/>
        <v>60585</v>
      </c>
      <c r="G44" s="148">
        <f t="shared" si="4"/>
        <v>1818</v>
      </c>
      <c r="H44" s="148">
        <f t="shared" si="4"/>
        <v>8094</v>
      </c>
      <c r="I44" s="12"/>
      <c r="J44" s="16"/>
      <c r="K44" s="267"/>
      <c r="L44" s="267"/>
      <c r="M44" s="268"/>
      <c r="N44" s="33"/>
      <c r="O44" s="34"/>
      <c r="P44" s="7"/>
      <c r="Q44" s="55"/>
      <c r="R44" s="7"/>
      <c r="S44" s="7"/>
      <c r="T44" s="7"/>
      <c r="U44" s="7"/>
      <c r="V44" s="7"/>
      <c r="X44" s="7"/>
    </row>
    <row r="45" spans="1:24" ht="18" customHeight="1">
      <c r="A45" s="10"/>
      <c r="B45" s="53"/>
      <c r="C45" s="52"/>
      <c r="D45" s="52"/>
      <c r="E45" s="52"/>
      <c r="F45" s="52"/>
      <c r="G45" s="52"/>
      <c r="H45" s="52"/>
      <c r="I45" s="21"/>
      <c r="J45" s="31">
        <v>8</v>
      </c>
      <c r="K45" s="189" t="s">
        <v>470</v>
      </c>
      <c r="L45" s="189"/>
      <c r="M45" s="256"/>
      <c r="N45" s="42" t="s">
        <v>454</v>
      </c>
      <c r="O45" s="30" t="s">
        <v>454</v>
      </c>
      <c r="P45" s="7">
        <v>13889836</v>
      </c>
      <c r="Q45" s="55">
        <f>P45*100/$P$12</f>
        <v>45.73878426654178</v>
      </c>
      <c r="R45" s="7">
        <v>4050563</v>
      </c>
      <c r="S45" s="7">
        <v>2036514</v>
      </c>
      <c r="T45" s="7">
        <v>3892044</v>
      </c>
      <c r="U45" s="7">
        <v>70882</v>
      </c>
      <c r="V45" s="7">
        <v>290786</v>
      </c>
      <c r="W45" s="3">
        <v>395776</v>
      </c>
      <c r="X45" s="7">
        <v>3153271</v>
      </c>
    </row>
    <row r="46" spans="1:24" ht="18" customHeight="1">
      <c r="A46" s="1" t="s">
        <v>339</v>
      </c>
      <c r="B46" s="54">
        <v>11883</v>
      </c>
      <c r="C46" s="52">
        <v>3759</v>
      </c>
      <c r="D46" s="52">
        <v>521</v>
      </c>
      <c r="E46" s="52">
        <v>1147</v>
      </c>
      <c r="F46" s="52">
        <v>5341</v>
      </c>
      <c r="G46" s="52">
        <v>146</v>
      </c>
      <c r="H46" s="52">
        <v>969</v>
      </c>
      <c r="I46" s="21"/>
      <c r="J46" s="16"/>
      <c r="K46" s="41" t="s">
        <v>264</v>
      </c>
      <c r="L46" s="189" t="s">
        <v>471</v>
      </c>
      <c r="M46" s="256"/>
      <c r="N46" s="33" t="s">
        <v>284</v>
      </c>
      <c r="O46" s="35">
        <v>4637</v>
      </c>
      <c r="P46" s="7">
        <v>3888450</v>
      </c>
      <c r="Q46" s="55">
        <f>P46*100/$P$12</f>
        <v>12.804541081783427</v>
      </c>
      <c r="R46" s="7">
        <v>1009206</v>
      </c>
      <c r="S46" s="7">
        <v>986950</v>
      </c>
      <c r="T46" s="7">
        <v>1386676</v>
      </c>
      <c r="U46" s="30">
        <v>39828</v>
      </c>
      <c r="V46" s="7">
        <v>195278</v>
      </c>
      <c r="W46" s="7">
        <v>270512</v>
      </c>
      <c r="X46" s="30" t="s">
        <v>454</v>
      </c>
    </row>
    <row r="47" spans="1:24" ht="18" customHeight="1">
      <c r="A47" s="142" t="s">
        <v>486</v>
      </c>
      <c r="B47" s="54">
        <v>8541</v>
      </c>
      <c r="C47" s="52">
        <v>2093</v>
      </c>
      <c r="D47" s="52">
        <v>292</v>
      </c>
      <c r="E47" s="52">
        <v>850</v>
      </c>
      <c r="F47" s="52">
        <v>4660</v>
      </c>
      <c r="G47" s="52">
        <v>120</v>
      </c>
      <c r="H47" s="52">
        <v>526</v>
      </c>
      <c r="I47" s="21"/>
      <c r="J47" s="16"/>
      <c r="K47" s="41" t="s">
        <v>267</v>
      </c>
      <c r="L47" s="189" t="s">
        <v>285</v>
      </c>
      <c r="M47" s="256"/>
      <c r="N47" s="42" t="s">
        <v>454</v>
      </c>
      <c r="O47" s="30" t="s">
        <v>454</v>
      </c>
      <c r="P47" s="7">
        <v>2351501</v>
      </c>
      <c r="Q47" s="55">
        <f>P47*100/$P$12</f>
        <v>7.743417340676827</v>
      </c>
      <c r="R47" s="7">
        <v>644412</v>
      </c>
      <c r="S47" s="7">
        <v>427743</v>
      </c>
      <c r="T47" s="7">
        <v>1379542</v>
      </c>
      <c r="U47" s="30" t="s">
        <v>454</v>
      </c>
      <c r="V47" s="30">
        <v>74896</v>
      </c>
      <c r="W47" s="30">
        <v>4908</v>
      </c>
      <c r="X47" s="30" t="s">
        <v>454</v>
      </c>
    </row>
    <row r="48" spans="1:24" ht="18" customHeight="1">
      <c r="A48" s="142" t="s">
        <v>487</v>
      </c>
      <c r="B48" s="54">
        <v>9559</v>
      </c>
      <c r="C48" s="52">
        <v>2759</v>
      </c>
      <c r="D48" s="52">
        <v>437</v>
      </c>
      <c r="E48" s="52">
        <v>1027</v>
      </c>
      <c r="F48" s="52">
        <v>4657</v>
      </c>
      <c r="G48" s="52">
        <v>159</v>
      </c>
      <c r="H48" s="52">
        <v>520</v>
      </c>
      <c r="I48" s="21"/>
      <c r="J48" s="16"/>
      <c r="K48" s="41" t="s">
        <v>276</v>
      </c>
      <c r="L48" s="189" t="s">
        <v>472</v>
      </c>
      <c r="M48" s="256"/>
      <c r="N48" s="42" t="s">
        <v>454</v>
      </c>
      <c r="O48" s="30" t="s">
        <v>454</v>
      </c>
      <c r="P48" s="7">
        <v>2571532</v>
      </c>
      <c r="Q48" s="55">
        <f>P48*100/$P$12</f>
        <v>8.467972363569212</v>
      </c>
      <c r="R48" s="7">
        <v>2021621</v>
      </c>
      <c r="S48" s="7">
        <v>304390</v>
      </c>
      <c r="T48" s="7">
        <v>228886</v>
      </c>
      <c r="U48" s="7">
        <v>400</v>
      </c>
      <c r="V48" s="7">
        <v>1280</v>
      </c>
      <c r="W48" s="30" t="s">
        <v>454</v>
      </c>
      <c r="X48" s="7">
        <v>14955</v>
      </c>
    </row>
    <row r="49" spans="1:24" ht="18" customHeight="1">
      <c r="A49" s="142" t="s">
        <v>488</v>
      </c>
      <c r="B49" s="54">
        <v>10065</v>
      </c>
      <c r="C49" s="52">
        <v>2840</v>
      </c>
      <c r="D49" s="52">
        <v>426</v>
      </c>
      <c r="E49" s="52">
        <v>1083</v>
      </c>
      <c r="F49" s="52">
        <v>4924</v>
      </c>
      <c r="G49" s="52">
        <v>136</v>
      </c>
      <c r="H49" s="52">
        <v>656</v>
      </c>
      <c r="I49" s="12"/>
      <c r="J49" s="16"/>
      <c r="K49" s="41" t="s">
        <v>277</v>
      </c>
      <c r="L49" s="189" t="s">
        <v>286</v>
      </c>
      <c r="M49" s="256"/>
      <c r="N49" s="42" t="s">
        <v>454</v>
      </c>
      <c r="O49" s="30" t="s">
        <v>454</v>
      </c>
      <c r="P49" s="30">
        <v>107158</v>
      </c>
      <c r="Q49" s="55">
        <f>P49*100/$P$12</f>
        <v>0.3528678556344426</v>
      </c>
      <c r="R49" s="7">
        <v>87408</v>
      </c>
      <c r="S49" s="7">
        <v>7700</v>
      </c>
      <c r="T49" s="7">
        <v>8550</v>
      </c>
      <c r="U49" s="30" t="s">
        <v>454</v>
      </c>
      <c r="V49" s="30" t="s">
        <v>454</v>
      </c>
      <c r="W49" s="30">
        <v>3500</v>
      </c>
      <c r="X49" s="30" t="s">
        <v>454</v>
      </c>
    </row>
    <row r="50" spans="1:24" ht="18" customHeight="1">
      <c r="A50" s="1"/>
      <c r="B50" s="54"/>
      <c r="C50" s="52"/>
      <c r="D50" s="52"/>
      <c r="E50" s="52"/>
      <c r="F50" s="52"/>
      <c r="G50" s="52"/>
      <c r="H50" s="52"/>
      <c r="I50" s="21"/>
      <c r="J50" s="16"/>
      <c r="K50" s="41" t="s">
        <v>278</v>
      </c>
      <c r="L50" s="189" t="s">
        <v>287</v>
      </c>
      <c r="M50" s="256"/>
      <c r="N50" s="42" t="s">
        <v>454</v>
      </c>
      <c r="O50" s="30" t="s">
        <v>454</v>
      </c>
      <c r="P50" s="30" t="s">
        <v>454</v>
      </c>
      <c r="Q50" s="30" t="s">
        <v>354</v>
      </c>
      <c r="R50" s="30" t="s">
        <v>454</v>
      </c>
      <c r="S50" s="30" t="s">
        <v>454</v>
      </c>
      <c r="T50" s="30" t="s">
        <v>454</v>
      </c>
      <c r="U50" s="30" t="s">
        <v>454</v>
      </c>
      <c r="V50" s="30" t="s">
        <v>454</v>
      </c>
      <c r="W50" s="30" t="s">
        <v>454</v>
      </c>
      <c r="X50" s="30" t="s">
        <v>454</v>
      </c>
    </row>
    <row r="51" spans="1:24" ht="18" customHeight="1">
      <c r="A51" s="142" t="s">
        <v>489</v>
      </c>
      <c r="B51" s="54">
        <v>9562</v>
      </c>
      <c r="C51" s="52">
        <v>2652</v>
      </c>
      <c r="D51" s="52">
        <v>383</v>
      </c>
      <c r="E51" s="52">
        <v>817</v>
      </c>
      <c r="F51" s="52">
        <v>4930</v>
      </c>
      <c r="G51" s="52">
        <v>130</v>
      </c>
      <c r="H51" s="52">
        <v>650</v>
      </c>
      <c r="I51" s="21"/>
      <c r="J51" s="16"/>
      <c r="K51" s="41" t="s">
        <v>281</v>
      </c>
      <c r="L51" s="189" t="s">
        <v>288</v>
      </c>
      <c r="M51" s="256"/>
      <c r="N51" s="42" t="s">
        <v>454</v>
      </c>
      <c r="O51" s="30" t="s">
        <v>454</v>
      </c>
      <c r="P51" s="7">
        <v>3555830</v>
      </c>
      <c r="Q51" s="55">
        <f>P51*100/$P$12</f>
        <v>11.70923409452043</v>
      </c>
      <c r="R51" s="7">
        <v>5323</v>
      </c>
      <c r="S51" s="7">
        <v>200150</v>
      </c>
      <c r="T51" s="7">
        <v>216000</v>
      </c>
      <c r="U51" s="30">
        <v>1850</v>
      </c>
      <c r="V51" s="30">
        <v>275</v>
      </c>
      <c r="W51" s="30">
        <v>341</v>
      </c>
      <c r="X51" s="30">
        <v>131891</v>
      </c>
    </row>
    <row r="52" spans="1:24" ht="18" customHeight="1">
      <c r="A52" s="142" t="s">
        <v>490</v>
      </c>
      <c r="B52" s="54">
        <v>9169</v>
      </c>
      <c r="C52" s="52">
        <v>2537</v>
      </c>
      <c r="D52" s="52">
        <v>374</v>
      </c>
      <c r="E52" s="52">
        <v>980</v>
      </c>
      <c r="F52" s="52">
        <v>4669</v>
      </c>
      <c r="G52" s="52">
        <v>114</v>
      </c>
      <c r="H52" s="52">
        <v>495</v>
      </c>
      <c r="I52" s="21"/>
      <c r="J52" s="16"/>
      <c r="K52" s="41" t="s">
        <v>289</v>
      </c>
      <c r="L52" s="189" t="s">
        <v>290</v>
      </c>
      <c r="M52" s="256"/>
      <c r="N52" s="42" t="s">
        <v>454</v>
      </c>
      <c r="O52" s="30" t="s">
        <v>454</v>
      </c>
      <c r="P52" s="7">
        <v>339936</v>
      </c>
      <c r="Q52" s="55">
        <f>P52*100/$P$12</f>
        <v>1.1193983405154062</v>
      </c>
      <c r="R52" s="7">
        <v>44152</v>
      </c>
      <c r="S52" s="30">
        <v>525</v>
      </c>
      <c r="T52" s="7">
        <v>285935</v>
      </c>
      <c r="U52" s="30">
        <v>2089</v>
      </c>
      <c r="V52" s="30">
        <v>947</v>
      </c>
      <c r="W52" s="30">
        <v>1939</v>
      </c>
      <c r="X52" s="30">
        <v>4349</v>
      </c>
    </row>
    <row r="53" spans="1:24" ht="18" customHeight="1">
      <c r="A53" s="142" t="s">
        <v>491</v>
      </c>
      <c r="B53" s="54">
        <v>10616</v>
      </c>
      <c r="C53" s="52">
        <v>3174</v>
      </c>
      <c r="D53" s="52">
        <v>485</v>
      </c>
      <c r="E53" s="52">
        <v>1070</v>
      </c>
      <c r="F53" s="52">
        <v>4958</v>
      </c>
      <c r="G53" s="52">
        <v>142</v>
      </c>
      <c r="H53" s="52">
        <v>787</v>
      </c>
      <c r="I53" s="21"/>
      <c r="J53" s="16"/>
      <c r="K53" s="41" t="s">
        <v>291</v>
      </c>
      <c r="L53" s="189" t="s">
        <v>292</v>
      </c>
      <c r="M53" s="256"/>
      <c r="N53" s="42" t="s">
        <v>454</v>
      </c>
      <c r="O53" s="30" t="s">
        <v>454</v>
      </c>
      <c r="P53" s="7">
        <v>895429</v>
      </c>
      <c r="Q53" s="55">
        <f>P53*100/$P$12</f>
        <v>2.9486189654798833</v>
      </c>
      <c r="R53" s="7">
        <v>238441</v>
      </c>
      <c r="S53" s="7">
        <v>109056</v>
      </c>
      <c r="T53" s="7">
        <v>386455</v>
      </c>
      <c r="U53" s="7">
        <v>26715</v>
      </c>
      <c r="V53" s="30">
        <v>18110</v>
      </c>
      <c r="W53" s="7">
        <v>114576</v>
      </c>
      <c r="X53" s="7">
        <v>2076</v>
      </c>
    </row>
    <row r="54" spans="1:24" ht="18" customHeight="1">
      <c r="A54" s="142" t="s">
        <v>492</v>
      </c>
      <c r="B54" s="54">
        <v>10838</v>
      </c>
      <c r="C54" s="52">
        <v>2677</v>
      </c>
      <c r="D54" s="52">
        <v>410</v>
      </c>
      <c r="E54" s="52">
        <v>1121</v>
      </c>
      <c r="F54" s="52">
        <v>5811</v>
      </c>
      <c r="G54" s="52">
        <v>184</v>
      </c>
      <c r="H54" s="52">
        <v>635</v>
      </c>
      <c r="I54" s="12"/>
      <c r="J54" s="16"/>
      <c r="K54" s="4"/>
      <c r="L54" s="4"/>
      <c r="M54" s="32"/>
      <c r="N54" s="33"/>
      <c r="O54" s="34"/>
      <c r="Q54" s="55"/>
      <c r="R54" s="7"/>
      <c r="S54" s="7"/>
      <c r="T54" s="7"/>
      <c r="U54" s="7"/>
      <c r="V54" s="7"/>
      <c r="W54" s="7"/>
      <c r="X54" s="7"/>
    </row>
    <row r="55" spans="1:24" ht="18" customHeight="1">
      <c r="A55" s="1"/>
      <c r="B55" s="54"/>
      <c r="C55" s="52"/>
      <c r="D55" s="52"/>
      <c r="E55" s="52"/>
      <c r="F55" s="52"/>
      <c r="G55" s="52"/>
      <c r="H55" s="52"/>
      <c r="I55" s="21"/>
      <c r="J55" s="31">
        <v>9</v>
      </c>
      <c r="K55" s="189" t="s">
        <v>473</v>
      </c>
      <c r="L55" s="189"/>
      <c r="M55" s="256"/>
      <c r="N55" s="42" t="s">
        <v>454</v>
      </c>
      <c r="O55" s="30" t="s">
        <v>454</v>
      </c>
      <c r="P55" s="7">
        <v>175263</v>
      </c>
      <c r="Q55" s="55">
        <f>P55*100/$P$12</f>
        <v>0.5771354353576897</v>
      </c>
      <c r="R55" s="7">
        <v>52102</v>
      </c>
      <c r="S55" s="7">
        <v>19888</v>
      </c>
      <c r="T55" s="7">
        <v>100804</v>
      </c>
      <c r="U55" s="7">
        <v>136</v>
      </c>
      <c r="V55" s="7">
        <v>412</v>
      </c>
      <c r="W55" s="30">
        <v>1921</v>
      </c>
      <c r="X55" s="30" t="s">
        <v>454</v>
      </c>
    </row>
    <row r="56" spans="1:24" ht="18" customHeight="1">
      <c r="A56" s="142" t="s">
        <v>493</v>
      </c>
      <c r="B56" s="54">
        <v>9788</v>
      </c>
      <c r="C56" s="52">
        <v>2597</v>
      </c>
      <c r="D56" s="52">
        <v>437</v>
      </c>
      <c r="E56" s="52">
        <v>953</v>
      </c>
      <c r="F56" s="52">
        <v>4990</v>
      </c>
      <c r="G56" s="52">
        <v>160</v>
      </c>
      <c r="H56" s="52">
        <v>651</v>
      </c>
      <c r="I56" s="21"/>
      <c r="J56" s="16"/>
      <c r="K56" s="41" t="s">
        <v>264</v>
      </c>
      <c r="L56" s="189" t="s">
        <v>474</v>
      </c>
      <c r="M56" s="256"/>
      <c r="N56" s="33" t="s">
        <v>293</v>
      </c>
      <c r="O56" s="35">
        <v>4518299</v>
      </c>
      <c r="P56" s="7">
        <v>78952</v>
      </c>
      <c r="Q56" s="55">
        <f>P56*100/$P$12</f>
        <v>0.25998640267689316</v>
      </c>
      <c r="R56" s="7">
        <v>9781</v>
      </c>
      <c r="S56" s="7">
        <v>18594</v>
      </c>
      <c r="T56" s="7">
        <v>48108</v>
      </c>
      <c r="U56" s="30">
        <v>136</v>
      </c>
      <c r="V56" s="30">
        <v>412</v>
      </c>
      <c r="W56" s="30">
        <v>1921</v>
      </c>
      <c r="X56" s="30" t="s">
        <v>475</v>
      </c>
    </row>
    <row r="57" spans="1:24" ht="18" customHeight="1">
      <c r="A57" s="142" t="s">
        <v>494</v>
      </c>
      <c r="B57" s="54">
        <v>10675</v>
      </c>
      <c r="C57" s="52">
        <v>3252</v>
      </c>
      <c r="D57" s="52">
        <v>487</v>
      </c>
      <c r="E57" s="52">
        <v>1128</v>
      </c>
      <c r="F57" s="52">
        <v>4996</v>
      </c>
      <c r="G57" s="52">
        <v>178</v>
      </c>
      <c r="H57" s="52">
        <v>634</v>
      </c>
      <c r="I57" s="21"/>
      <c r="J57" s="16"/>
      <c r="K57" s="41" t="s">
        <v>267</v>
      </c>
      <c r="L57" s="189" t="s">
        <v>468</v>
      </c>
      <c r="M57" s="256"/>
      <c r="N57" s="42" t="s">
        <v>454</v>
      </c>
      <c r="O57" s="30" t="s">
        <v>454</v>
      </c>
      <c r="P57" s="7">
        <v>96311</v>
      </c>
      <c r="Q57" s="55">
        <f>P57*100/$P$12</f>
        <v>0.31714903268079664</v>
      </c>
      <c r="R57" s="7">
        <v>42321</v>
      </c>
      <c r="S57" s="30">
        <v>1294</v>
      </c>
      <c r="T57" s="30">
        <v>52696</v>
      </c>
      <c r="U57" s="30" t="s">
        <v>454</v>
      </c>
      <c r="V57" s="30" t="s">
        <v>454</v>
      </c>
      <c r="W57" s="30" t="s">
        <v>454</v>
      </c>
      <c r="X57" s="30" t="s">
        <v>454</v>
      </c>
    </row>
    <row r="58" spans="1:24" ht="18" customHeight="1">
      <c r="A58" s="142" t="s">
        <v>495</v>
      </c>
      <c r="B58" s="54">
        <v>10467</v>
      </c>
      <c r="C58" s="52">
        <v>3156</v>
      </c>
      <c r="D58" s="52">
        <v>444</v>
      </c>
      <c r="E58" s="52">
        <v>1269</v>
      </c>
      <c r="F58" s="52">
        <v>4784</v>
      </c>
      <c r="G58" s="52">
        <v>164</v>
      </c>
      <c r="H58" s="52">
        <v>650</v>
      </c>
      <c r="I58" s="21"/>
      <c r="J58" s="16"/>
      <c r="K58" s="4"/>
      <c r="L58" s="267"/>
      <c r="M58" s="268"/>
      <c r="N58" s="33"/>
      <c r="O58" s="34"/>
      <c r="P58" s="7"/>
      <c r="Q58" s="55"/>
      <c r="R58" s="7"/>
      <c r="S58" s="7"/>
      <c r="T58" s="7"/>
      <c r="U58" s="7"/>
      <c r="V58" s="7"/>
      <c r="W58" s="7"/>
      <c r="X58" s="7"/>
    </row>
    <row r="59" spans="1:24" ht="18" customHeight="1">
      <c r="A59" s="142" t="s">
        <v>496</v>
      </c>
      <c r="B59" s="54">
        <v>13153</v>
      </c>
      <c r="C59" s="52">
        <v>3870</v>
      </c>
      <c r="D59" s="52">
        <v>727</v>
      </c>
      <c r="E59" s="52">
        <v>1585</v>
      </c>
      <c r="F59" s="52">
        <v>5865</v>
      </c>
      <c r="G59" s="52">
        <v>185</v>
      </c>
      <c r="H59" s="52">
        <v>921</v>
      </c>
      <c r="I59" s="9"/>
      <c r="J59" s="245" t="s">
        <v>476</v>
      </c>
      <c r="K59" s="245"/>
      <c r="L59" s="245"/>
      <c r="M59" s="255"/>
      <c r="N59" s="33"/>
      <c r="O59" s="35"/>
      <c r="P59" s="86">
        <v>100</v>
      </c>
      <c r="Q59" s="85"/>
      <c r="R59" s="86">
        <v>43.7</v>
      </c>
      <c r="S59" s="86">
        <v>14.4</v>
      </c>
      <c r="T59" s="86">
        <v>22.3</v>
      </c>
      <c r="U59" s="86">
        <v>1.1</v>
      </c>
      <c r="V59" s="86">
        <v>2.6</v>
      </c>
      <c r="W59" s="86">
        <v>3</v>
      </c>
      <c r="X59" s="86">
        <v>12.9</v>
      </c>
    </row>
    <row r="60" spans="1:24" ht="18" customHeight="1">
      <c r="A60" s="81"/>
      <c r="B60" s="95"/>
      <c r="C60" s="95"/>
      <c r="D60" s="95"/>
      <c r="E60" s="95"/>
      <c r="F60" s="95"/>
      <c r="G60" s="95"/>
      <c r="H60" s="95"/>
      <c r="J60" s="96"/>
      <c r="K60" s="96"/>
      <c r="L60" s="96"/>
      <c r="M60" s="96"/>
      <c r="N60" s="97"/>
      <c r="O60" s="96"/>
      <c r="P60" s="96"/>
      <c r="Q60" s="96"/>
      <c r="R60" s="96"/>
      <c r="S60" s="96"/>
      <c r="T60" s="96"/>
      <c r="U60" s="96"/>
      <c r="V60" s="96"/>
      <c r="W60" s="96"/>
      <c r="X60" s="96"/>
    </row>
    <row r="61" spans="1:10" ht="18" customHeight="1">
      <c r="A61" s="36" t="s">
        <v>433</v>
      </c>
      <c r="J61" s="4" t="s">
        <v>296</v>
      </c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>
      <c r="A105" s="144"/>
    </row>
    <row r="106" ht="14.25" customHeight="1"/>
  </sheetData>
  <sheetProtection/>
  <mergeCells count="47">
    <mergeCell ref="A5:H5"/>
    <mergeCell ref="A7:H7"/>
    <mergeCell ref="J12:M12"/>
    <mergeCell ref="J5:X5"/>
    <mergeCell ref="A35:H35"/>
    <mergeCell ref="L57:M57"/>
    <mergeCell ref="L48:M48"/>
    <mergeCell ref="L49:M49"/>
    <mergeCell ref="L38:M38"/>
    <mergeCell ref="L41:M41"/>
    <mergeCell ref="L58:M58"/>
    <mergeCell ref="J59:M59"/>
    <mergeCell ref="L52:M52"/>
    <mergeCell ref="L53:M53"/>
    <mergeCell ref="K55:M55"/>
    <mergeCell ref="L56:M56"/>
    <mergeCell ref="L42:M42"/>
    <mergeCell ref="K43:M43"/>
    <mergeCell ref="L50:M50"/>
    <mergeCell ref="L51:M51"/>
    <mergeCell ref="K44:M44"/>
    <mergeCell ref="K45:M45"/>
    <mergeCell ref="L46:M46"/>
    <mergeCell ref="L47:M47"/>
    <mergeCell ref="K36:M36"/>
    <mergeCell ref="A37:A38"/>
    <mergeCell ref="B37:B38"/>
    <mergeCell ref="C37:C38"/>
    <mergeCell ref="D37:D38"/>
    <mergeCell ref="E37:E38"/>
    <mergeCell ref="F37:F38"/>
    <mergeCell ref="G37:G38"/>
    <mergeCell ref="H37:H38"/>
    <mergeCell ref="L37:M37"/>
    <mergeCell ref="L20:M20"/>
    <mergeCell ref="K32:M32"/>
    <mergeCell ref="K34:M34"/>
    <mergeCell ref="L27:M27"/>
    <mergeCell ref="L28:M28"/>
    <mergeCell ref="L29:M29"/>
    <mergeCell ref="L30:M30"/>
    <mergeCell ref="J10:M10"/>
    <mergeCell ref="L13:M13"/>
    <mergeCell ref="K14:M14"/>
    <mergeCell ref="K16:M16"/>
    <mergeCell ref="K18:M18"/>
    <mergeCell ref="L19:M1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  <ignoredErrors>
    <ignoredError sqref="K19:K20 K27:K30 K37:K38 K41 K46:K53 K56:K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2013-07-05T01:57:09Z</cp:lastPrinted>
  <dcterms:created xsi:type="dcterms:W3CDTF">2004-02-06T06:34:45Z</dcterms:created>
  <dcterms:modified xsi:type="dcterms:W3CDTF">2013-07-05T01:59:40Z</dcterms:modified>
  <cp:category/>
  <cp:version/>
  <cp:contentType/>
  <cp:contentStatus/>
</cp:coreProperties>
</file>