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034" sheetId="1" r:id="rId1"/>
    <sheet name="036" sheetId="2" r:id="rId2"/>
    <sheet name="038 "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'034'!$A$1:$R$50</definedName>
    <definedName name="_xlnm.Print_Area" localSheetId="1">'036'!$A$1:$T$63</definedName>
    <definedName name="_xlnm.Print_Area" localSheetId="2">'038 '!$A$1:$AB$58</definedName>
    <definedName name="_xlnm.Print_Area" localSheetId="3">'040'!$A$1:$AB$56</definedName>
    <definedName name="_xlnm.Print_Area" localSheetId="4">'042'!$A$1:$AB$54</definedName>
    <definedName name="_xlnm.Print_Area" localSheetId="5">'044'!$A$1:$AB$53</definedName>
    <definedName name="_xlnm.Print_Area" localSheetId="6">'046'!$A$1:$U$50</definedName>
    <definedName name="_xlnm.Print_Area" localSheetId="7">'048'!$A$1:$T$54</definedName>
    <definedName name="_xlnm.Print_Area" localSheetId="8">'050'!$A$1:$R$64</definedName>
    <definedName name="_xlnm.Print_Area" localSheetId="9">'052'!$A$1:$T$74</definedName>
  </definedNames>
  <calcPr calcMode="manual" fullCalcOnLoad="1"/>
</workbook>
</file>

<file path=xl/sharedStrings.xml><?xml version="1.0" encoding="utf-8"?>
<sst xmlns="http://schemas.openxmlformats.org/spreadsheetml/2006/main" count="2120" uniqueCount="376">
  <si>
    <t>うち会社</t>
  </si>
  <si>
    <t>総数</t>
  </si>
  <si>
    <t>農林漁業</t>
  </si>
  <si>
    <t>非農林漁業</t>
  </si>
  <si>
    <t>鉱業</t>
  </si>
  <si>
    <t>建設業</t>
  </si>
  <si>
    <t>製造業</t>
  </si>
  <si>
    <t>電気・ガス・熱供給・水道業</t>
  </si>
  <si>
    <t>運輸・通信業</t>
  </si>
  <si>
    <t>卸売・小売業、飲食店</t>
  </si>
  <si>
    <t>金融・保険業</t>
  </si>
  <si>
    <t>不動産業</t>
  </si>
  <si>
    <t>サ－ビス業</t>
  </si>
  <si>
    <t>産業大分類</t>
  </si>
  <si>
    <t>公務（他に分類されないもの）</t>
  </si>
  <si>
    <t>資料　総務庁統計局「事業所統計調査報告」による。</t>
  </si>
  <si>
    <t>昭和56年</t>
  </si>
  <si>
    <t>61年</t>
  </si>
  <si>
    <t>増減</t>
  </si>
  <si>
    <t>構成比（％）</t>
  </si>
  <si>
    <t>前回対比（％）</t>
  </si>
  <si>
    <t>地区（市都）別</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</si>
  <si>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</si>
  <si>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</si>
  <si>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</si>
  <si>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</si>
  <si>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</si>
  <si>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</si>
  <si>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</si>
  <si>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</si>
  <si>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</si>
  <si>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</si>
  <si>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</si>
  <si>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</si>
  <si>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</si>
  <si>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</si>
  <si>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</si>
  <si>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</si>
  <si>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</si>
  <si>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</si>
  <si>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</si>
  <si>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</si>
  <si>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家族従業者</t>
  </si>
  <si>
    <t>有給役員</t>
  </si>
  <si>
    <t>臨時日雇</t>
  </si>
  <si>
    <t>（単位　人）</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</si>
  <si>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</si>
  <si>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</si>
  <si>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</si>
  <si>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</si>
  <si>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</si>
  <si>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</si>
  <si>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</si>
  <si>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</si>
  <si>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</si>
  <si>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</si>
  <si>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</si>
  <si>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</si>
  <si>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</si>
  <si>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</si>
  <si>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</si>
  <si>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</si>
  <si>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</si>
  <si>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</si>
  <si>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</si>
  <si>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</si>
  <si>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</si>
  <si>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</si>
  <si>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</si>
  <si>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</si>
  <si>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</si>
  <si>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</si>
  <si>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</si>
  <si>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</si>
  <si>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</si>
  <si>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</si>
  <si>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</si>
  <si>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</si>
  <si>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</si>
  <si>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事業所　43</t>
  </si>
  <si>
    <t>鳥屋町</t>
  </si>
  <si>
    <t>　　　</t>
  </si>
  <si>
    <t>農業</t>
  </si>
  <si>
    <t>林業</t>
  </si>
  <si>
    <t>漁業</t>
  </si>
  <si>
    <t>食料品製造業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</si>
  <si>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</si>
  <si>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</si>
  <si>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</si>
  <si>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</si>
  <si>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</si>
  <si>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</si>
  <si>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</si>
  <si>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</si>
  <si>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</si>
  <si>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</si>
  <si>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</si>
  <si>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</si>
  <si>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</si>
  <si>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</si>
  <si>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</si>
  <si>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</si>
  <si>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</si>
  <si>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</si>
  <si>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</si>
  <si>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</si>
  <si>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300人以上</t>
  </si>
  <si>
    <t>電気･ガス･熱供給･水道業</t>
  </si>
  <si>
    <t>繊維・機械器具・建築材料等卸売業</t>
  </si>
  <si>
    <t>代理商・仲立業</t>
  </si>
  <si>
    <t>織物･衣服･身の回り品小売業</t>
  </si>
  <si>
    <t>旅館、その他の宿泊所</t>
  </si>
  <si>
    <t>洗濯・理容・浴場業</t>
  </si>
  <si>
    <t>その他の修理業</t>
  </si>
  <si>
    <t>情報サービス･調査･広告業</t>
  </si>
  <si>
    <t>その他の事業サービス業</t>
  </si>
  <si>
    <t>社会保険・社会福祉</t>
  </si>
  <si>
    <t>政治・経済・文化団体</t>
  </si>
  <si>
    <t>その他のサービス業</t>
  </si>
  <si>
    <t>その他の個人サービス業</t>
  </si>
  <si>
    <t>映画業</t>
  </si>
  <si>
    <t>（単位　百万円）</t>
  </si>
  <si>
    <t>資産合計</t>
  </si>
  <si>
    <t>流動資産</t>
  </si>
  <si>
    <t>固定資産</t>
  </si>
  <si>
    <t>繰延勘定</t>
  </si>
  <si>
    <t>計</t>
  </si>
  <si>
    <t>現金・預金</t>
  </si>
  <si>
    <t>たな卸資産</t>
  </si>
  <si>
    <t>有形固定資産</t>
  </si>
  <si>
    <t>投資</t>
  </si>
  <si>
    <t>建設仮勘定</t>
  </si>
  <si>
    <t>総額</t>
  </si>
  <si>
    <t>農林水産業</t>
  </si>
  <si>
    <t>鉱業</t>
  </si>
  <si>
    <t>建設業</t>
  </si>
  <si>
    <t>製造業</t>
  </si>
  <si>
    <t>電気・ガス業</t>
  </si>
  <si>
    <t>運輸・通信業</t>
  </si>
  <si>
    <t>卸売・小売業</t>
  </si>
  <si>
    <t>サービス業</t>
  </si>
  <si>
    <t>200万円以下</t>
  </si>
  <si>
    <t>1,000万円超2,000万円以下</t>
  </si>
  <si>
    <t>2,000万円超</t>
  </si>
  <si>
    <t>流動負債</t>
  </si>
  <si>
    <t>固定負債</t>
  </si>
  <si>
    <t>資本</t>
  </si>
  <si>
    <t>短期借入金</t>
  </si>
  <si>
    <t>諸引当金</t>
  </si>
  <si>
    <t>長期借入金</t>
  </si>
  <si>
    <t>資本金</t>
  </si>
  <si>
    <t>法定準備金</t>
  </si>
  <si>
    <t>任意積立金</t>
  </si>
  <si>
    <t>前期繰越利益</t>
  </si>
  <si>
    <t>前期繰越損失</t>
  </si>
  <si>
    <t>資料　石川県統計情報課「石川県企業経済調査」による。</t>
  </si>
  <si>
    <t>売上高</t>
  </si>
  <si>
    <t>営業損益</t>
  </si>
  <si>
    <t>営業外収益</t>
  </si>
  <si>
    <t>営業外費用</t>
  </si>
  <si>
    <t>特別利益</t>
  </si>
  <si>
    <t>特別損失</t>
  </si>
  <si>
    <t>売上原価</t>
  </si>
  <si>
    <t>商品仕入高</t>
  </si>
  <si>
    <t>原材料費</t>
  </si>
  <si>
    <t>福利費</t>
  </si>
  <si>
    <t>減価償却費</t>
  </si>
  <si>
    <t>修繕費</t>
  </si>
  <si>
    <t>租税公課</t>
  </si>
  <si>
    <t>外注費</t>
  </si>
  <si>
    <t>その他の費用</t>
  </si>
  <si>
    <t>土地</t>
  </si>
  <si>
    <t>建物</t>
  </si>
  <si>
    <t>うち県内本社法人</t>
  </si>
  <si>
    <t>小計</t>
  </si>
  <si>
    <t>注　本表において「全法人」とは、「県内本社法人」+「県外本社法人」の意である。</t>
  </si>
  <si>
    <t>農林漁業</t>
  </si>
  <si>
    <t>非農林漁業</t>
  </si>
  <si>
    <t>金融・保険業</t>
  </si>
  <si>
    <t>運輸・通信業</t>
  </si>
  <si>
    <t>サービス業</t>
  </si>
  <si>
    <t>事業</t>
  </si>
  <si>
    <t>従業</t>
  </si>
  <si>
    <t>所数</t>
  </si>
  <si>
    <t>者数</t>
  </si>
  <si>
    <t>純損益</t>
  </si>
  <si>
    <t>経常損益</t>
  </si>
  <si>
    <t>構築物</t>
  </si>
  <si>
    <t>(単位　人）</t>
  </si>
  <si>
    <t>19　産業（大分類）別事業所数の比較（昭和56.61年）</t>
  </si>
  <si>
    <t>資料　総務庁統計局｢事業所統計調査報告｣による。</t>
  </si>
  <si>
    <t>衣服・食料・家具等卸売業</t>
  </si>
  <si>
    <t>家具･建具・じゅう器小売業</t>
  </si>
  <si>
    <t>地区（市郡）別</t>
  </si>
  <si>
    <t>個人業主</t>
  </si>
  <si>
    <t>飲料・飼料・たばこ製造業</t>
  </si>
  <si>
    <t>医療業</t>
  </si>
  <si>
    <t>本調査は、県内で活動中の法人企業（金融、保険及び不動産業を除く。）のうちから抽出された法人について昭和61年度の確定決算の計数を調査し、その集計値に調査対象企業数の割合を乗じて拡大推計したものである。</t>
  </si>
  <si>
    <t>200万円超
500万円以下</t>
  </si>
  <si>
    <t>500万円超
1,000万円以下</t>
  </si>
  <si>
    <t>税引後当期純利益</t>
  </si>
  <si>
    <t>税引後当期純損失</t>
  </si>
  <si>
    <t>期首商品
たな卸高</t>
  </si>
  <si>
    <t>当期商品
たな卸高</t>
  </si>
  <si>
    <t>役員給料
手当</t>
  </si>
  <si>
    <t>従業員
給料手当</t>
  </si>
  <si>
    <t>動産･不動産
賃借料</t>
  </si>
  <si>
    <t>車両及び運搬具
（船舶・航空機含む）</t>
  </si>
  <si>
    <t>20　産業（大分類）別従業者数の比較（昭和56.61年）</t>
  </si>
  <si>
    <t>売掛金及び
受取手形</t>
  </si>
  <si>
    <t>その他の
流動資産</t>
  </si>
  <si>
    <t>買掛金及び
支払手形</t>
  </si>
  <si>
    <t>法人でない
団体</t>
  </si>
  <si>
    <t>地方公共
団    体</t>
  </si>
  <si>
    <t>国・公共
企 業 体</t>
  </si>
  <si>
    <t>300人</t>
  </si>
  <si>
    <t>～　　2　人</t>
  </si>
  <si>
    <t>公 務（他に分類されないもの）</t>
  </si>
  <si>
    <t>市町村及び
民営・国営・公営・
公共企業体別</t>
  </si>
  <si>
    <t>1,000万円超
2,000万円以下</t>
  </si>
  <si>
    <t>産　　　　業　　　　別</t>
  </si>
  <si>
    <t>その他の
固定負債</t>
  </si>
  <si>
    <t>(2)　損　　　　　　　益　　　　　　　計　　　　　　　算　（県内本社法人）</t>
  </si>
  <si>
    <t>(4)　設　備　投　資　（購入取得額）</t>
  </si>
  <si>
    <t>(5)　設　備　投　資　（減価償却額）</t>
  </si>
  <si>
    <t>産業別
資本金階層別</t>
  </si>
  <si>
    <t>販売費
及び一般
管理費</t>
  </si>
  <si>
    <t>法人税等引
当後純損益</t>
  </si>
  <si>
    <t>当期
仕入高</t>
  </si>
  <si>
    <t>燃料・電力
使用額</t>
  </si>
  <si>
    <t>機械及び装置その他
の有形固定資産</t>
  </si>
  <si>
    <t>産業別　　　　　</t>
  </si>
  <si>
    <t>全  法  人</t>
  </si>
  <si>
    <t>産業別　</t>
  </si>
  <si>
    <t>34　事　業　所</t>
  </si>
  <si>
    <t>事　業　所　35</t>
  </si>
  <si>
    <t>4　　事　　　業　　　所</t>
  </si>
  <si>
    <t>17　産業（大分類）経営組織別事業所数（昭和61.７.１現在）</t>
  </si>
  <si>
    <t>民営</t>
  </si>
  <si>
    <t>個人</t>
  </si>
  <si>
    <t>法人</t>
  </si>
  <si>
    <t>―</t>
  </si>
  <si>
    <t>―</t>
  </si>
  <si>
    <t>18　産業（大分類）経営組織別従業者数（昭和61.７.１現在）</t>
  </si>
  <si>
    <t>実数</t>
  </si>
  <si>
    <t>―</t>
  </si>
  <si>
    <t>―</t>
  </si>
  <si>
    <t>36　事　業　所</t>
  </si>
  <si>
    <t>事　業　所　37</t>
  </si>
  <si>
    <t>21　　地区（市郡）別事業所数の比較（昭和56.61年）</t>
  </si>
  <si>
    <t>23　　従業者規模別事業所数の比較（民営）（昭和56.61年）</t>
  </si>
  <si>
    <t>22　　地区（市郡）別従業者数の比較（昭和56.61年）</t>
  </si>
  <si>
    <t>3　</t>
  </si>
  <si>
    <t>規模別</t>
  </si>
  <si>
    <t>～　　4</t>
  </si>
  <si>
    <t>1人</t>
  </si>
  <si>
    <t>以　 上</t>
  </si>
  <si>
    <t>24　　事業所の従業者規模別従業者数の比較（民営）（昭和56.61年）</t>
  </si>
  <si>
    <t>25　　産業（大分類）従業上の地位別従業者数（昭和61.７.１現在）</t>
  </si>
  <si>
    <t>総数</t>
  </si>
  <si>
    <t>雇用者</t>
  </si>
  <si>
    <t>常雇</t>
  </si>
  <si>
    <t>―</t>
  </si>
  <si>
    <t>38　事　業　所</t>
  </si>
  <si>
    <t>事　業　所　39</t>
  </si>
  <si>
    <t>26　　市町村 、民営・国営・公営・公共企業体、産業（大分類）別事業所数及び従業者数（昭和61.７.１現在）</t>
  </si>
  <si>
    <t>鉱業</t>
  </si>
  <si>
    <t>建設業</t>
  </si>
  <si>
    <t>製造業</t>
  </si>
  <si>
    <t>電気･ガス･
熱供給･水道業</t>
  </si>
  <si>
    <t>卸売・小売業、
飲食店</t>
  </si>
  <si>
    <t>不動産業</t>
  </si>
  <si>
    <t>公務</t>
  </si>
  <si>
    <t>国営・公営・公共企業体</t>
  </si>
  <si>
    <t>事　業　所　41</t>
  </si>
  <si>
    <t>市町村 、民営・国営・公営・公共企業体、産業（大分類）別事業所数及び従業者数（昭和61.７.１現在）（つづき）</t>
  </si>
  <si>
    <t>42 事　業　所</t>
  </si>
  <si>
    <t>44　事　業　所</t>
  </si>
  <si>
    <t>事　業　所　45</t>
  </si>
  <si>
    <t>27　　産業（中分類）従業者規模別事業所数及び従業者数（民営）（昭和61.７.１現在）</t>
  </si>
  <si>
    <t>産業分類別</t>
  </si>
  <si>
    <t>１人 ～ ２人</t>
  </si>
  <si>
    <t>３～４</t>
  </si>
  <si>
    <t>５～９</t>
  </si>
  <si>
    <t>10～29</t>
  </si>
  <si>
    <t>30～49</t>
  </si>
  <si>
    <t>50～99</t>
  </si>
  <si>
    <t>100～299</t>
  </si>
  <si>
    <t>事業
所数</t>
  </si>
  <si>
    <t>従業
者数</t>
  </si>
  <si>
    <t>なめしかわ・同製品・毛皮製造業</t>
  </si>
  <si>
    <t>　産業（中分類）従業者規模別事業所数及び従業者数（民営）（昭和61.７.１現在）(つづき）</t>
  </si>
  <si>
    <t>運輸・通信業</t>
  </si>
  <si>
    <t>卸売・小売業、飲食店</t>
  </si>
  <si>
    <t>卸売業</t>
  </si>
  <si>
    <t>各種商品卸売業</t>
  </si>
  <si>
    <t>小売業</t>
  </si>
  <si>
    <t>各種商品小売業</t>
  </si>
  <si>
    <t>食料品小売業</t>
  </si>
  <si>
    <t>自動車・自転車小売業</t>
  </si>
  <si>
    <t>その他の小売業</t>
  </si>
  <si>
    <t>飲食店</t>
  </si>
  <si>
    <t>金融・保険業</t>
  </si>
  <si>
    <t>不動産業</t>
  </si>
  <si>
    <t>物品賃貸業</t>
  </si>
  <si>
    <t>娯楽業(映画業を除く)</t>
  </si>
  <si>
    <t>放送業</t>
  </si>
  <si>
    <t>駐車場業</t>
  </si>
  <si>
    <t>自動車整備業</t>
  </si>
  <si>
    <t>協同組合（他に分類されないもの）</t>
  </si>
  <si>
    <t>専門サービス業</t>
  </si>
  <si>
    <t>保健衛生</t>
  </si>
  <si>
    <t>廃棄物処理業</t>
  </si>
  <si>
    <t>宗教</t>
  </si>
  <si>
    <t>教育</t>
  </si>
  <si>
    <t>学術研究機関</t>
  </si>
  <si>
    <t>50　事　業　所</t>
  </si>
  <si>
    <t>事　業　所　51</t>
  </si>
  <si>
    <t>（1）　　資　　産、　負　　債　　及　　び　　資　　本　（県内本社法人）</t>
  </si>
  <si>
    <t>28　　法　　　人　　　企　　　業　　　の　　　経　　　理　　　状　　　況</t>
  </si>
  <si>
    <t>産業別
資本金階層別</t>
  </si>
  <si>
    <t>産業別</t>
  </si>
  <si>
    <t>負債・資本
合計</t>
  </si>
  <si>
    <t>その他の
流動負債</t>
  </si>
  <si>
    <t>無形固定資産</t>
  </si>
  <si>
    <t>資本金階層別</t>
  </si>
  <si>
    <t>資　本　金　階　層　別</t>
  </si>
  <si>
    <t>52　事　業　所</t>
  </si>
  <si>
    <t>事　業　所　53</t>
  </si>
  <si>
    <t>法人税等
引当金</t>
  </si>
  <si>
    <t>支払利息
割引料</t>
  </si>
  <si>
    <t>当　　期
製造原価</t>
  </si>
  <si>
    <t>全法人</t>
  </si>
  <si>
    <t>機械及び装置その
他の有形固定資産</t>
  </si>
  <si>
    <t>200　万円超  500万円以下</t>
  </si>
  <si>
    <t>500　万円超1,000万円以下</t>
  </si>
  <si>
    <t>2,000万　円　　　超</t>
  </si>
  <si>
    <t>（3）営　　　　　　　業　　　　　　　費　　　　　　　用（県内本社法人）</t>
  </si>
  <si>
    <t>―</t>
  </si>
  <si>
    <t>―</t>
  </si>
  <si>
    <t>46  事 業 所</t>
  </si>
  <si>
    <t>事 業 所　47</t>
  </si>
  <si>
    <t>5　</t>
  </si>
  <si>
    <t>～　　9</t>
  </si>
  <si>
    <t>10　</t>
  </si>
  <si>
    <t>～　 29</t>
  </si>
  <si>
    <t>30　</t>
  </si>
  <si>
    <t>～　 49</t>
  </si>
  <si>
    <t>50　</t>
  </si>
  <si>
    <t>～　 99</t>
  </si>
  <si>
    <t>100　</t>
  </si>
  <si>
    <t>～　299</t>
  </si>
  <si>
    <t>3　</t>
  </si>
  <si>
    <t>～　　4</t>
  </si>
  <si>
    <t>5　</t>
  </si>
  <si>
    <t>～　　9</t>
  </si>
  <si>
    <t>10　</t>
  </si>
  <si>
    <t>～　 29</t>
  </si>
  <si>
    <t>30　</t>
  </si>
  <si>
    <t>～　 49</t>
  </si>
  <si>
    <t>50　</t>
  </si>
  <si>
    <t>～　 99</t>
  </si>
  <si>
    <t>―</t>
  </si>
  <si>
    <t>―</t>
  </si>
  <si>
    <t>―</t>
  </si>
  <si>
    <t>国営・公営・公共企業体</t>
  </si>
  <si>
    <t>―</t>
  </si>
  <si>
    <t>―</t>
  </si>
  <si>
    <t>国営・公営・公共企業体</t>
  </si>
  <si>
    <t>40　事　業　所</t>
  </si>
  <si>
    <t>48　事　業　所</t>
  </si>
  <si>
    <t>事　業　所　49</t>
  </si>
  <si>
    <t>―</t>
  </si>
  <si>
    <t>（公務を除く）</t>
  </si>
  <si>
    <t>（衣服、その他の繊維製品を除く）</t>
  </si>
  <si>
    <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</si>
</sst>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quot;¥&quot;\-#,##0"/>
  </numFmts>
  <fonts count="57">
    <font>
      <sz val="11"/>
      <name val="ＭＳ Ｐゴシック"/>
      <family val="3"/>
    </font>
    <font>
      <sz val="6"/>
      <name val="ＭＳ Ｐゴシック"/>
      <family val="3"/>
    </font>
    <font>
      <sz val="6"/>
      <name val="ＭＳ Ｐ明朝"/>
      <family val="1"/>
    </font>
    <font>
      <sz val="14"/>
      <name val="ＭＳ ゴシック"/>
      <family val="3"/>
    </font>
    <font>
      <sz val="12"/>
      <name val="ＭＳ 明朝"/>
      <family val="1"/>
    </font>
    <font>
      <b/>
      <sz val="12"/>
      <name val="ＭＳ ゴシック"/>
      <family val="3"/>
    </font>
    <font>
      <sz val="12"/>
      <color indexed="12"/>
      <name val="ＭＳ 明朝"/>
      <family val="1"/>
    </font>
    <font>
      <sz val="11"/>
      <name val="ＭＳ 明朝"/>
      <family val="1"/>
    </font>
    <font>
      <sz val="14"/>
      <name val="ＭＳ 明朝"/>
      <family val="1"/>
    </font>
    <font>
      <b/>
      <sz val="12"/>
      <name val="ＭＳ 明朝"/>
      <family val="1"/>
    </font>
    <font>
      <b/>
      <sz val="12"/>
      <color indexed="12"/>
      <name val="ＭＳ 明朝"/>
      <family val="1"/>
    </font>
    <font>
      <b/>
      <sz val="11"/>
      <name val="ＭＳ 明朝"/>
      <family val="1"/>
    </font>
    <font>
      <sz val="6"/>
      <name val="ＭＳ 明朝"/>
      <family val="1"/>
    </font>
    <font>
      <sz val="10"/>
      <name val="ＭＳ 明朝"/>
      <family val="1"/>
    </font>
    <font>
      <sz val="12"/>
      <name val="ＭＳ ゴシック"/>
      <family val="3"/>
    </font>
    <font>
      <u val="single"/>
      <sz val="9.35"/>
      <color indexed="12"/>
      <name val="ＭＳ Ｐゴシック"/>
      <family val="3"/>
    </font>
    <font>
      <u val="single"/>
      <sz val="9.35"/>
      <color indexed="36"/>
      <name val="ＭＳ Ｐゴシック"/>
      <family val="3"/>
    </font>
    <font>
      <b/>
      <sz val="11"/>
      <name val="ＭＳ ゴシック"/>
      <family val="3"/>
    </font>
    <font>
      <sz val="11"/>
      <name val="ＭＳ ゴシック"/>
      <family val="3"/>
    </font>
    <font>
      <sz val="12"/>
      <name val="ＭＳ Ｐゴシック"/>
      <family val="3"/>
    </font>
    <font>
      <b/>
      <sz val="16"/>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border>
    <border>
      <left style="thin">
        <color indexed="8"/>
      </left>
      <right style="thin">
        <color indexed="8"/>
      </right>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thin"/>
      <bottom>
        <color indexed="63"/>
      </bottom>
    </border>
    <border>
      <left style="thin"/>
      <right>
        <color indexed="63"/>
      </right>
      <top style="medium"/>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16" fillId="0" borderId="0" applyNumberFormat="0" applyFill="0" applyBorder="0" applyAlignment="0" applyProtection="0"/>
    <xf numFmtId="0" fontId="56" fillId="32" borderId="0" applyNumberFormat="0" applyBorder="0" applyAlignment="0" applyProtection="0"/>
  </cellStyleXfs>
  <cellXfs count="620">
    <xf numFmtId="0" fontId="0" fillId="0" borderId="0" xfId="0" applyAlignment="1">
      <alignment/>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distributed" vertical="center"/>
    </xf>
    <xf numFmtId="38" fontId="6" fillId="0" borderId="0" xfId="49" applyFont="1" applyFill="1" applyBorder="1" applyAlignment="1">
      <alignment vertical="center"/>
    </xf>
    <xf numFmtId="38" fontId="6" fillId="0" borderId="0" xfId="49" applyFont="1" applyFill="1" applyBorder="1" applyAlignment="1">
      <alignment horizontal="right" vertical="center"/>
    </xf>
    <xf numFmtId="38" fontId="6" fillId="0" borderId="12" xfId="49" applyFont="1" applyFill="1" applyBorder="1" applyAlignment="1">
      <alignment horizontal="right" vertical="center"/>
    </xf>
    <xf numFmtId="0" fontId="7" fillId="0" borderId="0" xfId="0" applyFont="1" applyAlignment="1">
      <alignment/>
    </xf>
    <xf numFmtId="0" fontId="4" fillId="0" borderId="0" xfId="0" applyFont="1" applyAlignment="1">
      <alignment/>
    </xf>
    <xf numFmtId="0" fontId="4" fillId="0" borderId="12" xfId="0" applyFont="1" applyBorder="1" applyAlignment="1">
      <alignment/>
    </xf>
    <xf numFmtId="0" fontId="4" fillId="0" borderId="12"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xf>
    <xf numFmtId="0" fontId="4" fillId="0" borderId="13" xfId="0" applyFont="1" applyBorder="1" applyAlignment="1">
      <alignment shrinkToFit="1"/>
    </xf>
    <xf numFmtId="38" fontId="10" fillId="0" borderId="0" xfId="49" applyFont="1" applyFill="1" applyAlignment="1">
      <alignment vertical="center"/>
    </xf>
    <xf numFmtId="0" fontId="4" fillId="0" borderId="14" xfId="0" applyFont="1" applyBorder="1" applyAlignment="1">
      <alignment/>
    </xf>
    <xf numFmtId="0" fontId="4" fillId="0" borderId="0" xfId="0" applyFont="1" applyAlignment="1">
      <alignment/>
    </xf>
    <xf numFmtId="0" fontId="4" fillId="0" borderId="13" xfId="0" applyFont="1" applyBorder="1" applyAlignment="1">
      <alignment/>
    </xf>
    <xf numFmtId="0" fontId="0" fillId="0" borderId="14" xfId="0" applyBorder="1" applyAlignment="1">
      <alignment/>
    </xf>
    <xf numFmtId="0" fontId="7" fillId="0" borderId="0" xfId="0" applyFont="1" applyFill="1" applyBorder="1" applyAlignment="1">
      <alignment vertical="center"/>
    </xf>
    <xf numFmtId="0" fontId="7" fillId="0" borderId="0" xfId="0" applyFont="1" applyBorder="1" applyAlignment="1">
      <alignment/>
    </xf>
    <xf numFmtId="0" fontId="4" fillId="0" borderId="15" xfId="0" applyFont="1" applyFill="1" applyBorder="1" applyAlignment="1" applyProtection="1">
      <alignment vertical="center"/>
      <protection/>
    </xf>
    <xf numFmtId="0" fontId="4" fillId="0" borderId="0" xfId="0" applyFont="1" applyFill="1" applyAlignment="1">
      <alignment horizontal="right" vertical="top"/>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horizontal="distributed"/>
    </xf>
    <xf numFmtId="0" fontId="4" fillId="0" borderId="0" xfId="0" applyFont="1" applyAlignment="1">
      <alignment horizontal="righ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4" fillId="0" borderId="0" xfId="0" applyFont="1" applyBorder="1" applyAlignment="1">
      <alignment horizontal="distributed"/>
    </xf>
    <xf numFmtId="38" fontId="4" fillId="0" borderId="0" xfId="49" applyFont="1" applyFill="1" applyAlignment="1">
      <alignment vertical="top"/>
    </xf>
    <xf numFmtId="38" fontId="7" fillId="0" borderId="0" xfId="49" applyFont="1" applyFill="1" applyAlignment="1">
      <alignment horizontal="right" vertical="top"/>
    </xf>
    <xf numFmtId="38" fontId="4" fillId="0" borderId="0" xfId="49" applyFont="1" applyFill="1" applyAlignment="1">
      <alignment vertical="center"/>
    </xf>
    <xf numFmtId="38" fontId="4" fillId="0" borderId="15" xfId="49" applyFont="1" applyFill="1" applyBorder="1" applyAlignment="1">
      <alignment vertical="center"/>
    </xf>
    <xf numFmtId="38" fontId="4" fillId="0" borderId="15" xfId="49" applyFont="1" applyFill="1" applyBorder="1" applyAlignment="1" applyProtection="1">
      <alignment vertical="center"/>
      <protection/>
    </xf>
    <xf numFmtId="38" fontId="4" fillId="0" borderId="12" xfId="49" applyFont="1" applyFill="1" applyBorder="1" applyAlignment="1">
      <alignment vertical="center"/>
    </xf>
    <xf numFmtId="38" fontId="4" fillId="0" borderId="0" xfId="49" applyFont="1" applyFill="1" applyAlignment="1">
      <alignment horizontal="left" vertical="center"/>
    </xf>
    <xf numFmtId="38" fontId="4" fillId="0" borderId="0" xfId="49" applyFont="1" applyFill="1" applyBorder="1" applyAlignment="1">
      <alignment vertical="center"/>
    </xf>
    <xf numFmtId="38" fontId="9" fillId="0" borderId="0" xfId="49" applyFont="1" applyFill="1" applyBorder="1" applyAlignment="1">
      <alignment horizontal="distributed" vertical="center"/>
    </xf>
    <xf numFmtId="38" fontId="4" fillId="0" borderId="0" xfId="49" applyFont="1" applyFill="1" applyBorder="1" applyAlignment="1">
      <alignment horizontal="distributed" vertical="center"/>
    </xf>
    <xf numFmtId="38" fontId="4" fillId="0" borderId="0" xfId="49" applyFont="1" applyFill="1" applyAlignment="1">
      <alignment horizontal="distributed" vertical="center"/>
    </xf>
    <xf numFmtId="38" fontId="4" fillId="0" borderId="18" xfId="49" applyFont="1" applyFill="1" applyBorder="1" applyAlignment="1">
      <alignment horizontal="distributed" vertical="center"/>
    </xf>
    <xf numFmtId="38" fontId="4" fillId="0" borderId="13" xfId="49" applyFont="1" applyFill="1" applyBorder="1" applyAlignment="1">
      <alignment horizontal="distributed" vertical="center"/>
    </xf>
    <xf numFmtId="38" fontId="4" fillId="0" borderId="19" xfId="49" applyFont="1" applyFill="1" applyBorder="1" applyAlignment="1">
      <alignment horizontal="distributed" vertical="center"/>
    </xf>
    <xf numFmtId="38" fontId="7" fillId="0" borderId="0" xfId="49" applyFont="1" applyFill="1" applyAlignment="1">
      <alignment vertical="top"/>
    </xf>
    <xf numFmtId="38" fontId="4" fillId="0" borderId="0" xfId="49" applyFont="1" applyFill="1" applyBorder="1" applyAlignment="1" quotePrefix="1">
      <alignment horizontal="center" vertical="top"/>
    </xf>
    <xf numFmtId="38" fontId="9" fillId="0" borderId="13" xfId="49" applyFont="1" applyFill="1" applyBorder="1" applyAlignment="1">
      <alignment horizontal="distributed" vertical="center"/>
    </xf>
    <xf numFmtId="38" fontId="9" fillId="0" borderId="0" xfId="49" applyFont="1" applyFill="1" applyAlignment="1">
      <alignment horizontal="distributed" vertical="center"/>
    </xf>
    <xf numFmtId="38" fontId="4" fillId="0" borderId="13" xfId="49" applyFont="1" applyFill="1" applyBorder="1" applyAlignment="1">
      <alignment horizontal="center" vertical="center"/>
    </xf>
    <xf numFmtId="0" fontId="4" fillId="0" borderId="13"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3" xfId="0" applyFont="1" applyFill="1" applyBorder="1" applyAlignment="1">
      <alignment vertical="center" shrinkToFit="1"/>
    </xf>
    <xf numFmtId="38" fontId="7" fillId="0" borderId="0" xfId="49" applyFont="1" applyFill="1" applyAlignment="1">
      <alignment vertical="center"/>
    </xf>
    <xf numFmtId="38" fontId="8" fillId="0" borderId="0" xfId="49" applyFont="1" applyFill="1" applyAlignment="1">
      <alignment horizontal="center" vertical="center"/>
    </xf>
    <xf numFmtId="38" fontId="7" fillId="0" borderId="12" xfId="49" applyFont="1" applyFill="1" applyBorder="1" applyAlignment="1">
      <alignment vertical="center"/>
    </xf>
    <xf numFmtId="38" fontId="7" fillId="0" borderId="12" xfId="49" applyFont="1" applyFill="1" applyBorder="1" applyAlignment="1">
      <alignment horizontal="right" vertical="center"/>
    </xf>
    <xf numFmtId="38" fontId="7" fillId="0" borderId="0" xfId="49" applyFont="1" applyFill="1" applyBorder="1" applyAlignment="1">
      <alignment vertical="center"/>
    </xf>
    <xf numFmtId="38" fontId="11" fillId="0" borderId="0" xfId="49" applyFont="1" applyFill="1" applyAlignment="1">
      <alignment vertical="center"/>
    </xf>
    <xf numFmtId="38" fontId="11" fillId="0" borderId="0" xfId="49" applyFont="1" applyFill="1" applyBorder="1" applyAlignment="1">
      <alignment vertical="center"/>
    </xf>
    <xf numFmtId="38" fontId="4" fillId="0" borderId="0" xfId="49" applyFont="1" applyFill="1" applyAlignment="1">
      <alignment horizontal="center" vertical="center"/>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7"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38" fontId="4" fillId="0" borderId="14" xfId="49" applyFont="1" applyFill="1" applyBorder="1" applyAlignment="1">
      <alignment horizontal="right" vertical="center"/>
    </xf>
    <xf numFmtId="38" fontId="4" fillId="0" borderId="0" xfId="49" applyFont="1" applyBorder="1" applyAlignment="1">
      <alignment/>
    </xf>
    <xf numFmtId="38" fontId="4" fillId="0" borderId="0" xfId="49" applyFont="1" applyAlignment="1">
      <alignment/>
    </xf>
    <xf numFmtId="38" fontId="4" fillId="0" borderId="14" xfId="49" applyFont="1" applyBorder="1" applyAlignment="1">
      <alignment/>
    </xf>
    <xf numFmtId="38" fontId="4" fillId="0" borderId="0" xfId="49" applyFont="1" applyBorder="1" applyAlignment="1">
      <alignment horizontal="right"/>
    </xf>
    <xf numFmtId="38" fontId="4" fillId="0" borderId="0" xfId="49" applyFont="1" applyAlignment="1">
      <alignment horizontal="right"/>
    </xf>
    <xf numFmtId="38" fontId="4" fillId="0" borderId="0" xfId="49" applyFont="1" applyFill="1" applyAlignment="1">
      <alignment horizontal="right" vertical="center"/>
    </xf>
    <xf numFmtId="38" fontId="9" fillId="0" borderId="0" xfId="49" applyFont="1" applyFill="1" applyAlignment="1">
      <alignment horizontal="right" vertical="center"/>
    </xf>
    <xf numFmtId="38" fontId="4" fillId="0" borderId="14" xfId="49" applyFont="1" applyBorder="1" applyAlignment="1">
      <alignment horizontal="right"/>
    </xf>
    <xf numFmtId="38" fontId="4" fillId="0" borderId="21" xfId="49" applyFont="1" applyFill="1" applyBorder="1" applyAlignment="1">
      <alignment horizontal="right" vertical="center"/>
    </xf>
    <xf numFmtId="40" fontId="4" fillId="0" borderId="0" xfId="49" applyNumberFormat="1" applyFont="1" applyFill="1" applyAlignment="1">
      <alignment vertical="center"/>
    </xf>
    <xf numFmtId="40" fontId="4" fillId="0" borderId="14" xfId="49" applyNumberFormat="1" applyFont="1" applyFill="1" applyBorder="1" applyAlignment="1">
      <alignment vertical="center"/>
    </xf>
    <xf numFmtId="178" fontId="10" fillId="0" borderId="0" xfId="49" applyNumberFormat="1" applyFont="1" applyAlignment="1">
      <alignment/>
    </xf>
    <xf numFmtId="177" fontId="4" fillId="0" borderId="0" xfId="49" applyNumberFormat="1" applyFont="1" applyAlignment="1">
      <alignment/>
    </xf>
    <xf numFmtId="177" fontId="4" fillId="0" borderId="14" xfId="49" applyNumberFormat="1" applyFont="1" applyBorder="1" applyAlignment="1">
      <alignment/>
    </xf>
    <xf numFmtId="180" fontId="4" fillId="0" borderId="0" xfId="49" applyNumberFormat="1" applyFont="1" applyBorder="1" applyAlignment="1">
      <alignment/>
    </xf>
    <xf numFmtId="180" fontId="4" fillId="0" borderId="14" xfId="49" applyNumberFormat="1" applyFont="1" applyBorder="1" applyAlignment="1">
      <alignment/>
    </xf>
    <xf numFmtId="38" fontId="4" fillId="0" borderId="22" xfId="49" applyFont="1" applyBorder="1" applyAlignment="1">
      <alignment/>
    </xf>
    <xf numFmtId="38" fontId="4" fillId="0" borderId="21" xfId="49" applyFont="1" applyBorder="1" applyAlignment="1">
      <alignment/>
    </xf>
    <xf numFmtId="38" fontId="7" fillId="0" borderId="0" xfId="49" applyFont="1" applyAlignment="1">
      <alignment/>
    </xf>
    <xf numFmtId="38" fontId="7" fillId="0" borderId="0" xfId="49" applyFont="1" applyAlignment="1">
      <alignment horizontal="right"/>
    </xf>
    <xf numFmtId="177" fontId="4" fillId="0" borderId="0" xfId="0" applyNumberFormat="1" applyFont="1" applyFill="1" applyAlignment="1">
      <alignment vertical="center"/>
    </xf>
    <xf numFmtId="177" fontId="4" fillId="0" borderId="12" xfId="0" applyNumberFormat="1" applyFont="1" applyFill="1" applyBorder="1" applyAlignment="1">
      <alignment vertical="center"/>
    </xf>
    <xf numFmtId="177" fontId="4" fillId="0" borderId="12" xfId="0" applyNumberFormat="1" applyFont="1" applyFill="1" applyBorder="1" applyAlignment="1" applyProtection="1">
      <alignment vertical="center"/>
      <protection/>
    </xf>
    <xf numFmtId="177" fontId="4" fillId="0" borderId="15" xfId="0" applyNumberFormat="1" applyFont="1" applyFill="1" applyBorder="1" applyAlignment="1" applyProtection="1">
      <alignment vertical="center"/>
      <protection/>
    </xf>
    <xf numFmtId="177" fontId="4" fillId="0" borderId="0" xfId="0" applyNumberFormat="1" applyFont="1" applyFill="1" applyBorder="1" applyAlignment="1">
      <alignment vertical="center"/>
    </xf>
    <xf numFmtId="38" fontId="4" fillId="0" borderId="0" xfId="49" applyFont="1" applyFill="1" applyAlignment="1">
      <alignment horizontal="right" vertical="top"/>
    </xf>
    <xf numFmtId="38" fontId="4" fillId="0" borderId="12" xfId="49" applyFont="1" applyFill="1" applyBorder="1" applyAlignment="1" applyProtection="1">
      <alignment vertical="center"/>
      <protection/>
    </xf>
    <xf numFmtId="38" fontId="4" fillId="0" borderId="0" xfId="49" applyFont="1" applyFill="1" applyBorder="1" applyAlignment="1" applyProtection="1">
      <alignment horizontal="distributed" vertical="center"/>
      <protection/>
    </xf>
    <xf numFmtId="38" fontId="7" fillId="0" borderId="0" xfId="49" applyFont="1" applyBorder="1" applyAlignment="1">
      <alignment horizontal="distributed"/>
    </xf>
    <xf numFmtId="38" fontId="7" fillId="0" borderId="13" xfId="49" applyFont="1" applyBorder="1" applyAlignment="1">
      <alignment horizontal="distributed"/>
    </xf>
    <xf numFmtId="38" fontId="9" fillId="0" borderId="0" xfId="49" applyFont="1" applyFill="1" applyBorder="1" applyAlignment="1" applyProtection="1">
      <alignment horizontal="left" vertical="center"/>
      <protection/>
    </xf>
    <xf numFmtId="38" fontId="4" fillId="0" borderId="0" xfId="49" applyFont="1" applyFill="1" applyBorder="1" applyAlignment="1" applyProtection="1">
      <alignment vertical="center"/>
      <protection/>
    </xf>
    <xf numFmtId="38" fontId="9" fillId="0" borderId="0" xfId="49" applyFont="1" applyFill="1" applyBorder="1" applyAlignment="1" applyProtection="1">
      <alignment horizontal="distributed" vertical="center"/>
      <protection/>
    </xf>
    <xf numFmtId="38" fontId="4" fillId="0" borderId="0" xfId="49" applyFont="1" applyFill="1" applyBorder="1" applyAlignment="1" applyProtection="1">
      <alignment horizontal="left" vertical="center"/>
      <protection/>
    </xf>
    <xf numFmtId="38" fontId="5" fillId="0" borderId="0" xfId="49" applyFont="1" applyFill="1" applyBorder="1" applyAlignment="1">
      <alignment horizontal="distributed" vertical="center"/>
    </xf>
    <xf numFmtId="38" fontId="9" fillId="0" borderId="0" xfId="49" applyFont="1" applyFill="1" applyBorder="1" applyAlignment="1">
      <alignment horizontal="right" vertical="center"/>
    </xf>
    <xf numFmtId="38" fontId="4" fillId="0" borderId="0" xfId="49" applyFont="1" applyFill="1" applyBorder="1" applyAlignment="1" applyProtection="1">
      <alignment horizontal="right" vertical="center"/>
      <protection/>
    </xf>
    <xf numFmtId="38" fontId="4" fillId="0" borderId="0" xfId="49" applyFont="1" applyFill="1" applyAlignment="1" applyProtection="1">
      <alignment horizontal="right" vertical="center"/>
      <protection/>
    </xf>
    <xf numFmtId="0" fontId="11" fillId="0" borderId="0" xfId="61" applyFont="1" applyFill="1" applyAlignment="1">
      <alignment vertical="center"/>
      <protection/>
    </xf>
    <xf numFmtId="0" fontId="11" fillId="0" borderId="0" xfId="61" applyFont="1" applyFill="1" applyBorder="1" applyAlignment="1">
      <alignment vertical="center"/>
      <protection/>
    </xf>
    <xf numFmtId="38" fontId="4" fillId="0" borderId="0" xfId="49" applyFont="1" applyFill="1" applyBorder="1" applyAlignment="1">
      <alignment horizontal="right"/>
    </xf>
    <xf numFmtId="38" fontId="4" fillId="0" borderId="0" xfId="49" applyFont="1" applyFill="1" applyAlignment="1">
      <alignment horizontal="right"/>
    </xf>
    <xf numFmtId="0" fontId="4" fillId="0" borderId="0" xfId="0" applyFont="1" applyBorder="1" applyAlignment="1">
      <alignment horizontal="right"/>
    </xf>
    <xf numFmtId="40" fontId="4" fillId="0" borderId="0" xfId="49" applyNumberFormat="1" applyFont="1" applyAlignment="1">
      <alignment/>
    </xf>
    <xf numFmtId="40" fontId="4" fillId="0" borderId="14" xfId="49" applyNumberFormat="1" applyFont="1" applyBorder="1" applyAlignment="1">
      <alignment/>
    </xf>
    <xf numFmtId="38" fontId="4" fillId="0" borderId="22" xfId="49" applyFont="1" applyFill="1" applyBorder="1" applyAlignment="1">
      <alignment horizontal="right" vertical="center"/>
    </xf>
    <xf numFmtId="38" fontId="4" fillId="0" borderId="21" xfId="49" applyFont="1" applyBorder="1" applyAlignment="1">
      <alignment horizontal="right"/>
    </xf>
    <xf numFmtId="0" fontId="0" fillId="0" borderId="0" xfId="0" applyFont="1" applyAlignment="1">
      <alignment/>
    </xf>
    <xf numFmtId="38" fontId="4" fillId="0" borderId="14" xfId="49" applyFont="1" applyFill="1" applyBorder="1" applyAlignment="1">
      <alignment horizontal="right"/>
    </xf>
    <xf numFmtId="0" fontId="14" fillId="0" borderId="0" xfId="0" applyFont="1" applyBorder="1" applyAlignment="1">
      <alignment/>
    </xf>
    <xf numFmtId="0" fontId="14" fillId="0" borderId="0" xfId="0" applyFont="1" applyAlignment="1">
      <alignment/>
    </xf>
    <xf numFmtId="0" fontId="4" fillId="0" borderId="13" xfId="0" applyFont="1" applyBorder="1" applyAlignment="1">
      <alignment horizontal="distributed" indent="1" shrinkToFit="1"/>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pplyProtection="1">
      <alignment horizontal="right" vertical="center"/>
      <protection/>
    </xf>
    <xf numFmtId="177" fontId="7" fillId="0" borderId="0" xfId="0" applyNumberFormat="1" applyFont="1" applyAlignment="1">
      <alignment vertical="center"/>
    </xf>
    <xf numFmtId="177" fontId="4" fillId="0" borderId="0" xfId="0" applyNumberFormat="1" applyFont="1" applyFill="1" applyAlignment="1">
      <alignment horizontal="right" vertical="center"/>
    </xf>
    <xf numFmtId="177" fontId="4" fillId="0" borderId="0" xfId="0" applyNumberFormat="1" applyFont="1" applyAlignment="1">
      <alignment vertical="center"/>
    </xf>
    <xf numFmtId="177" fontId="4" fillId="0" borderId="13" xfId="0" applyNumberFormat="1" applyFont="1" applyBorder="1" applyAlignment="1">
      <alignment horizontal="distributed" vertical="center"/>
    </xf>
    <xf numFmtId="177" fontId="5" fillId="0" borderId="0" xfId="0" applyNumberFormat="1" applyFont="1" applyAlignment="1">
      <alignment vertical="center"/>
    </xf>
    <xf numFmtId="38" fontId="17" fillId="0" borderId="0" xfId="49" applyFont="1" applyAlignment="1">
      <alignment/>
    </xf>
    <xf numFmtId="0" fontId="18" fillId="0" borderId="0" xfId="0" applyFont="1" applyAlignment="1">
      <alignment/>
    </xf>
    <xf numFmtId="38" fontId="7" fillId="0" borderId="16" xfId="49" applyFont="1" applyBorder="1" applyAlignment="1">
      <alignment/>
    </xf>
    <xf numFmtId="38" fontId="7" fillId="0" borderId="17" xfId="49" applyFont="1" applyBorder="1" applyAlignment="1">
      <alignment/>
    </xf>
    <xf numFmtId="38" fontId="7" fillId="0" borderId="0" xfId="49" applyFont="1" applyBorder="1" applyAlignment="1">
      <alignment/>
    </xf>
    <xf numFmtId="38" fontId="7" fillId="0" borderId="14" xfId="49" applyFont="1" applyBorder="1" applyAlignment="1">
      <alignment/>
    </xf>
    <xf numFmtId="38" fontId="14" fillId="0" borderId="0" xfId="49" applyFont="1" applyFill="1" applyAlignment="1">
      <alignment horizontal="distributed" vertical="center"/>
    </xf>
    <xf numFmtId="38" fontId="5" fillId="0" borderId="13" xfId="49" applyFont="1" applyFill="1" applyBorder="1" applyAlignment="1">
      <alignment horizontal="distributed" vertical="center"/>
    </xf>
    <xf numFmtId="38" fontId="5" fillId="0" borderId="0" xfId="49" applyFont="1" applyFill="1" applyAlignment="1">
      <alignment horizontal="distributed" vertical="center"/>
    </xf>
    <xf numFmtId="38" fontId="5" fillId="0" borderId="0" xfId="49" applyFont="1" applyFill="1" applyAlignment="1">
      <alignment horizontal="right"/>
    </xf>
    <xf numFmtId="0" fontId="5" fillId="0" borderId="13" xfId="0" applyFont="1" applyFill="1" applyBorder="1" applyAlignment="1">
      <alignment horizontal="distributed" vertical="center"/>
    </xf>
    <xf numFmtId="38" fontId="17" fillId="0" borderId="0" xfId="49" applyFont="1" applyFill="1" applyBorder="1" applyAlignment="1">
      <alignment vertical="center"/>
    </xf>
    <xf numFmtId="0" fontId="4" fillId="0" borderId="13" xfId="0" applyFont="1" applyFill="1" applyBorder="1" applyAlignment="1">
      <alignment horizontal="distributed" vertical="center" shrinkToFit="1"/>
    </xf>
    <xf numFmtId="0" fontId="7" fillId="0" borderId="13" xfId="0" applyFont="1" applyFill="1" applyBorder="1" applyAlignment="1">
      <alignment horizontal="distributed" vertical="center" shrinkToFit="1"/>
    </xf>
    <xf numFmtId="0" fontId="7" fillId="0" borderId="20" xfId="0" applyFont="1" applyFill="1" applyBorder="1" applyAlignment="1">
      <alignment horizontal="distributed" vertical="center" shrinkToFit="1"/>
    </xf>
    <xf numFmtId="38" fontId="4" fillId="0" borderId="14" xfId="49" applyFont="1" applyBorder="1" applyAlignment="1">
      <alignment horizontal="right" vertical="center"/>
    </xf>
    <xf numFmtId="38" fontId="6" fillId="0" borderId="14" xfId="49" applyFont="1" applyFill="1" applyBorder="1" applyAlignment="1">
      <alignment horizontal="right" vertical="center"/>
    </xf>
    <xf numFmtId="178" fontId="5" fillId="0" borderId="0" xfId="49" applyNumberFormat="1" applyFont="1" applyAlignment="1">
      <alignment/>
    </xf>
    <xf numFmtId="0" fontId="4" fillId="0" borderId="23" xfId="0" applyFont="1" applyFill="1" applyBorder="1" applyAlignment="1" applyProtection="1">
      <alignment horizontal="distributed" vertical="center" wrapText="1"/>
      <protection/>
    </xf>
    <xf numFmtId="0" fontId="4" fillId="0" borderId="24" xfId="0"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177" fontId="4" fillId="0" borderId="13" xfId="0" applyNumberFormat="1" applyFont="1" applyBorder="1" applyAlignment="1">
      <alignment horizontal="distributed" vertical="center" shrinkToFit="1"/>
    </xf>
    <xf numFmtId="177" fontId="4" fillId="0" borderId="20" xfId="0" applyNumberFormat="1" applyFont="1" applyBorder="1" applyAlignment="1">
      <alignment horizontal="distributed" vertical="center" shrinkToFit="1"/>
    </xf>
    <xf numFmtId="38" fontId="4" fillId="0" borderId="0" xfId="49" applyFont="1" applyBorder="1" applyAlignment="1">
      <alignment shrinkToFit="1"/>
    </xf>
    <xf numFmtId="38" fontId="4" fillId="0" borderId="0" xfId="0" applyNumberFormat="1" applyFont="1" applyFill="1" applyAlignment="1">
      <alignment vertical="center"/>
    </xf>
    <xf numFmtId="38" fontId="4" fillId="0" borderId="12" xfId="49" applyFont="1" applyFill="1" applyBorder="1" applyAlignment="1">
      <alignment horizontal="right" vertical="center"/>
    </xf>
    <xf numFmtId="38" fontId="8" fillId="0" borderId="12" xfId="49" applyFont="1" applyFill="1" applyBorder="1" applyAlignment="1">
      <alignment vertical="center"/>
    </xf>
    <xf numFmtId="38" fontId="4" fillId="0" borderId="13" xfId="49" applyFont="1" applyFill="1" applyBorder="1" applyAlignment="1">
      <alignment horizontal="distributed" vertical="center" wrapText="1"/>
    </xf>
    <xf numFmtId="38" fontId="5" fillId="0" borderId="17" xfId="49" applyFont="1" applyFill="1" applyBorder="1" applyAlignment="1">
      <alignment horizontal="distributed" vertical="center"/>
    </xf>
    <xf numFmtId="38" fontId="4" fillId="0" borderId="20" xfId="49" applyFont="1" applyFill="1" applyBorder="1" applyAlignment="1">
      <alignment horizontal="distributed" vertical="center"/>
    </xf>
    <xf numFmtId="38" fontId="4" fillId="0" borderId="29" xfId="49" applyFont="1" applyFill="1" applyBorder="1" applyAlignment="1">
      <alignment horizontal="center" vertical="center" shrinkToFit="1"/>
    </xf>
    <xf numFmtId="38" fontId="4" fillId="0" borderId="30" xfId="49" applyFont="1" applyFill="1" applyBorder="1" applyAlignment="1">
      <alignment vertical="center" shrinkToFit="1"/>
    </xf>
    <xf numFmtId="177" fontId="4" fillId="0" borderId="0" xfId="49" applyNumberFormat="1" applyFont="1" applyFill="1" applyAlignment="1">
      <alignment horizontal="right" vertical="center"/>
    </xf>
    <xf numFmtId="177" fontId="4" fillId="0" borderId="0" xfId="49" applyNumberFormat="1" applyFont="1" applyFill="1" applyBorder="1" applyAlignment="1">
      <alignment horizontal="right" vertical="center"/>
    </xf>
    <xf numFmtId="177" fontId="4" fillId="0" borderId="14" xfId="49" applyNumberFormat="1" applyFont="1" applyFill="1" applyBorder="1" applyAlignment="1">
      <alignment horizontal="right" vertical="center"/>
    </xf>
    <xf numFmtId="0" fontId="4" fillId="0" borderId="12" xfId="61" applyFont="1" applyFill="1" applyBorder="1" applyAlignment="1">
      <alignment vertical="center"/>
      <protection/>
    </xf>
    <xf numFmtId="0" fontId="4" fillId="0" borderId="12" xfId="61" applyFont="1" applyFill="1" applyBorder="1" applyAlignment="1">
      <alignment horizontal="right" vertical="center"/>
      <protection/>
    </xf>
    <xf numFmtId="0" fontId="4" fillId="0" borderId="0" xfId="61" applyFont="1" applyFill="1" applyBorder="1" applyAlignment="1">
      <alignment horizontal="center" vertical="center" wrapText="1"/>
      <protection/>
    </xf>
    <xf numFmtId="177" fontId="4" fillId="0" borderId="0" xfId="49" applyNumberFormat="1" applyFont="1" applyFill="1" applyAlignment="1">
      <alignment vertical="center"/>
    </xf>
    <xf numFmtId="38" fontId="4" fillId="0" borderId="21" xfId="49" applyFont="1" applyFill="1" applyBorder="1" applyAlignment="1">
      <alignment vertical="center"/>
    </xf>
    <xf numFmtId="38" fontId="4" fillId="0" borderId="14" xfId="49" applyFont="1" applyFill="1" applyBorder="1" applyAlignment="1">
      <alignment vertical="center"/>
    </xf>
    <xf numFmtId="177" fontId="4" fillId="0" borderId="14" xfId="49" applyNumberFormat="1" applyFont="1" applyFill="1" applyBorder="1" applyAlignment="1">
      <alignment vertical="center"/>
    </xf>
    <xf numFmtId="0" fontId="4" fillId="0" borderId="0" xfId="61" applyFont="1" applyFill="1" applyAlignment="1">
      <alignment vertical="center"/>
      <protection/>
    </xf>
    <xf numFmtId="0" fontId="4" fillId="0" borderId="0" xfId="61" applyFont="1" applyFill="1" applyAlignment="1">
      <alignment horizontal="left" vertical="center" indent="1"/>
      <protection/>
    </xf>
    <xf numFmtId="0" fontId="4" fillId="0" borderId="12" xfId="61" applyFont="1" applyFill="1" applyBorder="1" applyAlignment="1">
      <alignment horizontal="center" vertical="center" wrapText="1"/>
      <protection/>
    </xf>
    <xf numFmtId="0" fontId="5" fillId="0" borderId="13" xfId="61" applyFont="1" applyFill="1" applyBorder="1" applyAlignment="1">
      <alignment horizontal="distributed" vertical="center"/>
      <protection/>
    </xf>
    <xf numFmtId="0" fontId="9" fillId="0" borderId="0" xfId="61" applyFont="1" applyFill="1" applyAlignment="1">
      <alignment vertical="center"/>
      <protection/>
    </xf>
    <xf numFmtId="0" fontId="4" fillId="0" borderId="13" xfId="61" applyFont="1" applyFill="1" applyBorder="1" applyAlignment="1">
      <alignment horizontal="distributed" vertical="center"/>
      <protection/>
    </xf>
    <xf numFmtId="0" fontId="4" fillId="0" borderId="20" xfId="61" applyFont="1" applyFill="1" applyBorder="1" applyAlignment="1">
      <alignment horizontal="distributed" vertical="center"/>
      <protection/>
    </xf>
    <xf numFmtId="0" fontId="4" fillId="0" borderId="0" xfId="61" applyFont="1" applyFill="1" applyBorder="1" applyAlignment="1">
      <alignment vertical="center"/>
      <protection/>
    </xf>
    <xf numFmtId="0" fontId="4" fillId="0" borderId="0" xfId="61" applyFont="1" applyFill="1" applyAlignment="1">
      <alignment horizontal="center" vertical="center"/>
      <protection/>
    </xf>
    <xf numFmtId="0" fontId="4" fillId="0" borderId="0" xfId="61" applyFont="1" applyFill="1" applyAlignment="1">
      <alignment horizontal="right" vertical="center"/>
      <protection/>
    </xf>
    <xf numFmtId="0" fontId="5" fillId="0" borderId="17" xfId="61" applyFont="1" applyFill="1" applyBorder="1" applyAlignment="1">
      <alignment horizontal="distributed" vertical="center"/>
      <protection/>
    </xf>
    <xf numFmtId="0" fontId="13" fillId="0" borderId="0" xfId="61" applyFont="1" applyFill="1" applyAlignment="1">
      <alignment vertical="center"/>
      <protection/>
    </xf>
    <xf numFmtId="0" fontId="8" fillId="0" borderId="0" xfId="0" applyFont="1" applyFill="1" applyAlignment="1">
      <alignment vertical="center"/>
    </xf>
    <xf numFmtId="177" fontId="4" fillId="0" borderId="0" xfId="61" applyNumberFormat="1" applyFont="1" applyFill="1" applyAlignment="1">
      <alignment vertical="center"/>
      <protection/>
    </xf>
    <xf numFmtId="0" fontId="7" fillId="0" borderId="0" xfId="0" applyFont="1" applyAlignment="1">
      <alignment vertical="top"/>
    </xf>
    <xf numFmtId="0" fontId="7" fillId="0" borderId="0" xfId="0" applyFont="1" applyAlignment="1">
      <alignment horizontal="right" vertical="top"/>
    </xf>
    <xf numFmtId="38" fontId="5" fillId="0" borderId="0" xfId="49" applyFont="1" applyFill="1" applyBorder="1" applyAlignment="1">
      <alignment horizontal="right" vertical="center"/>
    </xf>
    <xf numFmtId="38" fontId="5" fillId="0" borderId="0" xfId="49" applyFont="1" applyFill="1" applyAlignment="1">
      <alignment/>
    </xf>
    <xf numFmtId="38" fontId="5" fillId="0" borderId="0" xfId="49" applyFont="1" applyFill="1" applyAlignment="1">
      <alignment horizontal="right" vertical="center"/>
    </xf>
    <xf numFmtId="38" fontId="5" fillId="0" borderId="0" xfId="49" applyFont="1" applyFill="1" applyAlignment="1">
      <alignment/>
    </xf>
    <xf numFmtId="2" fontId="5" fillId="0" borderId="0" xfId="0" applyNumberFormat="1" applyFont="1" applyFill="1" applyAlignment="1">
      <alignment/>
    </xf>
    <xf numFmtId="180" fontId="5" fillId="0" borderId="0" xfId="0" applyNumberFormat="1" applyFont="1" applyFill="1" applyAlignment="1">
      <alignment/>
    </xf>
    <xf numFmtId="38" fontId="4" fillId="0" borderId="0" xfId="49" applyFont="1" applyFill="1" applyAlignment="1">
      <alignment/>
    </xf>
    <xf numFmtId="2" fontId="4" fillId="0" borderId="0" xfId="0" applyNumberFormat="1" applyFont="1" applyFill="1" applyAlignment="1">
      <alignment/>
    </xf>
    <xf numFmtId="180" fontId="4" fillId="0" borderId="0" xfId="0" applyNumberFormat="1" applyFont="1" applyFill="1" applyAlignment="1">
      <alignment/>
    </xf>
    <xf numFmtId="177" fontId="4" fillId="0" borderId="0" xfId="49" applyNumberFormat="1" applyFont="1" applyFill="1" applyAlignment="1">
      <alignment/>
    </xf>
    <xf numFmtId="38" fontId="4" fillId="0" borderId="21" xfId="49" applyFont="1" applyFill="1" applyBorder="1" applyAlignment="1">
      <alignment/>
    </xf>
    <xf numFmtId="2" fontId="4" fillId="0" borderId="14" xfId="0" applyNumberFormat="1" applyFont="1" applyFill="1" applyBorder="1" applyAlignment="1">
      <alignment/>
    </xf>
    <xf numFmtId="38" fontId="4" fillId="0" borderId="14" xfId="49" applyFont="1" applyFill="1" applyBorder="1" applyAlignment="1">
      <alignment/>
    </xf>
    <xf numFmtId="177" fontId="4" fillId="0" borderId="14" xfId="49" applyNumberFormat="1" applyFont="1" applyFill="1" applyBorder="1" applyAlignment="1">
      <alignment/>
    </xf>
    <xf numFmtId="180" fontId="4" fillId="0" borderId="14" xfId="0" applyNumberFormat="1" applyFont="1" applyFill="1" applyBorder="1" applyAlignment="1">
      <alignment/>
    </xf>
    <xf numFmtId="180" fontId="5" fillId="0" borderId="0" xfId="0" applyNumberFormat="1" applyFont="1" applyFill="1" applyBorder="1" applyAlignment="1">
      <alignment/>
    </xf>
    <xf numFmtId="180" fontId="4" fillId="0" borderId="0" xfId="0" applyNumberFormat="1" applyFont="1" applyFill="1" applyBorder="1" applyAlignment="1">
      <alignment/>
    </xf>
    <xf numFmtId="2" fontId="5" fillId="0" borderId="0" xfId="0" applyNumberFormat="1" applyFont="1" applyFill="1" applyAlignment="1">
      <alignment/>
    </xf>
    <xf numFmtId="176" fontId="5" fillId="0" borderId="0" xfId="0" applyNumberFormat="1" applyFont="1" applyFill="1" applyAlignment="1">
      <alignment/>
    </xf>
    <xf numFmtId="2" fontId="4" fillId="0" borderId="0" xfId="0" applyNumberFormat="1" applyFont="1" applyFill="1" applyAlignment="1">
      <alignment/>
    </xf>
    <xf numFmtId="38" fontId="4" fillId="0" borderId="0" xfId="49" applyFont="1" applyFill="1" applyAlignment="1">
      <alignment/>
    </xf>
    <xf numFmtId="2" fontId="4" fillId="0" borderId="0" xfId="0" applyNumberFormat="1" applyFont="1" applyFill="1" applyBorder="1" applyAlignment="1">
      <alignment/>
    </xf>
    <xf numFmtId="38" fontId="4" fillId="0" borderId="0" xfId="49" applyFont="1" applyFill="1" applyBorder="1" applyAlignment="1">
      <alignment/>
    </xf>
    <xf numFmtId="176" fontId="4" fillId="0" borderId="0" xfId="0" applyNumberFormat="1" applyFont="1" applyFill="1" applyBorder="1" applyAlignment="1">
      <alignment/>
    </xf>
    <xf numFmtId="177" fontId="4" fillId="0" borderId="0" xfId="49" applyNumberFormat="1" applyFont="1" applyFill="1" applyBorder="1" applyAlignment="1">
      <alignment/>
    </xf>
    <xf numFmtId="184" fontId="4" fillId="0" borderId="0" xfId="0" applyNumberFormat="1" applyFont="1" applyFill="1" applyBorder="1" applyAlignment="1">
      <alignment/>
    </xf>
    <xf numFmtId="2" fontId="4" fillId="0" borderId="14" xfId="0" applyNumberFormat="1" applyFont="1" applyFill="1" applyBorder="1" applyAlignment="1">
      <alignment/>
    </xf>
    <xf numFmtId="38" fontId="4" fillId="0" borderId="14" xfId="49" applyFont="1" applyFill="1" applyBorder="1" applyAlignment="1">
      <alignment/>
    </xf>
    <xf numFmtId="176" fontId="4" fillId="0" borderId="14" xfId="0" applyNumberFormat="1" applyFont="1" applyFill="1" applyBorder="1" applyAlignment="1">
      <alignment/>
    </xf>
    <xf numFmtId="176" fontId="4" fillId="0" borderId="0" xfId="0" applyNumberFormat="1" applyFont="1" applyFill="1" applyAlignment="1">
      <alignment/>
    </xf>
    <xf numFmtId="180" fontId="4" fillId="0" borderId="0" xfId="0" applyNumberFormat="1" applyFont="1" applyFill="1" applyAlignment="1">
      <alignment/>
    </xf>
    <xf numFmtId="177" fontId="4" fillId="0" borderId="14" xfId="49" applyNumberFormat="1" applyFont="1" applyFill="1" applyBorder="1" applyAlignment="1">
      <alignment/>
    </xf>
    <xf numFmtId="38" fontId="4" fillId="0" borderId="22" xfId="49" applyFont="1" applyFill="1" applyBorder="1" applyAlignment="1">
      <alignment horizontal="right"/>
    </xf>
    <xf numFmtId="177" fontId="4" fillId="0" borderId="22" xfId="49" applyNumberFormat="1" applyFont="1" applyFill="1" applyBorder="1" applyAlignment="1">
      <alignment horizontal="right"/>
    </xf>
    <xf numFmtId="38" fontId="4" fillId="0" borderId="21" xfId="49" applyFont="1" applyFill="1" applyBorder="1" applyAlignment="1">
      <alignment horizontal="right"/>
    </xf>
    <xf numFmtId="177" fontId="7" fillId="0" borderId="0" xfId="0" applyNumberFormat="1" applyFont="1" applyFill="1" applyAlignment="1">
      <alignment vertical="top"/>
    </xf>
    <xf numFmtId="177" fontId="5" fillId="0" borderId="0" xfId="0" applyNumberFormat="1" applyFont="1" applyFill="1" applyAlignment="1">
      <alignment horizontal="right" vertical="center"/>
    </xf>
    <xf numFmtId="177" fontId="5" fillId="0" borderId="0" xfId="0" applyNumberFormat="1" applyFont="1" applyFill="1" applyBorder="1" applyAlignment="1">
      <alignment horizontal="right" vertical="center"/>
    </xf>
    <xf numFmtId="0" fontId="4" fillId="0" borderId="0" xfId="0" applyFont="1" applyAlignment="1">
      <alignment vertical="top"/>
    </xf>
    <xf numFmtId="38" fontId="5" fillId="0" borderId="0" xfId="49" applyFont="1" applyFill="1" applyBorder="1" applyAlignment="1">
      <alignment horizontal="right"/>
    </xf>
    <xf numFmtId="38" fontId="5" fillId="0" borderId="22" xfId="49" applyFont="1" applyFill="1" applyBorder="1" applyAlignment="1">
      <alignment horizontal="right" vertical="center"/>
    </xf>
    <xf numFmtId="38" fontId="5" fillId="0" borderId="16" xfId="49" applyFont="1" applyFill="1" applyBorder="1" applyAlignment="1">
      <alignment horizontal="right" vertical="center"/>
    </xf>
    <xf numFmtId="38" fontId="5" fillId="0" borderId="31" xfId="49" applyFont="1" applyFill="1" applyBorder="1" applyAlignment="1">
      <alignment horizontal="right" vertical="center"/>
    </xf>
    <xf numFmtId="38" fontId="4" fillId="0" borderId="16" xfId="49" applyFont="1" applyFill="1" applyBorder="1" applyAlignment="1">
      <alignment horizontal="right" vertical="center"/>
    </xf>
    <xf numFmtId="177" fontId="5" fillId="0" borderId="0" xfId="49" applyNumberFormat="1" applyFont="1" applyFill="1" applyBorder="1" applyAlignment="1">
      <alignment horizontal="right" vertical="center"/>
    </xf>
    <xf numFmtId="38" fontId="5" fillId="0" borderId="0" xfId="49" applyFont="1" applyFill="1" applyAlignment="1">
      <alignment vertical="center"/>
    </xf>
    <xf numFmtId="38" fontId="5" fillId="0" borderId="0" xfId="61" applyNumberFormat="1" applyFont="1" applyFill="1" applyAlignment="1">
      <alignment vertical="center"/>
      <protection/>
    </xf>
    <xf numFmtId="38" fontId="4" fillId="0" borderId="22" xfId="61" applyNumberFormat="1" applyFont="1" applyFill="1" applyBorder="1" applyAlignment="1">
      <alignment vertical="center"/>
      <protection/>
    </xf>
    <xf numFmtId="38" fontId="4" fillId="0" borderId="21" xfId="61" applyNumberFormat="1" applyFont="1" applyFill="1" applyBorder="1" applyAlignment="1">
      <alignment vertical="center"/>
      <protection/>
    </xf>
    <xf numFmtId="38" fontId="4" fillId="0" borderId="31" xfId="61" applyNumberFormat="1" applyFont="1" applyFill="1" applyBorder="1" applyAlignment="1">
      <alignment vertical="center"/>
      <protection/>
    </xf>
    <xf numFmtId="38" fontId="4" fillId="0" borderId="16" xfId="61" applyNumberFormat="1" applyFont="1" applyFill="1" applyBorder="1" applyAlignment="1">
      <alignment vertical="center"/>
      <protection/>
    </xf>
    <xf numFmtId="38" fontId="7" fillId="0" borderId="0" xfId="49" applyFont="1" applyFill="1" applyAlignment="1">
      <alignment horizontal="left" vertical="top"/>
    </xf>
    <xf numFmtId="0" fontId="7" fillId="0" borderId="0" xfId="0" applyFont="1" applyAlignment="1">
      <alignment horizontal="left" vertical="top"/>
    </xf>
    <xf numFmtId="0" fontId="4"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alignment horizontal="distributed" vertical="center"/>
    </xf>
    <xf numFmtId="0" fontId="4" fillId="0" borderId="0" xfId="0" applyFont="1" applyFill="1" applyBorder="1" applyAlignment="1">
      <alignment/>
    </xf>
    <xf numFmtId="0" fontId="4" fillId="0" borderId="30" xfId="0" applyFont="1" applyFill="1" applyBorder="1" applyAlignment="1">
      <alignment horizontal="center" vertical="center"/>
    </xf>
    <xf numFmtId="0" fontId="4" fillId="0" borderId="29" xfId="0" applyFont="1" applyFill="1" applyBorder="1" applyAlignment="1">
      <alignment horizontal="distributed" vertical="center"/>
    </xf>
    <xf numFmtId="0" fontId="7" fillId="0" borderId="12" xfId="0" applyFont="1" applyFill="1" applyBorder="1" applyAlignment="1">
      <alignment horizontal="right"/>
    </xf>
    <xf numFmtId="0" fontId="4" fillId="0" borderId="12" xfId="0" applyFont="1" applyFill="1" applyBorder="1" applyAlignment="1">
      <alignment/>
    </xf>
    <xf numFmtId="177" fontId="14" fillId="0" borderId="0" xfId="49" applyNumberFormat="1" applyFont="1" applyFill="1" applyAlignment="1">
      <alignment/>
    </xf>
    <xf numFmtId="38" fontId="14" fillId="0" borderId="0" xfId="49" applyFont="1" applyFill="1" applyAlignment="1">
      <alignment/>
    </xf>
    <xf numFmtId="0" fontId="14" fillId="0" borderId="13" xfId="0" applyFont="1" applyFill="1" applyBorder="1" applyAlignment="1">
      <alignment horizontal="distributed" vertical="center"/>
    </xf>
    <xf numFmtId="0" fontId="14" fillId="0" borderId="0" xfId="0" applyFont="1" applyFill="1" applyBorder="1" applyAlignment="1">
      <alignment horizontal="distributed" vertical="center"/>
    </xf>
    <xf numFmtId="0" fontId="4"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4" fillId="0" borderId="0" xfId="0" applyFont="1" applyFill="1" applyAlignment="1">
      <alignment horizontal="right"/>
    </xf>
    <xf numFmtId="0" fontId="4" fillId="0" borderId="13" xfId="0" applyFont="1" applyFill="1" applyBorder="1" applyAlignment="1">
      <alignment/>
    </xf>
    <xf numFmtId="0" fontId="4" fillId="0" borderId="0" xfId="0" applyFont="1" applyFill="1" applyBorder="1" applyAlignment="1">
      <alignment/>
    </xf>
    <xf numFmtId="0" fontId="4" fillId="0" borderId="29" xfId="0" applyFont="1" applyFill="1" applyBorder="1" applyAlignment="1">
      <alignment horizontal="center" vertical="center" shrinkToFit="1"/>
    </xf>
    <xf numFmtId="0" fontId="4" fillId="0" borderId="20" xfId="0" applyFont="1" applyFill="1" applyBorder="1" applyAlignment="1">
      <alignment horizontal="left"/>
    </xf>
    <xf numFmtId="0" fontId="4" fillId="0" borderId="14" xfId="0" applyFont="1" applyFill="1" applyBorder="1" applyAlignment="1">
      <alignment horizontal="right"/>
    </xf>
    <xf numFmtId="0" fontId="4" fillId="0" borderId="0" xfId="0" applyFont="1" applyFill="1" applyBorder="1" applyAlignment="1" quotePrefix="1">
      <alignment horizontal="right"/>
    </xf>
    <xf numFmtId="0" fontId="4" fillId="0" borderId="12" xfId="0" applyFont="1" applyFill="1" applyBorder="1" applyAlignment="1">
      <alignment/>
    </xf>
    <xf numFmtId="0" fontId="4" fillId="0" borderId="13" xfId="0" applyFont="1" applyFill="1" applyBorder="1" applyAlignment="1">
      <alignment/>
    </xf>
    <xf numFmtId="0" fontId="4" fillId="0" borderId="30" xfId="0" applyFont="1" applyFill="1" applyBorder="1" applyAlignment="1">
      <alignment horizontal="center" vertical="center" shrinkToFit="1"/>
    </xf>
    <xf numFmtId="0" fontId="7" fillId="0" borderId="14" xfId="0" applyFont="1" applyFill="1" applyBorder="1" applyAlignment="1">
      <alignment/>
    </xf>
    <xf numFmtId="0" fontId="7" fillId="0" borderId="13" xfId="0" applyFont="1" applyFill="1" applyBorder="1" applyAlignment="1">
      <alignment/>
    </xf>
    <xf numFmtId="0" fontId="7" fillId="0" borderId="0" xfId="0" applyFont="1" applyFill="1" applyAlignment="1">
      <alignment horizontal="right" vertical="top"/>
    </xf>
    <xf numFmtId="0" fontId="7" fillId="0" borderId="0" xfId="0" applyFont="1" applyFill="1" applyAlignment="1">
      <alignment horizontal="right"/>
    </xf>
    <xf numFmtId="0" fontId="7" fillId="0" borderId="0" xfId="0" applyFont="1" applyFill="1" applyAlignment="1">
      <alignment vertical="top"/>
    </xf>
    <xf numFmtId="0" fontId="7" fillId="0" borderId="0" xfId="0" applyFont="1" applyFill="1" applyAlignment="1">
      <alignment horizontal="left" vertical="top"/>
    </xf>
    <xf numFmtId="177" fontId="7" fillId="0" borderId="0" xfId="0" applyNumberFormat="1" applyFont="1" applyFill="1" applyAlignment="1">
      <alignment horizontal="left" vertical="top"/>
    </xf>
    <xf numFmtId="177" fontId="4" fillId="0" borderId="14"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20" xfId="0" applyNumberFormat="1" applyFont="1" applyFill="1" applyBorder="1" applyAlignment="1">
      <alignment horizontal="distributed" vertical="center" shrinkToFit="1"/>
    </xf>
    <xf numFmtId="177" fontId="4" fillId="0" borderId="14" xfId="0" applyNumberFormat="1" applyFont="1" applyFill="1" applyBorder="1" applyAlignment="1">
      <alignment vertical="center"/>
    </xf>
    <xf numFmtId="177" fontId="4" fillId="0" borderId="13" xfId="0" applyNumberFormat="1" applyFont="1" applyFill="1" applyBorder="1" applyAlignment="1">
      <alignment horizontal="distributed" vertical="center"/>
    </xf>
    <xf numFmtId="177" fontId="5" fillId="0" borderId="0" xfId="0" applyNumberFormat="1" applyFont="1" applyFill="1" applyAlignment="1">
      <alignment vertical="center"/>
    </xf>
    <xf numFmtId="177" fontId="4" fillId="0" borderId="13" xfId="0" applyNumberFormat="1" applyFont="1" applyFill="1" applyBorder="1" applyAlignment="1">
      <alignment vertical="center"/>
    </xf>
    <xf numFmtId="177" fontId="4" fillId="0" borderId="13" xfId="0" applyNumberFormat="1" applyFont="1" applyFill="1" applyBorder="1" applyAlignment="1">
      <alignment horizontal="distributed" vertical="center" shrinkToFit="1"/>
    </xf>
    <xf numFmtId="177" fontId="4" fillId="0" borderId="17" xfId="0" applyNumberFormat="1" applyFont="1" applyFill="1" applyBorder="1" applyAlignment="1">
      <alignment vertical="center"/>
    </xf>
    <xf numFmtId="177" fontId="4" fillId="0" borderId="16"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right" vertical="top"/>
    </xf>
    <xf numFmtId="38" fontId="7" fillId="0" borderId="0" xfId="49" applyFont="1" applyAlignment="1">
      <alignment horizontal="right" vertical="top"/>
    </xf>
    <xf numFmtId="0" fontId="14" fillId="0" borderId="0" xfId="0" applyFont="1" applyFill="1" applyBorder="1" applyAlignment="1">
      <alignment horizontal="distributed"/>
    </xf>
    <xf numFmtId="0" fontId="4" fillId="0" borderId="0" xfId="0" applyFont="1" applyFill="1" applyBorder="1" applyAlignment="1">
      <alignment horizontal="distributed"/>
    </xf>
    <xf numFmtId="0" fontId="18" fillId="0" borderId="0" xfId="0" applyFont="1" applyFill="1" applyAlignment="1">
      <alignment/>
    </xf>
    <xf numFmtId="0" fontId="14" fillId="0" borderId="0" xfId="0" applyFont="1" applyFill="1" applyAlignment="1">
      <alignment horizontal="distributed"/>
    </xf>
    <xf numFmtId="0" fontId="0" fillId="0" borderId="0" xfId="0" applyFont="1" applyFill="1" applyAlignment="1">
      <alignment horizontal="left" vertical="top"/>
    </xf>
    <xf numFmtId="0" fontId="7" fillId="0" borderId="32" xfId="0" applyFont="1" applyFill="1" applyBorder="1" applyAlignment="1">
      <alignment/>
    </xf>
    <xf numFmtId="38" fontId="9" fillId="0" borderId="0" xfId="49" applyFont="1" applyFill="1" applyAlignment="1">
      <alignment vertical="center"/>
    </xf>
    <xf numFmtId="38" fontId="9" fillId="0" borderId="0" xfId="61" applyNumberFormat="1" applyFont="1" applyFill="1" applyAlignment="1">
      <alignment vertical="center"/>
      <protection/>
    </xf>
    <xf numFmtId="38" fontId="9" fillId="0" borderId="22" xfId="49" applyFont="1" applyFill="1" applyBorder="1" applyAlignment="1">
      <alignment horizontal="right" vertical="center"/>
    </xf>
    <xf numFmtId="38" fontId="9" fillId="0" borderId="0" xfId="49" applyFont="1" applyFill="1" applyBorder="1" applyAlignment="1">
      <alignment horizontal="center" vertical="center"/>
    </xf>
    <xf numFmtId="38" fontId="4" fillId="0" borderId="31" xfId="49" applyFont="1" applyFill="1" applyBorder="1" applyAlignment="1">
      <alignment horizontal="right" vertical="center"/>
    </xf>
    <xf numFmtId="0" fontId="20" fillId="0" borderId="0" xfId="0" applyFont="1" applyFill="1" applyAlignment="1">
      <alignment horizontal="center" vertical="center"/>
    </xf>
    <xf numFmtId="0" fontId="11" fillId="0" borderId="0" xfId="0" applyFont="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center" vertical="center"/>
    </xf>
    <xf numFmtId="0" fontId="4" fillId="0" borderId="33" xfId="0" applyFont="1" applyBorder="1" applyAlignment="1">
      <alignment horizontal="distributed" vertical="center" indent="3"/>
    </xf>
    <xf numFmtId="0" fontId="4" fillId="0" borderId="21" xfId="0" applyFont="1" applyBorder="1" applyAlignment="1">
      <alignment horizontal="distributed" vertical="center" indent="3"/>
    </xf>
    <xf numFmtId="0" fontId="4" fillId="0" borderId="34" xfId="0" applyFont="1" applyBorder="1" applyAlignment="1">
      <alignment horizontal="distributed" vertical="center"/>
    </xf>
    <xf numFmtId="0" fontId="4" fillId="0" borderId="33" xfId="0" applyFont="1" applyBorder="1" applyAlignment="1">
      <alignment horizontal="distributed" vertical="center"/>
    </xf>
    <xf numFmtId="0" fontId="4" fillId="0" borderId="31"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33" xfId="0" applyFont="1" applyBorder="1" applyAlignment="1">
      <alignment horizontal="distributed" vertical="center" indent="2"/>
    </xf>
    <xf numFmtId="0" fontId="4" fillId="0" borderId="33" xfId="0" applyFont="1" applyFill="1" applyBorder="1" applyAlignment="1">
      <alignment horizontal="distributed" vertical="center"/>
    </xf>
    <xf numFmtId="0" fontId="4" fillId="0" borderId="29" xfId="0" applyFont="1" applyBorder="1" applyAlignment="1">
      <alignment horizontal="distributed" vertical="center"/>
    </xf>
    <xf numFmtId="0" fontId="4" fillId="0" borderId="35" xfId="0" applyFont="1" applyFill="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29" xfId="0" applyFont="1" applyBorder="1" applyAlignment="1">
      <alignment horizontal="center" vertical="center" shrinkToFi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4" fillId="0" borderId="23"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9" xfId="0" applyFont="1" applyFill="1" applyBorder="1" applyAlignment="1">
      <alignment horizontal="distributed" vertical="center"/>
    </xf>
    <xf numFmtId="0" fontId="13" fillId="0" borderId="24" xfId="0" applyFont="1" applyFill="1" applyBorder="1" applyAlignment="1">
      <alignment horizontal="distributed" vertical="center" wrapText="1"/>
    </xf>
    <xf numFmtId="0" fontId="13" fillId="0" borderId="42" xfId="0" applyFont="1" applyBorder="1" applyAlignment="1">
      <alignment horizontal="distributed" vertical="center" wrapText="1"/>
    </xf>
    <xf numFmtId="0" fontId="5" fillId="0" borderId="0" xfId="0" applyFont="1" applyFill="1" applyBorder="1" applyAlignment="1">
      <alignment horizontal="distributed" vertical="center" shrinkToFit="1"/>
    </xf>
    <xf numFmtId="0" fontId="5" fillId="0" borderId="13" xfId="0" applyFont="1" applyFill="1" applyBorder="1" applyAlignment="1">
      <alignment horizontal="distributed" vertical="center" shrinkToFit="1"/>
    </xf>
    <xf numFmtId="0" fontId="4" fillId="0" borderId="44"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0" xfId="0" applyFont="1" applyFill="1" applyBorder="1" applyAlignment="1">
      <alignment horizontal="distributed" vertical="center"/>
    </xf>
    <xf numFmtId="0" fontId="21" fillId="0" borderId="0" xfId="0" applyFont="1" applyFill="1" applyAlignment="1">
      <alignment horizontal="center"/>
    </xf>
    <xf numFmtId="0" fontId="4" fillId="0" borderId="29" xfId="0" applyFont="1" applyFill="1" applyBorder="1" applyAlignment="1">
      <alignment horizontal="center" vertical="center" shrinkToFit="1"/>
    </xf>
    <xf numFmtId="0" fontId="4" fillId="0" borderId="34" xfId="0" applyFont="1" applyFill="1" applyBorder="1" applyAlignment="1">
      <alignment horizontal="distributed" vertical="center" indent="1"/>
    </xf>
    <xf numFmtId="0" fontId="4" fillId="0" borderId="33" xfId="0" applyFont="1" applyFill="1" applyBorder="1" applyAlignment="1">
      <alignment horizontal="distributed" vertical="center" indent="1"/>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3" xfId="0" applyFont="1" applyFill="1" applyBorder="1" applyAlignment="1">
      <alignment horizontal="distributed" vertical="center" indent="3"/>
    </xf>
    <xf numFmtId="0" fontId="4" fillId="0" borderId="21" xfId="0" applyFont="1" applyFill="1" applyBorder="1" applyAlignment="1">
      <alignment horizontal="distributed" vertical="center" indent="3"/>
    </xf>
    <xf numFmtId="0" fontId="7" fillId="0" borderId="16" xfId="0" applyFont="1" applyFill="1" applyBorder="1" applyAlignment="1">
      <alignment horizontal="center"/>
    </xf>
    <xf numFmtId="0" fontId="7" fillId="0" borderId="17" xfId="0" applyFont="1" applyFill="1" applyBorder="1" applyAlignment="1">
      <alignment horizontal="center"/>
    </xf>
    <xf numFmtId="0" fontId="4" fillId="0" borderId="21" xfId="0" applyFont="1" applyFill="1" applyBorder="1" applyAlignment="1">
      <alignment horizontal="distributed" vertical="center"/>
    </xf>
    <xf numFmtId="0" fontId="4" fillId="0" borderId="3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0" xfId="0" applyFont="1" applyFill="1" applyBorder="1" applyAlignment="1">
      <alignment horizontal="distributed" indent="2"/>
    </xf>
    <xf numFmtId="0" fontId="5" fillId="0" borderId="13" xfId="0" applyFont="1" applyFill="1" applyBorder="1" applyAlignment="1">
      <alignment horizontal="distributed" indent="2"/>
    </xf>
    <xf numFmtId="0" fontId="4" fillId="0" borderId="33" xfId="0" applyFont="1" applyFill="1" applyBorder="1" applyAlignment="1">
      <alignment horizontal="distributed" vertical="center" indent="2"/>
    </xf>
    <xf numFmtId="0" fontId="4" fillId="0" borderId="46" xfId="0" applyFont="1" applyFill="1" applyBorder="1" applyAlignment="1">
      <alignment horizontal="distributed" vertical="center"/>
    </xf>
    <xf numFmtId="0" fontId="4" fillId="0" borderId="14"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horizontal="distributed" vertical="center" indent="3"/>
    </xf>
    <xf numFmtId="0" fontId="4" fillId="0" borderId="13" xfId="0" applyFont="1" applyFill="1" applyBorder="1" applyAlignment="1">
      <alignment horizontal="distributed" vertical="center" indent="3"/>
    </xf>
    <xf numFmtId="0" fontId="4" fillId="0" borderId="14" xfId="0" applyFont="1" applyFill="1" applyBorder="1" applyAlignment="1">
      <alignment horizontal="distributed" vertical="center" indent="3"/>
    </xf>
    <xf numFmtId="0" fontId="4" fillId="0" borderId="20" xfId="0" applyFont="1" applyFill="1" applyBorder="1" applyAlignment="1">
      <alignment horizontal="distributed" vertical="center" indent="3"/>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shrinkToFit="1"/>
    </xf>
    <xf numFmtId="0" fontId="4" fillId="0" borderId="17" xfId="0" applyFont="1" applyFill="1" applyBorder="1" applyAlignment="1">
      <alignment horizontal="center" shrinkToFit="1"/>
    </xf>
    <xf numFmtId="0" fontId="4" fillId="0" borderId="0" xfId="0" applyFont="1" applyFill="1" applyBorder="1" applyAlignment="1">
      <alignment horizontal="distributed" vertical="center" shrinkToFit="1"/>
    </xf>
    <xf numFmtId="0" fontId="4" fillId="0" borderId="13" xfId="0" applyFont="1" applyFill="1" applyBorder="1" applyAlignment="1">
      <alignment horizontal="distributed" vertical="center" shrinkToFit="1"/>
    </xf>
    <xf numFmtId="0" fontId="7" fillId="0" borderId="0" xfId="0" applyFont="1" applyFill="1" applyBorder="1" applyAlignment="1">
      <alignment horizontal="distributed" vertical="center"/>
    </xf>
    <xf numFmtId="0" fontId="7" fillId="0" borderId="13" xfId="0" applyFont="1" applyFill="1" applyBorder="1" applyAlignment="1">
      <alignment horizontal="distributed" vertical="center"/>
    </xf>
    <xf numFmtId="0" fontId="4" fillId="0" borderId="0" xfId="0" applyFont="1" applyFill="1" applyBorder="1" applyAlignment="1">
      <alignment horizontal="center" shrinkToFit="1"/>
    </xf>
    <xf numFmtId="0" fontId="4" fillId="0" borderId="13" xfId="0" applyFont="1" applyFill="1" applyBorder="1" applyAlignment="1">
      <alignment horizontal="center" shrinkToFit="1"/>
    </xf>
    <xf numFmtId="177" fontId="4" fillId="0" borderId="37" xfId="0" applyNumberFormat="1" applyFont="1" applyFill="1" applyBorder="1" applyAlignment="1" applyProtection="1">
      <alignment horizontal="distributed" vertical="center" wrapText="1" indent="1" shrinkToFit="1"/>
      <protection/>
    </xf>
    <xf numFmtId="177" fontId="4" fillId="0" borderId="47" xfId="0" applyNumberFormat="1" applyFont="1" applyFill="1" applyBorder="1" applyAlignment="1" applyProtection="1">
      <alignment horizontal="distributed" vertical="center" wrapText="1" indent="1" shrinkToFit="1"/>
      <protection/>
    </xf>
    <xf numFmtId="177" fontId="4" fillId="0" borderId="28" xfId="0" applyNumberFormat="1" applyFont="1" applyFill="1" applyBorder="1" applyAlignment="1">
      <alignment horizontal="distributed" vertical="center" wrapText="1" indent="1" shrinkToFit="1"/>
    </xf>
    <xf numFmtId="177" fontId="4" fillId="0" borderId="26" xfId="0" applyNumberFormat="1" applyFont="1" applyFill="1" applyBorder="1" applyAlignment="1">
      <alignment horizontal="distributed" vertical="center" wrapText="1" indent="1" shrinkToFit="1"/>
    </xf>
    <xf numFmtId="177" fontId="4" fillId="0" borderId="37" xfId="0" applyNumberFormat="1" applyFont="1" applyFill="1" applyBorder="1" applyAlignment="1" applyProtection="1">
      <alignment horizontal="distributed" vertical="center"/>
      <protection/>
    </xf>
    <xf numFmtId="177" fontId="4" fillId="0" borderId="47" xfId="0" applyNumberFormat="1" applyFont="1" applyFill="1" applyBorder="1" applyAlignment="1" applyProtection="1">
      <alignment horizontal="distributed" vertical="center"/>
      <protection/>
    </xf>
    <xf numFmtId="177" fontId="4" fillId="0" borderId="28" xfId="0" applyNumberFormat="1" applyFont="1" applyFill="1" applyBorder="1" applyAlignment="1">
      <alignment horizontal="distributed" vertical="center"/>
    </xf>
    <xf numFmtId="177" fontId="4" fillId="0" borderId="26" xfId="0" applyNumberFormat="1" applyFont="1" applyFill="1" applyBorder="1" applyAlignment="1">
      <alignment horizontal="distributed" vertical="center"/>
    </xf>
    <xf numFmtId="177" fontId="4" fillId="0" borderId="37" xfId="0" applyNumberFormat="1" applyFont="1" applyFill="1" applyBorder="1" applyAlignment="1" applyProtection="1">
      <alignment horizontal="distributed" vertical="center" indent="1"/>
      <protection/>
    </xf>
    <xf numFmtId="177" fontId="4" fillId="0" borderId="47" xfId="0" applyNumberFormat="1" applyFont="1" applyFill="1" applyBorder="1" applyAlignment="1" applyProtection="1">
      <alignment horizontal="distributed" vertical="center" indent="1"/>
      <protection/>
    </xf>
    <xf numFmtId="177" fontId="4" fillId="0" borderId="28" xfId="0" applyNumberFormat="1" applyFont="1" applyFill="1" applyBorder="1" applyAlignment="1">
      <alignment horizontal="distributed" vertical="center" indent="1"/>
    </xf>
    <xf numFmtId="177" fontId="4" fillId="0" borderId="26" xfId="0" applyNumberFormat="1" applyFont="1" applyFill="1" applyBorder="1" applyAlignment="1">
      <alignment horizontal="distributed" vertical="center" indent="1"/>
    </xf>
    <xf numFmtId="177" fontId="4" fillId="0" borderId="37" xfId="0" applyNumberFormat="1" applyFont="1" applyFill="1" applyBorder="1" applyAlignment="1" applyProtection="1">
      <alignment horizontal="distributed" vertical="center" wrapText="1"/>
      <protection/>
    </xf>
    <xf numFmtId="177" fontId="4" fillId="0" borderId="47" xfId="0" applyNumberFormat="1" applyFont="1" applyFill="1" applyBorder="1" applyAlignment="1" applyProtection="1">
      <alignment horizontal="distributed" vertical="center" wrapText="1"/>
      <protection/>
    </xf>
    <xf numFmtId="177" fontId="4" fillId="0" borderId="28" xfId="0" applyNumberFormat="1" applyFont="1" applyFill="1" applyBorder="1" applyAlignment="1">
      <alignment horizontal="distributed" vertical="center" wrapText="1"/>
    </xf>
    <xf numFmtId="177" fontId="4" fillId="0" borderId="26" xfId="0" applyNumberFormat="1" applyFont="1" applyFill="1" applyBorder="1" applyAlignment="1">
      <alignment horizontal="distributed" vertical="center" wrapText="1"/>
    </xf>
    <xf numFmtId="177" fontId="4" fillId="0" borderId="0" xfId="0" applyNumberFormat="1" applyFont="1" applyFill="1" applyBorder="1" applyAlignment="1" applyProtection="1">
      <alignment horizontal="distributed" vertical="center"/>
      <protection/>
    </xf>
    <xf numFmtId="177" fontId="4" fillId="0" borderId="13" xfId="0" applyNumberFormat="1" applyFont="1" applyFill="1" applyBorder="1" applyAlignment="1" applyProtection="1">
      <alignment horizontal="distributed" vertical="center"/>
      <protection/>
    </xf>
    <xf numFmtId="177" fontId="5" fillId="0" borderId="0" xfId="0" applyNumberFormat="1" applyFont="1" applyFill="1" applyBorder="1" applyAlignment="1" applyProtection="1">
      <alignment horizontal="distributed" vertical="center"/>
      <protection/>
    </xf>
    <xf numFmtId="177" fontId="5" fillId="0" borderId="13" xfId="0" applyNumberFormat="1" applyFont="1" applyFill="1" applyBorder="1" applyAlignment="1" applyProtection="1">
      <alignment horizontal="distributed" vertical="center"/>
      <protection/>
    </xf>
    <xf numFmtId="177" fontId="4" fillId="0" borderId="48" xfId="0" applyNumberFormat="1" applyFont="1" applyFill="1" applyBorder="1" applyAlignment="1" applyProtection="1">
      <alignment horizontal="distributed" vertical="center" indent="2"/>
      <protection/>
    </xf>
    <xf numFmtId="177" fontId="4" fillId="0" borderId="47" xfId="0" applyNumberFormat="1" applyFont="1" applyFill="1" applyBorder="1" applyAlignment="1" applyProtection="1">
      <alignment horizontal="distributed" vertical="center" indent="2"/>
      <protection/>
    </xf>
    <xf numFmtId="177" fontId="4" fillId="0" borderId="18" xfId="0" applyNumberFormat="1" applyFont="1" applyFill="1" applyBorder="1" applyAlignment="1">
      <alignment horizontal="distributed" vertical="center" indent="2"/>
    </xf>
    <xf numFmtId="177" fontId="4" fillId="0" borderId="26" xfId="0" applyNumberFormat="1" applyFont="1" applyFill="1" applyBorder="1" applyAlignment="1">
      <alignment horizontal="distributed" vertical="center" indent="2"/>
    </xf>
    <xf numFmtId="177" fontId="21" fillId="0" borderId="0" xfId="0" applyNumberFormat="1" applyFont="1" applyFill="1" applyBorder="1" applyAlignment="1" applyProtection="1">
      <alignment horizontal="center" vertical="center"/>
      <protection/>
    </xf>
    <xf numFmtId="177" fontId="4" fillId="0" borderId="44" xfId="0" applyNumberFormat="1" applyFont="1" applyFill="1" applyBorder="1" applyAlignment="1" applyProtection="1">
      <alignment horizontal="distributed" vertical="center" wrapText="1" indent="1"/>
      <protection/>
    </xf>
    <xf numFmtId="177" fontId="4" fillId="0" borderId="45" xfId="0" applyNumberFormat="1" applyFont="1" applyFill="1" applyBorder="1" applyAlignment="1" applyProtection="1">
      <alignment horizontal="distributed" vertical="center" wrapText="1" indent="1"/>
      <protection/>
    </xf>
    <xf numFmtId="177" fontId="4" fillId="0" borderId="0" xfId="0" applyNumberFormat="1" applyFont="1" applyFill="1" applyBorder="1" applyAlignment="1" applyProtection="1">
      <alignment horizontal="distributed" vertical="center" wrapText="1" indent="1"/>
      <protection/>
    </xf>
    <xf numFmtId="177" fontId="4" fillId="0" borderId="13" xfId="0" applyNumberFormat="1" applyFont="1" applyFill="1" applyBorder="1" applyAlignment="1" applyProtection="1">
      <alignment horizontal="distributed" vertical="center" wrapText="1" indent="1"/>
      <protection/>
    </xf>
    <xf numFmtId="177" fontId="4" fillId="0" borderId="14" xfId="0" applyNumberFormat="1" applyFont="1" applyFill="1" applyBorder="1" applyAlignment="1" applyProtection="1">
      <alignment horizontal="distributed" vertical="center" wrapText="1" indent="1"/>
      <protection/>
    </xf>
    <xf numFmtId="177" fontId="4" fillId="0" borderId="20" xfId="0" applyNumberFormat="1" applyFont="1" applyFill="1" applyBorder="1" applyAlignment="1" applyProtection="1">
      <alignment horizontal="distributed" vertical="center" wrapText="1" indent="1"/>
      <protection/>
    </xf>
    <xf numFmtId="177" fontId="5" fillId="0" borderId="0" xfId="0" applyNumberFormat="1" applyFont="1" applyFill="1" applyBorder="1" applyAlignment="1">
      <alignment horizontal="distributed" vertical="center"/>
    </xf>
    <xf numFmtId="177" fontId="5" fillId="0" borderId="13" xfId="0" applyNumberFormat="1" applyFont="1" applyFill="1" applyBorder="1" applyAlignment="1">
      <alignment horizontal="distributed" vertical="center"/>
    </xf>
    <xf numFmtId="177" fontId="4" fillId="0" borderId="37" xfId="0" applyNumberFormat="1" applyFont="1" applyFill="1" applyBorder="1" applyAlignment="1" applyProtection="1">
      <alignment horizontal="distributed" vertical="center" wrapText="1" indent="1"/>
      <protection/>
    </xf>
    <xf numFmtId="177" fontId="4" fillId="0" borderId="48" xfId="0" applyNumberFormat="1" applyFont="1" applyFill="1" applyBorder="1" applyAlignment="1" applyProtection="1">
      <alignment horizontal="distributed" vertical="center" wrapText="1" indent="1"/>
      <protection/>
    </xf>
    <xf numFmtId="177" fontId="4" fillId="0" borderId="28" xfId="0" applyNumberFormat="1" applyFont="1" applyFill="1" applyBorder="1" applyAlignment="1">
      <alignment horizontal="distributed" vertical="center" wrapText="1" indent="1"/>
    </xf>
    <xf numFmtId="177" fontId="4" fillId="0" borderId="18" xfId="0" applyNumberFormat="1" applyFont="1" applyFill="1" applyBorder="1" applyAlignment="1">
      <alignment horizontal="distributed" vertical="center" wrapText="1" indent="1"/>
    </xf>
    <xf numFmtId="38" fontId="21" fillId="0" borderId="0" xfId="49" applyFont="1" applyFill="1" applyBorder="1" applyAlignment="1" applyProtection="1">
      <alignment horizontal="center" vertical="center"/>
      <protection/>
    </xf>
    <xf numFmtId="38" fontId="4" fillId="0" borderId="0" xfId="49" applyFont="1" applyFill="1" applyBorder="1" applyAlignment="1" applyProtection="1">
      <alignment horizontal="distributed" vertical="center"/>
      <protection/>
    </xf>
    <xf numFmtId="38" fontId="4" fillId="0" borderId="13" xfId="49" applyFont="1" applyFill="1" applyBorder="1" applyAlignment="1" applyProtection="1">
      <alignment horizontal="distributed" vertical="center"/>
      <protection/>
    </xf>
    <xf numFmtId="38" fontId="5" fillId="0" borderId="0" xfId="49" applyFont="1" applyFill="1" applyBorder="1" applyAlignment="1" applyProtection="1">
      <alignment horizontal="distributed" vertical="center"/>
      <protection/>
    </xf>
    <xf numFmtId="38" fontId="5" fillId="0" borderId="13" xfId="49" applyFont="1" applyFill="1" applyBorder="1" applyAlignment="1" applyProtection="1">
      <alignment horizontal="distributed" vertical="center"/>
      <protection/>
    </xf>
    <xf numFmtId="177" fontId="4" fillId="0" borderId="28" xfId="0" applyNumberFormat="1" applyFont="1" applyBorder="1" applyAlignment="1">
      <alignment horizontal="distributed" vertical="center"/>
    </xf>
    <xf numFmtId="177" fontId="4" fillId="0" borderId="26" xfId="0" applyNumberFormat="1" applyFont="1" applyBorder="1" applyAlignment="1">
      <alignment horizontal="distributed" vertical="center"/>
    </xf>
    <xf numFmtId="177" fontId="4" fillId="0" borderId="28" xfId="0" applyNumberFormat="1" applyFont="1" applyBorder="1" applyAlignment="1">
      <alignment horizontal="distributed" vertical="center" indent="1"/>
    </xf>
    <xf numFmtId="177" fontId="4" fillId="0" borderId="26" xfId="0" applyNumberFormat="1" applyFont="1" applyBorder="1" applyAlignment="1">
      <alignment horizontal="distributed" vertical="center" indent="1"/>
    </xf>
    <xf numFmtId="177" fontId="4" fillId="0" borderId="28" xfId="0" applyNumberFormat="1" applyFont="1" applyBorder="1" applyAlignment="1">
      <alignment horizontal="distributed" vertical="center" wrapText="1"/>
    </xf>
    <xf numFmtId="177" fontId="4" fillId="0" borderId="26" xfId="0" applyNumberFormat="1" applyFont="1" applyBorder="1" applyAlignment="1">
      <alignment horizontal="distributed" vertical="center" wrapText="1"/>
    </xf>
    <xf numFmtId="177" fontId="4" fillId="0" borderId="18" xfId="0" applyNumberFormat="1" applyFont="1" applyBorder="1" applyAlignment="1">
      <alignment horizontal="distributed" vertical="center" indent="2"/>
    </xf>
    <xf numFmtId="177" fontId="4" fillId="0" borderId="26" xfId="0" applyNumberFormat="1" applyFont="1" applyBorder="1" applyAlignment="1">
      <alignment horizontal="distributed" vertical="center" indent="2"/>
    </xf>
    <xf numFmtId="177" fontId="4" fillId="0" borderId="28" xfId="0" applyNumberFormat="1" applyFont="1" applyBorder="1" applyAlignment="1">
      <alignment horizontal="distributed" vertical="center" wrapText="1" indent="1"/>
    </xf>
    <xf numFmtId="177" fontId="4" fillId="0" borderId="18" xfId="0" applyNumberFormat="1" applyFont="1" applyBorder="1" applyAlignment="1">
      <alignment horizontal="distributed" vertical="center" wrapText="1" indent="1"/>
    </xf>
    <xf numFmtId="177" fontId="4" fillId="0" borderId="28" xfId="0" applyNumberFormat="1" applyFont="1" applyBorder="1" applyAlignment="1">
      <alignment horizontal="distributed" vertical="center" wrapText="1" indent="1" shrinkToFit="1"/>
    </xf>
    <xf numFmtId="177" fontId="4" fillId="0" borderId="26" xfId="0" applyNumberFormat="1" applyFont="1" applyBorder="1" applyAlignment="1">
      <alignment horizontal="distributed" vertical="center" wrapText="1" indent="1" shrinkToFit="1"/>
    </xf>
    <xf numFmtId="0" fontId="5" fillId="0" borderId="0" xfId="0" applyFont="1" applyFill="1" applyBorder="1" applyAlignment="1" applyProtection="1">
      <alignment horizontal="distributed" vertical="center"/>
      <protection/>
    </xf>
    <xf numFmtId="0" fontId="5" fillId="0" borderId="13"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3" xfId="0" applyFont="1" applyFill="1" applyBorder="1" applyAlignment="1" applyProtection="1">
      <alignment horizontal="distributed" vertical="center"/>
      <protection/>
    </xf>
    <xf numFmtId="0" fontId="3"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4" fillId="0" borderId="0" xfId="0" applyFont="1" applyBorder="1" applyAlignment="1">
      <alignment horizontal="distributed"/>
    </xf>
    <xf numFmtId="0" fontId="4" fillId="0" borderId="13" xfId="0" applyFont="1" applyBorder="1" applyAlignment="1">
      <alignment horizontal="distributed"/>
    </xf>
    <xf numFmtId="38" fontId="7" fillId="0" borderId="0" xfId="49" applyFont="1" applyFill="1" applyAlignment="1">
      <alignment horizontal="left" vertical="top"/>
    </xf>
    <xf numFmtId="0" fontId="7" fillId="0" borderId="0" xfId="0" applyFont="1" applyFill="1" applyAlignment="1">
      <alignment horizontal="left" vertical="top"/>
    </xf>
    <xf numFmtId="38" fontId="4" fillId="0" borderId="48" xfId="49" applyFont="1" applyFill="1" applyBorder="1" applyAlignment="1">
      <alignment horizontal="distributed" vertical="center" wrapText="1"/>
    </xf>
    <xf numFmtId="38" fontId="4" fillId="0" borderId="47" xfId="49" applyFont="1" applyFill="1" applyBorder="1" applyAlignment="1">
      <alignment horizontal="distributed" vertical="center" wrapText="1"/>
    </xf>
    <xf numFmtId="38" fontId="4" fillId="0" borderId="0" xfId="49" applyFont="1" applyFill="1" applyAlignment="1">
      <alignment horizontal="distributed" vertical="center" wrapText="1"/>
    </xf>
    <xf numFmtId="38" fontId="4" fillId="0" borderId="49" xfId="49" applyFont="1" applyFill="1" applyBorder="1" applyAlignment="1">
      <alignment horizontal="distributed" vertical="center" wrapText="1"/>
    </xf>
    <xf numFmtId="38" fontId="4" fillId="0" borderId="18" xfId="49" applyFont="1" applyFill="1" applyBorder="1" applyAlignment="1">
      <alignment horizontal="distributed" vertical="center" wrapText="1"/>
    </xf>
    <xf numFmtId="38" fontId="4" fillId="0" borderId="26" xfId="49" applyFont="1" applyFill="1" applyBorder="1" applyAlignment="1">
      <alignment horizontal="distributed" vertical="center" wrapText="1"/>
    </xf>
    <xf numFmtId="38" fontId="4" fillId="0" borderId="50" xfId="49" applyFont="1" applyFill="1" applyBorder="1" applyAlignment="1">
      <alignment horizontal="distributed" vertical="center"/>
    </xf>
    <xf numFmtId="38" fontId="4" fillId="0" borderId="36" xfId="49" applyFont="1" applyFill="1" applyBorder="1" applyAlignment="1">
      <alignment horizontal="distributed" vertical="center"/>
    </xf>
    <xf numFmtId="38" fontId="4" fillId="0" borderId="50" xfId="49" applyFont="1" applyFill="1" applyBorder="1" applyAlignment="1">
      <alignment horizontal="distributed" vertical="center" indent="1"/>
    </xf>
    <xf numFmtId="38" fontId="4" fillId="0" borderId="36" xfId="49" applyFont="1" applyFill="1" applyBorder="1" applyAlignment="1">
      <alignment horizontal="distributed" vertical="center" indent="1"/>
    </xf>
    <xf numFmtId="38" fontId="4" fillId="0" borderId="24" xfId="49" applyFont="1" applyFill="1" applyBorder="1" applyAlignment="1" applyProtection="1">
      <alignment horizontal="distributed" vertical="center" wrapText="1"/>
      <protection/>
    </xf>
    <xf numFmtId="38" fontId="4" fillId="0" borderId="27" xfId="49" applyFont="1" applyFill="1" applyBorder="1" applyAlignment="1">
      <alignment horizontal="distributed" vertical="center" wrapText="1"/>
    </xf>
    <xf numFmtId="38" fontId="21" fillId="0" borderId="0" xfId="49" applyFont="1" applyFill="1" applyBorder="1" applyAlignment="1">
      <alignment horizontal="center" vertical="center"/>
    </xf>
    <xf numFmtId="38" fontId="4" fillId="0" borderId="21" xfId="49" applyFont="1" applyFill="1" applyBorder="1" applyAlignment="1">
      <alignment horizontal="center" vertical="center" wrapText="1"/>
    </xf>
    <xf numFmtId="38" fontId="4" fillId="0" borderId="14" xfId="49" applyFont="1" applyFill="1" applyBorder="1" applyAlignment="1">
      <alignment horizontal="center" vertical="center" wrapText="1"/>
    </xf>
    <xf numFmtId="38" fontId="4" fillId="0" borderId="35" xfId="49" applyFont="1" applyFill="1" applyBorder="1" applyAlignment="1">
      <alignment horizontal="distributed" vertical="center" indent="1"/>
    </xf>
    <xf numFmtId="38" fontId="5" fillId="0" borderId="0" xfId="49" applyFont="1" applyFill="1" applyBorder="1" applyAlignment="1">
      <alignment horizontal="distributed" vertical="center"/>
    </xf>
    <xf numFmtId="38" fontId="5" fillId="0" borderId="13" xfId="49" applyFont="1" applyFill="1" applyBorder="1" applyAlignment="1">
      <alignment horizontal="distributed" vertical="center"/>
    </xf>
    <xf numFmtId="38" fontId="5" fillId="0" borderId="49" xfId="49" applyFont="1" applyFill="1" applyBorder="1" applyAlignment="1">
      <alignment horizontal="distributed" vertical="center"/>
    </xf>
    <xf numFmtId="38" fontId="4" fillId="0" borderId="51" xfId="49" applyFont="1" applyFill="1" applyBorder="1" applyAlignment="1" applyProtection="1">
      <alignment horizontal="distributed" vertical="center" wrapText="1"/>
      <protection/>
    </xf>
    <xf numFmtId="38" fontId="4" fillId="0" borderId="28" xfId="49" applyFont="1" applyFill="1" applyBorder="1" applyAlignment="1">
      <alignment horizontal="distributed" vertical="center" wrapText="1"/>
    </xf>
    <xf numFmtId="0" fontId="4" fillId="0" borderId="0" xfId="0" applyFont="1" applyFill="1" applyBorder="1" applyAlignment="1" applyProtection="1">
      <alignment horizontal="center" vertical="center"/>
      <protection/>
    </xf>
    <xf numFmtId="0" fontId="4" fillId="0" borderId="49" xfId="0" applyFont="1" applyFill="1" applyBorder="1" applyAlignment="1" applyProtection="1" quotePrefix="1">
      <alignment horizontal="center" vertical="center"/>
      <protection/>
    </xf>
    <xf numFmtId="38" fontId="4" fillId="0" borderId="0" xfId="49" applyFont="1" applyFill="1" applyBorder="1" applyAlignment="1">
      <alignment horizontal="distributed" vertical="center" wrapText="1"/>
    </xf>
    <xf numFmtId="38" fontId="4" fillId="0" borderId="34" xfId="49" applyFont="1" applyFill="1" applyBorder="1" applyAlignment="1">
      <alignment horizontal="distributed" vertical="center"/>
    </xf>
    <xf numFmtId="38" fontId="4" fillId="0" borderId="33" xfId="49" applyFont="1" applyFill="1" applyBorder="1" applyAlignment="1">
      <alignment horizontal="distributed" vertical="center"/>
    </xf>
    <xf numFmtId="38" fontId="4" fillId="0" borderId="52" xfId="49" applyFont="1" applyFill="1" applyBorder="1" applyAlignment="1">
      <alignment horizontal="distributed" vertical="center" indent="1"/>
    </xf>
    <xf numFmtId="38" fontId="4" fillId="0" borderId="22" xfId="49" applyFont="1" applyFill="1" applyBorder="1" applyAlignment="1">
      <alignment horizontal="distributed" vertical="center" indent="1"/>
    </xf>
    <xf numFmtId="38" fontId="4" fillId="0" borderId="21" xfId="49" applyFont="1" applyFill="1" applyBorder="1" applyAlignment="1">
      <alignment horizontal="distributed" vertical="center" indent="1"/>
    </xf>
    <xf numFmtId="38" fontId="4" fillId="0" borderId="29" xfId="49" applyFont="1" applyFill="1" applyBorder="1" applyAlignment="1">
      <alignment horizontal="center" vertical="center" wrapText="1" shrinkToFit="1"/>
    </xf>
    <xf numFmtId="38" fontId="4" fillId="0" borderId="34" xfId="49" applyFont="1" applyFill="1" applyBorder="1" applyAlignment="1">
      <alignment horizontal="distributed" vertical="center" wrapText="1" shrinkToFit="1"/>
    </xf>
    <xf numFmtId="38" fontId="4" fillId="0" borderId="33" xfId="49" applyFont="1" applyFill="1" applyBorder="1" applyAlignment="1">
      <alignment horizontal="distributed" vertical="center" wrapText="1" shrinkToFit="1"/>
    </xf>
    <xf numFmtId="38" fontId="4" fillId="0" borderId="34" xfId="49" applyFont="1" applyFill="1" applyBorder="1" applyAlignment="1">
      <alignment horizontal="distributed" vertical="center" wrapText="1" indent="1" shrinkToFit="1"/>
    </xf>
    <xf numFmtId="38" fontId="4" fillId="0" borderId="33" xfId="49" applyFont="1" applyFill="1" applyBorder="1" applyAlignment="1">
      <alignment horizontal="distributed" vertical="center" wrapText="1" indent="1" shrinkToFit="1"/>
    </xf>
    <xf numFmtId="38" fontId="4" fillId="0" borderId="30" xfId="49" applyFont="1" applyFill="1" applyBorder="1" applyAlignment="1">
      <alignment horizontal="distributed" vertical="center"/>
    </xf>
    <xf numFmtId="38" fontId="4" fillId="0" borderId="53" xfId="49" applyFont="1" applyFill="1" applyBorder="1" applyAlignment="1">
      <alignment horizontal="distributed" vertical="center"/>
    </xf>
    <xf numFmtId="38" fontId="4" fillId="0" borderId="29" xfId="49" applyFont="1" applyFill="1" applyBorder="1" applyAlignment="1">
      <alignment horizontal="distributed" vertical="center" wrapText="1" shrinkToFit="1"/>
    </xf>
    <xf numFmtId="38" fontId="4" fillId="0" borderId="17" xfId="49" applyFont="1" applyFill="1" applyBorder="1" applyAlignment="1">
      <alignment horizontal="left" vertical="distributed" textRotation="255" wrapText="1"/>
    </xf>
    <xf numFmtId="38" fontId="4" fillId="0" borderId="13" xfId="49" applyFont="1" applyFill="1" applyBorder="1" applyAlignment="1">
      <alignment horizontal="left" vertical="distributed" textRotation="255" wrapText="1"/>
    </xf>
    <xf numFmtId="38" fontId="4" fillId="0" borderId="20" xfId="49" applyFont="1" applyFill="1" applyBorder="1" applyAlignment="1">
      <alignment horizontal="left" vertical="distributed" textRotation="255" wrapText="1"/>
    </xf>
    <xf numFmtId="38" fontId="5" fillId="0" borderId="16" xfId="49" applyFont="1" applyFill="1" applyBorder="1" applyAlignment="1">
      <alignment horizontal="right" vertical="center"/>
    </xf>
    <xf numFmtId="0" fontId="5" fillId="0" borderId="16" xfId="0" applyFont="1" applyFill="1" applyBorder="1" applyAlignment="1">
      <alignment horizontal="right" vertical="center"/>
    </xf>
    <xf numFmtId="38" fontId="4" fillId="0" borderId="14" xfId="49" applyFont="1" applyFill="1" applyBorder="1" applyAlignment="1">
      <alignment horizontal="right" vertical="center"/>
    </xf>
    <xf numFmtId="38" fontId="4" fillId="0" borderId="0" xfId="49" applyFont="1" applyFill="1" applyAlignment="1">
      <alignment horizontal="right" vertical="center"/>
    </xf>
    <xf numFmtId="38" fontId="4" fillId="0" borderId="44" xfId="49" applyFont="1" applyFill="1" applyBorder="1" applyAlignment="1">
      <alignment horizontal="distributed" vertical="center" wrapText="1"/>
    </xf>
    <xf numFmtId="38" fontId="4" fillId="0" borderId="45" xfId="49" applyFont="1" applyFill="1" applyBorder="1" applyAlignment="1">
      <alignment horizontal="distributed" vertical="center" wrapText="1"/>
    </xf>
    <xf numFmtId="38" fontId="4" fillId="0" borderId="0" xfId="49" applyFont="1" applyFill="1" applyBorder="1" applyAlignment="1">
      <alignment horizontal="distributed" vertical="center" wrapText="1"/>
    </xf>
    <xf numFmtId="38" fontId="4" fillId="0" borderId="13" xfId="49" applyFont="1" applyFill="1" applyBorder="1" applyAlignment="1">
      <alignment horizontal="distributed" vertical="center" wrapText="1"/>
    </xf>
    <xf numFmtId="38" fontId="4" fillId="0" borderId="14" xfId="49" applyFont="1" applyFill="1" applyBorder="1" applyAlignment="1">
      <alignment horizontal="distributed" vertical="center" wrapText="1"/>
    </xf>
    <xf numFmtId="38" fontId="4" fillId="0" borderId="20" xfId="49" applyFont="1" applyFill="1" applyBorder="1" applyAlignment="1">
      <alignment horizontal="distributed" vertical="center" wrapText="1"/>
    </xf>
    <xf numFmtId="38" fontId="4" fillId="0" borderId="20" xfId="49" applyFont="1" applyFill="1" applyBorder="1" applyAlignment="1">
      <alignment horizontal="distributed" vertical="center" indent="5"/>
    </xf>
    <xf numFmtId="38" fontId="4" fillId="0" borderId="33" xfId="49" applyFont="1" applyFill="1" applyBorder="1" applyAlignment="1">
      <alignment horizontal="distributed" vertical="center" indent="5"/>
    </xf>
    <xf numFmtId="38" fontId="4" fillId="0" borderId="29" xfId="49" applyFont="1" applyFill="1" applyBorder="1" applyAlignment="1">
      <alignment horizontal="center" vertical="center" shrinkToFit="1"/>
    </xf>
    <xf numFmtId="38" fontId="4" fillId="0" borderId="0" xfId="49" applyFont="1" applyFill="1" applyBorder="1" applyAlignment="1">
      <alignment horizontal="right" vertical="center"/>
    </xf>
    <xf numFmtId="38" fontId="4" fillId="0" borderId="21" xfId="49" applyFont="1" applyFill="1" applyBorder="1" applyAlignment="1">
      <alignment horizontal="distributed" vertical="center" indent="5"/>
    </xf>
    <xf numFmtId="38" fontId="4" fillId="0" borderId="53" xfId="49" applyFont="1" applyFill="1" applyBorder="1" applyAlignment="1">
      <alignment horizontal="center" vertical="center" shrinkToFit="1"/>
    </xf>
    <xf numFmtId="38" fontId="4" fillId="0" borderId="17" xfId="49" applyFont="1" applyFill="1" applyBorder="1" applyAlignment="1">
      <alignment horizontal="center" vertical="center" shrinkToFit="1"/>
    </xf>
    <xf numFmtId="0" fontId="19" fillId="0" borderId="33" xfId="0" applyFont="1" applyFill="1" applyBorder="1" applyAlignment="1">
      <alignment horizontal="distributed" indent="1"/>
    </xf>
    <xf numFmtId="38" fontId="4" fillId="0" borderId="34" xfId="49" applyFont="1" applyFill="1" applyBorder="1" applyAlignment="1">
      <alignment horizontal="center" vertical="center" wrapText="1" shrinkToFit="1"/>
    </xf>
    <xf numFmtId="38" fontId="4" fillId="0" borderId="0" xfId="49" applyFont="1" applyFill="1" applyBorder="1" applyAlignment="1">
      <alignment horizontal="distributed" vertical="center"/>
    </xf>
    <xf numFmtId="38" fontId="4" fillId="0" borderId="22" xfId="49" applyFont="1" applyFill="1" applyBorder="1" applyAlignment="1">
      <alignment horizontal="right" vertical="center"/>
    </xf>
    <xf numFmtId="38" fontId="4" fillId="0" borderId="34" xfId="49" applyFont="1" applyFill="1" applyBorder="1" applyAlignment="1">
      <alignment horizontal="distributed" vertical="center" shrinkToFit="1"/>
    </xf>
    <xf numFmtId="38" fontId="4" fillId="0" borderId="33" xfId="49" applyFont="1" applyFill="1" applyBorder="1" applyAlignment="1">
      <alignment horizontal="distributed" vertical="center" shrinkToFit="1"/>
    </xf>
    <xf numFmtId="38" fontId="5" fillId="0" borderId="0" xfId="49" applyFont="1" applyFill="1" applyBorder="1" applyAlignment="1">
      <alignment horizontal="right" vertical="center"/>
    </xf>
    <xf numFmtId="38" fontId="4" fillId="0" borderId="17" xfId="49" applyFont="1" applyFill="1" applyBorder="1" applyAlignment="1">
      <alignment horizontal="left" vertical="center" textRotation="255" wrapText="1"/>
    </xf>
    <xf numFmtId="38" fontId="4" fillId="0" borderId="13" xfId="49" applyFont="1" applyFill="1" applyBorder="1" applyAlignment="1">
      <alignment horizontal="left" vertical="center" textRotation="255" wrapText="1"/>
    </xf>
    <xf numFmtId="38" fontId="4" fillId="0" borderId="20" xfId="49" applyFont="1" applyFill="1" applyBorder="1" applyAlignment="1">
      <alignment horizontal="left" vertical="center" textRotation="255" wrapText="1"/>
    </xf>
    <xf numFmtId="38" fontId="5" fillId="0" borderId="16" xfId="49" applyFont="1" applyFill="1" applyBorder="1" applyAlignment="1">
      <alignment horizontal="distributed" vertical="center"/>
    </xf>
    <xf numFmtId="38" fontId="5" fillId="0" borderId="31" xfId="49" applyFont="1" applyFill="1" applyBorder="1" applyAlignment="1">
      <alignment horizontal="right" vertical="center"/>
    </xf>
    <xf numFmtId="38" fontId="5" fillId="0" borderId="22" xfId="49" applyFont="1" applyFill="1" applyBorder="1" applyAlignment="1">
      <alignment horizontal="right" vertical="center"/>
    </xf>
    <xf numFmtId="177" fontId="4" fillId="0" borderId="0" xfId="49" applyNumberFormat="1" applyFont="1" applyFill="1" applyAlignment="1">
      <alignment horizontal="right" vertical="center"/>
    </xf>
    <xf numFmtId="38" fontId="4" fillId="0" borderId="14" xfId="49" applyFont="1" applyFill="1" applyBorder="1" applyAlignment="1">
      <alignment horizontal="distributed" vertical="center"/>
    </xf>
    <xf numFmtId="38" fontId="5" fillId="0" borderId="34" xfId="49" applyFont="1" applyFill="1" applyBorder="1" applyAlignment="1">
      <alignment horizontal="distributed" vertical="center"/>
    </xf>
    <xf numFmtId="38" fontId="5" fillId="0" borderId="54" xfId="49" applyFont="1" applyFill="1" applyBorder="1" applyAlignment="1">
      <alignment horizontal="distributed" vertical="center"/>
    </xf>
    <xf numFmtId="38" fontId="4" fillId="0" borderId="54" xfId="49" applyFont="1" applyFill="1" applyBorder="1" applyAlignment="1">
      <alignment horizontal="distributed" vertical="center"/>
    </xf>
    <xf numFmtId="38" fontId="4" fillId="0" borderId="21" xfId="49" applyFont="1" applyFill="1" applyBorder="1" applyAlignment="1">
      <alignment horizontal="right" vertical="center"/>
    </xf>
    <xf numFmtId="38" fontId="4" fillId="0" borderId="54" xfId="49" applyFont="1" applyFill="1" applyBorder="1" applyAlignment="1">
      <alignment horizontal="distributed" vertical="center" wrapText="1"/>
    </xf>
    <xf numFmtId="38" fontId="4" fillId="0" borderId="33" xfId="49" applyFont="1" applyFill="1" applyBorder="1" applyAlignment="1">
      <alignment horizontal="distributed" vertical="center"/>
    </xf>
    <xf numFmtId="38" fontId="20" fillId="0" borderId="0" xfId="49" applyFont="1" applyFill="1" applyAlignment="1">
      <alignment horizontal="center" vertical="center"/>
    </xf>
    <xf numFmtId="38" fontId="4" fillId="0" borderId="33"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31" xfId="49" applyFont="1" applyFill="1" applyBorder="1" applyAlignment="1">
      <alignment horizontal="distributed" vertical="center" indent="1"/>
    </xf>
    <xf numFmtId="38" fontId="4" fillId="0" borderId="16" xfId="49" applyFont="1" applyFill="1" applyBorder="1" applyAlignment="1">
      <alignment horizontal="distributed" vertical="center" indent="1"/>
    </xf>
    <xf numFmtId="38" fontId="4" fillId="0" borderId="14" xfId="49" applyFont="1" applyFill="1" applyBorder="1" applyAlignment="1">
      <alignment horizontal="distributed" vertical="center" indent="1"/>
    </xf>
    <xf numFmtId="38" fontId="4" fillId="0" borderId="53" xfId="49" applyFont="1" applyFill="1" applyBorder="1" applyAlignment="1">
      <alignment horizontal="center" vertical="center"/>
    </xf>
    <xf numFmtId="38" fontId="4" fillId="0" borderId="46" xfId="49" applyFont="1" applyFill="1" applyBorder="1" applyAlignment="1">
      <alignment horizontal="center" vertical="center" wrapText="1"/>
    </xf>
    <xf numFmtId="38" fontId="4" fillId="0" borderId="54" xfId="49" applyFont="1" applyFill="1" applyBorder="1" applyAlignment="1">
      <alignment horizontal="center" vertical="center" wrapText="1"/>
    </xf>
    <xf numFmtId="38" fontId="4" fillId="0" borderId="33" xfId="49" applyFont="1" applyFill="1" applyBorder="1" applyAlignment="1">
      <alignment horizontal="center" vertical="center" wrapText="1"/>
    </xf>
    <xf numFmtId="38" fontId="4" fillId="0" borderId="55" xfId="49" applyFont="1" applyFill="1" applyBorder="1" applyAlignment="1">
      <alignment horizontal="distributed" vertical="center" indent="6"/>
    </xf>
    <xf numFmtId="38" fontId="4" fillId="0" borderId="56" xfId="49" applyFont="1" applyFill="1" applyBorder="1" applyAlignment="1">
      <alignment horizontal="distributed" vertical="center" indent="6"/>
    </xf>
    <xf numFmtId="38" fontId="4" fillId="0" borderId="57" xfId="49" applyFont="1" applyFill="1" applyBorder="1" applyAlignment="1">
      <alignment horizontal="distributed" vertical="center" indent="6"/>
    </xf>
    <xf numFmtId="38" fontId="4" fillId="0" borderId="55" xfId="49" applyFont="1" applyFill="1" applyBorder="1" applyAlignment="1">
      <alignment horizontal="distributed" vertical="center" indent="10"/>
    </xf>
    <xf numFmtId="38" fontId="4" fillId="0" borderId="56" xfId="49" applyFont="1" applyFill="1" applyBorder="1" applyAlignment="1">
      <alignment horizontal="distributed" vertical="center" indent="10"/>
    </xf>
    <xf numFmtId="38" fontId="4" fillId="0" borderId="57" xfId="49" applyFont="1" applyFill="1" applyBorder="1" applyAlignment="1">
      <alignment horizontal="distributed" vertical="center" indent="10"/>
    </xf>
    <xf numFmtId="38" fontId="8" fillId="0" borderId="12" xfId="49" applyFont="1" applyFill="1" applyBorder="1" applyAlignment="1">
      <alignment horizontal="center" vertical="center"/>
    </xf>
    <xf numFmtId="38" fontId="4" fillId="0" borderId="46" xfId="49" applyFont="1" applyFill="1" applyBorder="1" applyAlignment="1">
      <alignment horizontal="distributed" vertical="center" wrapText="1" indent="1"/>
    </xf>
    <xf numFmtId="38" fontId="4" fillId="0" borderId="54" xfId="49" applyFont="1" applyFill="1" applyBorder="1" applyAlignment="1">
      <alignment horizontal="distributed" vertical="center" wrapText="1" indent="1"/>
    </xf>
    <xf numFmtId="38" fontId="4" fillId="0" borderId="33" xfId="49" applyFont="1" applyFill="1" applyBorder="1" applyAlignment="1">
      <alignment horizontal="distributed" vertical="center" wrapText="1" indent="1"/>
    </xf>
    <xf numFmtId="38" fontId="4" fillId="0" borderId="58" xfId="49" applyFont="1" applyFill="1" applyBorder="1" applyAlignment="1">
      <alignment horizontal="center" vertical="center"/>
    </xf>
    <xf numFmtId="0" fontId="4" fillId="0" borderId="33" xfId="61" applyFont="1" applyFill="1" applyBorder="1" applyAlignment="1">
      <alignment horizontal="distributed" vertical="center" wrapText="1"/>
      <protection/>
    </xf>
    <xf numFmtId="0" fontId="4" fillId="0" borderId="29" xfId="61" applyFont="1" applyFill="1" applyBorder="1" applyAlignment="1">
      <alignment horizontal="distributed" vertical="center" wrapText="1"/>
      <protection/>
    </xf>
    <xf numFmtId="0" fontId="4" fillId="0" borderId="44" xfId="61" applyFont="1" applyFill="1" applyBorder="1" applyAlignment="1">
      <alignment horizontal="distributed" vertical="center" wrapText="1" indent="2"/>
      <protection/>
    </xf>
    <xf numFmtId="0" fontId="4" fillId="0" borderId="45" xfId="61" applyFont="1" applyFill="1" applyBorder="1" applyAlignment="1">
      <alignment horizontal="distributed" vertical="center" wrapText="1" indent="2"/>
      <protection/>
    </xf>
    <xf numFmtId="0" fontId="4" fillId="0" borderId="0" xfId="61" applyFont="1" applyFill="1" applyBorder="1" applyAlignment="1">
      <alignment horizontal="distributed" vertical="center" wrapText="1" indent="2"/>
      <protection/>
    </xf>
    <xf numFmtId="0" fontId="4" fillId="0" borderId="13" xfId="61" applyFont="1" applyFill="1" applyBorder="1" applyAlignment="1">
      <alignment horizontal="distributed" vertical="center" wrapText="1" indent="2"/>
      <protection/>
    </xf>
    <xf numFmtId="0" fontId="4" fillId="0" borderId="14" xfId="61" applyFont="1" applyFill="1" applyBorder="1" applyAlignment="1">
      <alignment horizontal="distributed" vertical="center" wrapText="1" indent="2"/>
      <protection/>
    </xf>
    <xf numFmtId="0" fontId="4" fillId="0" borderId="20" xfId="61" applyFont="1" applyFill="1" applyBorder="1" applyAlignment="1">
      <alignment horizontal="distributed" vertical="center" wrapText="1" indent="2"/>
      <protection/>
    </xf>
    <xf numFmtId="0" fontId="4" fillId="0" borderId="46" xfId="61" applyFont="1" applyFill="1" applyBorder="1" applyAlignment="1">
      <alignment horizontal="distributed" vertical="center" wrapText="1"/>
      <protection/>
    </xf>
    <xf numFmtId="0" fontId="4" fillId="0" borderId="54" xfId="61" applyFont="1" applyFill="1" applyBorder="1" applyAlignment="1">
      <alignment horizontal="distributed" vertical="center" wrapText="1"/>
      <protection/>
    </xf>
    <xf numFmtId="0" fontId="4" fillId="0" borderId="46" xfId="61" applyFont="1" applyFill="1" applyBorder="1" applyAlignment="1">
      <alignment horizontal="distributed" vertical="center" wrapText="1" indent="1"/>
      <protection/>
    </xf>
    <xf numFmtId="0" fontId="4" fillId="0" borderId="54" xfId="61" applyFont="1" applyFill="1" applyBorder="1" applyAlignment="1">
      <alignment horizontal="distributed" vertical="center" wrapText="1" indent="1"/>
      <protection/>
    </xf>
    <xf numFmtId="0" fontId="4" fillId="0" borderId="33" xfId="61" applyFont="1" applyFill="1" applyBorder="1" applyAlignment="1">
      <alignment horizontal="distributed" vertical="center" wrapText="1" indent="1"/>
      <protection/>
    </xf>
    <xf numFmtId="0" fontId="4" fillId="0" borderId="52" xfId="61" applyFont="1" applyFill="1" applyBorder="1" applyAlignment="1">
      <alignment horizontal="distributed" vertical="center" wrapText="1"/>
      <protection/>
    </xf>
    <xf numFmtId="0" fontId="4" fillId="0" borderId="45" xfId="61" applyFont="1" applyFill="1" applyBorder="1" applyAlignment="1">
      <alignment horizontal="distributed" vertical="center" wrapText="1"/>
      <protection/>
    </xf>
    <xf numFmtId="0" fontId="4" fillId="0" borderId="22" xfId="61" applyFont="1" applyFill="1" applyBorder="1" applyAlignment="1">
      <alignment horizontal="distributed" vertical="center" wrapText="1"/>
      <protection/>
    </xf>
    <xf numFmtId="0" fontId="4" fillId="0" borderId="13" xfId="61" applyFont="1" applyFill="1" applyBorder="1" applyAlignment="1">
      <alignment horizontal="distributed" vertical="center" wrapText="1"/>
      <protection/>
    </xf>
    <xf numFmtId="0" fontId="4" fillId="0" borderId="21" xfId="61" applyFont="1" applyFill="1" applyBorder="1" applyAlignment="1">
      <alignment horizontal="distributed" vertical="center" wrapText="1"/>
      <protection/>
    </xf>
    <xf numFmtId="0" fontId="4" fillId="0" borderId="20" xfId="61" applyFont="1" applyFill="1" applyBorder="1" applyAlignment="1">
      <alignment horizontal="distributed" vertical="center" wrapText="1"/>
      <protection/>
    </xf>
    <xf numFmtId="0" fontId="4" fillId="0" borderId="52" xfId="61" applyFont="1" applyFill="1" applyBorder="1" applyAlignment="1">
      <alignment horizontal="center" vertical="center" wrapText="1"/>
      <protection/>
    </xf>
    <xf numFmtId="0" fontId="4" fillId="0" borderId="22"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56" xfId="61" applyFont="1" applyFill="1" applyBorder="1" applyAlignment="1">
      <alignment horizontal="center" vertical="center" wrapText="1"/>
      <protection/>
    </xf>
    <xf numFmtId="0" fontId="4" fillId="0" borderId="57"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34" xfId="61" applyFont="1" applyFill="1" applyBorder="1" applyAlignment="1">
      <alignment horizontal="distributed" vertical="center" wrapText="1" indent="1"/>
      <protection/>
    </xf>
    <xf numFmtId="0" fontId="4" fillId="0" borderId="29" xfId="61" applyFont="1" applyFill="1" applyBorder="1" applyAlignment="1">
      <alignment horizontal="center" vertical="center" wrapText="1"/>
      <protection/>
    </xf>
    <xf numFmtId="38" fontId="4" fillId="0" borderId="17" xfId="49" applyFont="1" applyFill="1" applyBorder="1" applyAlignment="1">
      <alignment vertical="distributed" textRotation="255" wrapText="1"/>
    </xf>
    <xf numFmtId="38" fontId="4" fillId="0" borderId="13" xfId="49" applyFont="1" applyFill="1" applyBorder="1" applyAlignment="1">
      <alignment vertical="distributed" textRotation="255" wrapText="1"/>
    </xf>
    <xf numFmtId="38" fontId="4" fillId="0" borderId="20" xfId="49" applyFont="1" applyFill="1" applyBorder="1" applyAlignment="1">
      <alignment vertical="distributed" textRotation="255" wrapText="1"/>
    </xf>
    <xf numFmtId="0" fontId="4" fillId="0" borderId="52" xfId="61" applyFont="1" applyFill="1" applyBorder="1" applyAlignment="1">
      <alignment horizontal="distributed" vertical="center" wrapText="1" indent="2"/>
      <protection/>
    </xf>
    <xf numFmtId="0" fontId="4" fillId="0" borderId="21" xfId="61" applyFont="1" applyFill="1" applyBorder="1" applyAlignment="1">
      <alignment horizontal="distributed" vertical="center" wrapText="1" indent="2"/>
      <protection/>
    </xf>
    <xf numFmtId="0" fontId="4" fillId="0" borderId="52" xfId="61" applyFont="1" applyFill="1" applyBorder="1" applyAlignment="1">
      <alignment horizontal="distributed" vertical="center" wrapText="1" indent="3"/>
      <protection/>
    </xf>
    <xf numFmtId="0" fontId="4" fillId="0" borderId="45" xfId="61" applyFont="1" applyFill="1" applyBorder="1" applyAlignment="1">
      <alignment horizontal="distributed" vertical="center" wrapText="1" indent="3"/>
      <protection/>
    </xf>
    <xf numFmtId="0" fontId="4" fillId="0" borderId="21" xfId="61" applyFont="1" applyFill="1" applyBorder="1" applyAlignment="1">
      <alignment horizontal="distributed" vertical="center" wrapText="1" indent="3"/>
      <protection/>
    </xf>
    <xf numFmtId="0" fontId="4" fillId="0" borderId="20" xfId="61" applyFont="1" applyFill="1" applyBorder="1" applyAlignment="1">
      <alignment horizontal="distributed" vertical="center" wrapText="1" indent="3"/>
      <protection/>
    </xf>
    <xf numFmtId="0" fontId="4" fillId="0" borderId="17" xfId="61" applyFont="1" applyFill="1" applyBorder="1" applyAlignment="1">
      <alignment vertical="center" textRotation="255" wrapText="1"/>
      <protection/>
    </xf>
    <xf numFmtId="0" fontId="4" fillId="0" borderId="13" xfId="61" applyFont="1" applyFill="1" applyBorder="1" applyAlignment="1">
      <alignment vertical="center" textRotation="255" wrapText="1"/>
      <protection/>
    </xf>
    <xf numFmtId="0" fontId="4" fillId="0" borderId="20" xfId="61" applyFont="1" applyFill="1" applyBorder="1" applyAlignment="1">
      <alignment vertical="center" textRotation="255" wrapText="1"/>
      <protection/>
    </xf>
    <xf numFmtId="0" fontId="4" fillId="0" borderId="46" xfId="61" applyFont="1" applyFill="1" applyBorder="1" applyAlignment="1">
      <alignment horizontal="distributed" vertical="center" wrapText="1"/>
      <protection/>
    </xf>
    <xf numFmtId="0" fontId="4" fillId="0" borderId="33" xfId="61" applyFont="1" applyFill="1" applyBorder="1" applyAlignment="1">
      <alignment horizontal="distributed" vertical="center" wrapText="1"/>
      <protection/>
    </xf>
    <xf numFmtId="0" fontId="4" fillId="0" borderId="52" xfId="61" applyFont="1" applyFill="1" applyBorder="1" applyAlignment="1">
      <alignment horizontal="distributed" vertical="center" wrapText="1" indent="1"/>
      <protection/>
    </xf>
    <xf numFmtId="0" fontId="4" fillId="0" borderId="21" xfId="61" applyFont="1" applyFill="1" applyBorder="1" applyAlignment="1">
      <alignment horizontal="distributed" vertical="center" wrapText="1" indent="1"/>
      <protection/>
    </xf>
    <xf numFmtId="0" fontId="4" fillId="0" borderId="22" xfId="61" applyFont="1" applyFill="1" applyBorder="1" applyAlignment="1">
      <alignment horizontal="distributed" vertical="center" indent="1"/>
      <protection/>
    </xf>
    <xf numFmtId="0" fontId="4" fillId="0" borderId="0" xfId="61" applyFont="1" applyFill="1" applyBorder="1" applyAlignment="1">
      <alignment horizontal="distributed" vertical="center" indent="1"/>
      <protection/>
    </xf>
    <xf numFmtId="0" fontId="4" fillId="0" borderId="13" xfId="61" applyFont="1" applyFill="1" applyBorder="1" applyAlignment="1">
      <alignment horizontal="distributed" vertical="center" indent="1"/>
      <protection/>
    </xf>
    <xf numFmtId="0" fontId="4" fillId="0" borderId="44" xfId="61" applyFont="1" applyFill="1" applyBorder="1" applyAlignment="1">
      <alignment horizontal="distributed" vertical="center" wrapText="1" indent="3"/>
      <protection/>
    </xf>
    <xf numFmtId="0" fontId="4" fillId="0" borderId="14" xfId="61" applyFont="1" applyFill="1" applyBorder="1" applyAlignment="1">
      <alignment horizontal="distributed" vertical="center" wrapText="1" indent="3"/>
      <protection/>
    </xf>
    <xf numFmtId="0" fontId="4" fillId="0" borderId="17" xfId="61" applyFont="1" applyFill="1" applyBorder="1" applyAlignment="1">
      <alignment horizontal="center" vertical="distributed" textRotation="255" wrapText="1"/>
      <protection/>
    </xf>
    <xf numFmtId="0" fontId="4" fillId="0" borderId="13" xfId="61" applyFont="1" applyFill="1" applyBorder="1" applyAlignment="1">
      <alignment horizontal="center" vertical="distributed" textRotation="255" wrapText="1"/>
      <protection/>
    </xf>
    <xf numFmtId="0" fontId="4" fillId="0" borderId="20" xfId="61" applyFont="1" applyFill="1" applyBorder="1" applyAlignment="1">
      <alignment horizontal="center" vertical="distributed" textRotation="255" wrapText="1"/>
      <protection/>
    </xf>
    <xf numFmtId="0" fontId="5" fillId="0" borderId="31" xfId="61" applyFont="1" applyFill="1" applyBorder="1" applyAlignment="1">
      <alignment horizontal="distributed" vertical="center" indent="1"/>
      <protection/>
    </xf>
    <xf numFmtId="0" fontId="5" fillId="0" borderId="16" xfId="61" applyFont="1" applyFill="1" applyBorder="1" applyAlignment="1">
      <alignment horizontal="distributed" vertical="center" indent="1"/>
      <protection/>
    </xf>
    <xf numFmtId="0" fontId="5" fillId="0" borderId="17" xfId="61" applyFont="1" applyFill="1" applyBorder="1" applyAlignment="1">
      <alignment horizontal="distributed" vertical="center" indent="1"/>
      <protection/>
    </xf>
    <xf numFmtId="0" fontId="4" fillId="0" borderId="21" xfId="61" applyFont="1" applyFill="1" applyBorder="1" applyAlignment="1">
      <alignment horizontal="distributed" vertical="center" indent="1"/>
      <protection/>
    </xf>
    <xf numFmtId="0" fontId="4" fillId="0" borderId="14" xfId="61" applyFont="1" applyFill="1" applyBorder="1" applyAlignment="1">
      <alignment horizontal="distributed" vertical="center" indent="1"/>
      <protection/>
    </xf>
    <xf numFmtId="0" fontId="4" fillId="0" borderId="20" xfId="61" applyFont="1" applyFill="1" applyBorder="1" applyAlignment="1">
      <alignment horizontal="distributed" vertical="center" indent="1"/>
      <protection/>
    </xf>
    <xf numFmtId="0" fontId="4" fillId="0" borderId="44" xfId="61" applyFont="1" applyFill="1" applyBorder="1" applyAlignment="1">
      <alignment horizontal="distributed" vertical="center" wrapText="1" indent="4"/>
      <protection/>
    </xf>
    <xf numFmtId="0" fontId="4" fillId="0" borderId="45" xfId="61" applyFont="1" applyFill="1" applyBorder="1" applyAlignment="1">
      <alignment horizontal="distributed" vertical="center" wrapText="1" indent="4"/>
      <protection/>
    </xf>
    <xf numFmtId="0" fontId="4" fillId="0" borderId="14" xfId="61" applyFont="1" applyFill="1" applyBorder="1" applyAlignment="1">
      <alignment horizontal="distributed" vertical="center" wrapText="1" indent="4"/>
      <protection/>
    </xf>
    <xf numFmtId="0" fontId="4" fillId="0" borderId="20" xfId="61" applyFont="1" applyFill="1" applyBorder="1" applyAlignment="1">
      <alignment horizontal="distributed" vertical="center" wrapText="1" indent="4"/>
      <protection/>
    </xf>
    <xf numFmtId="0" fontId="8" fillId="0" borderId="0" xfId="61" applyFont="1" applyFill="1" applyAlignment="1">
      <alignment horizontal="center" vertical="center"/>
      <protection/>
    </xf>
    <xf numFmtId="0" fontId="8" fillId="0" borderId="0" xfId="0" applyFont="1" applyFill="1" applyAlignment="1">
      <alignment horizontal="center" vertical="center"/>
    </xf>
    <xf numFmtId="0" fontId="4" fillId="0" borderId="0" xfId="61" applyFont="1" applyFill="1" applyBorder="1" applyAlignment="1">
      <alignment horizontal="center" vertical="center"/>
      <protection/>
    </xf>
    <xf numFmtId="0" fontId="4" fillId="0" borderId="0" xfId="0" applyFont="1" applyFill="1" applyAlignment="1">
      <alignment horizontal="center" vertical="center"/>
    </xf>
    <xf numFmtId="0" fontId="4" fillId="0" borderId="46" xfId="61" applyFont="1" applyFill="1" applyBorder="1" applyAlignment="1">
      <alignment horizontal="center" vertical="center" wrapText="1"/>
      <protection/>
    </xf>
    <xf numFmtId="0" fontId="4" fillId="0" borderId="52" xfId="61" applyFont="1" applyFill="1" applyBorder="1" applyAlignment="1">
      <alignment horizontal="distributed" vertical="center" wrapText="1"/>
      <protection/>
    </xf>
    <xf numFmtId="0" fontId="4" fillId="0" borderId="21" xfId="61" applyFont="1" applyFill="1" applyBorder="1" applyAlignment="1">
      <alignment horizontal="distributed" vertical="center" wrapText="1"/>
      <protection/>
    </xf>
    <xf numFmtId="0" fontId="4" fillId="0" borderId="46" xfId="61" applyFont="1" applyFill="1" applyBorder="1" applyAlignment="1">
      <alignment horizontal="distributed" vertical="center" indent="1"/>
      <protection/>
    </xf>
    <xf numFmtId="0" fontId="4" fillId="0" borderId="33" xfId="61" applyFont="1" applyFill="1" applyBorder="1" applyAlignment="1">
      <alignment horizontal="distributed" vertical="center" indent="1"/>
      <protection/>
    </xf>
    <xf numFmtId="0" fontId="39" fillId="0" borderId="0" xfId="0" applyFont="1" applyFill="1" applyAlignment="1">
      <alignment horizontal="center" vertical="center"/>
    </xf>
    <xf numFmtId="0" fontId="1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49"/>
  <sheetViews>
    <sheetView tabSelected="1" zoomScaleSheetLayoutView="75" zoomScalePageLayoutView="0" workbookViewId="0" topLeftCell="A1">
      <selection activeCell="B1" sqref="B1"/>
    </sheetView>
  </sheetViews>
  <sheetFormatPr defaultColWidth="9.00390625" defaultRowHeight="18.75" customHeight="1"/>
  <cols>
    <col min="1" max="1" width="2.625" style="12" customWidth="1"/>
    <col min="2" max="2" width="28.00390625" style="12" customWidth="1"/>
    <col min="3" max="3" width="11.75390625" style="12" customWidth="1"/>
    <col min="4" max="7" width="11.125" style="12" customWidth="1"/>
    <col min="8" max="9" width="9.75390625" style="12" customWidth="1"/>
    <col min="10" max="10" width="4.75390625" style="12" customWidth="1"/>
    <col min="11" max="11" width="3.375" style="12" customWidth="1"/>
    <col min="12" max="12" width="28.00390625" style="12" customWidth="1"/>
    <col min="13" max="17" width="11.50390625" style="12" customWidth="1"/>
    <col min="18" max="18" width="14.375" style="12" customWidth="1"/>
    <col min="19" max="16384" width="9.00390625" style="12" customWidth="1"/>
  </cols>
  <sheetData>
    <row r="1" spans="1:18" s="11" customFormat="1" ht="18.75" customHeight="1">
      <c r="A1" s="244" t="s">
        <v>234</v>
      </c>
      <c r="R1" s="191" t="s">
        <v>235</v>
      </c>
    </row>
    <row r="2" spans="1:18" s="11" customFormat="1" ht="18.75" customHeight="1">
      <c r="A2" s="190"/>
      <c r="R2" s="191"/>
    </row>
    <row r="4" spans="2:9" ht="18.75" customHeight="1">
      <c r="B4" s="618" t="s">
        <v>236</v>
      </c>
      <c r="C4" s="619"/>
      <c r="D4" s="619"/>
      <c r="E4" s="619"/>
      <c r="F4" s="619"/>
      <c r="G4" s="619"/>
      <c r="H4" s="619"/>
      <c r="I4" s="619"/>
    </row>
    <row r="6" spans="2:19" ht="18.75" customHeight="1">
      <c r="B6" s="305" t="s">
        <v>237</v>
      </c>
      <c r="C6" s="306"/>
      <c r="D6" s="306"/>
      <c r="E6" s="306"/>
      <c r="F6" s="306"/>
      <c r="G6" s="306"/>
      <c r="H6" s="306"/>
      <c r="I6" s="306"/>
      <c r="L6" s="305" t="s">
        <v>189</v>
      </c>
      <c r="M6" s="304"/>
      <c r="N6" s="304"/>
      <c r="O6" s="304"/>
      <c r="P6" s="304"/>
      <c r="Q6" s="304"/>
      <c r="R6" s="304"/>
      <c r="S6" s="15"/>
    </row>
    <row r="7" spans="2:25" ht="18.75" customHeight="1" thickBot="1">
      <c r="B7" s="15"/>
      <c r="C7" s="13"/>
      <c r="E7" s="6"/>
      <c r="F7" s="6"/>
      <c r="G7" s="6"/>
      <c r="H7" s="6"/>
      <c r="I7" s="6"/>
      <c r="J7" s="6"/>
      <c r="K7" s="6"/>
      <c r="L7" s="3"/>
      <c r="M7" s="14"/>
      <c r="N7" s="14"/>
      <c r="O7" s="14"/>
      <c r="P7" s="14"/>
      <c r="Q7" s="14"/>
      <c r="R7" s="14"/>
      <c r="S7" s="3"/>
      <c r="T7" s="6"/>
      <c r="U7" s="6"/>
      <c r="V7" s="6"/>
      <c r="W7" s="6"/>
      <c r="X7" s="6"/>
      <c r="Y7" s="6"/>
    </row>
    <row r="8" spans="1:19" ht="18.75" customHeight="1">
      <c r="A8" s="334" t="s">
        <v>13</v>
      </c>
      <c r="B8" s="335"/>
      <c r="C8" s="314" t="s">
        <v>1</v>
      </c>
      <c r="D8" s="316" t="s">
        <v>238</v>
      </c>
      <c r="E8" s="317"/>
      <c r="F8" s="317"/>
      <c r="G8" s="318"/>
      <c r="H8" s="323" t="s">
        <v>213</v>
      </c>
      <c r="I8" s="320" t="s">
        <v>214</v>
      </c>
      <c r="J8" s="15"/>
      <c r="K8" s="334" t="s">
        <v>13</v>
      </c>
      <c r="L8" s="335"/>
      <c r="M8" s="313" t="s">
        <v>16</v>
      </c>
      <c r="N8" s="313"/>
      <c r="O8" s="307" t="s">
        <v>17</v>
      </c>
      <c r="P8" s="307"/>
      <c r="Q8" s="307" t="s">
        <v>18</v>
      </c>
      <c r="R8" s="308"/>
      <c r="S8" s="15"/>
    </row>
    <row r="9" spans="1:19" ht="18.75" customHeight="1">
      <c r="A9" s="336"/>
      <c r="B9" s="337"/>
      <c r="C9" s="315"/>
      <c r="D9" s="326" t="s">
        <v>239</v>
      </c>
      <c r="E9" s="328" t="s">
        <v>240</v>
      </c>
      <c r="F9" s="2"/>
      <c r="G9" s="330" t="s">
        <v>212</v>
      </c>
      <c r="H9" s="324"/>
      <c r="I9" s="321"/>
      <c r="J9" s="15"/>
      <c r="K9" s="336"/>
      <c r="L9" s="337"/>
      <c r="M9" s="309" t="s">
        <v>244</v>
      </c>
      <c r="N9" s="319" t="s">
        <v>19</v>
      </c>
      <c r="O9" s="309" t="s">
        <v>244</v>
      </c>
      <c r="P9" s="319" t="s">
        <v>19</v>
      </c>
      <c r="Q9" s="309" t="s">
        <v>244</v>
      </c>
      <c r="R9" s="311" t="s">
        <v>20</v>
      </c>
      <c r="S9" s="15"/>
    </row>
    <row r="10" spans="1:19" ht="18.75" customHeight="1">
      <c r="A10" s="338"/>
      <c r="B10" s="339"/>
      <c r="C10" s="315"/>
      <c r="D10" s="327"/>
      <c r="E10" s="329"/>
      <c r="F10" s="4" t="s">
        <v>0</v>
      </c>
      <c r="G10" s="331"/>
      <c r="H10" s="325"/>
      <c r="I10" s="322"/>
      <c r="J10" s="15"/>
      <c r="K10" s="338"/>
      <c r="L10" s="339"/>
      <c r="M10" s="310"/>
      <c r="N10" s="319"/>
      <c r="O10" s="310"/>
      <c r="P10" s="319"/>
      <c r="Q10" s="310"/>
      <c r="R10" s="312"/>
      <c r="S10" s="15"/>
    </row>
    <row r="11" spans="2:19" ht="18.75" customHeight="1">
      <c r="B11" s="21"/>
      <c r="C11" s="16"/>
      <c r="D11" s="15"/>
      <c r="F11" s="6"/>
      <c r="J11" s="15"/>
      <c r="K11" s="15"/>
      <c r="L11" s="21"/>
      <c r="M11" s="73"/>
      <c r="N11" s="73"/>
      <c r="O11" s="73"/>
      <c r="P11" s="73"/>
      <c r="Q11" s="73"/>
      <c r="R11" s="73"/>
      <c r="S11" s="15"/>
    </row>
    <row r="12" spans="1:19" s="122" customFormat="1" ht="18.75" customHeight="1">
      <c r="A12" s="332" t="s">
        <v>1</v>
      </c>
      <c r="B12" s="333"/>
      <c r="C12" s="192">
        <f>SUM(D12:E12,G12:I12)</f>
        <v>81479</v>
      </c>
      <c r="D12" s="192">
        <f aca="true" t="shared" si="0" ref="D12:I12">SUM(D14:D15)</f>
        <v>54225</v>
      </c>
      <c r="E12" s="192">
        <f t="shared" si="0"/>
        <v>23953</v>
      </c>
      <c r="F12" s="192">
        <f t="shared" si="0"/>
        <v>20031</v>
      </c>
      <c r="G12" s="192">
        <f t="shared" si="0"/>
        <v>701</v>
      </c>
      <c r="H12" s="192">
        <f t="shared" si="0"/>
        <v>2112</v>
      </c>
      <c r="I12" s="192">
        <f t="shared" si="0"/>
        <v>488</v>
      </c>
      <c r="J12" s="121"/>
      <c r="K12" s="332" t="s">
        <v>1</v>
      </c>
      <c r="L12" s="333"/>
      <c r="M12" s="193">
        <f>SUM(M14:M15)</f>
        <v>78795</v>
      </c>
      <c r="N12" s="194" t="s">
        <v>241</v>
      </c>
      <c r="O12" s="193">
        <f>SUM(O14:O15)</f>
        <v>81479</v>
      </c>
      <c r="P12" s="194" t="s">
        <v>241</v>
      </c>
      <c r="Q12" s="193">
        <f>SUM(Q14:Q15)</f>
        <v>2684</v>
      </c>
      <c r="R12" s="148">
        <v>3.4063075068214985</v>
      </c>
      <c r="S12" s="121"/>
    </row>
    <row r="13" spans="2:19" ht="18.75" customHeight="1">
      <c r="B13" s="123"/>
      <c r="C13" s="112"/>
      <c r="D13" s="112"/>
      <c r="E13" s="113"/>
      <c r="F13" s="76"/>
      <c r="G13" s="76"/>
      <c r="H13" s="77"/>
      <c r="I13" s="77"/>
      <c r="J13" s="3"/>
      <c r="K13" s="3"/>
      <c r="L13" s="123"/>
      <c r="M13" s="66"/>
      <c r="N13" s="66"/>
      <c r="O13" s="66"/>
      <c r="P13" s="73"/>
      <c r="Q13" s="73"/>
      <c r="R13" s="83"/>
      <c r="S13" s="15"/>
    </row>
    <row r="14" spans="2:19" ht="18.75" customHeight="1">
      <c r="B14" s="143" t="s">
        <v>2</v>
      </c>
      <c r="C14" s="117">
        <v>218</v>
      </c>
      <c r="D14" s="70" t="s">
        <v>242</v>
      </c>
      <c r="E14" s="113">
        <v>151</v>
      </c>
      <c r="F14" s="77">
        <v>90</v>
      </c>
      <c r="G14" s="77">
        <v>54</v>
      </c>
      <c r="H14" s="77">
        <v>7</v>
      </c>
      <c r="I14" s="77">
        <v>6</v>
      </c>
      <c r="J14" s="1"/>
      <c r="K14" s="1"/>
      <c r="L14" s="143" t="s">
        <v>2</v>
      </c>
      <c r="M14" s="39">
        <v>232</v>
      </c>
      <c r="N14" s="77" t="s">
        <v>246</v>
      </c>
      <c r="O14" s="39">
        <v>218</v>
      </c>
      <c r="P14" s="77" t="s">
        <v>246</v>
      </c>
      <c r="Q14" s="84">
        <v>-14</v>
      </c>
      <c r="R14" s="86">
        <v>-6.0344827586206895</v>
      </c>
      <c r="S14" s="15"/>
    </row>
    <row r="15" spans="2:19" ht="18.75" customHeight="1">
      <c r="B15" s="143" t="s">
        <v>3</v>
      </c>
      <c r="C15" s="117">
        <v>81261</v>
      </c>
      <c r="D15" s="75">
        <v>54225</v>
      </c>
      <c r="E15" s="76">
        <v>23802</v>
      </c>
      <c r="F15" s="76">
        <v>19941</v>
      </c>
      <c r="G15" s="76">
        <v>647</v>
      </c>
      <c r="H15" s="76">
        <v>2105</v>
      </c>
      <c r="I15" s="76">
        <v>482</v>
      </c>
      <c r="L15" s="143" t="s">
        <v>3</v>
      </c>
      <c r="M15" s="39">
        <v>78563</v>
      </c>
      <c r="N15" s="81">
        <v>100</v>
      </c>
      <c r="O15" s="73">
        <v>81261</v>
      </c>
      <c r="P15" s="81">
        <v>100</v>
      </c>
      <c r="Q15" s="84">
        <v>2698</v>
      </c>
      <c r="R15" s="86">
        <v>3.434186576378193</v>
      </c>
      <c r="S15" s="15"/>
    </row>
    <row r="16" spans="2:19" ht="18.75" customHeight="1">
      <c r="B16" s="143" t="s">
        <v>4</v>
      </c>
      <c r="C16" s="117">
        <v>64</v>
      </c>
      <c r="D16" s="75">
        <v>20</v>
      </c>
      <c r="E16" s="76">
        <v>44</v>
      </c>
      <c r="F16" s="76">
        <v>43</v>
      </c>
      <c r="G16" s="70" t="s">
        <v>242</v>
      </c>
      <c r="H16" s="70" t="s">
        <v>242</v>
      </c>
      <c r="I16" s="70" t="s">
        <v>242</v>
      </c>
      <c r="L16" s="143" t="s">
        <v>4</v>
      </c>
      <c r="M16" s="73">
        <v>78</v>
      </c>
      <c r="N16" s="81">
        <v>0.09928337767142294</v>
      </c>
      <c r="O16" s="73">
        <v>64</v>
      </c>
      <c r="P16" s="81">
        <v>0.07875856807078427</v>
      </c>
      <c r="Q16" s="84">
        <v>-14</v>
      </c>
      <c r="R16" s="86">
        <v>-17.94871794871795</v>
      </c>
      <c r="S16" s="15"/>
    </row>
    <row r="17" spans="2:19" ht="18.75" customHeight="1">
      <c r="B17" s="143" t="s">
        <v>5</v>
      </c>
      <c r="C17" s="117">
        <v>8182</v>
      </c>
      <c r="D17" s="75">
        <v>5930</v>
      </c>
      <c r="E17" s="76">
        <v>2247</v>
      </c>
      <c r="F17" s="76">
        <v>2240</v>
      </c>
      <c r="G17" s="76">
        <v>2</v>
      </c>
      <c r="H17" s="76">
        <v>2</v>
      </c>
      <c r="I17" s="76">
        <v>1</v>
      </c>
      <c r="L17" s="143" t="s">
        <v>5</v>
      </c>
      <c r="M17" s="73">
        <v>7627</v>
      </c>
      <c r="N17" s="81">
        <v>9.708132326922343</v>
      </c>
      <c r="O17" s="73">
        <v>8182</v>
      </c>
      <c r="P17" s="81">
        <v>10.068790686799325</v>
      </c>
      <c r="Q17" s="84">
        <v>555</v>
      </c>
      <c r="R17" s="86">
        <v>7.276779861020061</v>
      </c>
      <c r="S17" s="15"/>
    </row>
    <row r="18" spans="2:19" ht="18.75" customHeight="1">
      <c r="B18" s="143" t="s">
        <v>6</v>
      </c>
      <c r="C18" s="117">
        <v>15355</v>
      </c>
      <c r="D18" s="75">
        <v>11264</v>
      </c>
      <c r="E18" s="76">
        <v>4074</v>
      </c>
      <c r="F18" s="76">
        <v>4003</v>
      </c>
      <c r="G18" s="76">
        <v>17</v>
      </c>
      <c r="H18" s="70" t="s">
        <v>242</v>
      </c>
      <c r="I18" s="70" t="s">
        <v>242</v>
      </c>
      <c r="J18" s="18"/>
      <c r="K18" s="18"/>
      <c r="L18" s="143" t="s">
        <v>6</v>
      </c>
      <c r="M18" s="73">
        <v>16283</v>
      </c>
      <c r="N18" s="81">
        <v>20.726041520817688</v>
      </c>
      <c r="O18" s="77">
        <v>15355</v>
      </c>
      <c r="P18" s="81">
        <v>18.895903323857695</v>
      </c>
      <c r="Q18" s="84">
        <v>-928</v>
      </c>
      <c r="R18" s="86">
        <v>-5.699195479948412</v>
      </c>
      <c r="S18" s="15"/>
    </row>
    <row r="19" spans="2:19" ht="18.75" customHeight="1">
      <c r="B19" s="144" t="s">
        <v>7</v>
      </c>
      <c r="C19" s="117">
        <v>134</v>
      </c>
      <c r="D19" s="70" t="s">
        <v>242</v>
      </c>
      <c r="E19" s="76">
        <v>52</v>
      </c>
      <c r="F19" s="75">
        <v>48</v>
      </c>
      <c r="G19" s="75">
        <v>4</v>
      </c>
      <c r="H19" s="70">
        <v>78</v>
      </c>
      <c r="I19" s="70" t="s">
        <v>242</v>
      </c>
      <c r="J19" s="9"/>
      <c r="K19" s="9"/>
      <c r="L19" s="144" t="s">
        <v>7</v>
      </c>
      <c r="M19" s="39">
        <v>138</v>
      </c>
      <c r="N19" s="81">
        <v>0.17565520664944057</v>
      </c>
      <c r="O19" s="70">
        <v>134</v>
      </c>
      <c r="P19" s="81">
        <v>0.16490075189820455</v>
      </c>
      <c r="Q19" s="84">
        <v>-4</v>
      </c>
      <c r="R19" s="86">
        <v>-2.898550724637681</v>
      </c>
      <c r="S19" s="15"/>
    </row>
    <row r="20" spans="2:19" ht="18.75" customHeight="1">
      <c r="B20" s="143" t="s">
        <v>8</v>
      </c>
      <c r="C20" s="117">
        <v>1962</v>
      </c>
      <c r="D20" s="75">
        <v>712</v>
      </c>
      <c r="E20" s="76">
        <v>927</v>
      </c>
      <c r="F20" s="75">
        <v>895</v>
      </c>
      <c r="G20" s="75">
        <v>26</v>
      </c>
      <c r="H20" s="70">
        <v>5</v>
      </c>
      <c r="I20" s="70">
        <v>292</v>
      </c>
      <c r="J20" s="8"/>
      <c r="K20" s="8"/>
      <c r="L20" s="143" t="s">
        <v>8</v>
      </c>
      <c r="M20" s="70">
        <v>1852</v>
      </c>
      <c r="N20" s="81">
        <v>2.3573437877881442</v>
      </c>
      <c r="O20" s="70">
        <v>1962</v>
      </c>
      <c r="P20" s="81">
        <v>2.41444235241998</v>
      </c>
      <c r="Q20" s="84">
        <v>110</v>
      </c>
      <c r="R20" s="86">
        <v>5.939524838012959</v>
      </c>
      <c r="S20" s="15"/>
    </row>
    <row r="21" spans="2:19" ht="18.75" customHeight="1">
      <c r="B21" s="143" t="s">
        <v>9</v>
      </c>
      <c r="C21" s="117">
        <v>32545</v>
      </c>
      <c r="D21" s="75">
        <v>23161</v>
      </c>
      <c r="E21" s="76">
        <v>9268</v>
      </c>
      <c r="F21" s="70">
        <v>8967</v>
      </c>
      <c r="G21" s="70">
        <v>92</v>
      </c>
      <c r="H21" s="70">
        <v>23</v>
      </c>
      <c r="I21" s="70">
        <v>1</v>
      </c>
      <c r="J21" s="9"/>
      <c r="K21" s="9"/>
      <c r="L21" s="143" t="s">
        <v>9</v>
      </c>
      <c r="M21" s="44">
        <v>32088</v>
      </c>
      <c r="N21" s="81">
        <v>40.843654137443835</v>
      </c>
      <c r="O21" s="70">
        <v>32545</v>
      </c>
      <c r="P21" s="81">
        <v>40.0499624666199</v>
      </c>
      <c r="Q21" s="84">
        <v>457</v>
      </c>
      <c r="R21" s="86">
        <v>1.4242084268262278</v>
      </c>
      <c r="S21" s="15"/>
    </row>
    <row r="22" spans="2:19" ht="18.75" customHeight="1">
      <c r="B22" s="143" t="s">
        <v>10</v>
      </c>
      <c r="C22" s="117">
        <v>1171</v>
      </c>
      <c r="D22" s="75">
        <v>225</v>
      </c>
      <c r="E22" s="76">
        <v>943</v>
      </c>
      <c r="F22" s="70">
        <v>688</v>
      </c>
      <c r="G22" s="70">
        <v>1</v>
      </c>
      <c r="H22" s="70">
        <v>1</v>
      </c>
      <c r="I22" s="70">
        <v>1</v>
      </c>
      <c r="J22" s="9"/>
      <c r="K22" s="9"/>
      <c r="L22" s="143" t="s">
        <v>10</v>
      </c>
      <c r="M22" s="70">
        <v>989</v>
      </c>
      <c r="N22" s="81">
        <v>1.2588623143209907</v>
      </c>
      <c r="O22" s="70">
        <v>1171</v>
      </c>
      <c r="P22" s="81">
        <v>1.4410356751701308</v>
      </c>
      <c r="Q22" s="84">
        <v>182</v>
      </c>
      <c r="R22" s="86">
        <v>18.402426693629927</v>
      </c>
      <c r="S22" s="15"/>
    </row>
    <row r="23" spans="2:19" ht="18.75" customHeight="1">
      <c r="B23" s="143" t="s">
        <v>11</v>
      </c>
      <c r="C23" s="117">
        <v>2277</v>
      </c>
      <c r="D23" s="75">
        <v>1676</v>
      </c>
      <c r="E23" s="76">
        <v>587</v>
      </c>
      <c r="F23" s="70">
        <v>557</v>
      </c>
      <c r="G23" s="70">
        <v>5</v>
      </c>
      <c r="H23" s="70">
        <v>6</v>
      </c>
      <c r="I23" s="70">
        <v>3</v>
      </c>
      <c r="J23" s="9"/>
      <c r="K23" s="9"/>
      <c r="L23" s="143" t="s">
        <v>11</v>
      </c>
      <c r="M23" s="70">
        <v>1904</v>
      </c>
      <c r="N23" s="81">
        <v>2.42353270623576</v>
      </c>
      <c r="O23" s="70">
        <v>2277</v>
      </c>
      <c r="P23" s="81">
        <v>2.8020821796433713</v>
      </c>
      <c r="Q23" s="84">
        <v>373</v>
      </c>
      <c r="R23" s="86">
        <v>19.590336134453782</v>
      </c>
      <c r="S23" s="15"/>
    </row>
    <row r="24" spans="2:19" ht="18.75" customHeight="1">
      <c r="B24" s="143" t="s">
        <v>12</v>
      </c>
      <c r="C24" s="117">
        <v>18940</v>
      </c>
      <c r="D24" s="75">
        <v>11237</v>
      </c>
      <c r="E24" s="76">
        <v>5660</v>
      </c>
      <c r="F24" s="70">
        <v>2500</v>
      </c>
      <c r="G24" s="70">
        <v>500</v>
      </c>
      <c r="H24" s="70">
        <v>1475</v>
      </c>
      <c r="I24" s="70">
        <v>68</v>
      </c>
      <c r="J24" s="9"/>
      <c r="K24" s="9"/>
      <c r="L24" s="143" t="s">
        <v>12</v>
      </c>
      <c r="M24" s="70">
        <v>16980</v>
      </c>
      <c r="N24" s="81">
        <v>21.61322760077899</v>
      </c>
      <c r="O24" s="70">
        <v>18940</v>
      </c>
      <c r="P24" s="81">
        <v>23.30761373844772</v>
      </c>
      <c r="Q24" s="84">
        <v>1960</v>
      </c>
      <c r="R24" s="86">
        <v>11.54299175500589</v>
      </c>
      <c r="S24" s="15"/>
    </row>
    <row r="25" spans="1:19" ht="18.75" customHeight="1">
      <c r="A25" s="19"/>
      <c r="B25" s="145" t="s">
        <v>14</v>
      </c>
      <c r="C25" s="80">
        <v>631</v>
      </c>
      <c r="D25" s="146" t="s">
        <v>241</v>
      </c>
      <c r="E25" s="146" t="s">
        <v>241</v>
      </c>
      <c r="F25" s="146" t="s">
        <v>241</v>
      </c>
      <c r="G25" s="146" t="s">
        <v>241</v>
      </c>
      <c r="H25" s="71">
        <v>515</v>
      </c>
      <c r="I25" s="71">
        <v>116</v>
      </c>
      <c r="J25" s="9"/>
      <c r="K25" s="147"/>
      <c r="L25" s="145" t="s">
        <v>14</v>
      </c>
      <c r="M25" s="80">
        <v>624</v>
      </c>
      <c r="N25" s="82">
        <v>0.7942670213713835</v>
      </c>
      <c r="O25" s="71">
        <v>631</v>
      </c>
      <c r="P25" s="82">
        <v>0.7765102570728887</v>
      </c>
      <c r="Q25" s="85">
        <v>7</v>
      </c>
      <c r="R25" s="87">
        <v>1.1217948717948718</v>
      </c>
      <c r="S25" s="15"/>
    </row>
    <row r="26" spans="1:19" ht="18.75" customHeight="1">
      <c r="A26" s="5" t="s">
        <v>15</v>
      </c>
      <c r="B26" s="5"/>
      <c r="F26" s="5"/>
      <c r="G26" s="7"/>
      <c r="H26" s="8"/>
      <c r="I26" s="9"/>
      <c r="J26" s="9"/>
      <c r="K26" s="5" t="s">
        <v>15</v>
      </c>
      <c r="L26" s="5"/>
      <c r="M26" s="9"/>
      <c r="N26" s="9"/>
      <c r="O26" s="9"/>
      <c r="S26" s="15"/>
    </row>
    <row r="27" spans="6:19" ht="18.75" customHeight="1">
      <c r="F27" s="5"/>
      <c r="G27" s="7"/>
      <c r="H27" s="8"/>
      <c r="I27" s="9"/>
      <c r="J27" s="9"/>
      <c r="K27" s="9"/>
      <c r="L27" s="9"/>
      <c r="M27" s="9"/>
      <c r="N27" s="9"/>
      <c r="O27" s="9"/>
      <c r="S27" s="15"/>
    </row>
    <row r="28" spans="6:19" ht="18.75" customHeight="1">
      <c r="F28" s="5"/>
      <c r="G28" s="7"/>
      <c r="H28" s="8"/>
      <c r="I28" s="9"/>
      <c r="J28" s="9"/>
      <c r="K28" s="9"/>
      <c r="L28" s="9"/>
      <c r="M28" s="9"/>
      <c r="N28" s="9"/>
      <c r="O28" s="9"/>
      <c r="S28" s="15"/>
    </row>
    <row r="29" spans="1:19" ht="18.75" customHeight="1">
      <c r="A29" s="305" t="s">
        <v>243</v>
      </c>
      <c r="B29" s="305"/>
      <c r="C29" s="305"/>
      <c r="D29" s="305"/>
      <c r="E29" s="305"/>
      <c r="F29" s="305"/>
      <c r="G29" s="305"/>
      <c r="H29" s="305"/>
      <c r="I29" s="305"/>
      <c r="J29" s="9"/>
      <c r="K29" s="9"/>
      <c r="L29" s="305" t="s">
        <v>208</v>
      </c>
      <c r="M29" s="304"/>
      <c r="N29" s="304"/>
      <c r="O29" s="304"/>
      <c r="P29" s="304"/>
      <c r="Q29" s="304"/>
      <c r="R29" s="304"/>
      <c r="S29" s="15"/>
    </row>
    <row r="30" spans="2:19" ht="18.75" customHeight="1" thickBot="1">
      <c r="B30" s="15"/>
      <c r="C30" s="13"/>
      <c r="E30" s="6"/>
      <c r="F30" s="6"/>
      <c r="G30" s="6"/>
      <c r="H30" s="6"/>
      <c r="I30" s="6" t="s">
        <v>188</v>
      </c>
      <c r="J30" s="9"/>
      <c r="K30" s="9"/>
      <c r="L30" s="9"/>
      <c r="M30" s="10"/>
      <c r="N30" s="10"/>
      <c r="O30" s="10"/>
      <c r="P30" s="13"/>
      <c r="Q30" s="13"/>
      <c r="R30" s="13"/>
      <c r="S30" s="15"/>
    </row>
    <row r="31" spans="1:19" ht="18.75" customHeight="1">
      <c r="A31" s="334" t="s">
        <v>13</v>
      </c>
      <c r="B31" s="335"/>
      <c r="C31" s="314" t="s">
        <v>1</v>
      </c>
      <c r="D31" s="316" t="s">
        <v>238</v>
      </c>
      <c r="E31" s="317"/>
      <c r="F31" s="317"/>
      <c r="G31" s="318"/>
      <c r="H31" s="323" t="s">
        <v>213</v>
      </c>
      <c r="I31" s="320" t="s">
        <v>214</v>
      </c>
      <c r="J31" s="5"/>
      <c r="K31" s="334" t="s">
        <v>13</v>
      </c>
      <c r="L31" s="335"/>
      <c r="M31" s="313" t="s">
        <v>16</v>
      </c>
      <c r="N31" s="313"/>
      <c r="O31" s="307" t="s">
        <v>17</v>
      </c>
      <c r="P31" s="307"/>
      <c r="Q31" s="307" t="s">
        <v>18</v>
      </c>
      <c r="R31" s="308"/>
      <c r="S31" s="15"/>
    </row>
    <row r="32" spans="1:19" ht="18.75" customHeight="1">
      <c r="A32" s="336"/>
      <c r="B32" s="337"/>
      <c r="C32" s="315"/>
      <c r="D32" s="326" t="s">
        <v>239</v>
      </c>
      <c r="E32" s="328" t="s">
        <v>240</v>
      </c>
      <c r="F32" s="2"/>
      <c r="G32" s="330" t="s">
        <v>212</v>
      </c>
      <c r="H32" s="324"/>
      <c r="I32" s="321"/>
      <c r="J32" s="5"/>
      <c r="K32" s="336"/>
      <c r="L32" s="337"/>
      <c r="M32" s="309" t="s">
        <v>244</v>
      </c>
      <c r="N32" s="319" t="s">
        <v>19</v>
      </c>
      <c r="O32" s="309" t="s">
        <v>244</v>
      </c>
      <c r="P32" s="319" t="s">
        <v>19</v>
      </c>
      <c r="Q32" s="309" t="s">
        <v>244</v>
      </c>
      <c r="R32" s="311" t="s">
        <v>20</v>
      </c>
      <c r="S32" s="15"/>
    </row>
    <row r="33" spans="1:19" ht="18.75" customHeight="1">
      <c r="A33" s="338"/>
      <c r="B33" s="339"/>
      <c r="C33" s="315"/>
      <c r="D33" s="327"/>
      <c r="E33" s="329"/>
      <c r="F33" s="4" t="s">
        <v>0</v>
      </c>
      <c r="G33" s="331"/>
      <c r="H33" s="325"/>
      <c r="I33" s="322"/>
      <c r="J33" s="15"/>
      <c r="K33" s="338"/>
      <c r="L33" s="339"/>
      <c r="M33" s="310"/>
      <c r="N33" s="319"/>
      <c r="O33" s="310"/>
      <c r="P33" s="319"/>
      <c r="Q33" s="310"/>
      <c r="R33" s="312"/>
      <c r="S33" s="15"/>
    </row>
    <row r="34" spans="2:19" ht="18.75" customHeight="1">
      <c r="B34" s="21"/>
      <c r="C34" s="16"/>
      <c r="D34" s="15"/>
      <c r="F34" s="6"/>
      <c r="J34" s="15"/>
      <c r="K34" s="15"/>
      <c r="L34" s="21"/>
      <c r="M34" s="15"/>
      <c r="N34" s="15"/>
      <c r="O34" s="114" t="s">
        <v>41</v>
      </c>
      <c r="Q34" s="32" t="s">
        <v>41</v>
      </c>
      <c r="S34" s="15"/>
    </row>
    <row r="35" spans="1:19" s="122" customFormat="1" ht="18.75" customHeight="1">
      <c r="A35" s="332" t="s">
        <v>1</v>
      </c>
      <c r="B35" s="333"/>
      <c r="C35" s="192">
        <f>SUM(D35:E35,G35:I35)</f>
        <v>560927</v>
      </c>
      <c r="D35" s="192">
        <f aca="true" t="shared" si="1" ref="D35:I35">SUM(D37:D38)</f>
        <v>160467</v>
      </c>
      <c r="E35" s="192">
        <f t="shared" si="1"/>
        <v>341033</v>
      </c>
      <c r="F35" s="192">
        <f t="shared" si="1"/>
        <v>304887</v>
      </c>
      <c r="G35" s="192">
        <f t="shared" si="1"/>
        <v>2717</v>
      </c>
      <c r="H35" s="192">
        <f t="shared" si="1"/>
        <v>38252</v>
      </c>
      <c r="I35" s="192">
        <f t="shared" si="1"/>
        <v>18458</v>
      </c>
      <c r="J35" s="121"/>
      <c r="K35" s="332" t="s">
        <v>1</v>
      </c>
      <c r="L35" s="333"/>
      <c r="M35" s="193">
        <f>SUM(M37:M38)</f>
        <v>539166</v>
      </c>
      <c r="N35" s="194" t="s">
        <v>338</v>
      </c>
      <c r="O35" s="193">
        <f>SUM(O37:O38)</f>
        <v>560927</v>
      </c>
      <c r="P35" s="194" t="s">
        <v>338</v>
      </c>
      <c r="Q35" s="193">
        <f>SUM(Q37:Q38)</f>
        <v>21761</v>
      </c>
      <c r="R35" s="148">
        <v>4.036048267138506</v>
      </c>
      <c r="S35" s="121"/>
    </row>
    <row r="36" spans="2:19" ht="18.75" customHeight="1">
      <c r="B36" s="123"/>
      <c r="C36" s="75"/>
      <c r="D36" s="75"/>
      <c r="E36" s="76"/>
      <c r="F36" s="76"/>
      <c r="G36" s="76"/>
      <c r="H36" s="77"/>
      <c r="I36" s="77"/>
      <c r="L36" s="123"/>
      <c r="M36" s="73"/>
      <c r="N36" s="76"/>
      <c r="O36" s="76"/>
      <c r="P36" s="76"/>
      <c r="Q36" s="73"/>
      <c r="R36" s="83"/>
      <c r="S36" s="15"/>
    </row>
    <row r="37" spans="2:19" ht="18.75" customHeight="1">
      <c r="B37" s="143" t="s">
        <v>2</v>
      </c>
      <c r="C37" s="117">
        <v>2702</v>
      </c>
      <c r="D37" s="76" t="s">
        <v>242</v>
      </c>
      <c r="E37" s="76">
        <v>2004</v>
      </c>
      <c r="F37" s="77">
        <v>1524</v>
      </c>
      <c r="G37" s="77">
        <v>602</v>
      </c>
      <c r="H37" s="77">
        <v>55</v>
      </c>
      <c r="I37" s="77">
        <v>41</v>
      </c>
      <c r="L37" s="143" t="s">
        <v>2</v>
      </c>
      <c r="M37" s="73">
        <v>3433</v>
      </c>
      <c r="N37" s="76" t="s">
        <v>245</v>
      </c>
      <c r="O37" s="76">
        <v>2702</v>
      </c>
      <c r="P37" s="76" t="s">
        <v>245</v>
      </c>
      <c r="Q37" s="84">
        <v>-731</v>
      </c>
      <c r="R37" s="86">
        <v>-21.293329449461112</v>
      </c>
      <c r="S37" s="15"/>
    </row>
    <row r="38" spans="2:19" ht="18.75" customHeight="1">
      <c r="B38" s="143" t="s">
        <v>3</v>
      </c>
      <c r="C38" s="117">
        <v>558225</v>
      </c>
      <c r="D38" s="75">
        <v>160467</v>
      </c>
      <c r="E38" s="76">
        <v>339029</v>
      </c>
      <c r="F38" s="76">
        <v>303363</v>
      </c>
      <c r="G38" s="76">
        <v>2115</v>
      </c>
      <c r="H38" s="76">
        <v>38197</v>
      </c>
      <c r="I38" s="76">
        <v>18417</v>
      </c>
      <c r="L38" s="143" t="s">
        <v>3</v>
      </c>
      <c r="M38" s="73">
        <v>535733</v>
      </c>
      <c r="N38" s="115">
        <v>100</v>
      </c>
      <c r="O38" s="73">
        <v>558225</v>
      </c>
      <c r="P38" s="115">
        <v>100</v>
      </c>
      <c r="Q38" s="84">
        <v>22492</v>
      </c>
      <c r="R38" s="86">
        <v>4.1983600039571956</v>
      </c>
      <c r="S38" s="15"/>
    </row>
    <row r="39" spans="2:19" ht="18.75" customHeight="1">
      <c r="B39" s="143" t="s">
        <v>4</v>
      </c>
      <c r="C39" s="117">
        <v>688</v>
      </c>
      <c r="D39" s="75">
        <v>45</v>
      </c>
      <c r="E39" s="76">
        <v>643</v>
      </c>
      <c r="F39" s="76">
        <v>641</v>
      </c>
      <c r="G39" s="76" t="s">
        <v>241</v>
      </c>
      <c r="H39" s="76" t="s">
        <v>241</v>
      </c>
      <c r="I39" s="76" t="s">
        <v>241</v>
      </c>
      <c r="L39" s="143" t="s">
        <v>4</v>
      </c>
      <c r="M39" s="73">
        <v>727</v>
      </c>
      <c r="N39" s="115">
        <v>0.13570192614604662</v>
      </c>
      <c r="O39" s="73">
        <v>688</v>
      </c>
      <c r="P39" s="115">
        <v>0.12324779434815711</v>
      </c>
      <c r="Q39" s="84">
        <v>-39</v>
      </c>
      <c r="R39" s="86">
        <v>-5.364511691884457</v>
      </c>
      <c r="S39" s="15"/>
    </row>
    <row r="40" spans="2:19" ht="18.75" customHeight="1">
      <c r="B40" s="143" t="s">
        <v>5</v>
      </c>
      <c r="C40" s="117">
        <v>53326</v>
      </c>
      <c r="D40" s="75">
        <v>20414</v>
      </c>
      <c r="E40" s="76">
        <v>32840</v>
      </c>
      <c r="F40" s="76">
        <v>32743</v>
      </c>
      <c r="G40" s="76">
        <v>17</v>
      </c>
      <c r="H40" s="76">
        <v>42</v>
      </c>
      <c r="I40" s="76">
        <v>13</v>
      </c>
      <c r="L40" s="143" t="s">
        <v>5</v>
      </c>
      <c r="M40" s="73">
        <v>54022</v>
      </c>
      <c r="N40" s="115">
        <v>10.083754407512698</v>
      </c>
      <c r="O40" s="73">
        <v>53326</v>
      </c>
      <c r="P40" s="115">
        <v>9.552778897398003</v>
      </c>
      <c r="Q40" s="84">
        <v>-696</v>
      </c>
      <c r="R40" s="86">
        <v>-1.2883639998519123</v>
      </c>
      <c r="S40" s="15"/>
    </row>
    <row r="41" spans="2:18" ht="18.75" customHeight="1">
      <c r="B41" s="143" t="s">
        <v>6</v>
      </c>
      <c r="C41" s="117">
        <v>144443</v>
      </c>
      <c r="D41" s="75">
        <v>38476</v>
      </c>
      <c r="E41" s="76">
        <v>105702</v>
      </c>
      <c r="F41" s="76">
        <v>104401</v>
      </c>
      <c r="G41" s="76">
        <v>265</v>
      </c>
      <c r="H41" s="76" t="s">
        <v>242</v>
      </c>
      <c r="I41" s="78" t="s">
        <v>241</v>
      </c>
      <c r="L41" s="143" t="s">
        <v>6</v>
      </c>
      <c r="M41" s="73">
        <v>142621</v>
      </c>
      <c r="N41" s="115">
        <v>26.62165668345986</v>
      </c>
      <c r="O41" s="73">
        <v>144443</v>
      </c>
      <c r="P41" s="115">
        <v>25.87540866138206</v>
      </c>
      <c r="Q41" s="84">
        <v>1822</v>
      </c>
      <c r="R41" s="86">
        <v>1.2775117268845402</v>
      </c>
    </row>
    <row r="42" spans="2:18" ht="18.75" customHeight="1">
      <c r="B42" s="144" t="s">
        <v>7</v>
      </c>
      <c r="C42" s="117">
        <v>2449</v>
      </c>
      <c r="D42" s="76" t="s">
        <v>242</v>
      </c>
      <c r="E42" s="76">
        <v>1378</v>
      </c>
      <c r="F42" s="75">
        <v>1372</v>
      </c>
      <c r="G42" s="75">
        <v>6</v>
      </c>
      <c r="H42" s="77">
        <v>1065</v>
      </c>
      <c r="I42" s="70" t="s">
        <v>241</v>
      </c>
      <c r="L42" s="144" t="s">
        <v>7</v>
      </c>
      <c r="M42" s="73">
        <v>2624</v>
      </c>
      <c r="N42" s="115">
        <v>0.4897962231186057</v>
      </c>
      <c r="O42" s="73">
        <v>2449</v>
      </c>
      <c r="P42" s="115">
        <v>0.4387119888933673</v>
      </c>
      <c r="Q42" s="84">
        <v>-175</v>
      </c>
      <c r="R42" s="86">
        <v>-6.669207317073171</v>
      </c>
    </row>
    <row r="43" spans="2:18" ht="18.75" customHeight="1">
      <c r="B43" s="143" t="s">
        <v>8</v>
      </c>
      <c r="C43" s="117">
        <v>32166</v>
      </c>
      <c r="D43" s="75">
        <v>1567</v>
      </c>
      <c r="E43" s="76">
        <v>23547</v>
      </c>
      <c r="F43" s="75">
        <v>23179</v>
      </c>
      <c r="G43" s="75">
        <v>93</v>
      </c>
      <c r="H43" s="70">
        <v>85</v>
      </c>
      <c r="I43" s="70">
        <v>6874</v>
      </c>
      <c r="L43" s="143" t="s">
        <v>8</v>
      </c>
      <c r="M43" s="73">
        <v>33151</v>
      </c>
      <c r="N43" s="115">
        <v>6.187970500230525</v>
      </c>
      <c r="O43" s="73">
        <v>32166</v>
      </c>
      <c r="P43" s="115">
        <v>5.762192664248287</v>
      </c>
      <c r="Q43" s="84">
        <v>-985</v>
      </c>
      <c r="R43" s="86">
        <v>-2.971252752556484</v>
      </c>
    </row>
    <row r="44" spans="2:18" ht="18.75" customHeight="1">
      <c r="B44" s="143" t="s">
        <v>9</v>
      </c>
      <c r="C44" s="117">
        <v>151939</v>
      </c>
      <c r="D44" s="75">
        <v>63412</v>
      </c>
      <c r="E44" s="76">
        <v>88004</v>
      </c>
      <c r="F44" s="70">
        <v>85712</v>
      </c>
      <c r="G44" s="70">
        <v>275</v>
      </c>
      <c r="H44" s="70">
        <v>246</v>
      </c>
      <c r="I44" s="70">
        <v>2</v>
      </c>
      <c r="L44" s="143" t="s">
        <v>9</v>
      </c>
      <c r="M44" s="73">
        <v>144836</v>
      </c>
      <c r="N44" s="115">
        <v>27.035108906862188</v>
      </c>
      <c r="O44" s="73">
        <v>151939</v>
      </c>
      <c r="P44" s="115">
        <v>27.218236374221867</v>
      </c>
      <c r="Q44" s="84">
        <v>7103</v>
      </c>
      <c r="R44" s="86">
        <v>4.904167472175426</v>
      </c>
    </row>
    <row r="45" spans="2:18" ht="18.75" customHeight="1">
      <c r="B45" s="143" t="s">
        <v>10</v>
      </c>
      <c r="C45" s="117">
        <v>17697</v>
      </c>
      <c r="D45" s="75">
        <v>402</v>
      </c>
      <c r="E45" s="76">
        <v>16985</v>
      </c>
      <c r="F45" s="70">
        <v>12553</v>
      </c>
      <c r="G45" s="70">
        <v>1</v>
      </c>
      <c r="H45" s="70">
        <v>9</v>
      </c>
      <c r="I45" s="70">
        <v>300</v>
      </c>
      <c r="L45" s="143" t="s">
        <v>10</v>
      </c>
      <c r="M45" s="73">
        <v>17632</v>
      </c>
      <c r="N45" s="115">
        <v>3.2911916943701436</v>
      </c>
      <c r="O45" s="73">
        <v>17697</v>
      </c>
      <c r="P45" s="115">
        <v>3.1702270589815935</v>
      </c>
      <c r="Q45" s="84">
        <v>65</v>
      </c>
      <c r="R45" s="86">
        <v>0.36864791288566245</v>
      </c>
    </row>
    <row r="46" spans="2:18" ht="18.75" customHeight="1">
      <c r="B46" s="143" t="s">
        <v>11</v>
      </c>
      <c r="C46" s="117">
        <v>5377</v>
      </c>
      <c r="D46" s="75">
        <v>2422</v>
      </c>
      <c r="E46" s="76">
        <v>2917</v>
      </c>
      <c r="F46" s="70">
        <v>2722</v>
      </c>
      <c r="G46" s="70">
        <v>17</v>
      </c>
      <c r="H46" s="70">
        <v>18</v>
      </c>
      <c r="I46" s="70">
        <v>3</v>
      </c>
      <c r="L46" s="143" t="s">
        <v>11</v>
      </c>
      <c r="M46" s="73">
        <v>4531</v>
      </c>
      <c r="N46" s="115">
        <v>0.8457571215512204</v>
      </c>
      <c r="O46" s="73">
        <v>5377</v>
      </c>
      <c r="P46" s="115">
        <v>0.9632316718169198</v>
      </c>
      <c r="Q46" s="84">
        <v>846</v>
      </c>
      <c r="R46" s="86">
        <v>18.671374972412274</v>
      </c>
    </row>
    <row r="47" spans="2:18" ht="18.75" customHeight="1">
      <c r="B47" s="143" t="s">
        <v>12</v>
      </c>
      <c r="C47" s="117">
        <v>132002</v>
      </c>
      <c r="D47" s="75">
        <v>33729</v>
      </c>
      <c r="E47" s="76">
        <v>67013</v>
      </c>
      <c r="F47" s="70">
        <v>40040</v>
      </c>
      <c r="G47" s="70">
        <v>1441</v>
      </c>
      <c r="H47" s="70">
        <v>24991</v>
      </c>
      <c r="I47" s="70">
        <v>4828</v>
      </c>
      <c r="L47" s="143" t="s">
        <v>12</v>
      </c>
      <c r="M47" s="88">
        <v>117766</v>
      </c>
      <c r="N47" s="115">
        <v>21.98221875449151</v>
      </c>
      <c r="O47" s="72">
        <v>132002</v>
      </c>
      <c r="P47" s="115">
        <v>23.646737426664878</v>
      </c>
      <c r="Q47" s="84">
        <v>14236</v>
      </c>
      <c r="R47" s="86">
        <v>12.088378649185673</v>
      </c>
    </row>
    <row r="48" spans="1:18" ht="18.75" customHeight="1">
      <c r="A48" s="19"/>
      <c r="B48" s="145" t="s">
        <v>14</v>
      </c>
      <c r="C48" s="80">
        <v>18138</v>
      </c>
      <c r="D48" s="79" t="s">
        <v>241</v>
      </c>
      <c r="E48" s="79" t="s">
        <v>241</v>
      </c>
      <c r="F48" s="79" t="s">
        <v>241</v>
      </c>
      <c r="G48" s="79" t="s">
        <v>241</v>
      </c>
      <c r="H48" s="71">
        <v>11741</v>
      </c>
      <c r="I48" s="71">
        <v>6397</v>
      </c>
      <c r="K48" s="19"/>
      <c r="L48" s="145" t="s">
        <v>14</v>
      </c>
      <c r="M48" s="89">
        <v>17823</v>
      </c>
      <c r="N48" s="116">
        <v>3.3268437822572063</v>
      </c>
      <c r="O48" s="74">
        <v>18138</v>
      </c>
      <c r="P48" s="116">
        <v>3.2492274620448742</v>
      </c>
      <c r="Q48" s="85">
        <v>315</v>
      </c>
      <c r="R48" s="87">
        <v>1.7673792290860124</v>
      </c>
    </row>
    <row r="49" spans="2:12" ht="18.75" customHeight="1">
      <c r="B49" s="5" t="s">
        <v>15</v>
      </c>
      <c r="F49" s="5"/>
      <c r="G49" s="7"/>
      <c r="H49" s="8"/>
      <c r="I49" s="9"/>
      <c r="K49" s="5" t="s">
        <v>15</v>
      </c>
      <c r="L49" s="5"/>
    </row>
  </sheetData>
  <sheetProtection/>
  <mergeCells count="45">
    <mergeCell ref="A35:B35"/>
    <mergeCell ref="K8:L10"/>
    <mergeCell ref="K12:L12"/>
    <mergeCell ref="K31:L33"/>
    <mergeCell ref="K35:L35"/>
    <mergeCell ref="A8:B10"/>
    <mergeCell ref="A12:B12"/>
    <mergeCell ref="A29:I29"/>
    <mergeCell ref="A31:B33"/>
    <mergeCell ref="C8:C10"/>
    <mergeCell ref="D8:G8"/>
    <mergeCell ref="H8:H10"/>
    <mergeCell ref="D9:D10"/>
    <mergeCell ref="E9:E10"/>
    <mergeCell ref="G9:G10"/>
    <mergeCell ref="H31:H33"/>
    <mergeCell ref="D32:D33"/>
    <mergeCell ref="E32:E33"/>
    <mergeCell ref="G32:G33"/>
    <mergeCell ref="I8:I10"/>
    <mergeCell ref="P9:P10"/>
    <mergeCell ref="P32:P33"/>
    <mergeCell ref="N9:N10"/>
    <mergeCell ref="O9:O10"/>
    <mergeCell ref="I31:I33"/>
    <mergeCell ref="C31:C33"/>
    <mergeCell ref="D31:G31"/>
    <mergeCell ref="M31:N31"/>
    <mergeCell ref="O31:P31"/>
    <mergeCell ref="Q31:R31"/>
    <mergeCell ref="M32:M33"/>
    <mergeCell ref="N32:N33"/>
    <mergeCell ref="O32:O33"/>
    <mergeCell ref="Q32:Q33"/>
    <mergeCell ref="R32:R33"/>
    <mergeCell ref="B4:I4"/>
    <mergeCell ref="B6:I6"/>
    <mergeCell ref="L6:R6"/>
    <mergeCell ref="L29:R29"/>
    <mergeCell ref="Q8:R8"/>
    <mergeCell ref="M9:M10"/>
    <mergeCell ref="Q9:Q10"/>
    <mergeCell ref="R9:R10"/>
    <mergeCell ref="M8:N8"/>
    <mergeCell ref="O8:P8"/>
  </mergeCells>
  <printOptions horizontalCentered="1"/>
  <pageMargins left="0.5905511811023623" right="0.5905511811023623" top="0.5905511811023623" bottom="0.3937007874015748" header="0" footer="0"/>
  <pageSetup fitToHeight="1" fitToWidth="1" horizontalDpi="600" verticalDpi="600" orientation="landscape" paperSize="8" scale="91" r:id="rId1"/>
</worksheet>
</file>

<file path=xl/worksheets/sheet10.xml><?xml version="1.0" encoding="utf-8"?>
<worksheet xmlns="http://schemas.openxmlformats.org/spreadsheetml/2006/main" xmlns:r="http://schemas.openxmlformats.org/officeDocument/2006/relationships">
  <sheetPr>
    <pageSetUpPr fitToPage="1"/>
  </sheetPr>
  <dimension ref="A1:AJ73"/>
  <sheetViews>
    <sheetView tabSelected="1" zoomScale="75" zoomScaleNormal="75" zoomScaleSheetLayoutView="75" zoomScalePageLayoutView="0" workbookViewId="0" topLeftCell="A1">
      <selection activeCell="B1" sqref="B1"/>
    </sheetView>
  </sheetViews>
  <sheetFormatPr defaultColWidth="9.00390625" defaultRowHeight="17.25" customHeight="1"/>
  <cols>
    <col min="1" max="1" width="2.875" style="67" customWidth="1"/>
    <col min="2" max="2" width="29.50390625" style="67" customWidth="1"/>
    <col min="3" max="3" width="13.00390625" style="67" customWidth="1"/>
    <col min="4" max="4" width="13.75390625" style="67" customWidth="1"/>
    <col min="5" max="6" width="13.125" style="67" customWidth="1"/>
    <col min="7" max="7" width="21.50390625" style="67" customWidth="1"/>
    <col min="8" max="8" width="18.625" style="67" customWidth="1"/>
    <col min="9" max="9" width="13.75390625" style="67" customWidth="1"/>
    <col min="10" max="10" width="4.125" style="67" customWidth="1"/>
    <col min="11" max="11" width="5.875" style="67" customWidth="1"/>
    <col min="12" max="12" width="14.00390625" style="67" customWidth="1"/>
    <col min="13" max="13" width="12.875" style="67" bestFit="1" customWidth="1"/>
    <col min="14" max="14" width="13.75390625" style="67" customWidth="1"/>
    <col min="15" max="15" width="12.375" style="67" customWidth="1"/>
    <col min="16" max="16" width="13.125" style="67" customWidth="1"/>
    <col min="17" max="17" width="22.125" style="67" customWidth="1"/>
    <col min="18" max="18" width="19.625" style="67" customWidth="1"/>
    <col min="19" max="20" width="14.25390625" style="67" customWidth="1"/>
    <col min="21" max="16384" width="9.00390625" style="67" customWidth="1"/>
  </cols>
  <sheetData>
    <row r="1" spans="1:20" ht="17.25" customHeight="1">
      <c r="A1" s="243" t="s">
        <v>327</v>
      </c>
      <c r="T1" s="38" t="s">
        <v>328</v>
      </c>
    </row>
    <row r="2" spans="1:20" ht="17.25" customHeight="1">
      <c r="A2" s="51"/>
      <c r="T2" s="38"/>
    </row>
    <row r="4" spans="1:21" ht="17.25" customHeight="1">
      <c r="A4" s="609" t="s">
        <v>222</v>
      </c>
      <c r="B4" s="610"/>
      <c r="C4" s="610"/>
      <c r="D4" s="610"/>
      <c r="E4" s="610"/>
      <c r="F4" s="610"/>
      <c r="G4" s="610"/>
      <c r="H4" s="610"/>
      <c r="I4" s="610"/>
      <c r="J4" s="610"/>
      <c r="K4" s="610"/>
      <c r="L4" s="610"/>
      <c r="M4" s="610"/>
      <c r="N4" s="610"/>
      <c r="O4" s="610"/>
      <c r="P4" s="610"/>
      <c r="Q4" s="610"/>
      <c r="R4" s="610"/>
      <c r="S4" s="610"/>
      <c r="T4" s="610"/>
      <c r="U4" s="68"/>
    </row>
    <row r="5" spans="1:21" ht="17.25" customHeight="1" thickBot="1">
      <c r="A5" s="169"/>
      <c r="B5" s="169"/>
      <c r="C5" s="169"/>
      <c r="D5" s="169"/>
      <c r="E5" s="169"/>
      <c r="F5" s="169"/>
      <c r="G5" s="169"/>
      <c r="H5" s="169"/>
      <c r="I5" s="169"/>
      <c r="J5" s="169"/>
      <c r="K5" s="169"/>
      <c r="L5" s="169"/>
      <c r="M5" s="169"/>
      <c r="N5" s="169"/>
      <c r="O5" s="169"/>
      <c r="P5" s="169"/>
      <c r="Q5" s="169"/>
      <c r="R5" s="169"/>
      <c r="S5" s="169"/>
      <c r="T5" s="170" t="s">
        <v>121</v>
      </c>
      <c r="U5" s="68"/>
    </row>
    <row r="6" spans="1:21" ht="17.25" customHeight="1">
      <c r="A6" s="548" t="s">
        <v>225</v>
      </c>
      <c r="B6" s="549"/>
      <c r="C6" s="554" t="s">
        <v>156</v>
      </c>
      <c r="D6" s="565" t="s">
        <v>162</v>
      </c>
      <c r="E6" s="568"/>
      <c r="F6" s="568"/>
      <c r="G6" s="568"/>
      <c r="H6" s="569"/>
      <c r="I6" s="556" t="s">
        <v>226</v>
      </c>
      <c r="J6" s="559" t="s">
        <v>157</v>
      </c>
      <c r="K6" s="560"/>
      <c r="L6" s="572" t="s">
        <v>158</v>
      </c>
      <c r="M6" s="566" t="s">
        <v>159</v>
      </c>
      <c r="N6" s="171"/>
      <c r="O6" s="546" t="s">
        <v>186</v>
      </c>
      <c r="P6" s="546" t="s">
        <v>160</v>
      </c>
      <c r="Q6" s="546" t="s">
        <v>161</v>
      </c>
      <c r="R6" s="546" t="s">
        <v>185</v>
      </c>
      <c r="S6" s="556" t="s">
        <v>329</v>
      </c>
      <c r="T6" s="567" t="s">
        <v>227</v>
      </c>
      <c r="U6" s="68"/>
    </row>
    <row r="7" spans="1:21" ht="17.25" customHeight="1">
      <c r="A7" s="550"/>
      <c r="B7" s="551"/>
      <c r="C7" s="555"/>
      <c r="D7" s="566"/>
      <c r="E7" s="571" t="s">
        <v>202</v>
      </c>
      <c r="F7" s="573" t="s">
        <v>228</v>
      </c>
      <c r="G7" s="571" t="s">
        <v>331</v>
      </c>
      <c r="H7" s="570" t="s">
        <v>203</v>
      </c>
      <c r="I7" s="557"/>
      <c r="J7" s="561"/>
      <c r="K7" s="562"/>
      <c r="L7" s="574"/>
      <c r="M7" s="566"/>
      <c r="N7" s="573" t="s">
        <v>330</v>
      </c>
      <c r="O7" s="547"/>
      <c r="P7" s="547"/>
      <c r="Q7" s="547"/>
      <c r="R7" s="547"/>
      <c r="S7" s="557"/>
      <c r="T7" s="570"/>
      <c r="U7" s="68"/>
    </row>
    <row r="8" spans="1:21" ht="17.25" customHeight="1">
      <c r="A8" s="552"/>
      <c r="B8" s="553"/>
      <c r="C8" s="546"/>
      <c r="D8" s="567"/>
      <c r="E8" s="572"/>
      <c r="F8" s="558"/>
      <c r="G8" s="572"/>
      <c r="H8" s="570"/>
      <c r="I8" s="558"/>
      <c r="J8" s="563"/>
      <c r="K8" s="564"/>
      <c r="L8" s="574"/>
      <c r="M8" s="567"/>
      <c r="N8" s="558"/>
      <c r="O8" s="547"/>
      <c r="P8" s="547"/>
      <c r="Q8" s="547"/>
      <c r="R8" s="547"/>
      <c r="S8" s="558"/>
      <c r="T8" s="570"/>
      <c r="U8" s="68"/>
    </row>
    <row r="9" spans="1:21" s="59" customFormat="1" ht="17.25" customHeight="1">
      <c r="A9" s="575" t="s">
        <v>321</v>
      </c>
      <c r="B9" s="138" t="s">
        <v>132</v>
      </c>
      <c r="C9" s="237">
        <v>6403052</v>
      </c>
      <c r="D9" s="237">
        <v>5140968</v>
      </c>
      <c r="E9" s="237">
        <f>SUM(E11:E18)</f>
        <v>319080</v>
      </c>
      <c r="F9" s="237">
        <f>SUM(F11:F18)</f>
        <v>3171035</v>
      </c>
      <c r="G9" s="237">
        <f>SUM(G11:G18)</f>
        <v>1981389</v>
      </c>
      <c r="H9" s="237">
        <v>330536</v>
      </c>
      <c r="I9" s="237">
        <f>SUM(I11:I18)</f>
        <v>1124652</v>
      </c>
      <c r="J9" s="487">
        <v>137432</v>
      </c>
      <c r="K9" s="487"/>
      <c r="L9" s="237">
        <v>107965</v>
      </c>
      <c r="M9" s="237">
        <f aca="true" t="shared" si="0" ref="M9:T9">SUM(M11:M18)</f>
        <v>153281</v>
      </c>
      <c r="N9" s="237">
        <f t="shared" si="0"/>
        <v>121295</v>
      </c>
      <c r="O9" s="237">
        <v>92116</v>
      </c>
      <c r="P9" s="237">
        <v>39561</v>
      </c>
      <c r="Q9" s="237">
        <v>44145</v>
      </c>
      <c r="R9" s="237">
        <f t="shared" si="0"/>
        <v>87532</v>
      </c>
      <c r="S9" s="237">
        <v>51738</v>
      </c>
      <c r="T9" s="237">
        <f t="shared" si="0"/>
        <v>35794</v>
      </c>
      <c r="U9" s="142"/>
    </row>
    <row r="10" spans="1:21" s="59" customFormat="1" ht="17.25" customHeight="1">
      <c r="A10" s="576"/>
      <c r="B10" s="53"/>
      <c r="C10" s="298"/>
      <c r="D10" s="298"/>
      <c r="E10" s="298"/>
      <c r="F10" s="298"/>
      <c r="G10" s="298"/>
      <c r="H10" s="298"/>
      <c r="I10" s="298"/>
      <c r="J10" s="107"/>
      <c r="K10" s="107"/>
      <c r="L10" s="298"/>
      <c r="M10" s="298"/>
      <c r="N10" s="298"/>
      <c r="O10" s="298"/>
      <c r="P10" s="298"/>
      <c r="Q10" s="298"/>
      <c r="R10" s="298"/>
      <c r="S10" s="298"/>
      <c r="T10" s="298"/>
      <c r="U10" s="63"/>
    </row>
    <row r="11" spans="1:21" s="59" customFormat="1" ht="17.25" customHeight="1">
      <c r="A11" s="576"/>
      <c r="B11" s="49" t="s">
        <v>133</v>
      </c>
      <c r="C11" s="39">
        <v>39326</v>
      </c>
      <c r="D11" s="44">
        <v>28087</v>
      </c>
      <c r="E11" s="39">
        <v>785</v>
      </c>
      <c r="F11" s="39">
        <v>15870</v>
      </c>
      <c r="G11" s="39">
        <v>12269</v>
      </c>
      <c r="H11" s="39">
        <v>837</v>
      </c>
      <c r="I11" s="39">
        <v>10705</v>
      </c>
      <c r="J11" s="490">
        <v>533</v>
      </c>
      <c r="K11" s="490"/>
      <c r="L11" s="39">
        <v>1285</v>
      </c>
      <c r="M11" s="39">
        <v>1912</v>
      </c>
      <c r="N11" s="39">
        <v>1742</v>
      </c>
      <c r="O11" s="172">
        <v>-94</v>
      </c>
      <c r="P11" s="39">
        <v>834</v>
      </c>
      <c r="Q11" s="39">
        <v>480</v>
      </c>
      <c r="R11" s="39">
        <v>260</v>
      </c>
      <c r="S11" s="39">
        <v>279</v>
      </c>
      <c r="T11" s="172">
        <v>-19</v>
      </c>
      <c r="U11" s="63"/>
    </row>
    <row r="12" spans="1:21" s="59" customFormat="1" ht="17.25" customHeight="1">
      <c r="A12" s="576"/>
      <c r="B12" s="49" t="s">
        <v>134</v>
      </c>
      <c r="C12" s="39">
        <v>23780</v>
      </c>
      <c r="D12" s="44">
        <v>15979</v>
      </c>
      <c r="E12" s="39">
        <v>484</v>
      </c>
      <c r="F12" s="39">
        <v>2710</v>
      </c>
      <c r="G12" s="39">
        <v>13221</v>
      </c>
      <c r="H12" s="39">
        <v>436</v>
      </c>
      <c r="I12" s="39">
        <v>6601</v>
      </c>
      <c r="J12" s="490">
        <v>1200</v>
      </c>
      <c r="K12" s="490"/>
      <c r="L12" s="39">
        <v>851</v>
      </c>
      <c r="M12" s="39">
        <v>1150</v>
      </c>
      <c r="N12" s="39">
        <v>824</v>
      </c>
      <c r="O12" s="39">
        <v>901</v>
      </c>
      <c r="P12" s="39">
        <v>819</v>
      </c>
      <c r="Q12" s="39">
        <v>997</v>
      </c>
      <c r="R12" s="39">
        <v>723</v>
      </c>
      <c r="S12" s="39">
        <v>304</v>
      </c>
      <c r="T12" s="39">
        <v>419</v>
      </c>
      <c r="U12" s="63"/>
    </row>
    <row r="13" spans="1:20" s="59" customFormat="1" ht="17.25" customHeight="1">
      <c r="A13" s="576"/>
      <c r="B13" s="49" t="s">
        <v>135</v>
      </c>
      <c r="C13" s="39">
        <v>679994</v>
      </c>
      <c r="D13" s="44">
        <v>564789</v>
      </c>
      <c r="E13" s="39">
        <v>29361</v>
      </c>
      <c r="F13" s="39">
        <v>108591</v>
      </c>
      <c r="G13" s="39">
        <v>464792</v>
      </c>
      <c r="H13" s="39">
        <v>37956</v>
      </c>
      <c r="I13" s="39">
        <v>101523</v>
      </c>
      <c r="J13" s="490">
        <v>13682</v>
      </c>
      <c r="K13" s="490"/>
      <c r="L13" s="39">
        <v>11490</v>
      </c>
      <c r="M13" s="39">
        <v>16758</v>
      </c>
      <c r="N13" s="39">
        <v>14385</v>
      </c>
      <c r="O13" s="39">
        <v>8413</v>
      </c>
      <c r="P13" s="39">
        <v>2631</v>
      </c>
      <c r="Q13" s="39">
        <v>1906</v>
      </c>
      <c r="R13" s="39">
        <v>9138</v>
      </c>
      <c r="S13" s="39">
        <v>5129</v>
      </c>
      <c r="T13" s="39">
        <v>4009</v>
      </c>
    </row>
    <row r="14" spans="1:20" s="59" customFormat="1" ht="17.25" customHeight="1">
      <c r="A14" s="576"/>
      <c r="B14" s="49" t="s">
        <v>136</v>
      </c>
      <c r="C14" s="39">
        <v>1899507</v>
      </c>
      <c r="D14" s="44">
        <v>1581768</v>
      </c>
      <c r="E14" s="39">
        <v>93363</v>
      </c>
      <c r="F14" s="39">
        <v>231076</v>
      </c>
      <c r="G14" s="39">
        <v>1356174</v>
      </c>
      <c r="H14" s="39">
        <v>98845</v>
      </c>
      <c r="I14" s="39">
        <v>253162</v>
      </c>
      <c r="J14" s="490">
        <v>64577</v>
      </c>
      <c r="K14" s="490"/>
      <c r="L14" s="39">
        <v>43032</v>
      </c>
      <c r="M14" s="39">
        <v>62500</v>
      </c>
      <c r="N14" s="39">
        <v>52661</v>
      </c>
      <c r="O14" s="39">
        <v>45109</v>
      </c>
      <c r="P14" s="39">
        <v>12040</v>
      </c>
      <c r="Q14" s="39">
        <v>16375</v>
      </c>
      <c r="R14" s="39">
        <v>40774</v>
      </c>
      <c r="S14" s="39">
        <v>24067</v>
      </c>
      <c r="T14" s="39">
        <v>16707</v>
      </c>
    </row>
    <row r="15" spans="1:20" s="59" customFormat="1" ht="17.25" customHeight="1">
      <c r="A15" s="576"/>
      <c r="B15" s="49" t="s">
        <v>137</v>
      </c>
      <c r="C15" s="39">
        <v>811</v>
      </c>
      <c r="D15" s="44">
        <v>393</v>
      </c>
      <c r="E15" s="39">
        <v>4</v>
      </c>
      <c r="F15" s="77" t="s">
        <v>241</v>
      </c>
      <c r="G15" s="39">
        <v>392</v>
      </c>
      <c r="H15" s="39">
        <v>2</v>
      </c>
      <c r="I15" s="39">
        <v>248</v>
      </c>
      <c r="J15" s="490">
        <v>171</v>
      </c>
      <c r="K15" s="490"/>
      <c r="L15" s="39">
        <v>21</v>
      </c>
      <c r="M15" s="39">
        <v>13</v>
      </c>
      <c r="N15" s="39">
        <v>13</v>
      </c>
      <c r="O15" s="39">
        <v>178</v>
      </c>
      <c r="P15" s="77" t="s">
        <v>241</v>
      </c>
      <c r="Q15" s="77" t="s">
        <v>241</v>
      </c>
      <c r="R15" s="39">
        <v>178</v>
      </c>
      <c r="S15" s="39">
        <v>103</v>
      </c>
      <c r="T15" s="39">
        <v>76</v>
      </c>
    </row>
    <row r="16" spans="1:20" s="59" customFormat="1" ht="17.25" customHeight="1">
      <c r="A16" s="576"/>
      <c r="B16" s="49" t="s">
        <v>138</v>
      </c>
      <c r="C16" s="39">
        <v>131238</v>
      </c>
      <c r="D16" s="44">
        <v>67910</v>
      </c>
      <c r="E16" s="39">
        <v>99</v>
      </c>
      <c r="F16" s="39">
        <v>2705</v>
      </c>
      <c r="G16" s="39">
        <v>65233</v>
      </c>
      <c r="H16" s="39">
        <v>126</v>
      </c>
      <c r="I16" s="39">
        <v>57873</v>
      </c>
      <c r="J16" s="490">
        <v>5455</v>
      </c>
      <c r="K16" s="490"/>
      <c r="L16" s="39">
        <v>2054</v>
      </c>
      <c r="M16" s="39">
        <v>3449</v>
      </c>
      <c r="N16" s="39">
        <v>2947</v>
      </c>
      <c r="O16" s="39">
        <v>4059</v>
      </c>
      <c r="P16" s="39">
        <v>1488</v>
      </c>
      <c r="Q16" s="39">
        <v>1894</v>
      </c>
      <c r="R16" s="39">
        <v>3654</v>
      </c>
      <c r="S16" s="39">
        <v>1988</v>
      </c>
      <c r="T16" s="39">
        <v>1666</v>
      </c>
    </row>
    <row r="17" spans="1:20" s="59" customFormat="1" ht="17.25" customHeight="1">
      <c r="A17" s="576"/>
      <c r="B17" s="49" t="s">
        <v>139</v>
      </c>
      <c r="C17" s="39">
        <v>3234065</v>
      </c>
      <c r="D17" s="44">
        <v>2715178</v>
      </c>
      <c r="E17" s="39">
        <v>187317</v>
      </c>
      <c r="F17" s="39">
        <v>2701610</v>
      </c>
      <c r="G17" s="39">
        <v>14272</v>
      </c>
      <c r="H17" s="39">
        <v>188021</v>
      </c>
      <c r="I17" s="39">
        <v>477006</v>
      </c>
      <c r="J17" s="490">
        <v>41881</v>
      </c>
      <c r="K17" s="490"/>
      <c r="L17" s="39">
        <v>40703</v>
      </c>
      <c r="M17" s="39">
        <v>54743</v>
      </c>
      <c r="N17" s="39">
        <v>37729</v>
      </c>
      <c r="O17" s="39">
        <v>27840</v>
      </c>
      <c r="P17" s="39">
        <v>11859</v>
      </c>
      <c r="Q17" s="39">
        <v>12895</v>
      </c>
      <c r="R17" s="39">
        <v>26804</v>
      </c>
      <c r="S17" s="39">
        <v>15505</v>
      </c>
      <c r="T17" s="39">
        <v>11299</v>
      </c>
    </row>
    <row r="18" spans="1:20" s="59" customFormat="1" ht="17.25" customHeight="1">
      <c r="A18" s="577"/>
      <c r="B18" s="163" t="s">
        <v>140</v>
      </c>
      <c r="C18" s="173">
        <v>394332</v>
      </c>
      <c r="D18" s="174">
        <v>166863</v>
      </c>
      <c r="E18" s="174">
        <v>7667</v>
      </c>
      <c r="F18" s="174">
        <v>108473</v>
      </c>
      <c r="G18" s="174">
        <v>55036</v>
      </c>
      <c r="H18" s="174">
        <v>4312</v>
      </c>
      <c r="I18" s="174">
        <v>217534</v>
      </c>
      <c r="J18" s="490">
        <v>9935</v>
      </c>
      <c r="K18" s="490"/>
      <c r="L18" s="174">
        <v>8530</v>
      </c>
      <c r="M18" s="174">
        <v>12756</v>
      </c>
      <c r="N18" s="174">
        <v>10994</v>
      </c>
      <c r="O18" s="174">
        <v>5709</v>
      </c>
      <c r="P18" s="174">
        <v>9888</v>
      </c>
      <c r="Q18" s="174">
        <v>9597</v>
      </c>
      <c r="R18" s="174">
        <v>6001</v>
      </c>
      <c r="S18" s="174">
        <v>4364</v>
      </c>
      <c r="T18" s="174">
        <v>1637</v>
      </c>
    </row>
    <row r="19" spans="1:20" ht="17.25" customHeight="1">
      <c r="A19" s="584" t="s">
        <v>325</v>
      </c>
      <c r="B19" s="186" t="s">
        <v>132</v>
      </c>
      <c r="C19" s="238">
        <v>6403052</v>
      </c>
      <c r="D19" s="238">
        <v>5140968</v>
      </c>
      <c r="E19" s="238">
        <v>319080</v>
      </c>
      <c r="F19" s="238">
        <f>SUM(F21:F25)</f>
        <v>3171035</v>
      </c>
      <c r="G19" s="238">
        <f>SUM(G21:G25)</f>
        <v>1981389</v>
      </c>
      <c r="H19" s="238">
        <v>330536</v>
      </c>
      <c r="I19" s="238">
        <v>1124652</v>
      </c>
      <c r="J19" s="487">
        <f>SUM(J21:K25)</f>
        <v>137432</v>
      </c>
      <c r="K19" s="487"/>
      <c r="L19" s="238">
        <f>SUM(L21:L25)</f>
        <v>107965</v>
      </c>
      <c r="M19" s="238">
        <f>SUM(M21:M25)</f>
        <v>153281</v>
      </c>
      <c r="N19" s="238">
        <f>SUM(N21:N25)</f>
        <v>121295</v>
      </c>
      <c r="O19" s="238">
        <v>92116</v>
      </c>
      <c r="P19" s="238">
        <f>SUM(P21:P25)</f>
        <v>39561</v>
      </c>
      <c r="Q19" s="238">
        <f>SUM(Q21:Q25)</f>
        <v>44145</v>
      </c>
      <c r="R19" s="238">
        <f>SUM(R21:R25)</f>
        <v>87532</v>
      </c>
      <c r="S19" s="238">
        <v>51738</v>
      </c>
      <c r="T19" s="238">
        <f>SUM(T21:T25)</f>
        <v>35794</v>
      </c>
    </row>
    <row r="20" spans="1:20" ht="17.25" customHeight="1">
      <c r="A20" s="585"/>
      <c r="B20" s="181"/>
      <c r="C20" s="299"/>
      <c r="D20" s="299"/>
      <c r="E20" s="299"/>
      <c r="F20" s="299"/>
      <c r="G20" s="299"/>
      <c r="H20" s="299"/>
      <c r="I20" s="299"/>
      <c r="J20" s="107"/>
      <c r="K20" s="107"/>
      <c r="L20" s="299"/>
      <c r="M20" s="299"/>
      <c r="N20" s="299"/>
      <c r="O20" s="299"/>
      <c r="P20" s="299"/>
      <c r="Q20" s="299"/>
      <c r="R20" s="299"/>
      <c r="S20" s="299"/>
      <c r="T20" s="299"/>
    </row>
    <row r="21" spans="1:20" s="59" customFormat="1" ht="17.25" customHeight="1">
      <c r="A21" s="585"/>
      <c r="B21" s="49" t="s">
        <v>141</v>
      </c>
      <c r="C21" s="39">
        <v>378681</v>
      </c>
      <c r="D21" s="44">
        <v>244285</v>
      </c>
      <c r="E21" s="39">
        <v>9486</v>
      </c>
      <c r="F21" s="39">
        <v>191577</v>
      </c>
      <c r="G21" s="39">
        <v>52703</v>
      </c>
      <c r="H21" s="39">
        <v>9481</v>
      </c>
      <c r="I21" s="39">
        <v>123370</v>
      </c>
      <c r="J21" s="500">
        <v>11025</v>
      </c>
      <c r="K21" s="500"/>
      <c r="L21" s="39">
        <v>6658</v>
      </c>
      <c r="M21" s="39">
        <v>16663</v>
      </c>
      <c r="N21" s="39">
        <v>11141</v>
      </c>
      <c r="O21" s="39">
        <v>1021</v>
      </c>
      <c r="P21" s="39">
        <v>939</v>
      </c>
      <c r="Q21" s="39">
        <v>1204</v>
      </c>
      <c r="R21" s="39">
        <v>756</v>
      </c>
      <c r="S21" s="39">
        <v>2447</v>
      </c>
      <c r="T21" s="172">
        <v>-1691</v>
      </c>
    </row>
    <row r="22" spans="1:20" s="59" customFormat="1" ht="17.25" customHeight="1">
      <c r="A22" s="585"/>
      <c r="B22" s="49" t="s">
        <v>334</v>
      </c>
      <c r="C22" s="39">
        <v>886338</v>
      </c>
      <c r="D22" s="44">
        <v>642192</v>
      </c>
      <c r="E22" s="39">
        <v>29603</v>
      </c>
      <c r="F22" s="39">
        <v>485352</v>
      </c>
      <c r="G22" s="39">
        <v>166253</v>
      </c>
      <c r="H22" s="39">
        <v>39016</v>
      </c>
      <c r="I22" s="39">
        <v>225703</v>
      </c>
      <c r="J22" s="500">
        <v>18443</v>
      </c>
      <c r="K22" s="500"/>
      <c r="L22" s="39">
        <v>11686</v>
      </c>
      <c r="M22" s="39">
        <v>18264</v>
      </c>
      <c r="N22" s="39">
        <v>16097</v>
      </c>
      <c r="O22" s="39">
        <v>11864</v>
      </c>
      <c r="P22" s="39">
        <v>2824</v>
      </c>
      <c r="Q22" s="39">
        <v>3714</v>
      </c>
      <c r="R22" s="39">
        <v>10975</v>
      </c>
      <c r="S22" s="39">
        <v>3019</v>
      </c>
      <c r="T22" s="172">
        <v>7955</v>
      </c>
    </row>
    <row r="23" spans="1:20" s="59" customFormat="1" ht="17.25" customHeight="1">
      <c r="A23" s="585"/>
      <c r="B23" s="49" t="s">
        <v>335</v>
      </c>
      <c r="C23" s="39">
        <v>820318</v>
      </c>
      <c r="D23" s="44">
        <v>594240</v>
      </c>
      <c r="E23" s="39">
        <v>39449</v>
      </c>
      <c r="F23" s="39">
        <v>321916</v>
      </c>
      <c r="G23" s="39">
        <v>279499</v>
      </c>
      <c r="H23" s="39">
        <v>46624</v>
      </c>
      <c r="I23" s="39">
        <v>200124</v>
      </c>
      <c r="J23" s="500">
        <v>25954</v>
      </c>
      <c r="K23" s="500"/>
      <c r="L23" s="39">
        <v>12923</v>
      </c>
      <c r="M23" s="39">
        <v>19940</v>
      </c>
      <c r="N23" s="39">
        <v>16985</v>
      </c>
      <c r="O23" s="39">
        <v>18936</v>
      </c>
      <c r="P23" s="39">
        <v>9978</v>
      </c>
      <c r="Q23" s="39">
        <v>9226</v>
      </c>
      <c r="R23" s="39">
        <v>19688</v>
      </c>
      <c r="S23" s="39">
        <v>8051</v>
      </c>
      <c r="T23" s="172">
        <v>11637</v>
      </c>
    </row>
    <row r="24" spans="1:20" s="59" customFormat="1" ht="17.25" customHeight="1">
      <c r="A24" s="585"/>
      <c r="B24" s="161" t="s">
        <v>142</v>
      </c>
      <c r="C24" s="39">
        <v>795655</v>
      </c>
      <c r="D24" s="44">
        <v>672859</v>
      </c>
      <c r="E24" s="39">
        <v>39392</v>
      </c>
      <c r="F24" s="39">
        <v>418448</v>
      </c>
      <c r="G24" s="39">
        <v>255747</v>
      </c>
      <c r="H24" s="39">
        <v>40728</v>
      </c>
      <c r="I24" s="39">
        <v>113759</v>
      </c>
      <c r="J24" s="500">
        <v>9037</v>
      </c>
      <c r="K24" s="500"/>
      <c r="L24" s="39">
        <v>17323</v>
      </c>
      <c r="M24" s="39">
        <v>20127</v>
      </c>
      <c r="N24" s="39">
        <v>18089</v>
      </c>
      <c r="O24" s="39">
        <v>6233</v>
      </c>
      <c r="P24" s="39">
        <v>2570</v>
      </c>
      <c r="Q24" s="39">
        <v>2365</v>
      </c>
      <c r="R24" s="39">
        <v>6438</v>
      </c>
      <c r="S24" s="39">
        <v>3404</v>
      </c>
      <c r="T24" s="172">
        <v>3034</v>
      </c>
    </row>
    <row r="25" spans="1:20" s="59" customFormat="1" ht="17.25" customHeight="1">
      <c r="A25" s="586"/>
      <c r="B25" s="163" t="s">
        <v>336</v>
      </c>
      <c r="C25" s="173">
        <v>3522061</v>
      </c>
      <c r="D25" s="174">
        <v>2987393</v>
      </c>
      <c r="E25" s="174">
        <v>201149</v>
      </c>
      <c r="F25" s="174">
        <v>1753742</v>
      </c>
      <c r="G25" s="174">
        <v>1227187</v>
      </c>
      <c r="H25" s="174">
        <v>194685</v>
      </c>
      <c r="I25" s="174">
        <v>461695</v>
      </c>
      <c r="J25" s="489">
        <v>72973</v>
      </c>
      <c r="K25" s="489"/>
      <c r="L25" s="174">
        <v>59375</v>
      </c>
      <c r="M25" s="174">
        <v>78287</v>
      </c>
      <c r="N25" s="174">
        <v>58983</v>
      </c>
      <c r="O25" s="174">
        <v>54061</v>
      </c>
      <c r="P25" s="174">
        <v>23250</v>
      </c>
      <c r="Q25" s="174">
        <v>27636</v>
      </c>
      <c r="R25" s="174">
        <v>49675</v>
      </c>
      <c r="S25" s="174">
        <v>34816</v>
      </c>
      <c r="T25" s="175">
        <v>14859</v>
      </c>
    </row>
    <row r="26" spans="1:20" ht="17.25" customHeight="1">
      <c r="A26" s="176"/>
      <c r="B26" s="177"/>
      <c r="C26" s="176"/>
      <c r="D26" s="176"/>
      <c r="E26" s="176"/>
      <c r="F26" s="176"/>
      <c r="G26" s="176"/>
      <c r="H26" s="176"/>
      <c r="I26" s="176"/>
      <c r="J26" s="176"/>
      <c r="K26" s="176"/>
      <c r="L26" s="176"/>
      <c r="M26" s="176"/>
      <c r="N26" s="176"/>
      <c r="O26" s="176"/>
      <c r="P26" s="176"/>
      <c r="Q26" s="176"/>
      <c r="R26" s="176"/>
      <c r="S26" s="176"/>
      <c r="T26" s="176"/>
    </row>
    <row r="27" spans="1:20" ht="17.25" customHeight="1">
      <c r="A27" s="176"/>
      <c r="B27" s="176"/>
      <c r="C27" s="176"/>
      <c r="D27" s="176"/>
      <c r="E27" s="176"/>
      <c r="F27" s="176"/>
      <c r="G27" s="176"/>
      <c r="H27" s="176"/>
      <c r="I27" s="176"/>
      <c r="J27" s="176"/>
      <c r="K27" s="176"/>
      <c r="L27" s="176"/>
      <c r="M27" s="176"/>
      <c r="N27" s="176"/>
      <c r="O27" s="176"/>
      <c r="P27" s="176"/>
      <c r="Q27" s="176"/>
      <c r="R27" s="176"/>
      <c r="S27" s="176"/>
      <c r="T27" s="176"/>
    </row>
    <row r="28" spans="1:36" ht="17.25" customHeight="1">
      <c r="A28" s="611" t="s">
        <v>337</v>
      </c>
      <c r="B28" s="612"/>
      <c r="C28" s="612"/>
      <c r="D28" s="612"/>
      <c r="E28" s="612"/>
      <c r="F28" s="612"/>
      <c r="G28" s="612"/>
      <c r="H28" s="612"/>
      <c r="I28" s="612"/>
      <c r="J28" s="612"/>
      <c r="K28" s="612"/>
      <c r="L28" s="612"/>
      <c r="M28" s="612"/>
      <c r="N28" s="612"/>
      <c r="O28" s="612"/>
      <c r="P28" s="612"/>
      <c r="Q28" s="612"/>
      <c r="R28" s="176"/>
      <c r="S28" s="176"/>
      <c r="T28" s="176"/>
      <c r="AI28" s="68"/>
      <c r="AJ28" s="68"/>
    </row>
    <row r="29" spans="1:36" ht="17.25" customHeight="1" thickBot="1">
      <c r="A29" s="169"/>
      <c r="B29" s="178"/>
      <c r="C29" s="169"/>
      <c r="D29" s="169"/>
      <c r="E29" s="169"/>
      <c r="F29" s="169"/>
      <c r="G29" s="169"/>
      <c r="H29" s="169"/>
      <c r="I29" s="169"/>
      <c r="J29" s="169"/>
      <c r="K29" s="169"/>
      <c r="L29" s="169"/>
      <c r="M29" s="169"/>
      <c r="N29" s="169"/>
      <c r="O29" s="169"/>
      <c r="P29" s="176"/>
      <c r="Q29" s="170" t="s">
        <v>121</v>
      </c>
      <c r="R29" s="176"/>
      <c r="S29" s="176"/>
      <c r="T29" s="176"/>
      <c r="AI29" s="68"/>
      <c r="AJ29" s="68"/>
    </row>
    <row r="30" spans="1:36" ht="17.25" customHeight="1">
      <c r="A30" s="548" t="s">
        <v>225</v>
      </c>
      <c r="B30" s="549"/>
      <c r="C30" s="580" t="s">
        <v>132</v>
      </c>
      <c r="D30" s="581"/>
      <c r="E30" s="565" t="s">
        <v>163</v>
      </c>
      <c r="F30" s="554" t="s">
        <v>164</v>
      </c>
      <c r="G30" s="578" t="s">
        <v>229</v>
      </c>
      <c r="H30" s="578" t="s">
        <v>204</v>
      </c>
      <c r="I30" s="589" t="s">
        <v>205</v>
      </c>
      <c r="J30" s="559" t="s">
        <v>165</v>
      </c>
      <c r="K30" s="560"/>
      <c r="L30" s="559" t="s">
        <v>166</v>
      </c>
      <c r="M30" s="554" t="s">
        <v>167</v>
      </c>
      <c r="N30" s="587" t="s">
        <v>206</v>
      </c>
      <c r="O30" s="559" t="s">
        <v>168</v>
      </c>
      <c r="P30" s="559" t="s">
        <v>169</v>
      </c>
      <c r="Q30" s="565" t="s">
        <v>170</v>
      </c>
      <c r="R30" s="176"/>
      <c r="S30" s="176"/>
      <c r="T30" s="176"/>
      <c r="W30" s="69"/>
      <c r="X30" s="69"/>
      <c r="Y30" s="69"/>
      <c r="Z30" s="69"/>
      <c r="AA30" s="69"/>
      <c r="AB30" s="69"/>
      <c r="AC30" s="69"/>
      <c r="AD30" s="69"/>
      <c r="AE30" s="69"/>
      <c r="AF30" s="69"/>
      <c r="AG30" s="69"/>
      <c r="AH30" s="69"/>
      <c r="AI30" s="69"/>
      <c r="AJ30" s="69"/>
    </row>
    <row r="31" spans="1:36" ht="17.25" customHeight="1">
      <c r="A31" s="552"/>
      <c r="B31" s="553"/>
      <c r="C31" s="582"/>
      <c r="D31" s="583"/>
      <c r="E31" s="567"/>
      <c r="F31" s="546"/>
      <c r="G31" s="579"/>
      <c r="H31" s="579"/>
      <c r="I31" s="590"/>
      <c r="J31" s="563"/>
      <c r="K31" s="564"/>
      <c r="L31" s="563"/>
      <c r="M31" s="546"/>
      <c r="N31" s="588"/>
      <c r="O31" s="563"/>
      <c r="P31" s="563"/>
      <c r="Q31" s="567"/>
      <c r="R31" s="176"/>
      <c r="S31" s="176"/>
      <c r="T31" s="176"/>
      <c r="W31" s="69"/>
      <c r="X31" s="69"/>
      <c r="Y31" s="69"/>
      <c r="Z31" s="69"/>
      <c r="AA31" s="69"/>
      <c r="AB31" s="69"/>
      <c r="AC31" s="69"/>
      <c r="AD31" s="69"/>
      <c r="AE31" s="69"/>
      <c r="AF31" s="69"/>
      <c r="AG31" s="69"/>
      <c r="AH31" s="69"/>
      <c r="AI31" s="69"/>
      <c r="AJ31" s="69"/>
    </row>
    <row r="32" spans="1:36" s="110" customFormat="1" ht="17.25" customHeight="1">
      <c r="A32" s="575" t="s">
        <v>321</v>
      </c>
      <c r="B32" s="138" t="s">
        <v>132</v>
      </c>
      <c r="C32" s="515">
        <v>6277076</v>
      </c>
      <c r="D32" s="487"/>
      <c r="E32" s="237">
        <f>SUM(E34:E41)</f>
        <v>3171035</v>
      </c>
      <c r="F32" s="237">
        <v>757635</v>
      </c>
      <c r="G32" s="237">
        <f>SUM(G34:G41)</f>
        <v>89987</v>
      </c>
      <c r="H32" s="237">
        <v>168452</v>
      </c>
      <c r="I32" s="237">
        <v>670434</v>
      </c>
      <c r="J32" s="487">
        <f>SUM(J34:K41)</f>
        <v>97620</v>
      </c>
      <c r="K32" s="487"/>
      <c r="L32" s="237">
        <f aca="true" t="shared" si="1" ref="L32:Q32">SUM(L34:L41)</f>
        <v>104518</v>
      </c>
      <c r="M32" s="237">
        <v>42815</v>
      </c>
      <c r="N32" s="237">
        <v>61380</v>
      </c>
      <c r="O32" s="237">
        <v>42579</v>
      </c>
      <c r="P32" s="237">
        <f t="shared" si="1"/>
        <v>596662</v>
      </c>
      <c r="Q32" s="237">
        <f t="shared" si="1"/>
        <v>473960</v>
      </c>
      <c r="R32" s="180"/>
      <c r="S32" s="180"/>
      <c r="T32" s="180"/>
      <c r="W32" s="111"/>
      <c r="X32" s="111"/>
      <c r="Y32" s="111"/>
      <c r="Z32" s="111"/>
      <c r="AA32" s="111"/>
      <c r="AB32" s="111"/>
      <c r="AC32" s="111"/>
      <c r="AD32" s="111"/>
      <c r="AE32" s="111"/>
      <c r="AF32" s="111"/>
      <c r="AG32" s="111"/>
      <c r="AH32" s="111"/>
      <c r="AI32" s="111"/>
      <c r="AJ32" s="111"/>
    </row>
    <row r="33" spans="1:36" s="110" customFormat="1" ht="17.25" customHeight="1">
      <c r="A33" s="576"/>
      <c r="B33" s="53"/>
      <c r="C33" s="300"/>
      <c r="D33" s="107"/>
      <c r="E33" s="298"/>
      <c r="F33" s="298"/>
      <c r="G33" s="298"/>
      <c r="H33" s="298"/>
      <c r="I33" s="298"/>
      <c r="J33" s="301"/>
      <c r="K33" s="301"/>
      <c r="L33" s="298"/>
      <c r="M33" s="298"/>
      <c r="N33" s="298"/>
      <c r="O33" s="298"/>
      <c r="P33" s="298"/>
      <c r="Q33" s="298"/>
      <c r="R33" s="180"/>
      <c r="S33" s="180"/>
      <c r="T33" s="180"/>
      <c r="W33" s="111"/>
      <c r="X33" s="111"/>
      <c r="Y33" s="111"/>
      <c r="Z33" s="111"/>
      <c r="AA33" s="111"/>
      <c r="AB33" s="111"/>
      <c r="AC33" s="111"/>
      <c r="AD33" s="111"/>
      <c r="AE33" s="111"/>
      <c r="AF33" s="111"/>
      <c r="AG33" s="111"/>
      <c r="AH33" s="111"/>
      <c r="AI33" s="111"/>
      <c r="AJ33" s="111"/>
    </row>
    <row r="34" spans="1:36" ht="17.25" customHeight="1">
      <c r="A34" s="576"/>
      <c r="B34" s="49" t="s">
        <v>133</v>
      </c>
      <c r="C34" s="507">
        <f>SUM(E34:Q34)</f>
        <v>38844</v>
      </c>
      <c r="D34" s="500"/>
      <c r="E34" s="39">
        <v>15870</v>
      </c>
      <c r="F34" s="39">
        <v>2737</v>
      </c>
      <c r="G34" s="39">
        <v>1733</v>
      </c>
      <c r="H34" s="39">
        <v>1011</v>
      </c>
      <c r="I34" s="39">
        <v>6256</v>
      </c>
      <c r="J34" s="490">
        <v>832</v>
      </c>
      <c r="K34" s="490"/>
      <c r="L34" s="39">
        <v>2515</v>
      </c>
      <c r="M34" s="39">
        <v>1456</v>
      </c>
      <c r="N34" s="39">
        <v>404</v>
      </c>
      <c r="O34" s="39">
        <v>227</v>
      </c>
      <c r="P34" s="39">
        <v>716</v>
      </c>
      <c r="Q34" s="39">
        <v>5087</v>
      </c>
      <c r="R34" s="176"/>
      <c r="S34" s="176"/>
      <c r="T34" s="176"/>
      <c r="W34" s="68"/>
      <c r="X34" s="68"/>
      <c r="Y34" s="68"/>
      <c r="Z34" s="68"/>
      <c r="AA34" s="68"/>
      <c r="AB34" s="68"/>
      <c r="AC34" s="68"/>
      <c r="AD34" s="68"/>
      <c r="AE34" s="68"/>
      <c r="AF34" s="68"/>
      <c r="AG34" s="68"/>
      <c r="AH34" s="68"/>
      <c r="AI34" s="68"/>
      <c r="AJ34" s="68"/>
    </row>
    <row r="35" spans="1:36" ht="17.25" customHeight="1">
      <c r="A35" s="576"/>
      <c r="B35" s="49" t="s">
        <v>134</v>
      </c>
      <c r="C35" s="507">
        <f>SUM(E35:Q35)</f>
        <v>22533</v>
      </c>
      <c r="D35" s="500"/>
      <c r="E35" s="39">
        <v>2710</v>
      </c>
      <c r="F35" s="39">
        <v>3679</v>
      </c>
      <c r="G35" s="39">
        <v>1539</v>
      </c>
      <c r="H35" s="39">
        <v>1109</v>
      </c>
      <c r="I35" s="39">
        <v>2627</v>
      </c>
      <c r="J35" s="490">
        <v>478</v>
      </c>
      <c r="K35" s="490"/>
      <c r="L35" s="39">
        <v>1298</v>
      </c>
      <c r="M35" s="39">
        <v>931</v>
      </c>
      <c r="N35" s="39">
        <v>354</v>
      </c>
      <c r="O35" s="39">
        <v>337</v>
      </c>
      <c r="P35" s="39">
        <v>1247</v>
      </c>
      <c r="Q35" s="39">
        <v>6224</v>
      </c>
      <c r="R35" s="176"/>
      <c r="S35" s="176"/>
      <c r="T35" s="176"/>
      <c r="W35" s="68"/>
      <c r="X35" s="68"/>
      <c r="Y35" s="68"/>
      <c r="Z35" s="68"/>
      <c r="AA35" s="68"/>
      <c r="AB35" s="68"/>
      <c r="AC35" s="68"/>
      <c r="AD35" s="68"/>
      <c r="AE35" s="68"/>
      <c r="AF35" s="68"/>
      <c r="AG35" s="68"/>
      <c r="AH35" s="68"/>
      <c r="AI35" s="68"/>
      <c r="AJ35" s="68"/>
    </row>
    <row r="36" spans="1:36" ht="17.25" customHeight="1">
      <c r="A36" s="576"/>
      <c r="B36" s="49" t="s">
        <v>135</v>
      </c>
      <c r="C36" s="507">
        <v>674907</v>
      </c>
      <c r="D36" s="500"/>
      <c r="E36" s="39">
        <v>108591</v>
      </c>
      <c r="F36" s="39">
        <v>97413</v>
      </c>
      <c r="G36" s="39">
        <v>6023</v>
      </c>
      <c r="H36" s="39">
        <v>21710</v>
      </c>
      <c r="I36" s="39">
        <v>71429</v>
      </c>
      <c r="J36" s="490">
        <v>11985</v>
      </c>
      <c r="K36" s="490"/>
      <c r="L36" s="39">
        <v>10184</v>
      </c>
      <c r="M36" s="39">
        <v>5775</v>
      </c>
      <c r="N36" s="39">
        <v>4437</v>
      </c>
      <c r="O36" s="39">
        <v>4401</v>
      </c>
      <c r="P36" s="39">
        <v>274838</v>
      </c>
      <c r="Q36" s="39">
        <v>58120</v>
      </c>
      <c r="R36" s="176"/>
      <c r="S36" s="176"/>
      <c r="T36" s="176"/>
      <c r="W36" s="69"/>
      <c r="X36" s="69"/>
      <c r="Y36" s="69"/>
      <c r="Z36" s="69"/>
      <c r="AA36" s="69"/>
      <c r="AB36" s="68"/>
      <c r="AC36" s="68"/>
      <c r="AD36" s="68"/>
      <c r="AE36" s="68"/>
      <c r="AF36" s="68"/>
      <c r="AG36" s="68"/>
      <c r="AH36" s="68"/>
      <c r="AI36" s="68"/>
      <c r="AJ36" s="68"/>
    </row>
    <row r="37" spans="1:36" ht="17.25" customHeight="1">
      <c r="A37" s="576"/>
      <c r="B37" s="49" t="s">
        <v>136</v>
      </c>
      <c r="C37" s="507">
        <v>1840411</v>
      </c>
      <c r="D37" s="500"/>
      <c r="E37" s="39">
        <v>231076</v>
      </c>
      <c r="F37" s="39">
        <v>629520</v>
      </c>
      <c r="G37" s="39">
        <v>44061</v>
      </c>
      <c r="H37" s="39">
        <v>65072</v>
      </c>
      <c r="I37" s="39">
        <v>287431</v>
      </c>
      <c r="J37" s="490">
        <v>43956</v>
      </c>
      <c r="K37" s="490"/>
      <c r="L37" s="189">
        <v>49845</v>
      </c>
      <c r="M37" s="39">
        <v>15703</v>
      </c>
      <c r="N37" s="39">
        <v>18038</v>
      </c>
      <c r="O37" s="39">
        <v>16625</v>
      </c>
      <c r="P37" s="39">
        <v>268534</v>
      </c>
      <c r="Q37" s="39">
        <v>170552</v>
      </c>
      <c r="R37" s="176"/>
      <c r="S37" s="176"/>
      <c r="T37" s="176"/>
      <c r="W37" s="69"/>
      <c r="X37" s="69"/>
      <c r="Y37" s="69"/>
      <c r="Z37" s="69"/>
      <c r="AA37" s="69"/>
      <c r="AB37" s="68"/>
      <c r="AC37" s="68"/>
      <c r="AD37" s="68"/>
      <c r="AE37" s="68"/>
      <c r="AF37" s="68"/>
      <c r="AG37" s="68"/>
      <c r="AH37" s="68"/>
      <c r="AI37" s="68"/>
      <c r="AJ37" s="68"/>
    </row>
    <row r="38" spans="1:36" ht="17.25" customHeight="1">
      <c r="A38" s="576"/>
      <c r="B38" s="49" t="s">
        <v>137</v>
      </c>
      <c r="C38" s="507">
        <f>SUM(E38:Q38)</f>
        <v>640</v>
      </c>
      <c r="D38" s="500"/>
      <c r="E38" s="77" t="s">
        <v>241</v>
      </c>
      <c r="F38" s="39">
        <v>200</v>
      </c>
      <c r="G38" s="39">
        <v>16</v>
      </c>
      <c r="H38" s="39">
        <v>17</v>
      </c>
      <c r="I38" s="39">
        <v>124</v>
      </c>
      <c r="J38" s="490">
        <v>31</v>
      </c>
      <c r="K38" s="490"/>
      <c r="L38" s="39">
        <v>75</v>
      </c>
      <c r="M38" s="39">
        <v>27</v>
      </c>
      <c r="N38" s="77">
        <v>1</v>
      </c>
      <c r="O38" s="39">
        <v>19</v>
      </c>
      <c r="P38" s="39">
        <v>4</v>
      </c>
      <c r="Q38" s="39">
        <v>126</v>
      </c>
      <c r="R38" s="176"/>
      <c r="S38" s="176"/>
      <c r="T38" s="176"/>
      <c r="W38" s="68"/>
      <c r="X38" s="68"/>
      <c r="Y38" s="68"/>
      <c r="Z38" s="68"/>
      <c r="AA38" s="68"/>
      <c r="AB38" s="68"/>
      <c r="AC38" s="68"/>
      <c r="AD38" s="68"/>
      <c r="AE38" s="68"/>
      <c r="AF38" s="68"/>
      <c r="AG38" s="68"/>
      <c r="AH38" s="68"/>
      <c r="AI38" s="68"/>
      <c r="AJ38" s="68"/>
    </row>
    <row r="39" spans="1:36" ht="17.25" customHeight="1">
      <c r="A39" s="576"/>
      <c r="B39" s="49" t="s">
        <v>138</v>
      </c>
      <c r="C39" s="507">
        <v>125811</v>
      </c>
      <c r="D39" s="500"/>
      <c r="E39" s="39">
        <v>2705</v>
      </c>
      <c r="F39" s="39">
        <v>603</v>
      </c>
      <c r="G39" s="39">
        <v>6843</v>
      </c>
      <c r="H39" s="39">
        <v>5020</v>
      </c>
      <c r="I39" s="39">
        <v>49640</v>
      </c>
      <c r="J39" s="490">
        <v>7361</v>
      </c>
      <c r="K39" s="490"/>
      <c r="L39" s="39">
        <v>8008</v>
      </c>
      <c r="M39" s="39">
        <v>5730</v>
      </c>
      <c r="N39" s="39">
        <v>2734</v>
      </c>
      <c r="O39" s="39">
        <v>1467</v>
      </c>
      <c r="P39" s="39">
        <v>16689</v>
      </c>
      <c r="Q39" s="39">
        <v>19013</v>
      </c>
      <c r="R39" s="176"/>
      <c r="S39" s="176"/>
      <c r="T39" s="176"/>
      <c r="W39" s="68"/>
      <c r="X39" s="68"/>
      <c r="Y39" s="68"/>
      <c r="Z39" s="68"/>
      <c r="AA39" s="68"/>
      <c r="AB39" s="68"/>
      <c r="AC39" s="68"/>
      <c r="AD39" s="68"/>
      <c r="AE39" s="68"/>
      <c r="AF39" s="68"/>
      <c r="AG39" s="68"/>
      <c r="AH39" s="68"/>
      <c r="AI39" s="68"/>
      <c r="AJ39" s="68"/>
    </row>
    <row r="40" spans="1:36" ht="17.25" customHeight="1">
      <c r="A40" s="576"/>
      <c r="B40" s="49" t="s">
        <v>139</v>
      </c>
      <c r="C40" s="507">
        <v>3192888</v>
      </c>
      <c r="D40" s="500"/>
      <c r="E40" s="39">
        <v>2701610</v>
      </c>
      <c r="F40" s="39">
        <v>6900</v>
      </c>
      <c r="G40" s="39">
        <v>15192</v>
      </c>
      <c r="H40" s="39">
        <v>56697</v>
      </c>
      <c r="I40" s="39">
        <v>160208</v>
      </c>
      <c r="J40" s="490">
        <v>22378</v>
      </c>
      <c r="K40" s="490"/>
      <c r="L40" s="39">
        <v>19672</v>
      </c>
      <c r="M40" s="39">
        <v>8888</v>
      </c>
      <c r="N40" s="39">
        <v>24626</v>
      </c>
      <c r="O40" s="39">
        <v>11465</v>
      </c>
      <c r="P40" s="39">
        <v>15790</v>
      </c>
      <c r="Q40" s="39">
        <v>149461</v>
      </c>
      <c r="R40" s="176"/>
      <c r="S40" s="176"/>
      <c r="T40" s="176"/>
      <c r="W40" s="68"/>
      <c r="X40" s="68"/>
      <c r="Y40" s="68"/>
      <c r="Z40" s="68"/>
      <c r="AA40" s="68"/>
      <c r="AB40" s="68"/>
      <c r="AC40" s="68"/>
      <c r="AD40" s="68"/>
      <c r="AE40" s="68"/>
      <c r="AF40" s="68"/>
      <c r="AG40" s="68"/>
      <c r="AH40" s="68"/>
      <c r="AI40" s="68"/>
      <c r="AJ40" s="68"/>
    </row>
    <row r="41" spans="1:36" ht="17.25" customHeight="1">
      <c r="A41" s="577"/>
      <c r="B41" s="163" t="s">
        <v>140</v>
      </c>
      <c r="C41" s="522">
        <v>381043</v>
      </c>
      <c r="D41" s="489"/>
      <c r="E41" s="174">
        <v>108473</v>
      </c>
      <c r="F41" s="174">
        <v>16584</v>
      </c>
      <c r="G41" s="174">
        <v>14580</v>
      </c>
      <c r="H41" s="174">
        <v>17815</v>
      </c>
      <c r="I41" s="174">
        <v>92718</v>
      </c>
      <c r="J41" s="489">
        <v>10599</v>
      </c>
      <c r="K41" s="489"/>
      <c r="L41" s="174">
        <v>12921</v>
      </c>
      <c r="M41" s="174">
        <v>4304</v>
      </c>
      <c r="N41" s="174">
        <v>10787</v>
      </c>
      <c r="O41" s="174">
        <v>8040</v>
      </c>
      <c r="P41" s="174">
        <v>18844</v>
      </c>
      <c r="Q41" s="174">
        <v>65377</v>
      </c>
      <c r="R41" s="176"/>
      <c r="S41" s="176"/>
      <c r="T41" s="176"/>
      <c r="W41" s="68"/>
      <c r="X41" s="68"/>
      <c r="Y41" s="68"/>
      <c r="Z41" s="68"/>
      <c r="AA41" s="68"/>
      <c r="AB41" s="68"/>
      <c r="AC41" s="68"/>
      <c r="AD41" s="68"/>
      <c r="AE41" s="68"/>
      <c r="AF41" s="68"/>
      <c r="AG41" s="68"/>
      <c r="AH41" s="68"/>
      <c r="AI41" s="68"/>
      <c r="AJ41" s="68"/>
    </row>
    <row r="42" spans="1:36" s="59" customFormat="1" ht="17.25" customHeight="1">
      <c r="A42" s="584" t="s">
        <v>325</v>
      </c>
      <c r="B42" s="186" t="s">
        <v>132</v>
      </c>
      <c r="C42" s="516">
        <v>6277076</v>
      </c>
      <c r="D42" s="510"/>
      <c r="E42" s="237">
        <f>SUM(E44:E48)</f>
        <v>3171035</v>
      </c>
      <c r="F42" s="237">
        <f>SUM(F44:F48)</f>
        <v>757635</v>
      </c>
      <c r="G42" s="237">
        <v>89987</v>
      </c>
      <c r="H42" s="237">
        <f>SUM(H44:H48)</f>
        <v>168452</v>
      </c>
      <c r="I42" s="237">
        <f>SUM(I44:I48)</f>
        <v>670434</v>
      </c>
      <c r="J42" s="487">
        <f>SUM(J44:K48)</f>
        <v>97620</v>
      </c>
      <c r="K42" s="487"/>
      <c r="L42" s="237">
        <f>SUM(L44:L48)</f>
        <v>104518</v>
      </c>
      <c r="M42" s="237">
        <v>42815</v>
      </c>
      <c r="N42" s="237">
        <v>61380</v>
      </c>
      <c r="O42" s="237">
        <f>SUM(O44:O48)</f>
        <v>42579</v>
      </c>
      <c r="P42" s="237">
        <v>596662</v>
      </c>
      <c r="Q42" s="237">
        <v>473960</v>
      </c>
      <c r="R42" s="39"/>
      <c r="S42" s="39"/>
      <c r="T42" s="39"/>
      <c r="W42" s="63"/>
      <c r="X42" s="63"/>
      <c r="Y42" s="63"/>
      <c r="Z42" s="63"/>
      <c r="AA42" s="63"/>
      <c r="AB42" s="63"/>
      <c r="AC42" s="63"/>
      <c r="AD42" s="63"/>
      <c r="AE42" s="63"/>
      <c r="AF42" s="63"/>
      <c r="AG42" s="63"/>
      <c r="AH42" s="63"/>
      <c r="AI42" s="63"/>
      <c r="AJ42" s="63"/>
    </row>
    <row r="43" spans="1:36" s="59" customFormat="1" ht="17.25" customHeight="1">
      <c r="A43" s="585"/>
      <c r="B43" s="181"/>
      <c r="C43" s="300"/>
      <c r="D43" s="107"/>
      <c r="E43" s="298"/>
      <c r="F43" s="298"/>
      <c r="G43" s="298"/>
      <c r="H43" s="298"/>
      <c r="I43" s="298"/>
      <c r="J43" s="301"/>
      <c r="K43" s="301"/>
      <c r="L43" s="298"/>
      <c r="M43" s="298"/>
      <c r="N43" s="298"/>
      <c r="O43" s="298"/>
      <c r="P43" s="298"/>
      <c r="Q43" s="298"/>
      <c r="R43" s="39"/>
      <c r="S43" s="39"/>
      <c r="T43" s="39"/>
      <c r="W43" s="63"/>
      <c r="X43" s="63"/>
      <c r="Y43" s="63"/>
      <c r="Z43" s="63"/>
      <c r="AA43" s="63"/>
      <c r="AB43" s="63"/>
      <c r="AC43" s="63"/>
      <c r="AD43" s="63"/>
      <c r="AE43" s="63"/>
      <c r="AF43" s="63"/>
      <c r="AG43" s="63"/>
      <c r="AH43" s="63"/>
      <c r="AI43" s="63"/>
      <c r="AJ43" s="63"/>
    </row>
    <row r="44" spans="1:36" s="59" customFormat="1" ht="17.25" customHeight="1">
      <c r="A44" s="585"/>
      <c r="B44" s="49" t="s">
        <v>141</v>
      </c>
      <c r="C44" s="507">
        <v>367651</v>
      </c>
      <c r="D44" s="500"/>
      <c r="E44" s="39">
        <v>191577</v>
      </c>
      <c r="F44" s="39">
        <v>9195</v>
      </c>
      <c r="G44" s="39">
        <v>4625</v>
      </c>
      <c r="H44" s="39">
        <v>34067</v>
      </c>
      <c r="I44" s="39">
        <v>50630</v>
      </c>
      <c r="J44" s="490">
        <v>7626</v>
      </c>
      <c r="K44" s="490"/>
      <c r="L44" s="44">
        <v>8789</v>
      </c>
      <c r="M44" s="39">
        <v>3585</v>
      </c>
      <c r="N44" s="39">
        <v>5397</v>
      </c>
      <c r="O44" s="39">
        <v>3651</v>
      </c>
      <c r="P44" s="39">
        <v>10231</v>
      </c>
      <c r="Q44" s="39">
        <v>38278</v>
      </c>
      <c r="R44" s="39"/>
      <c r="S44" s="39"/>
      <c r="T44" s="39"/>
      <c r="W44" s="63"/>
      <c r="X44" s="63"/>
      <c r="Y44" s="63"/>
      <c r="Z44" s="63"/>
      <c r="AA44" s="63"/>
      <c r="AB44" s="63"/>
      <c r="AC44" s="63"/>
      <c r="AD44" s="63"/>
      <c r="AE44" s="63"/>
      <c r="AF44" s="63"/>
      <c r="AG44" s="63"/>
      <c r="AH44" s="63"/>
      <c r="AI44" s="63"/>
      <c r="AJ44" s="63"/>
    </row>
    <row r="45" spans="1:36" s="59" customFormat="1" ht="17.25" customHeight="1">
      <c r="A45" s="585"/>
      <c r="B45" s="49" t="s">
        <v>334</v>
      </c>
      <c r="C45" s="507">
        <f>SUM(E45:Q45)</f>
        <v>877308</v>
      </c>
      <c r="D45" s="500"/>
      <c r="E45" s="39">
        <v>485352</v>
      </c>
      <c r="F45" s="39">
        <v>31688</v>
      </c>
      <c r="G45" s="39">
        <v>15954</v>
      </c>
      <c r="H45" s="39">
        <v>41442</v>
      </c>
      <c r="I45" s="39">
        <v>89824</v>
      </c>
      <c r="J45" s="490">
        <v>12706</v>
      </c>
      <c r="K45" s="490"/>
      <c r="L45" s="44">
        <v>14001</v>
      </c>
      <c r="M45" s="39">
        <v>10644</v>
      </c>
      <c r="N45" s="39">
        <v>9806</v>
      </c>
      <c r="O45" s="39">
        <v>4085</v>
      </c>
      <c r="P45" s="39">
        <v>82571</v>
      </c>
      <c r="Q45" s="39">
        <v>79235</v>
      </c>
      <c r="R45" s="39"/>
      <c r="S45" s="39"/>
      <c r="T45" s="39"/>
      <c r="W45" s="63"/>
      <c r="X45" s="63"/>
      <c r="Y45" s="63"/>
      <c r="Z45" s="63"/>
      <c r="AA45" s="63"/>
      <c r="AB45" s="63"/>
      <c r="AC45" s="63"/>
      <c r="AD45" s="63"/>
      <c r="AE45" s="63"/>
      <c r="AF45" s="63"/>
      <c r="AG45" s="63"/>
      <c r="AH45" s="63"/>
      <c r="AI45" s="63"/>
      <c r="AJ45" s="63"/>
    </row>
    <row r="46" spans="1:36" s="59" customFormat="1" ht="17.25" customHeight="1">
      <c r="A46" s="585"/>
      <c r="B46" s="49" t="s">
        <v>335</v>
      </c>
      <c r="C46" s="507">
        <v>801539</v>
      </c>
      <c r="D46" s="500"/>
      <c r="E46" s="39">
        <v>321916</v>
      </c>
      <c r="F46" s="39">
        <v>89549</v>
      </c>
      <c r="G46" s="39">
        <v>12214</v>
      </c>
      <c r="H46" s="39">
        <v>35397</v>
      </c>
      <c r="I46" s="39">
        <v>103307</v>
      </c>
      <c r="J46" s="490">
        <v>16255</v>
      </c>
      <c r="K46" s="490"/>
      <c r="L46" s="44">
        <v>12753</v>
      </c>
      <c r="M46" s="39">
        <v>6281</v>
      </c>
      <c r="N46" s="39">
        <v>14432</v>
      </c>
      <c r="O46" s="39">
        <v>7965</v>
      </c>
      <c r="P46" s="39">
        <v>110056</v>
      </c>
      <c r="Q46" s="39">
        <v>71413</v>
      </c>
      <c r="R46" s="39"/>
      <c r="S46" s="39"/>
      <c r="T46" s="39"/>
      <c r="W46" s="63"/>
      <c r="X46" s="63"/>
      <c r="Y46" s="63"/>
      <c r="Z46" s="63"/>
      <c r="AA46" s="63"/>
      <c r="AB46" s="63"/>
      <c r="AC46" s="63"/>
      <c r="AD46" s="63"/>
      <c r="AE46" s="63"/>
      <c r="AF46" s="63"/>
      <c r="AG46" s="63"/>
      <c r="AH46" s="63"/>
      <c r="AI46" s="63"/>
      <c r="AJ46" s="63"/>
    </row>
    <row r="47" spans="1:36" s="59" customFormat="1" ht="17.25" customHeight="1">
      <c r="A47" s="585"/>
      <c r="B47" s="161" t="s">
        <v>142</v>
      </c>
      <c r="C47" s="507">
        <v>787955</v>
      </c>
      <c r="D47" s="500"/>
      <c r="E47" s="39">
        <v>418448</v>
      </c>
      <c r="F47" s="39">
        <v>94255</v>
      </c>
      <c r="G47" s="39">
        <v>10510</v>
      </c>
      <c r="H47" s="39">
        <v>17859</v>
      </c>
      <c r="I47" s="39">
        <v>78685</v>
      </c>
      <c r="J47" s="490">
        <v>11388</v>
      </c>
      <c r="K47" s="490"/>
      <c r="L47" s="44">
        <v>9642</v>
      </c>
      <c r="M47" s="39">
        <v>5117</v>
      </c>
      <c r="N47" s="39">
        <v>4806</v>
      </c>
      <c r="O47" s="39">
        <v>4881</v>
      </c>
      <c r="P47" s="39">
        <v>86990</v>
      </c>
      <c r="Q47" s="39">
        <v>45375</v>
      </c>
      <c r="R47" s="39"/>
      <c r="S47" s="39"/>
      <c r="T47" s="39"/>
      <c r="W47" s="63"/>
      <c r="X47" s="63"/>
      <c r="Y47" s="63"/>
      <c r="Z47" s="63"/>
      <c r="AA47" s="63"/>
      <c r="AB47" s="63"/>
      <c r="AC47" s="63"/>
      <c r="AD47" s="63"/>
      <c r="AE47" s="63"/>
      <c r="AF47" s="63"/>
      <c r="AG47" s="63"/>
      <c r="AH47" s="63"/>
      <c r="AI47" s="63"/>
      <c r="AJ47" s="63"/>
    </row>
    <row r="48" spans="1:36" s="59" customFormat="1" ht="17.25" customHeight="1">
      <c r="A48" s="586"/>
      <c r="B48" s="163" t="s">
        <v>336</v>
      </c>
      <c r="C48" s="522">
        <v>3442625</v>
      </c>
      <c r="D48" s="489"/>
      <c r="E48" s="174">
        <v>1753742</v>
      </c>
      <c r="F48" s="174">
        <v>532948</v>
      </c>
      <c r="G48" s="174">
        <v>46682</v>
      </c>
      <c r="H48" s="174">
        <v>39687</v>
      </c>
      <c r="I48" s="174">
        <v>347988</v>
      </c>
      <c r="J48" s="489">
        <v>49645</v>
      </c>
      <c r="K48" s="489"/>
      <c r="L48" s="174">
        <v>59333</v>
      </c>
      <c r="M48" s="174">
        <v>17189</v>
      </c>
      <c r="N48" s="174">
        <v>26940</v>
      </c>
      <c r="O48" s="174">
        <v>21997</v>
      </c>
      <c r="P48" s="174">
        <v>306815</v>
      </c>
      <c r="Q48" s="174">
        <v>239658</v>
      </c>
      <c r="R48" s="39"/>
      <c r="S48" s="39"/>
      <c r="T48" s="39"/>
      <c r="W48" s="63"/>
      <c r="X48" s="63"/>
      <c r="Y48" s="63"/>
      <c r="Z48" s="63"/>
      <c r="AA48" s="63"/>
      <c r="AB48" s="63"/>
      <c r="AC48" s="63"/>
      <c r="AD48" s="63"/>
      <c r="AE48" s="63"/>
      <c r="AF48" s="63"/>
      <c r="AG48" s="63"/>
      <c r="AH48" s="63"/>
      <c r="AI48" s="63"/>
      <c r="AJ48" s="63"/>
    </row>
    <row r="49" spans="1:36" ht="17.25" customHeight="1">
      <c r="A49" s="176"/>
      <c r="B49" s="176"/>
      <c r="C49" s="176"/>
      <c r="D49" s="176"/>
      <c r="E49" s="176"/>
      <c r="F49" s="176"/>
      <c r="G49" s="176"/>
      <c r="H49" s="176"/>
      <c r="I49" s="176"/>
      <c r="J49" s="176"/>
      <c r="K49" s="176"/>
      <c r="L49" s="176"/>
      <c r="M49" s="176"/>
      <c r="N49" s="176"/>
      <c r="O49" s="176"/>
      <c r="P49" s="176"/>
      <c r="Q49" s="183"/>
      <c r="R49" s="183"/>
      <c r="S49" s="183"/>
      <c r="T49" s="183"/>
      <c r="W49" s="68"/>
      <c r="X49" s="68"/>
      <c r="Y49" s="68"/>
      <c r="Z49" s="68"/>
      <c r="AA49" s="68"/>
      <c r="AB49" s="68"/>
      <c r="AC49" s="68"/>
      <c r="AD49" s="68"/>
      <c r="AE49" s="68"/>
      <c r="AF49" s="68"/>
      <c r="AG49" s="68"/>
      <c r="AH49" s="68"/>
      <c r="AI49" s="68"/>
      <c r="AJ49" s="68"/>
    </row>
    <row r="50" spans="1:36" ht="17.25" customHeight="1">
      <c r="A50" s="176"/>
      <c r="B50" s="176"/>
      <c r="C50" s="176"/>
      <c r="D50" s="176"/>
      <c r="E50" s="176"/>
      <c r="F50" s="176"/>
      <c r="G50" s="176"/>
      <c r="H50" s="176"/>
      <c r="I50" s="176"/>
      <c r="J50" s="176"/>
      <c r="K50" s="176"/>
      <c r="L50" s="176"/>
      <c r="M50" s="176"/>
      <c r="N50" s="176"/>
      <c r="O50" s="176"/>
      <c r="P50" s="176"/>
      <c r="Q50" s="176"/>
      <c r="R50" s="176"/>
      <c r="S50" s="176"/>
      <c r="T50" s="176"/>
      <c r="W50" s="68"/>
      <c r="X50" s="68"/>
      <c r="Y50" s="68"/>
      <c r="Z50" s="68"/>
      <c r="AA50" s="68"/>
      <c r="AB50" s="68"/>
      <c r="AC50" s="68"/>
      <c r="AD50" s="68"/>
      <c r="AE50" s="68"/>
      <c r="AF50" s="68"/>
      <c r="AG50" s="68"/>
      <c r="AH50" s="68"/>
      <c r="AI50" s="68"/>
      <c r="AJ50" s="68"/>
    </row>
    <row r="51" spans="1:36" ht="17.25" customHeight="1">
      <c r="A51" s="609" t="s">
        <v>223</v>
      </c>
      <c r="B51" s="610"/>
      <c r="C51" s="610"/>
      <c r="D51" s="610"/>
      <c r="E51" s="610"/>
      <c r="F51" s="610"/>
      <c r="G51" s="610"/>
      <c r="H51" s="610"/>
      <c r="I51" s="176"/>
      <c r="J51" s="609" t="s">
        <v>224</v>
      </c>
      <c r="K51" s="609"/>
      <c r="L51" s="609"/>
      <c r="M51" s="609"/>
      <c r="N51" s="609"/>
      <c r="O51" s="609"/>
      <c r="P51" s="609"/>
      <c r="Q51" s="609"/>
      <c r="R51" s="609"/>
      <c r="S51" s="188"/>
      <c r="T51" s="184"/>
      <c r="W51" s="68"/>
      <c r="X51" s="68"/>
      <c r="Y51" s="68"/>
      <c r="Z51" s="68"/>
      <c r="AA51" s="68"/>
      <c r="AB51" s="68"/>
      <c r="AC51" s="68"/>
      <c r="AD51" s="68"/>
      <c r="AE51" s="68"/>
      <c r="AF51" s="68"/>
      <c r="AG51" s="68"/>
      <c r="AH51" s="68"/>
      <c r="AI51" s="68"/>
      <c r="AJ51" s="68"/>
    </row>
    <row r="52" spans="1:20" ht="17.25" customHeight="1" thickBot="1">
      <c r="A52" s="176"/>
      <c r="B52" s="176"/>
      <c r="C52" s="169"/>
      <c r="D52" s="169"/>
      <c r="E52" s="169"/>
      <c r="F52" s="169"/>
      <c r="G52" s="169"/>
      <c r="H52" s="170" t="s">
        <v>121</v>
      </c>
      <c r="I52" s="183"/>
      <c r="J52" s="169"/>
      <c r="K52" s="169"/>
      <c r="L52" s="169"/>
      <c r="M52" s="169"/>
      <c r="N52" s="169"/>
      <c r="O52" s="169"/>
      <c r="P52" s="169"/>
      <c r="Q52" s="169"/>
      <c r="R52" s="170" t="s">
        <v>121</v>
      </c>
      <c r="S52" s="176"/>
      <c r="T52" s="176"/>
    </row>
    <row r="53" spans="1:20" ht="17.25" customHeight="1">
      <c r="A53" s="594" t="s">
        <v>233</v>
      </c>
      <c r="B53" s="581"/>
      <c r="C53" s="589" t="s">
        <v>132</v>
      </c>
      <c r="D53" s="589" t="s">
        <v>171</v>
      </c>
      <c r="E53" s="589" t="s">
        <v>172</v>
      </c>
      <c r="F53" s="589" t="s">
        <v>187</v>
      </c>
      <c r="G53" s="565" t="s">
        <v>207</v>
      </c>
      <c r="H53" s="565" t="s">
        <v>333</v>
      </c>
      <c r="I53" s="183"/>
      <c r="J53" s="605" t="s">
        <v>231</v>
      </c>
      <c r="K53" s="605"/>
      <c r="L53" s="605"/>
      <c r="M53" s="606"/>
      <c r="N53" s="616" t="s">
        <v>132</v>
      </c>
      <c r="O53" s="616" t="s">
        <v>172</v>
      </c>
      <c r="P53" s="556" t="s">
        <v>187</v>
      </c>
      <c r="Q53" s="613" t="s">
        <v>207</v>
      </c>
      <c r="R53" s="614" t="s">
        <v>230</v>
      </c>
      <c r="S53" s="171"/>
      <c r="T53" s="176"/>
    </row>
    <row r="54" spans="1:20" ht="17.25" customHeight="1">
      <c r="A54" s="595"/>
      <c r="B54" s="583"/>
      <c r="C54" s="590"/>
      <c r="D54" s="590"/>
      <c r="E54" s="590"/>
      <c r="F54" s="590"/>
      <c r="G54" s="567"/>
      <c r="H54" s="567"/>
      <c r="I54" s="183"/>
      <c r="J54" s="607"/>
      <c r="K54" s="607"/>
      <c r="L54" s="607"/>
      <c r="M54" s="608"/>
      <c r="N54" s="343"/>
      <c r="O54" s="617"/>
      <c r="P54" s="558"/>
      <c r="Q54" s="572"/>
      <c r="R54" s="615"/>
      <c r="S54" s="171"/>
      <c r="T54" s="176"/>
    </row>
    <row r="55" spans="1:20" ht="17.25" customHeight="1">
      <c r="A55" s="596" t="s">
        <v>332</v>
      </c>
      <c r="B55" s="179" t="s">
        <v>132</v>
      </c>
      <c r="C55" s="238">
        <v>193066</v>
      </c>
      <c r="D55" s="238">
        <f>SUM(D56:D63)</f>
        <v>27921</v>
      </c>
      <c r="E55" s="238">
        <v>39624</v>
      </c>
      <c r="F55" s="238">
        <v>13649</v>
      </c>
      <c r="G55" s="238">
        <f>SUM(G56:G63)</f>
        <v>31265</v>
      </c>
      <c r="H55" s="238">
        <f>SUM(H56:H63)</f>
        <v>80608</v>
      </c>
      <c r="I55" s="176"/>
      <c r="J55" s="585" t="s">
        <v>232</v>
      </c>
      <c r="K55" s="599" t="s">
        <v>132</v>
      </c>
      <c r="L55" s="600"/>
      <c r="M55" s="601"/>
      <c r="N55" s="234">
        <v>158422</v>
      </c>
      <c r="O55" s="233">
        <v>32395</v>
      </c>
      <c r="P55" s="233">
        <v>15640</v>
      </c>
      <c r="Q55" s="194">
        <f>SUM(Q56:Q63)</f>
        <v>26089</v>
      </c>
      <c r="R55" s="194">
        <f>SUM(R56:R63)</f>
        <v>84266</v>
      </c>
      <c r="S55" s="107"/>
      <c r="T55" s="176"/>
    </row>
    <row r="56" spans="1:20" ht="17.25" customHeight="1">
      <c r="A56" s="597"/>
      <c r="B56" s="181" t="s">
        <v>133</v>
      </c>
      <c r="C56" s="239">
        <f aca="true" t="shared" si="2" ref="C56:C61">SUM(D56:H56)</f>
        <v>2720</v>
      </c>
      <c r="D56" s="44">
        <v>755</v>
      </c>
      <c r="E56" s="44">
        <v>484</v>
      </c>
      <c r="F56" s="44">
        <v>160</v>
      </c>
      <c r="G56" s="44">
        <v>413</v>
      </c>
      <c r="H56" s="44">
        <v>908</v>
      </c>
      <c r="I56" s="176"/>
      <c r="J56" s="585"/>
      <c r="K56" s="591" t="s">
        <v>133</v>
      </c>
      <c r="L56" s="592"/>
      <c r="M56" s="593"/>
      <c r="N56" s="117">
        <v>2481</v>
      </c>
      <c r="O56" s="70">
        <v>361</v>
      </c>
      <c r="P56" s="77">
        <v>41</v>
      </c>
      <c r="Q56" s="77">
        <v>808</v>
      </c>
      <c r="R56" s="77">
        <v>1272</v>
      </c>
      <c r="S56" s="70"/>
      <c r="T56" s="176"/>
    </row>
    <row r="57" spans="1:20" ht="17.25" customHeight="1">
      <c r="A57" s="597"/>
      <c r="B57" s="181" t="s">
        <v>134</v>
      </c>
      <c r="C57" s="239">
        <f t="shared" si="2"/>
        <v>2525</v>
      </c>
      <c r="D57" s="44">
        <v>729</v>
      </c>
      <c r="E57" s="44">
        <v>391</v>
      </c>
      <c r="F57" s="44">
        <v>119</v>
      </c>
      <c r="G57" s="44">
        <v>178</v>
      </c>
      <c r="H57" s="44">
        <v>1108</v>
      </c>
      <c r="I57" s="176"/>
      <c r="J57" s="585"/>
      <c r="K57" s="591" t="s">
        <v>134</v>
      </c>
      <c r="L57" s="592"/>
      <c r="M57" s="593"/>
      <c r="N57" s="117">
        <v>1397</v>
      </c>
      <c r="O57" s="70">
        <v>75</v>
      </c>
      <c r="P57" s="77">
        <v>62</v>
      </c>
      <c r="Q57" s="77">
        <v>158</v>
      </c>
      <c r="R57" s="77">
        <v>1100</v>
      </c>
      <c r="S57" s="70"/>
      <c r="T57" s="176"/>
    </row>
    <row r="58" spans="1:20" ht="17.25" customHeight="1">
      <c r="A58" s="597"/>
      <c r="B58" s="181" t="s">
        <v>135</v>
      </c>
      <c r="C58" s="239">
        <f t="shared" si="2"/>
        <v>17870</v>
      </c>
      <c r="D58" s="44">
        <v>4577</v>
      </c>
      <c r="E58" s="44">
        <v>1757</v>
      </c>
      <c r="F58" s="44">
        <v>899</v>
      </c>
      <c r="G58" s="44">
        <v>4158</v>
      </c>
      <c r="H58" s="44">
        <v>6479</v>
      </c>
      <c r="I58" s="176"/>
      <c r="J58" s="585"/>
      <c r="K58" s="591" t="s">
        <v>135</v>
      </c>
      <c r="L58" s="592"/>
      <c r="M58" s="593"/>
      <c r="N58" s="117">
        <v>11819</v>
      </c>
      <c r="O58" s="70">
        <v>1421</v>
      </c>
      <c r="P58" s="77">
        <v>197</v>
      </c>
      <c r="Q58" s="77">
        <v>3489</v>
      </c>
      <c r="R58" s="77">
        <v>6711</v>
      </c>
      <c r="S58" s="70"/>
      <c r="T58" s="176"/>
    </row>
    <row r="59" spans="1:20" ht="17.25" customHeight="1">
      <c r="A59" s="597"/>
      <c r="B59" s="181" t="s">
        <v>136</v>
      </c>
      <c r="C59" s="239">
        <f t="shared" si="2"/>
        <v>77986</v>
      </c>
      <c r="D59" s="44">
        <v>8356</v>
      </c>
      <c r="E59" s="44">
        <v>12722</v>
      </c>
      <c r="F59" s="44">
        <v>2647</v>
      </c>
      <c r="G59" s="44">
        <v>5495</v>
      </c>
      <c r="H59" s="44">
        <v>48766</v>
      </c>
      <c r="I59" s="176"/>
      <c r="J59" s="585"/>
      <c r="K59" s="591" t="s">
        <v>136</v>
      </c>
      <c r="L59" s="592"/>
      <c r="M59" s="593"/>
      <c r="N59" s="117">
        <v>73132</v>
      </c>
      <c r="O59" s="70">
        <v>14082</v>
      </c>
      <c r="P59" s="77">
        <v>3215</v>
      </c>
      <c r="Q59" s="77">
        <v>3659</v>
      </c>
      <c r="R59" s="77">
        <v>52155</v>
      </c>
      <c r="S59" s="70"/>
      <c r="T59" s="176"/>
    </row>
    <row r="60" spans="1:20" ht="17.25" customHeight="1">
      <c r="A60" s="597"/>
      <c r="B60" s="181" t="s">
        <v>137</v>
      </c>
      <c r="C60" s="239">
        <f t="shared" si="2"/>
        <v>13895</v>
      </c>
      <c r="D60" s="44">
        <v>180</v>
      </c>
      <c r="E60" s="44">
        <v>1426</v>
      </c>
      <c r="F60" s="44">
        <v>7070</v>
      </c>
      <c r="G60" s="44">
        <v>71</v>
      </c>
      <c r="H60" s="44">
        <v>5148</v>
      </c>
      <c r="I60" s="176"/>
      <c r="J60" s="585"/>
      <c r="K60" s="591" t="s">
        <v>139</v>
      </c>
      <c r="L60" s="592"/>
      <c r="M60" s="593"/>
      <c r="N60" s="117">
        <v>16031</v>
      </c>
      <c r="O60" s="70">
        <v>635</v>
      </c>
      <c r="P60" s="77">
        <v>8861</v>
      </c>
      <c r="Q60" s="77">
        <v>72</v>
      </c>
      <c r="R60" s="77">
        <v>6462</v>
      </c>
      <c r="S60" s="70"/>
      <c r="T60" s="176"/>
    </row>
    <row r="61" spans="1:20" ht="17.25" customHeight="1">
      <c r="A61" s="597"/>
      <c r="B61" s="181" t="s">
        <v>138</v>
      </c>
      <c r="C61" s="239">
        <f t="shared" si="2"/>
        <v>11668</v>
      </c>
      <c r="D61" s="44">
        <v>1586</v>
      </c>
      <c r="E61" s="44">
        <v>2061</v>
      </c>
      <c r="F61" s="44">
        <v>191</v>
      </c>
      <c r="G61" s="44">
        <v>7062</v>
      </c>
      <c r="H61" s="44">
        <v>768</v>
      </c>
      <c r="I61" s="176"/>
      <c r="J61" s="585"/>
      <c r="K61" s="591" t="s">
        <v>138</v>
      </c>
      <c r="L61" s="592"/>
      <c r="M61" s="593"/>
      <c r="N61" s="117">
        <f>SUM(O61:R61)</f>
        <v>10718</v>
      </c>
      <c r="O61" s="70">
        <v>1601</v>
      </c>
      <c r="P61" s="77">
        <v>490</v>
      </c>
      <c r="Q61" s="77">
        <v>7702</v>
      </c>
      <c r="R61" s="77">
        <v>925</v>
      </c>
      <c r="S61" s="70"/>
      <c r="T61" s="176"/>
    </row>
    <row r="62" spans="1:20" ht="17.25" customHeight="1">
      <c r="A62" s="597"/>
      <c r="B62" s="181" t="s">
        <v>139</v>
      </c>
      <c r="C62" s="239">
        <v>40520</v>
      </c>
      <c r="D62" s="44">
        <v>6306</v>
      </c>
      <c r="E62" s="44">
        <v>14514</v>
      </c>
      <c r="F62" s="44">
        <v>1210</v>
      </c>
      <c r="G62" s="44">
        <v>11595</v>
      </c>
      <c r="H62" s="44">
        <v>6896</v>
      </c>
      <c r="I62" s="176"/>
      <c r="J62" s="585"/>
      <c r="K62" s="591" t="s">
        <v>137</v>
      </c>
      <c r="L62" s="592"/>
      <c r="M62" s="593"/>
      <c r="N62" s="117">
        <v>24940</v>
      </c>
      <c r="O62" s="70">
        <v>9422</v>
      </c>
      <c r="P62" s="77">
        <v>1197</v>
      </c>
      <c r="Q62" s="77">
        <v>7862</v>
      </c>
      <c r="R62" s="77">
        <v>6452</v>
      </c>
      <c r="S62" s="70"/>
      <c r="T62" s="176"/>
    </row>
    <row r="63" spans="1:20" ht="17.25" customHeight="1">
      <c r="A63" s="598"/>
      <c r="B63" s="182" t="s">
        <v>140</v>
      </c>
      <c r="C63" s="240">
        <v>25882</v>
      </c>
      <c r="D63" s="44">
        <v>5432</v>
      </c>
      <c r="E63" s="44">
        <v>6271</v>
      </c>
      <c r="F63" s="44">
        <v>1352</v>
      </c>
      <c r="G63" s="44">
        <v>2293</v>
      </c>
      <c r="H63" s="174">
        <v>10535</v>
      </c>
      <c r="I63" s="176"/>
      <c r="J63" s="586"/>
      <c r="K63" s="602" t="s">
        <v>140</v>
      </c>
      <c r="L63" s="603"/>
      <c r="M63" s="604"/>
      <c r="N63" s="117">
        <v>17902</v>
      </c>
      <c r="O63" s="70">
        <v>4797</v>
      </c>
      <c r="P63" s="70">
        <v>1576</v>
      </c>
      <c r="Q63" s="70">
        <v>2339</v>
      </c>
      <c r="R63" s="70">
        <v>9189</v>
      </c>
      <c r="S63" s="70"/>
      <c r="T63" s="176"/>
    </row>
    <row r="64" spans="1:20" ht="17.25" customHeight="1">
      <c r="A64" s="585" t="s">
        <v>173</v>
      </c>
      <c r="B64" s="181" t="s">
        <v>174</v>
      </c>
      <c r="C64" s="241">
        <v>158810</v>
      </c>
      <c r="D64" s="242">
        <v>27349</v>
      </c>
      <c r="E64" s="242">
        <f>SUM(E65:E72)</f>
        <v>36830</v>
      </c>
      <c r="F64" s="242">
        <f>SUM(F65:F72)</f>
        <v>5174</v>
      </c>
      <c r="G64" s="242">
        <v>25380</v>
      </c>
      <c r="H64" s="242">
        <v>64077</v>
      </c>
      <c r="I64" s="176"/>
      <c r="J64" s="585" t="s">
        <v>173</v>
      </c>
      <c r="K64" s="591" t="s">
        <v>174</v>
      </c>
      <c r="L64" s="592"/>
      <c r="M64" s="592"/>
      <c r="N64" s="302">
        <v>121179</v>
      </c>
      <c r="O64" s="235">
        <f>SUM(O65:O72)</f>
        <v>28767</v>
      </c>
      <c r="P64" s="235">
        <f>SUM(P65:P72)</f>
        <v>5398</v>
      </c>
      <c r="Q64" s="235">
        <v>19987</v>
      </c>
      <c r="R64" s="235">
        <f>SUM(R65:R72)</f>
        <v>66995</v>
      </c>
      <c r="S64" s="107"/>
      <c r="T64" s="176"/>
    </row>
    <row r="65" spans="1:20" ht="17.25" customHeight="1">
      <c r="A65" s="585"/>
      <c r="B65" s="181" t="s">
        <v>133</v>
      </c>
      <c r="C65" s="239">
        <f>SUM(D65:H65)</f>
        <v>2720</v>
      </c>
      <c r="D65" s="44">
        <v>755</v>
      </c>
      <c r="E65" s="44">
        <v>484</v>
      </c>
      <c r="F65" s="44">
        <v>160</v>
      </c>
      <c r="G65" s="44">
        <v>413</v>
      </c>
      <c r="H65" s="44">
        <v>908</v>
      </c>
      <c r="I65" s="176"/>
      <c r="J65" s="585"/>
      <c r="K65" s="591" t="s">
        <v>133</v>
      </c>
      <c r="L65" s="592"/>
      <c r="M65" s="593"/>
      <c r="N65" s="117">
        <v>2481</v>
      </c>
      <c r="O65" s="70">
        <v>361</v>
      </c>
      <c r="P65" s="77">
        <v>41</v>
      </c>
      <c r="Q65" s="77">
        <v>808</v>
      </c>
      <c r="R65" s="77">
        <v>1272</v>
      </c>
      <c r="S65" s="70"/>
      <c r="T65" s="176"/>
    </row>
    <row r="66" spans="1:20" ht="17.25" customHeight="1">
      <c r="A66" s="585"/>
      <c r="B66" s="181" t="s">
        <v>134</v>
      </c>
      <c r="C66" s="239">
        <f aca="true" t="shared" si="3" ref="C66:C72">SUM(D66:H66)</f>
        <v>2525</v>
      </c>
      <c r="D66" s="44">
        <v>729</v>
      </c>
      <c r="E66" s="44">
        <v>391</v>
      </c>
      <c r="F66" s="44">
        <v>119</v>
      </c>
      <c r="G66" s="44">
        <v>178</v>
      </c>
      <c r="H66" s="44">
        <v>1108</v>
      </c>
      <c r="I66" s="176"/>
      <c r="J66" s="585"/>
      <c r="K66" s="591" t="s">
        <v>134</v>
      </c>
      <c r="L66" s="592"/>
      <c r="M66" s="593"/>
      <c r="N66" s="117">
        <v>1384</v>
      </c>
      <c r="O66" s="70">
        <v>74</v>
      </c>
      <c r="P66" s="77">
        <v>55</v>
      </c>
      <c r="Q66" s="77">
        <v>158</v>
      </c>
      <c r="R66" s="77">
        <v>1095</v>
      </c>
      <c r="S66" s="70"/>
      <c r="T66" s="176"/>
    </row>
    <row r="67" spans="1:20" ht="17.25" customHeight="1">
      <c r="A67" s="585"/>
      <c r="B67" s="181" t="s">
        <v>135</v>
      </c>
      <c r="C67" s="239">
        <f t="shared" si="3"/>
        <v>15923</v>
      </c>
      <c r="D67" s="44">
        <v>4546</v>
      </c>
      <c r="E67" s="44">
        <v>1757</v>
      </c>
      <c r="F67" s="44">
        <v>542</v>
      </c>
      <c r="G67" s="44">
        <v>3513</v>
      </c>
      <c r="H67" s="44">
        <v>5565</v>
      </c>
      <c r="I67" s="176"/>
      <c r="J67" s="585"/>
      <c r="K67" s="591" t="s">
        <v>135</v>
      </c>
      <c r="L67" s="592"/>
      <c r="M67" s="593"/>
      <c r="N67" s="117">
        <f aca="true" t="shared" si="4" ref="N67:N72">SUM(O67:R67)</f>
        <v>11512</v>
      </c>
      <c r="O67" s="70">
        <v>1387</v>
      </c>
      <c r="P67" s="77">
        <v>192</v>
      </c>
      <c r="Q67" s="77">
        <v>3309</v>
      </c>
      <c r="R67" s="77">
        <v>6624</v>
      </c>
      <c r="S67" s="70"/>
      <c r="T67" s="176"/>
    </row>
    <row r="68" spans="1:20" ht="17.25" customHeight="1">
      <c r="A68" s="585"/>
      <c r="B68" s="181" t="s">
        <v>136</v>
      </c>
      <c r="C68" s="239">
        <v>69290</v>
      </c>
      <c r="D68" s="44">
        <v>8284</v>
      </c>
      <c r="E68" s="44">
        <v>11976</v>
      </c>
      <c r="F68" s="44">
        <v>1730</v>
      </c>
      <c r="G68" s="44">
        <v>4720</v>
      </c>
      <c r="H68" s="44">
        <v>42579</v>
      </c>
      <c r="I68" s="176"/>
      <c r="J68" s="585"/>
      <c r="K68" s="591" t="s">
        <v>136</v>
      </c>
      <c r="L68" s="592"/>
      <c r="M68" s="593"/>
      <c r="N68" s="117">
        <v>64667</v>
      </c>
      <c r="O68" s="70">
        <v>12718</v>
      </c>
      <c r="P68" s="77">
        <v>2680</v>
      </c>
      <c r="Q68" s="77">
        <v>3293</v>
      </c>
      <c r="R68" s="77">
        <v>45954</v>
      </c>
      <c r="S68" s="70"/>
      <c r="T68" s="176"/>
    </row>
    <row r="69" spans="1:20" ht="17.25" customHeight="1">
      <c r="A69" s="585"/>
      <c r="B69" s="181" t="s">
        <v>137</v>
      </c>
      <c r="C69" s="239">
        <v>154</v>
      </c>
      <c r="D69" s="70">
        <v>28</v>
      </c>
      <c r="E69" s="44">
        <v>32</v>
      </c>
      <c r="F69" s="70">
        <v>2</v>
      </c>
      <c r="G69" s="44">
        <v>1</v>
      </c>
      <c r="H69" s="44">
        <v>90</v>
      </c>
      <c r="I69" s="176"/>
      <c r="J69" s="585"/>
      <c r="K69" s="591" t="s">
        <v>139</v>
      </c>
      <c r="L69" s="592"/>
      <c r="M69" s="593"/>
      <c r="N69" s="117">
        <f t="shared" si="4"/>
        <v>88</v>
      </c>
      <c r="O69" s="70">
        <v>4</v>
      </c>
      <c r="P69" s="77">
        <v>21</v>
      </c>
      <c r="Q69" s="77">
        <v>1</v>
      </c>
      <c r="R69" s="77">
        <v>62</v>
      </c>
      <c r="S69" s="70"/>
      <c r="T69" s="176"/>
    </row>
    <row r="70" spans="1:20" ht="17.25" customHeight="1">
      <c r="A70" s="585"/>
      <c r="B70" s="181" t="s">
        <v>138</v>
      </c>
      <c r="C70" s="239">
        <f t="shared" si="3"/>
        <v>10735</v>
      </c>
      <c r="D70" s="44">
        <v>1549</v>
      </c>
      <c r="E70" s="44">
        <v>2045</v>
      </c>
      <c r="F70" s="44">
        <v>191</v>
      </c>
      <c r="G70" s="44">
        <v>6272</v>
      </c>
      <c r="H70" s="44">
        <v>678</v>
      </c>
      <c r="I70" s="176"/>
      <c r="J70" s="585"/>
      <c r="K70" s="591" t="s">
        <v>138</v>
      </c>
      <c r="L70" s="592"/>
      <c r="M70" s="593"/>
      <c r="N70" s="117">
        <v>8086</v>
      </c>
      <c r="O70" s="70">
        <v>1125</v>
      </c>
      <c r="P70" s="77">
        <v>480</v>
      </c>
      <c r="Q70" s="77">
        <v>5649</v>
      </c>
      <c r="R70" s="77">
        <v>831</v>
      </c>
      <c r="S70" s="70"/>
      <c r="T70" s="176"/>
    </row>
    <row r="71" spans="1:20" ht="17.25" customHeight="1">
      <c r="A71" s="585"/>
      <c r="B71" s="181" t="s">
        <v>139</v>
      </c>
      <c r="C71" s="239">
        <f t="shared" si="3"/>
        <v>34371</v>
      </c>
      <c r="D71" s="44">
        <v>6253</v>
      </c>
      <c r="E71" s="44">
        <v>14064</v>
      </c>
      <c r="F71" s="44">
        <v>1147</v>
      </c>
      <c r="G71" s="44">
        <v>7990</v>
      </c>
      <c r="H71" s="44">
        <v>4917</v>
      </c>
      <c r="I71" s="176"/>
      <c r="J71" s="585"/>
      <c r="K71" s="591" t="s">
        <v>137</v>
      </c>
      <c r="L71" s="592"/>
      <c r="M71" s="593"/>
      <c r="N71" s="117">
        <v>19872</v>
      </c>
      <c r="O71" s="70">
        <v>8390</v>
      </c>
      <c r="P71" s="70">
        <v>1112</v>
      </c>
      <c r="Q71" s="70">
        <v>4957</v>
      </c>
      <c r="R71" s="70">
        <v>5405</v>
      </c>
      <c r="S71" s="70"/>
      <c r="T71" s="176"/>
    </row>
    <row r="72" spans="1:20" ht="17.25" customHeight="1">
      <c r="A72" s="586"/>
      <c r="B72" s="182" t="s">
        <v>140</v>
      </c>
      <c r="C72" s="240">
        <f t="shared" si="3"/>
        <v>23091</v>
      </c>
      <c r="D72" s="174">
        <v>5204</v>
      </c>
      <c r="E72" s="174">
        <v>6081</v>
      </c>
      <c r="F72" s="174">
        <v>1283</v>
      </c>
      <c r="G72" s="174">
        <v>2292</v>
      </c>
      <c r="H72" s="174">
        <v>8231</v>
      </c>
      <c r="I72" s="176"/>
      <c r="J72" s="586"/>
      <c r="K72" s="602" t="s">
        <v>140</v>
      </c>
      <c r="L72" s="603"/>
      <c r="M72" s="604"/>
      <c r="N72" s="80">
        <f t="shared" si="4"/>
        <v>13088</v>
      </c>
      <c r="O72" s="71">
        <v>4708</v>
      </c>
      <c r="P72" s="71">
        <v>817</v>
      </c>
      <c r="Q72" s="71">
        <v>1811</v>
      </c>
      <c r="R72" s="71">
        <v>5752</v>
      </c>
      <c r="S72" s="70"/>
      <c r="T72" s="176"/>
    </row>
    <row r="73" spans="1:20" ht="17.25" customHeight="1">
      <c r="A73" s="187" t="s">
        <v>175</v>
      </c>
      <c r="B73" s="176"/>
      <c r="C73" s="176"/>
      <c r="D73" s="176"/>
      <c r="E73" s="176"/>
      <c r="F73" s="176"/>
      <c r="G73" s="176"/>
      <c r="H73" s="176"/>
      <c r="I73" s="176"/>
      <c r="J73" s="176"/>
      <c r="K73" s="176"/>
      <c r="L73" s="176"/>
      <c r="M73" s="176"/>
      <c r="N73" s="185"/>
      <c r="O73" s="185"/>
      <c r="P73" s="176"/>
      <c r="Q73" s="176"/>
      <c r="R73" s="176"/>
      <c r="S73" s="176"/>
      <c r="T73" s="176"/>
    </row>
  </sheetData>
  <sheetProtection/>
  <mergeCells count="121">
    <mergeCell ref="Q53:Q54"/>
    <mergeCell ref="R53:R54"/>
    <mergeCell ref="C41:D41"/>
    <mergeCell ref="C44:D44"/>
    <mergeCell ref="C45:D45"/>
    <mergeCell ref="P53:P54"/>
    <mergeCell ref="O53:O54"/>
    <mergeCell ref="N53:N54"/>
    <mergeCell ref="J51:R51"/>
    <mergeCell ref="C47:D47"/>
    <mergeCell ref="A4:T4"/>
    <mergeCell ref="A28:Q28"/>
    <mergeCell ref="A51:H51"/>
    <mergeCell ref="C42:D42"/>
    <mergeCell ref="C37:D37"/>
    <mergeCell ref="C32:D32"/>
    <mergeCell ref="C39:D39"/>
    <mergeCell ref="C40:D40"/>
    <mergeCell ref="C35:D35"/>
    <mergeCell ref="C36:D36"/>
    <mergeCell ref="K58:M58"/>
    <mergeCell ref="C38:D38"/>
    <mergeCell ref="C46:D46"/>
    <mergeCell ref="J41:K41"/>
    <mergeCell ref="J53:M54"/>
    <mergeCell ref="F53:F54"/>
    <mergeCell ref="G53:G54"/>
    <mergeCell ref="H53:H54"/>
    <mergeCell ref="J47:K47"/>
    <mergeCell ref="J48:K48"/>
    <mergeCell ref="K66:M66"/>
    <mergeCell ref="K63:M63"/>
    <mergeCell ref="K61:M61"/>
    <mergeCell ref="K62:M62"/>
    <mergeCell ref="A64:A72"/>
    <mergeCell ref="J64:J72"/>
    <mergeCell ref="K64:M64"/>
    <mergeCell ref="K65:M65"/>
    <mergeCell ref="K71:M71"/>
    <mergeCell ref="K72:M72"/>
    <mergeCell ref="K69:M69"/>
    <mergeCell ref="K70:M70"/>
    <mergeCell ref="K67:M67"/>
    <mergeCell ref="K68:M68"/>
    <mergeCell ref="A55:A63"/>
    <mergeCell ref="J55:J63"/>
    <mergeCell ref="K55:M55"/>
    <mergeCell ref="K56:M56"/>
    <mergeCell ref="K57:M57"/>
    <mergeCell ref="K59:M59"/>
    <mergeCell ref="K60:M60"/>
    <mergeCell ref="A53:B54"/>
    <mergeCell ref="C53:C54"/>
    <mergeCell ref="D53:D54"/>
    <mergeCell ref="E53:E54"/>
    <mergeCell ref="A42:A48"/>
    <mergeCell ref="J42:K42"/>
    <mergeCell ref="J44:K44"/>
    <mergeCell ref="J45:K45"/>
    <mergeCell ref="J46:K46"/>
    <mergeCell ref="C48:D48"/>
    <mergeCell ref="A32:A41"/>
    <mergeCell ref="J32:K32"/>
    <mergeCell ref="J34:K34"/>
    <mergeCell ref="J35:K35"/>
    <mergeCell ref="J36:K36"/>
    <mergeCell ref="J37:K37"/>
    <mergeCell ref="J38:K38"/>
    <mergeCell ref="J39:K39"/>
    <mergeCell ref="J40:K40"/>
    <mergeCell ref="C34:D34"/>
    <mergeCell ref="N30:N31"/>
    <mergeCell ref="O30:O31"/>
    <mergeCell ref="P30:P31"/>
    <mergeCell ref="Q30:Q31"/>
    <mergeCell ref="M30:M31"/>
    <mergeCell ref="L30:L31"/>
    <mergeCell ref="H30:H31"/>
    <mergeCell ref="I30:I31"/>
    <mergeCell ref="J30:K31"/>
    <mergeCell ref="A30:B31"/>
    <mergeCell ref="E30:E31"/>
    <mergeCell ref="F30:F31"/>
    <mergeCell ref="G30:G31"/>
    <mergeCell ref="C30:D31"/>
    <mergeCell ref="A19:A25"/>
    <mergeCell ref="J19:K19"/>
    <mergeCell ref="J21:K21"/>
    <mergeCell ref="J22:K22"/>
    <mergeCell ref="J23:K23"/>
    <mergeCell ref="J24:K24"/>
    <mergeCell ref="J25:K25"/>
    <mergeCell ref="A9:A18"/>
    <mergeCell ref="J9:K9"/>
    <mergeCell ref="J11:K11"/>
    <mergeCell ref="J12:K12"/>
    <mergeCell ref="J13:K13"/>
    <mergeCell ref="J14:K14"/>
    <mergeCell ref="J15:K15"/>
    <mergeCell ref="J16:K16"/>
    <mergeCell ref="J17:K17"/>
    <mergeCell ref="J18:K18"/>
    <mergeCell ref="R6:R8"/>
    <mergeCell ref="S6:S8"/>
    <mergeCell ref="T6:T8"/>
    <mergeCell ref="E7:E8"/>
    <mergeCell ref="F7:F8"/>
    <mergeCell ref="G7:G8"/>
    <mergeCell ref="H7:H8"/>
    <mergeCell ref="N7:N8"/>
    <mergeCell ref="L6:L8"/>
    <mergeCell ref="M6:M8"/>
    <mergeCell ref="O6:O8"/>
    <mergeCell ref="P6:P8"/>
    <mergeCell ref="Q6:Q8"/>
    <mergeCell ref="A6:B8"/>
    <mergeCell ref="C6:C8"/>
    <mergeCell ref="I6:I8"/>
    <mergeCell ref="J6:K8"/>
    <mergeCell ref="D6:D8"/>
    <mergeCell ref="E6:H6"/>
  </mergeCells>
  <printOptions horizontalCentered="1"/>
  <pageMargins left="0.5905511811023623" right="0.5905511811023623" top="0.5905511811023623" bottom="0.3937007874015748" header="0" footer="0"/>
  <pageSetup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T65"/>
  <sheetViews>
    <sheetView tabSelected="1" zoomScaleSheetLayoutView="75" zoomScalePageLayoutView="0" workbookViewId="0" topLeftCell="A28">
      <selection activeCell="B1" sqref="B1"/>
    </sheetView>
  </sheetViews>
  <sheetFormatPr defaultColWidth="9.00390625" defaultRowHeight="13.5"/>
  <cols>
    <col min="1" max="1" width="2.25390625" style="20" customWidth="1"/>
    <col min="2" max="2" width="2.625" style="20" customWidth="1"/>
    <col min="3" max="3" width="15.50390625" style="20" customWidth="1"/>
    <col min="4" max="9" width="13.00390625" style="20" customWidth="1"/>
    <col min="10" max="10" width="9.00390625" style="20" customWidth="1"/>
    <col min="11" max="11" width="3.25390625" style="20" customWidth="1"/>
    <col min="12" max="12" width="22.125" style="20" customWidth="1"/>
    <col min="13" max="13" width="11.375" style="20" customWidth="1"/>
    <col min="14" max="14" width="11.625" style="20" bestFit="1" customWidth="1"/>
    <col min="15" max="15" width="10.375" style="20" bestFit="1" customWidth="1"/>
    <col min="16" max="16" width="11.625" style="20" bestFit="1" customWidth="1"/>
    <col min="17" max="17" width="10.375" style="20" bestFit="1" customWidth="1"/>
    <col min="18" max="19" width="11.625" style="20" bestFit="1" customWidth="1"/>
    <col min="20" max="20" width="10.375" style="20" bestFit="1" customWidth="1"/>
    <col min="21" max="16384" width="9.00390625" style="20" customWidth="1"/>
  </cols>
  <sheetData>
    <row r="1" spans="1:20" ht="14.25">
      <c r="A1" s="277" t="s">
        <v>247</v>
      </c>
      <c r="B1" s="246"/>
      <c r="C1" s="246"/>
      <c r="D1" s="246"/>
      <c r="E1" s="246"/>
      <c r="F1" s="246"/>
      <c r="G1" s="246"/>
      <c r="H1" s="246"/>
      <c r="I1" s="246"/>
      <c r="J1" s="246"/>
      <c r="K1" s="245"/>
      <c r="L1" s="245"/>
      <c r="M1" s="245"/>
      <c r="N1" s="245"/>
      <c r="O1" s="245"/>
      <c r="P1" s="245"/>
      <c r="Q1" s="245"/>
      <c r="R1" s="245"/>
      <c r="S1" s="275"/>
      <c r="T1" s="274" t="s">
        <v>248</v>
      </c>
    </row>
    <row r="2" spans="1:20" ht="14.25">
      <c r="A2" s="276"/>
      <c r="B2" s="246"/>
      <c r="C2" s="246"/>
      <c r="D2" s="246"/>
      <c r="E2" s="246"/>
      <c r="F2" s="246"/>
      <c r="G2" s="246"/>
      <c r="H2" s="246"/>
      <c r="I2" s="246"/>
      <c r="J2" s="246"/>
      <c r="K2" s="245"/>
      <c r="L2" s="245"/>
      <c r="M2" s="245"/>
      <c r="N2" s="245"/>
      <c r="O2" s="245"/>
      <c r="P2" s="245"/>
      <c r="Q2" s="245"/>
      <c r="R2" s="245"/>
      <c r="S2" s="275"/>
      <c r="T2" s="274"/>
    </row>
    <row r="3" spans="1:20" ht="14.25">
      <c r="A3" s="276"/>
      <c r="B3" s="246"/>
      <c r="C3" s="246"/>
      <c r="D3" s="246"/>
      <c r="E3" s="246"/>
      <c r="F3" s="246"/>
      <c r="G3" s="246"/>
      <c r="H3" s="246"/>
      <c r="I3" s="246"/>
      <c r="J3" s="246"/>
      <c r="K3" s="245"/>
      <c r="L3" s="245"/>
      <c r="M3" s="245"/>
      <c r="N3" s="245"/>
      <c r="O3" s="245"/>
      <c r="P3" s="245"/>
      <c r="Q3" s="245"/>
      <c r="R3" s="245"/>
      <c r="S3" s="275"/>
      <c r="T3" s="274"/>
    </row>
    <row r="4" spans="1:20" ht="14.25">
      <c r="A4" s="246"/>
      <c r="B4" s="246"/>
      <c r="C4" s="246"/>
      <c r="D4" s="246"/>
      <c r="E4" s="246"/>
      <c r="F4" s="246"/>
      <c r="G4" s="246"/>
      <c r="H4" s="246"/>
      <c r="I4" s="246"/>
      <c r="J4" s="246"/>
      <c r="K4" s="245"/>
      <c r="L4" s="245"/>
      <c r="M4" s="245"/>
      <c r="N4" s="245"/>
      <c r="O4" s="245"/>
      <c r="P4" s="245"/>
      <c r="Q4" s="245"/>
      <c r="R4" s="245"/>
      <c r="S4" s="245"/>
      <c r="T4" s="245"/>
    </row>
    <row r="5" spans="1:20" ht="17.25">
      <c r="A5" s="340" t="s">
        <v>249</v>
      </c>
      <c r="B5" s="340"/>
      <c r="C5" s="340"/>
      <c r="D5" s="340"/>
      <c r="E5" s="340"/>
      <c r="F5" s="340"/>
      <c r="G5" s="340"/>
      <c r="H5" s="340"/>
      <c r="I5" s="340"/>
      <c r="J5" s="246"/>
      <c r="K5" s="340" t="s">
        <v>250</v>
      </c>
      <c r="L5" s="340"/>
      <c r="M5" s="340"/>
      <c r="N5" s="340"/>
      <c r="O5" s="340"/>
      <c r="P5" s="340"/>
      <c r="Q5" s="340"/>
      <c r="R5" s="340"/>
      <c r="S5" s="340"/>
      <c r="T5" s="245"/>
    </row>
    <row r="6" spans="1:20" ht="15" thickBot="1">
      <c r="A6" s="269"/>
      <c r="B6" s="269"/>
      <c r="C6" s="269"/>
      <c r="D6" s="269"/>
      <c r="E6" s="269"/>
      <c r="F6" s="269"/>
      <c r="G6" s="269"/>
      <c r="H6" s="269"/>
      <c r="I6" s="269"/>
      <c r="J6" s="246"/>
      <c r="K6" s="254"/>
      <c r="L6" s="254"/>
      <c r="M6" s="254"/>
      <c r="N6" s="254"/>
      <c r="O6" s="254"/>
      <c r="P6" s="254"/>
      <c r="Q6" s="254"/>
      <c r="R6" s="254"/>
      <c r="S6" s="254"/>
      <c r="T6" s="245"/>
    </row>
    <row r="7" spans="1:20" ht="14.25">
      <c r="A7" s="348" t="s">
        <v>21</v>
      </c>
      <c r="B7" s="348"/>
      <c r="C7" s="349"/>
      <c r="D7" s="354" t="s">
        <v>16</v>
      </c>
      <c r="E7" s="354"/>
      <c r="F7" s="354" t="s">
        <v>17</v>
      </c>
      <c r="G7" s="354"/>
      <c r="H7" s="354" t="s">
        <v>18</v>
      </c>
      <c r="I7" s="355"/>
      <c r="J7" s="246"/>
      <c r="K7" s="369" t="s">
        <v>253</v>
      </c>
      <c r="L7" s="369"/>
      <c r="M7" s="370"/>
      <c r="N7" s="365" t="s">
        <v>16</v>
      </c>
      <c r="O7" s="365"/>
      <c r="P7" s="354" t="s">
        <v>17</v>
      </c>
      <c r="Q7" s="354"/>
      <c r="R7" s="354" t="s">
        <v>18</v>
      </c>
      <c r="S7" s="355"/>
      <c r="T7" s="245"/>
    </row>
    <row r="8" spans="1:20" ht="14.25">
      <c r="A8" s="350"/>
      <c r="B8" s="350"/>
      <c r="C8" s="351"/>
      <c r="D8" s="342" t="s">
        <v>244</v>
      </c>
      <c r="E8" s="341" t="s">
        <v>19</v>
      </c>
      <c r="F8" s="342" t="s">
        <v>244</v>
      </c>
      <c r="G8" s="341" t="s">
        <v>19</v>
      </c>
      <c r="H8" s="342" t="s">
        <v>244</v>
      </c>
      <c r="I8" s="359" t="s">
        <v>20</v>
      </c>
      <c r="J8" s="246"/>
      <c r="K8" s="371"/>
      <c r="L8" s="371"/>
      <c r="M8" s="372"/>
      <c r="N8" s="252" t="s">
        <v>244</v>
      </c>
      <c r="O8" s="265" t="s">
        <v>19</v>
      </c>
      <c r="P8" s="252" t="s">
        <v>244</v>
      </c>
      <c r="Q8" s="265" t="s">
        <v>19</v>
      </c>
      <c r="R8" s="252" t="s">
        <v>244</v>
      </c>
      <c r="S8" s="271" t="s">
        <v>20</v>
      </c>
      <c r="T8" s="245"/>
    </row>
    <row r="9" spans="1:20" ht="14.25">
      <c r="A9" s="352"/>
      <c r="B9" s="352"/>
      <c r="C9" s="353"/>
      <c r="D9" s="343"/>
      <c r="E9" s="341"/>
      <c r="F9" s="343"/>
      <c r="G9" s="341"/>
      <c r="H9" s="343"/>
      <c r="I9" s="360"/>
      <c r="J9" s="246"/>
      <c r="K9" s="356"/>
      <c r="L9" s="356"/>
      <c r="M9" s="357"/>
      <c r="N9" s="247"/>
      <c r="O9" s="247"/>
      <c r="P9" s="247"/>
      <c r="Q9" s="247"/>
      <c r="R9" s="247"/>
      <c r="S9" s="247"/>
      <c r="T9" s="245"/>
    </row>
    <row r="10" spans="1:20" ht="14.25">
      <c r="A10" s="264"/>
      <c r="B10" s="264"/>
      <c r="C10" s="263"/>
      <c r="D10" s="246"/>
      <c r="E10" s="246"/>
      <c r="F10" s="246"/>
      <c r="G10" s="246"/>
      <c r="H10" s="246"/>
      <c r="I10" s="246"/>
      <c r="J10" s="246"/>
      <c r="K10" s="363" t="s">
        <v>22</v>
      </c>
      <c r="L10" s="363"/>
      <c r="M10" s="364"/>
      <c r="N10" s="193">
        <f>SUM(N12:N19)</f>
        <v>76188</v>
      </c>
      <c r="O10" s="209">
        <f>100*N10/N$10</f>
        <v>100</v>
      </c>
      <c r="P10" s="193">
        <f>SUM(P12:P19)</f>
        <v>78879</v>
      </c>
      <c r="Q10" s="209">
        <f>100*P10/P$10</f>
        <v>100</v>
      </c>
      <c r="R10" s="193">
        <f>SUM(R12:R19)</f>
        <v>2691</v>
      </c>
      <c r="S10" s="210">
        <f>100*(P10-N10)/N10</f>
        <v>3.5320522916994803</v>
      </c>
      <c r="T10" s="245"/>
    </row>
    <row r="11" spans="1:20" ht="14.25">
      <c r="A11" s="346" t="s">
        <v>22</v>
      </c>
      <c r="B11" s="346"/>
      <c r="C11" s="347"/>
      <c r="D11" s="195">
        <f>SUM(D13,D23)</f>
        <v>78795</v>
      </c>
      <c r="E11" s="196">
        <f>100*D11/D$11</f>
        <v>100</v>
      </c>
      <c r="F11" s="195">
        <f>SUM(F13,F23)</f>
        <v>81479</v>
      </c>
      <c r="G11" s="196">
        <f>100*F11/F$11</f>
        <v>100</v>
      </c>
      <c r="H11" s="195">
        <f>SUM(H13,H23)</f>
        <v>2684</v>
      </c>
      <c r="I11" s="197">
        <f>100*(F11-D11)/D11</f>
        <v>3.406307506821499</v>
      </c>
      <c r="J11" s="246"/>
      <c r="K11" s="260"/>
      <c r="L11" s="260"/>
      <c r="M11" s="273"/>
      <c r="N11" s="212"/>
      <c r="O11" s="209"/>
      <c r="P11" s="212"/>
      <c r="Q11" s="209"/>
      <c r="R11" s="212"/>
      <c r="S11" s="210"/>
      <c r="T11" s="245"/>
    </row>
    <row r="12" spans="1:20" ht="14.25">
      <c r="A12" s="7"/>
      <c r="B12" s="7"/>
      <c r="C12" s="56"/>
      <c r="D12" s="198"/>
      <c r="E12" s="196"/>
      <c r="F12" s="198"/>
      <c r="G12" s="196"/>
      <c r="H12" s="198"/>
      <c r="I12" s="197"/>
      <c r="J12" s="246"/>
      <c r="K12" s="260"/>
      <c r="L12" s="259" t="s">
        <v>255</v>
      </c>
      <c r="M12" s="263" t="s">
        <v>216</v>
      </c>
      <c r="N12" s="212">
        <v>36214</v>
      </c>
      <c r="O12" s="211">
        <f aca="true" t="shared" si="0" ref="O12:O19">100*N12/N$10</f>
        <v>47.53241980364362</v>
      </c>
      <c r="P12" s="212">
        <v>38179</v>
      </c>
      <c r="Q12" s="213">
        <f aca="true" t="shared" si="1" ref="Q12:Q19">100*P12/P$10</f>
        <v>48.4019827837574</v>
      </c>
      <c r="R12" s="214">
        <f>P12-N12</f>
        <v>1965</v>
      </c>
      <c r="S12" s="215">
        <f aca="true" t="shared" si="2" ref="S12:S19">100*(P12-N12)/N12</f>
        <v>5.426078312254929</v>
      </c>
      <c r="T12" s="245"/>
    </row>
    <row r="13" spans="1:20" ht="14.25" customHeight="1">
      <c r="A13" s="7"/>
      <c r="B13" s="344" t="s">
        <v>23</v>
      </c>
      <c r="C13" s="345"/>
      <c r="D13" s="198">
        <f>SUM(D14:D21)</f>
        <v>58196</v>
      </c>
      <c r="E13" s="199">
        <f aca="true" t="shared" si="3" ref="E13:E31">100*D13/D$11</f>
        <v>73.85747826638746</v>
      </c>
      <c r="F13" s="198">
        <f>SUM(F14:F21)</f>
        <v>61262</v>
      </c>
      <c r="G13" s="199">
        <f aca="true" t="shared" si="4" ref="G13:G31">100*F13/F$11</f>
        <v>75.18747161845384</v>
      </c>
      <c r="H13" s="198">
        <f>SUM(H14:H21)</f>
        <v>3066</v>
      </c>
      <c r="I13" s="200">
        <f aca="true" t="shared" si="5" ref="I13:I31">100*(F13-D13)/D13</f>
        <v>5.2684033266891195</v>
      </c>
      <c r="J13" s="246"/>
      <c r="K13" s="260"/>
      <c r="L13" s="268" t="s">
        <v>252</v>
      </c>
      <c r="M13" s="263" t="s">
        <v>254</v>
      </c>
      <c r="N13" s="212">
        <v>18298</v>
      </c>
      <c r="O13" s="211">
        <f t="shared" si="0"/>
        <v>24.016905549430355</v>
      </c>
      <c r="P13" s="212">
        <v>18087</v>
      </c>
      <c r="Q13" s="213">
        <f t="shared" si="1"/>
        <v>22.93005742973415</v>
      </c>
      <c r="R13" s="216">
        <f aca="true" t="shared" si="6" ref="R13:R19">P13-N13</f>
        <v>-211</v>
      </c>
      <c r="S13" s="217">
        <f t="shared" si="2"/>
        <v>-1.1531314897803038</v>
      </c>
      <c r="T13" s="245"/>
    </row>
    <row r="14" spans="1:20" ht="14.25">
      <c r="A14" s="7"/>
      <c r="B14" s="7"/>
      <c r="C14" s="56" t="s">
        <v>24</v>
      </c>
      <c r="D14" s="198">
        <v>31326</v>
      </c>
      <c r="E14" s="199">
        <f t="shared" si="3"/>
        <v>39.75632971635256</v>
      </c>
      <c r="F14" s="198">
        <v>32769</v>
      </c>
      <c r="G14" s="199">
        <f t="shared" si="4"/>
        <v>40.21772481252838</v>
      </c>
      <c r="H14" s="201">
        <v>1443</v>
      </c>
      <c r="I14" s="200">
        <f t="shared" si="5"/>
        <v>4.606397241907681</v>
      </c>
      <c r="J14" s="246"/>
      <c r="K14" s="260"/>
      <c r="L14" s="268" t="s">
        <v>342</v>
      </c>
      <c r="M14" s="263" t="s">
        <v>343</v>
      </c>
      <c r="N14" s="212">
        <v>12365</v>
      </c>
      <c r="O14" s="211">
        <f t="shared" si="0"/>
        <v>16.229589961673753</v>
      </c>
      <c r="P14" s="212">
        <v>12676</v>
      </c>
      <c r="Q14" s="213">
        <f t="shared" si="1"/>
        <v>16.070183445530496</v>
      </c>
      <c r="R14" s="214">
        <f t="shared" si="6"/>
        <v>311</v>
      </c>
      <c r="S14" s="215">
        <f t="shared" si="2"/>
        <v>2.5151637687019814</v>
      </c>
      <c r="T14" s="245"/>
    </row>
    <row r="15" spans="1:20" ht="14.25">
      <c r="A15" s="7"/>
      <c r="B15" s="7"/>
      <c r="C15" s="56" t="s">
        <v>26</v>
      </c>
      <c r="D15" s="198">
        <v>8079</v>
      </c>
      <c r="E15" s="199">
        <f t="shared" si="3"/>
        <v>10.253188654102418</v>
      </c>
      <c r="F15" s="198">
        <v>8090</v>
      </c>
      <c r="G15" s="199">
        <f t="shared" si="4"/>
        <v>9.928938744952687</v>
      </c>
      <c r="H15" s="201">
        <v>11</v>
      </c>
      <c r="I15" s="200">
        <f t="shared" si="5"/>
        <v>0.1361554647852457</v>
      </c>
      <c r="J15" s="246"/>
      <c r="K15" s="260"/>
      <c r="L15" s="268" t="s">
        <v>344</v>
      </c>
      <c r="M15" s="263" t="s">
        <v>345</v>
      </c>
      <c r="N15" s="212">
        <v>7158</v>
      </c>
      <c r="O15" s="211">
        <f t="shared" si="0"/>
        <v>9.39518034336116</v>
      </c>
      <c r="P15" s="212">
        <v>7570</v>
      </c>
      <c r="Q15" s="213">
        <f t="shared" si="1"/>
        <v>9.59697764931097</v>
      </c>
      <c r="R15" s="214">
        <f t="shared" si="6"/>
        <v>412</v>
      </c>
      <c r="S15" s="215">
        <f t="shared" si="2"/>
        <v>5.755797708857223</v>
      </c>
      <c r="T15" s="245"/>
    </row>
    <row r="16" spans="1:20" ht="14.25">
      <c r="A16" s="7"/>
      <c r="B16" s="7"/>
      <c r="C16" s="56" t="s">
        <v>29</v>
      </c>
      <c r="D16" s="198">
        <v>4417</v>
      </c>
      <c r="E16" s="199">
        <f t="shared" si="3"/>
        <v>5.605685639951774</v>
      </c>
      <c r="F16" s="198">
        <v>4724</v>
      </c>
      <c r="G16" s="199">
        <f t="shared" si="4"/>
        <v>5.797812933393881</v>
      </c>
      <c r="H16" s="201">
        <v>307</v>
      </c>
      <c r="I16" s="200">
        <f t="shared" si="5"/>
        <v>6.95041883631424</v>
      </c>
      <c r="J16" s="246"/>
      <c r="K16" s="260"/>
      <c r="L16" s="268" t="s">
        <v>346</v>
      </c>
      <c r="M16" s="263" t="s">
        <v>347</v>
      </c>
      <c r="N16" s="212">
        <v>1125</v>
      </c>
      <c r="O16" s="211">
        <f t="shared" si="0"/>
        <v>1.4766104898409198</v>
      </c>
      <c r="P16" s="212">
        <v>1230</v>
      </c>
      <c r="Q16" s="213">
        <f t="shared" si="1"/>
        <v>1.5593503974441867</v>
      </c>
      <c r="R16" s="214">
        <f t="shared" si="6"/>
        <v>105</v>
      </c>
      <c r="S16" s="215">
        <f t="shared" si="2"/>
        <v>9.333333333333334</v>
      </c>
      <c r="T16" s="245"/>
    </row>
    <row r="17" spans="1:20" ht="14.25">
      <c r="A17" s="7"/>
      <c r="B17" s="7"/>
      <c r="C17" s="56" t="s">
        <v>31</v>
      </c>
      <c r="D17" s="198">
        <v>2080</v>
      </c>
      <c r="E17" s="199">
        <f t="shared" si="3"/>
        <v>2.6397614061805954</v>
      </c>
      <c r="F17" s="198">
        <v>2688</v>
      </c>
      <c r="G17" s="199">
        <f t="shared" si="4"/>
        <v>3.2990095607457137</v>
      </c>
      <c r="H17" s="201">
        <v>608</v>
      </c>
      <c r="I17" s="200">
        <f t="shared" si="5"/>
        <v>29.23076923076923</v>
      </c>
      <c r="J17" s="246"/>
      <c r="K17" s="260"/>
      <c r="L17" s="268" t="s">
        <v>348</v>
      </c>
      <c r="M17" s="263" t="s">
        <v>349</v>
      </c>
      <c r="N17" s="212">
        <v>666</v>
      </c>
      <c r="O17" s="211">
        <f t="shared" si="0"/>
        <v>0.8741534099858246</v>
      </c>
      <c r="P17" s="212">
        <v>736</v>
      </c>
      <c r="Q17" s="213">
        <f t="shared" si="1"/>
        <v>0.9330747093649767</v>
      </c>
      <c r="R17" s="214">
        <f t="shared" si="6"/>
        <v>70</v>
      </c>
      <c r="S17" s="215">
        <f t="shared" si="2"/>
        <v>10.51051051051051</v>
      </c>
      <c r="T17" s="245"/>
    </row>
    <row r="18" spans="1:20" ht="14.25">
      <c r="A18" s="7"/>
      <c r="B18" s="7"/>
      <c r="C18" s="56" t="s">
        <v>32</v>
      </c>
      <c r="D18" s="198">
        <v>1231</v>
      </c>
      <c r="E18" s="199">
        <f t="shared" si="3"/>
        <v>1.5622818706770734</v>
      </c>
      <c r="F18" s="198">
        <v>1229</v>
      </c>
      <c r="G18" s="199">
        <f t="shared" si="4"/>
        <v>1.5083641183617864</v>
      </c>
      <c r="H18" s="201">
        <v>-2</v>
      </c>
      <c r="I18" s="200">
        <f t="shared" si="5"/>
        <v>-0.16246953696181965</v>
      </c>
      <c r="J18" s="246"/>
      <c r="K18" s="260"/>
      <c r="L18" s="268" t="s">
        <v>350</v>
      </c>
      <c r="M18" s="263" t="s">
        <v>351</v>
      </c>
      <c r="N18" s="212">
        <v>315</v>
      </c>
      <c r="O18" s="211">
        <f t="shared" si="0"/>
        <v>0.41345093715545755</v>
      </c>
      <c r="P18" s="212">
        <v>353</v>
      </c>
      <c r="Q18" s="213">
        <f t="shared" si="1"/>
        <v>0.4475208864209739</v>
      </c>
      <c r="R18" s="214">
        <f t="shared" si="6"/>
        <v>38</v>
      </c>
      <c r="S18" s="215">
        <f t="shared" si="2"/>
        <v>12.063492063492063</v>
      </c>
      <c r="T18" s="245"/>
    </row>
    <row r="19" spans="1:20" ht="14.25">
      <c r="A19" s="7"/>
      <c r="B19" s="7"/>
      <c r="C19" s="56" t="s">
        <v>33</v>
      </c>
      <c r="D19" s="198">
        <v>2897</v>
      </c>
      <c r="E19" s="199">
        <f t="shared" si="3"/>
        <v>3.676629227742877</v>
      </c>
      <c r="F19" s="198">
        <v>2874</v>
      </c>
      <c r="G19" s="199">
        <f t="shared" si="4"/>
        <v>3.527289240172314</v>
      </c>
      <c r="H19" s="201">
        <v>-23</v>
      </c>
      <c r="I19" s="200">
        <f t="shared" si="5"/>
        <v>-0.7939247497411115</v>
      </c>
      <c r="J19" s="246"/>
      <c r="K19" s="272"/>
      <c r="L19" s="267" t="s">
        <v>215</v>
      </c>
      <c r="M19" s="266" t="s">
        <v>256</v>
      </c>
      <c r="N19" s="219">
        <v>47</v>
      </c>
      <c r="O19" s="218">
        <f t="shared" si="0"/>
        <v>0.06168950490890954</v>
      </c>
      <c r="P19" s="219">
        <v>48</v>
      </c>
      <c r="Q19" s="218">
        <f t="shared" si="1"/>
        <v>0.060852698436846306</v>
      </c>
      <c r="R19" s="219">
        <f t="shared" si="6"/>
        <v>1</v>
      </c>
      <c r="S19" s="220">
        <f t="shared" si="2"/>
        <v>2.127659574468085</v>
      </c>
      <c r="T19" s="245"/>
    </row>
    <row r="20" spans="1:20" ht="14.25">
      <c r="A20" s="7"/>
      <c r="B20" s="7"/>
      <c r="C20" s="56" t="s">
        <v>34</v>
      </c>
      <c r="D20" s="198">
        <v>3472</v>
      </c>
      <c r="E20" s="199">
        <f t="shared" si="3"/>
        <v>4.406370962624532</v>
      </c>
      <c r="F20" s="198">
        <v>4047</v>
      </c>
      <c r="G20" s="199">
        <f t="shared" si="4"/>
        <v>4.966923992685232</v>
      </c>
      <c r="H20" s="201">
        <v>575</v>
      </c>
      <c r="I20" s="200">
        <f t="shared" si="5"/>
        <v>16.5610599078341</v>
      </c>
      <c r="J20" s="246"/>
      <c r="K20" s="5" t="s">
        <v>15</v>
      </c>
      <c r="L20" s="247"/>
      <c r="M20" s="247"/>
      <c r="N20" s="247"/>
      <c r="O20" s="247"/>
      <c r="P20" s="247"/>
      <c r="Q20" s="247"/>
      <c r="R20" s="247"/>
      <c r="S20" s="247"/>
      <c r="T20" s="245"/>
    </row>
    <row r="21" spans="1:20" ht="14.25">
      <c r="A21" s="7"/>
      <c r="B21" s="7"/>
      <c r="C21" s="56" t="s">
        <v>35</v>
      </c>
      <c r="D21" s="198">
        <v>4694</v>
      </c>
      <c r="E21" s="199">
        <f t="shared" si="3"/>
        <v>5.9572307887556315</v>
      </c>
      <c r="F21" s="198">
        <v>4841</v>
      </c>
      <c r="G21" s="199">
        <f t="shared" si="4"/>
        <v>5.941408215613839</v>
      </c>
      <c r="H21" s="201">
        <v>147</v>
      </c>
      <c r="I21" s="200">
        <f t="shared" si="5"/>
        <v>3.1316574350234343</v>
      </c>
      <c r="J21" s="246"/>
      <c r="K21" s="23"/>
      <c r="L21" s="247"/>
      <c r="M21" s="247"/>
      <c r="N21" s="247"/>
      <c r="O21" s="247"/>
      <c r="P21" s="247"/>
      <c r="Q21" s="247"/>
      <c r="R21" s="247"/>
      <c r="S21" s="247"/>
      <c r="T21" s="245"/>
    </row>
    <row r="22" spans="1:20" ht="14.25">
      <c r="A22" s="7"/>
      <c r="B22" s="7"/>
      <c r="C22" s="56"/>
      <c r="D22" s="198"/>
      <c r="E22" s="199"/>
      <c r="F22" s="198"/>
      <c r="G22" s="199"/>
      <c r="H22" s="201"/>
      <c r="I22" s="200"/>
      <c r="J22" s="246"/>
      <c r="K22" s="245"/>
      <c r="L22" s="245"/>
      <c r="M22" s="245"/>
      <c r="N22" s="245"/>
      <c r="O22" s="245"/>
      <c r="P22" s="245"/>
      <c r="Q22" s="245"/>
      <c r="R22" s="245"/>
      <c r="S22" s="245"/>
      <c r="T22" s="245"/>
    </row>
    <row r="23" spans="1:20" ht="17.25" customHeight="1">
      <c r="A23" s="7"/>
      <c r="B23" s="344" t="s">
        <v>40</v>
      </c>
      <c r="C23" s="345"/>
      <c r="D23" s="198">
        <f>SUM(D24:D31)</f>
        <v>20599</v>
      </c>
      <c r="E23" s="199">
        <f t="shared" si="3"/>
        <v>26.14252173361254</v>
      </c>
      <c r="F23" s="198">
        <f>SUM(F24:F31)</f>
        <v>20217</v>
      </c>
      <c r="G23" s="199">
        <f t="shared" si="4"/>
        <v>24.812528381546166</v>
      </c>
      <c r="H23" s="201">
        <f>SUM(H24:H31)</f>
        <v>-382</v>
      </c>
      <c r="I23" s="200">
        <f t="shared" si="5"/>
        <v>-1.8544589543181709</v>
      </c>
      <c r="J23" s="246"/>
      <c r="K23" s="245"/>
      <c r="L23" s="245"/>
      <c r="M23" s="245"/>
      <c r="N23" s="245"/>
      <c r="O23" s="245"/>
      <c r="P23" s="245"/>
      <c r="Q23" s="245"/>
      <c r="R23" s="245"/>
      <c r="S23" s="245"/>
      <c r="T23" s="245"/>
    </row>
    <row r="24" spans="1:20" ht="17.25">
      <c r="A24" s="7"/>
      <c r="B24" s="7"/>
      <c r="C24" s="56" t="s">
        <v>25</v>
      </c>
      <c r="D24" s="198">
        <v>3950</v>
      </c>
      <c r="E24" s="199">
        <f t="shared" si="3"/>
        <v>5.013008439621803</v>
      </c>
      <c r="F24" s="198">
        <v>4059</v>
      </c>
      <c r="G24" s="199">
        <f t="shared" si="4"/>
        <v>4.981651713938561</v>
      </c>
      <c r="H24" s="201">
        <v>109</v>
      </c>
      <c r="I24" s="200">
        <f t="shared" si="5"/>
        <v>2.759493670886076</v>
      </c>
      <c r="J24" s="246"/>
      <c r="K24" s="340" t="s">
        <v>257</v>
      </c>
      <c r="L24" s="340"/>
      <c r="M24" s="340"/>
      <c r="N24" s="340"/>
      <c r="O24" s="340"/>
      <c r="P24" s="340"/>
      <c r="Q24" s="340"/>
      <c r="R24" s="340"/>
      <c r="S24" s="340"/>
      <c r="T24" s="245"/>
    </row>
    <row r="25" spans="1:20" ht="15" thickBot="1">
      <c r="A25" s="7"/>
      <c r="B25" s="7"/>
      <c r="C25" s="56" t="s">
        <v>27</v>
      </c>
      <c r="D25" s="198">
        <v>2455</v>
      </c>
      <c r="E25" s="199">
        <f t="shared" si="3"/>
        <v>3.1156799289295005</v>
      </c>
      <c r="F25" s="198">
        <v>2381</v>
      </c>
      <c r="G25" s="199">
        <f t="shared" si="4"/>
        <v>2.922225358681378</v>
      </c>
      <c r="H25" s="201">
        <v>-74</v>
      </c>
      <c r="I25" s="200">
        <f t="shared" si="5"/>
        <v>-3.0142566191446027</v>
      </c>
      <c r="J25" s="246"/>
      <c r="K25" s="254"/>
      <c r="L25" s="254"/>
      <c r="M25" s="254"/>
      <c r="N25" s="254"/>
      <c r="O25" s="254"/>
      <c r="P25" s="254"/>
      <c r="Q25" s="254"/>
      <c r="R25" s="254"/>
      <c r="S25" s="254"/>
      <c r="T25" s="245"/>
    </row>
    <row r="26" spans="1:20" ht="14.25" customHeight="1">
      <c r="A26" s="7"/>
      <c r="B26" s="7"/>
      <c r="C26" s="56" t="s">
        <v>28</v>
      </c>
      <c r="D26" s="198">
        <v>1976</v>
      </c>
      <c r="E26" s="199">
        <f t="shared" si="3"/>
        <v>2.5077733358715655</v>
      </c>
      <c r="F26" s="198">
        <v>1780</v>
      </c>
      <c r="G26" s="199">
        <f t="shared" si="4"/>
        <v>2.18461198591048</v>
      </c>
      <c r="H26" s="201">
        <v>-196</v>
      </c>
      <c r="I26" s="200">
        <f t="shared" si="5"/>
        <v>-9.919028340080972</v>
      </c>
      <c r="J26" s="246"/>
      <c r="K26" s="369" t="s">
        <v>253</v>
      </c>
      <c r="L26" s="369"/>
      <c r="M26" s="370"/>
      <c r="N26" s="365" t="s">
        <v>16</v>
      </c>
      <c r="O26" s="365"/>
      <c r="P26" s="354" t="s">
        <v>17</v>
      </c>
      <c r="Q26" s="354"/>
      <c r="R26" s="354" t="s">
        <v>18</v>
      </c>
      <c r="S26" s="355"/>
      <c r="T26" s="245"/>
    </row>
    <row r="27" spans="1:20" ht="14.25">
      <c r="A27" s="7"/>
      <c r="B27" s="7"/>
      <c r="C27" s="56" t="s">
        <v>30</v>
      </c>
      <c r="D27" s="198">
        <v>2131</v>
      </c>
      <c r="E27" s="199">
        <f t="shared" si="3"/>
        <v>2.704486325274446</v>
      </c>
      <c r="F27" s="198">
        <v>2467</v>
      </c>
      <c r="G27" s="199">
        <f t="shared" si="4"/>
        <v>3.0277740276635696</v>
      </c>
      <c r="H27" s="201">
        <v>336</v>
      </c>
      <c r="I27" s="200">
        <f t="shared" si="5"/>
        <v>15.767245424683248</v>
      </c>
      <c r="J27" s="246"/>
      <c r="K27" s="371"/>
      <c r="L27" s="371"/>
      <c r="M27" s="372"/>
      <c r="N27" s="252" t="s">
        <v>244</v>
      </c>
      <c r="O27" s="265" t="s">
        <v>19</v>
      </c>
      <c r="P27" s="252" t="s">
        <v>244</v>
      </c>
      <c r="Q27" s="265" t="s">
        <v>19</v>
      </c>
      <c r="R27" s="252" t="s">
        <v>244</v>
      </c>
      <c r="S27" s="271" t="s">
        <v>20</v>
      </c>
      <c r="T27" s="245"/>
    </row>
    <row r="28" spans="1:20" ht="14.25">
      <c r="A28" s="7"/>
      <c r="B28" s="7"/>
      <c r="C28" s="56" t="s">
        <v>36</v>
      </c>
      <c r="D28" s="198">
        <v>3145</v>
      </c>
      <c r="E28" s="199">
        <f t="shared" si="3"/>
        <v>3.9913700107874863</v>
      </c>
      <c r="F28" s="198">
        <v>2929</v>
      </c>
      <c r="G28" s="199">
        <f t="shared" si="4"/>
        <v>3.5947912959167394</v>
      </c>
      <c r="H28" s="201">
        <v>-216</v>
      </c>
      <c r="I28" s="200">
        <f t="shared" si="5"/>
        <v>-6.868044515103339</v>
      </c>
      <c r="J28" s="246"/>
      <c r="K28" s="373"/>
      <c r="L28" s="373"/>
      <c r="M28" s="374"/>
      <c r="N28" s="262" t="s">
        <v>41</v>
      </c>
      <c r="O28" s="245"/>
      <c r="P28" s="262" t="s">
        <v>41</v>
      </c>
      <c r="Q28" s="245"/>
      <c r="R28" s="262" t="s">
        <v>41</v>
      </c>
      <c r="S28" s="245"/>
      <c r="T28" s="245"/>
    </row>
    <row r="29" spans="1:20" ht="14.25">
      <c r="A29" s="7"/>
      <c r="B29" s="7"/>
      <c r="C29" s="56" t="s">
        <v>37</v>
      </c>
      <c r="D29" s="198">
        <v>3549</v>
      </c>
      <c r="E29" s="199">
        <f t="shared" si="3"/>
        <v>4.504092899295641</v>
      </c>
      <c r="F29" s="198">
        <v>3243</v>
      </c>
      <c r="G29" s="199">
        <f t="shared" si="4"/>
        <v>3.9801666687121835</v>
      </c>
      <c r="H29" s="201">
        <v>-306</v>
      </c>
      <c r="I29" s="200">
        <f t="shared" si="5"/>
        <v>-8.622147083685546</v>
      </c>
      <c r="J29" s="246"/>
      <c r="K29" s="363" t="s">
        <v>22</v>
      </c>
      <c r="L29" s="363"/>
      <c r="M29" s="364"/>
      <c r="N29" s="193">
        <f>SUM(N31:N38)</f>
        <v>476088</v>
      </c>
      <c r="O29" s="209">
        <f>100*N29/N$29</f>
        <v>100</v>
      </c>
      <c r="P29" s="193">
        <f>SUM(P31:P38)</f>
        <v>504217</v>
      </c>
      <c r="Q29" s="209">
        <f>100*P29/P$29</f>
        <v>100</v>
      </c>
      <c r="R29" s="193">
        <f>SUM(R31:R38)</f>
        <v>28129</v>
      </c>
      <c r="S29" s="210">
        <f>100*(P29-N29)/N29</f>
        <v>5.908361479390365</v>
      </c>
      <c r="T29" s="245"/>
    </row>
    <row r="30" spans="1:20" ht="14.25">
      <c r="A30" s="7"/>
      <c r="B30" s="7"/>
      <c r="C30" s="56" t="s">
        <v>38</v>
      </c>
      <c r="D30" s="198">
        <v>2780</v>
      </c>
      <c r="E30" s="199">
        <f t="shared" si="3"/>
        <v>3.5281426486452188</v>
      </c>
      <c r="F30" s="198">
        <v>2770</v>
      </c>
      <c r="G30" s="199">
        <f t="shared" si="4"/>
        <v>3.399648989310129</v>
      </c>
      <c r="H30" s="201">
        <v>-10</v>
      </c>
      <c r="I30" s="200">
        <f t="shared" si="5"/>
        <v>-0.3597122302158273</v>
      </c>
      <c r="J30" s="246"/>
      <c r="K30" s="250"/>
      <c r="L30" s="250"/>
      <c r="M30" s="270"/>
      <c r="N30" s="212"/>
      <c r="O30" s="211"/>
      <c r="P30" s="212"/>
      <c r="Q30" s="211"/>
      <c r="R30" s="212"/>
      <c r="S30" s="221"/>
      <c r="T30" s="245"/>
    </row>
    <row r="31" spans="1:20" ht="14.25">
      <c r="A31" s="249"/>
      <c r="B31" s="249"/>
      <c r="C31" s="57" t="s">
        <v>39</v>
      </c>
      <c r="D31" s="202">
        <v>613</v>
      </c>
      <c r="E31" s="203">
        <f t="shared" si="3"/>
        <v>0.7779681451868773</v>
      </c>
      <c r="F31" s="204">
        <v>588</v>
      </c>
      <c r="G31" s="203">
        <f t="shared" si="4"/>
        <v>0.7216583414131249</v>
      </c>
      <c r="H31" s="205">
        <v>-25</v>
      </c>
      <c r="I31" s="206">
        <f t="shared" si="5"/>
        <v>-4.078303425774878</v>
      </c>
      <c r="J31" s="246"/>
      <c r="K31" s="250"/>
      <c r="L31" s="259" t="s">
        <v>255</v>
      </c>
      <c r="M31" s="263" t="s">
        <v>216</v>
      </c>
      <c r="N31" s="212">
        <v>56750</v>
      </c>
      <c r="O31" s="211">
        <f aca="true" t="shared" si="7" ref="O31:O38">100*N31/N$29</f>
        <v>11.920065198030617</v>
      </c>
      <c r="P31" s="212">
        <v>59133</v>
      </c>
      <c r="Q31" s="211">
        <f aca="true" t="shared" si="8" ref="Q31:Q38">100*P31/P$29</f>
        <v>11.727688673725797</v>
      </c>
      <c r="R31" s="216">
        <f>P31-N31</f>
        <v>2383</v>
      </c>
      <c r="S31" s="221">
        <f aca="true" t="shared" si="9" ref="S31:S38">100*(P31-N31)/N31</f>
        <v>4.199118942731277</v>
      </c>
      <c r="T31" s="245"/>
    </row>
    <row r="32" spans="1:20" ht="14.25">
      <c r="A32" s="5" t="s">
        <v>15</v>
      </c>
      <c r="B32" s="246"/>
      <c r="C32" s="246"/>
      <c r="D32" s="246"/>
      <c r="E32" s="246"/>
      <c r="F32" s="246"/>
      <c r="G32" s="246"/>
      <c r="H32" s="246"/>
      <c r="I32" s="246"/>
      <c r="J32" s="246"/>
      <c r="K32" s="250"/>
      <c r="L32" s="268" t="s">
        <v>352</v>
      </c>
      <c r="M32" s="263" t="s">
        <v>353</v>
      </c>
      <c r="N32" s="212">
        <v>62144</v>
      </c>
      <c r="O32" s="211">
        <f t="shared" si="7"/>
        <v>13.053049016148275</v>
      </c>
      <c r="P32" s="212">
        <v>61355</v>
      </c>
      <c r="Q32" s="211">
        <f t="shared" si="8"/>
        <v>12.168371950965556</v>
      </c>
      <c r="R32" s="216">
        <f aca="true" t="shared" si="10" ref="R32:R38">P32-N32</f>
        <v>-789</v>
      </c>
      <c r="S32" s="222">
        <f t="shared" si="9"/>
        <v>-1.269631822863028</v>
      </c>
      <c r="T32" s="245"/>
    </row>
    <row r="33" spans="1:20" ht="14.25">
      <c r="A33" s="246"/>
      <c r="B33" s="246"/>
      <c r="C33" s="246"/>
      <c r="D33" s="246"/>
      <c r="E33" s="246"/>
      <c r="F33" s="246"/>
      <c r="G33" s="246"/>
      <c r="H33" s="246"/>
      <c r="I33" s="246"/>
      <c r="J33" s="246"/>
      <c r="K33" s="250"/>
      <c r="L33" s="268" t="s">
        <v>354</v>
      </c>
      <c r="M33" s="263" t="s">
        <v>355</v>
      </c>
      <c r="N33" s="212">
        <v>79160</v>
      </c>
      <c r="O33" s="211">
        <f t="shared" si="7"/>
        <v>16.627178168741914</v>
      </c>
      <c r="P33" s="212">
        <v>81478</v>
      </c>
      <c r="Q33" s="211">
        <f t="shared" si="8"/>
        <v>16.159312359559475</v>
      </c>
      <c r="R33" s="216">
        <f t="shared" si="10"/>
        <v>2318</v>
      </c>
      <c r="S33" s="221">
        <f t="shared" si="9"/>
        <v>2.928246589186458</v>
      </c>
      <c r="T33" s="245"/>
    </row>
    <row r="34" spans="1:20" ht="14.25">
      <c r="A34" s="246"/>
      <c r="B34" s="246"/>
      <c r="C34" s="246"/>
      <c r="D34" s="246"/>
      <c r="E34" s="246"/>
      <c r="F34" s="246"/>
      <c r="G34" s="246"/>
      <c r="H34" s="246"/>
      <c r="I34" s="246"/>
      <c r="J34" s="246"/>
      <c r="K34" s="250"/>
      <c r="L34" s="268" t="s">
        <v>356</v>
      </c>
      <c r="M34" s="263" t="s">
        <v>357</v>
      </c>
      <c r="N34" s="212">
        <v>112540</v>
      </c>
      <c r="O34" s="211">
        <f t="shared" si="7"/>
        <v>23.63848700240292</v>
      </c>
      <c r="P34" s="212">
        <v>118434</v>
      </c>
      <c r="Q34" s="211">
        <f t="shared" si="8"/>
        <v>23.488696335109687</v>
      </c>
      <c r="R34" s="216">
        <f t="shared" si="10"/>
        <v>5894</v>
      </c>
      <c r="S34" s="221">
        <f t="shared" si="9"/>
        <v>5.237248978141105</v>
      </c>
      <c r="T34" s="245"/>
    </row>
    <row r="35" spans="1:20" ht="14.25" customHeight="1">
      <c r="A35" s="340" t="s">
        <v>251</v>
      </c>
      <c r="B35" s="340"/>
      <c r="C35" s="340"/>
      <c r="D35" s="340"/>
      <c r="E35" s="340"/>
      <c r="F35" s="340"/>
      <c r="G35" s="340"/>
      <c r="H35" s="340"/>
      <c r="I35" s="340"/>
      <c r="J35" s="246"/>
      <c r="K35" s="250"/>
      <c r="L35" s="268" t="s">
        <v>358</v>
      </c>
      <c r="M35" s="263" t="s">
        <v>359</v>
      </c>
      <c r="N35" s="212">
        <v>42017</v>
      </c>
      <c r="O35" s="211">
        <f t="shared" si="7"/>
        <v>8.82546924098066</v>
      </c>
      <c r="P35" s="212">
        <v>45933</v>
      </c>
      <c r="Q35" s="211">
        <f t="shared" si="8"/>
        <v>9.109768214875738</v>
      </c>
      <c r="R35" s="216">
        <f t="shared" si="10"/>
        <v>3916</v>
      </c>
      <c r="S35" s="221">
        <f t="shared" si="9"/>
        <v>9.320037127829211</v>
      </c>
      <c r="T35" s="245"/>
    </row>
    <row r="36" spans="1:20" ht="15" thickBot="1">
      <c r="A36" s="269"/>
      <c r="B36" s="269"/>
      <c r="C36" s="269"/>
      <c r="D36" s="269"/>
      <c r="E36" s="269"/>
      <c r="F36" s="269"/>
      <c r="G36" s="269"/>
      <c r="H36" s="269"/>
      <c r="I36" s="269"/>
      <c r="J36" s="246"/>
      <c r="K36" s="250"/>
      <c r="L36" s="268" t="s">
        <v>360</v>
      </c>
      <c r="M36" s="263" t="s">
        <v>361</v>
      </c>
      <c r="N36" s="212">
        <v>45233</v>
      </c>
      <c r="O36" s="211">
        <f t="shared" si="7"/>
        <v>9.500974609736016</v>
      </c>
      <c r="P36" s="212">
        <v>50649</v>
      </c>
      <c r="Q36" s="211">
        <f t="shared" si="8"/>
        <v>10.045079796992168</v>
      </c>
      <c r="R36" s="216">
        <f t="shared" si="10"/>
        <v>5416</v>
      </c>
      <c r="S36" s="221">
        <f t="shared" si="9"/>
        <v>11.973559127185904</v>
      </c>
      <c r="T36" s="245"/>
    </row>
    <row r="37" spans="1:20" ht="14.25">
      <c r="A37" s="348" t="s">
        <v>193</v>
      </c>
      <c r="B37" s="348"/>
      <c r="C37" s="349"/>
      <c r="D37" s="354" t="s">
        <v>16</v>
      </c>
      <c r="E37" s="354"/>
      <c r="F37" s="354" t="s">
        <v>17</v>
      </c>
      <c r="G37" s="354"/>
      <c r="H37" s="354" t="s">
        <v>18</v>
      </c>
      <c r="I37" s="355"/>
      <c r="J37" s="246"/>
      <c r="K37" s="250"/>
      <c r="L37" s="268" t="s">
        <v>350</v>
      </c>
      <c r="M37" s="263" t="s">
        <v>351</v>
      </c>
      <c r="N37" s="212">
        <v>48924</v>
      </c>
      <c r="O37" s="211">
        <f t="shared" si="7"/>
        <v>10.276251449311891</v>
      </c>
      <c r="P37" s="212">
        <v>56125</v>
      </c>
      <c r="Q37" s="211">
        <f t="shared" si="8"/>
        <v>11.131120132799966</v>
      </c>
      <c r="R37" s="216">
        <f t="shared" si="10"/>
        <v>7201</v>
      </c>
      <c r="S37" s="221">
        <f t="shared" si="9"/>
        <v>14.71874744501676</v>
      </c>
      <c r="T37" s="245"/>
    </row>
    <row r="38" spans="1:20" ht="14.25">
      <c r="A38" s="350"/>
      <c r="B38" s="350"/>
      <c r="C38" s="351"/>
      <c r="D38" s="342" t="s">
        <v>244</v>
      </c>
      <c r="E38" s="341" t="s">
        <v>19</v>
      </c>
      <c r="F38" s="342" t="s">
        <v>244</v>
      </c>
      <c r="G38" s="341" t="s">
        <v>19</v>
      </c>
      <c r="H38" s="342" t="s">
        <v>244</v>
      </c>
      <c r="I38" s="359" t="s">
        <v>20</v>
      </c>
      <c r="J38" s="246"/>
      <c r="K38" s="248"/>
      <c r="L38" s="267" t="s">
        <v>215</v>
      </c>
      <c r="M38" s="266" t="s">
        <v>256</v>
      </c>
      <c r="N38" s="219">
        <v>29320</v>
      </c>
      <c r="O38" s="218">
        <f t="shared" si="7"/>
        <v>6.158525314647712</v>
      </c>
      <c r="P38" s="219">
        <v>31110</v>
      </c>
      <c r="Q38" s="218">
        <f t="shared" si="8"/>
        <v>6.1699625359716155</v>
      </c>
      <c r="R38" s="223">
        <f t="shared" si="10"/>
        <v>1790</v>
      </c>
      <c r="S38" s="220">
        <f t="shared" si="9"/>
        <v>6.105047748976808</v>
      </c>
      <c r="T38" s="245"/>
    </row>
    <row r="39" spans="1:20" ht="14.25">
      <c r="A39" s="352"/>
      <c r="B39" s="352"/>
      <c r="C39" s="353"/>
      <c r="D39" s="343"/>
      <c r="E39" s="341"/>
      <c r="F39" s="343"/>
      <c r="G39" s="341"/>
      <c r="H39" s="343"/>
      <c r="I39" s="360"/>
      <c r="J39" s="246"/>
      <c r="K39" s="5" t="s">
        <v>15</v>
      </c>
      <c r="L39" s="259"/>
      <c r="M39" s="250"/>
      <c r="N39" s="260"/>
      <c r="O39" s="260"/>
      <c r="P39" s="260"/>
      <c r="Q39" s="260"/>
      <c r="R39" s="260"/>
      <c r="S39" s="260"/>
      <c r="T39" s="245"/>
    </row>
    <row r="40" spans="1:20" ht="14.25">
      <c r="A40" s="264"/>
      <c r="B40" s="264"/>
      <c r="C40" s="263"/>
      <c r="D40" s="262" t="s">
        <v>41</v>
      </c>
      <c r="E40" s="246"/>
      <c r="F40" s="262" t="s">
        <v>41</v>
      </c>
      <c r="G40" s="246"/>
      <c r="H40" s="262" t="s">
        <v>41</v>
      </c>
      <c r="I40" s="246"/>
      <c r="J40" s="246"/>
      <c r="K40" s="23"/>
      <c r="L40" s="261"/>
      <c r="M40" s="260"/>
      <c r="N40" s="260"/>
      <c r="O40" s="260"/>
      <c r="P40" s="260"/>
      <c r="Q40" s="260"/>
      <c r="R40" s="260"/>
      <c r="S40" s="260"/>
      <c r="T40" s="245"/>
    </row>
    <row r="41" spans="1:20" ht="17.25" customHeight="1">
      <c r="A41" s="346" t="s">
        <v>22</v>
      </c>
      <c r="B41" s="346"/>
      <c r="C41" s="347"/>
      <c r="D41" s="195">
        <f>SUM(D43,D53)</f>
        <v>539166</v>
      </c>
      <c r="E41" s="196">
        <f>100*D41/D$41</f>
        <v>100</v>
      </c>
      <c r="F41" s="195">
        <f>SUM(F43,F53)</f>
        <v>560927</v>
      </c>
      <c r="G41" s="196">
        <f>100*F41/F$41</f>
        <v>100</v>
      </c>
      <c r="H41" s="195">
        <f>SUM(H43,H53)</f>
        <v>21761</v>
      </c>
      <c r="I41" s="207">
        <f>100*(F41-D41)/D41</f>
        <v>4.036048267138507</v>
      </c>
      <c r="J41" s="246"/>
      <c r="K41" s="250"/>
      <c r="L41" s="259"/>
      <c r="M41" s="250"/>
      <c r="N41" s="250"/>
      <c r="O41" s="250"/>
      <c r="P41" s="250"/>
      <c r="Q41" s="250"/>
      <c r="R41" s="250"/>
      <c r="S41" s="250"/>
      <c r="T41" s="245"/>
    </row>
    <row r="42" spans="1:20" ht="14.25">
      <c r="A42" s="258"/>
      <c r="B42" s="258"/>
      <c r="C42" s="257"/>
      <c r="D42" s="256"/>
      <c r="E42" s="196"/>
      <c r="F42" s="256"/>
      <c r="G42" s="196"/>
      <c r="H42" s="255"/>
      <c r="I42" s="207"/>
      <c r="J42" s="246"/>
      <c r="K42" s="245"/>
      <c r="L42" s="245"/>
      <c r="M42" s="245"/>
      <c r="N42" s="245"/>
      <c r="O42" s="245"/>
      <c r="P42" s="245"/>
      <c r="Q42" s="245"/>
      <c r="R42" s="245"/>
      <c r="S42" s="245"/>
      <c r="T42" s="245"/>
    </row>
    <row r="43" spans="1:20" ht="17.25">
      <c r="A43" s="7"/>
      <c r="B43" s="344" t="s">
        <v>23</v>
      </c>
      <c r="C43" s="345"/>
      <c r="D43" s="198">
        <f>SUM(D44:D51)</f>
        <v>421127</v>
      </c>
      <c r="E43" s="199">
        <f aca="true" t="shared" si="11" ref="E43:E61">100*D43/D$41</f>
        <v>78.10711357912035</v>
      </c>
      <c r="F43" s="198">
        <f>SUM(F44:F51)</f>
        <v>445246</v>
      </c>
      <c r="G43" s="199">
        <f aca="true" t="shared" si="12" ref="G43:G61">100*F43/F$41</f>
        <v>79.3768173042125</v>
      </c>
      <c r="H43" s="198">
        <f>SUM(H44:H51)</f>
        <v>24119</v>
      </c>
      <c r="I43" s="208">
        <f aca="true" t="shared" si="13" ref="I43:I61">100*(F43-D43)/D43</f>
        <v>5.727250924305495</v>
      </c>
      <c r="J43" s="246"/>
      <c r="K43" s="340" t="s">
        <v>258</v>
      </c>
      <c r="L43" s="340"/>
      <c r="M43" s="340"/>
      <c r="N43" s="340"/>
      <c r="O43" s="340"/>
      <c r="P43" s="340"/>
      <c r="Q43" s="340"/>
      <c r="R43" s="340"/>
      <c r="S43" s="340"/>
      <c r="T43" s="340"/>
    </row>
    <row r="44" spans="1:20" ht="15" thickBot="1">
      <c r="A44" s="7"/>
      <c r="B44" s="7"/>
      <c r="C44" s="56" t="s">
        <v>24</v>
      </c>
      <c r="D44" s="198">
        <v>235875</v>
      </c>
      <c r="E44" s="199">
        <f t="shared" si="11"/>
        <v>43.74812209968729</v>
      </c>
      <c r="F44" s="198">
        <v>244801</v>
      </c>
      <c r="G44" s="199">
        <f t="shared" si="12"/>
        <v>43.64222082374355</v>
      </c>
      <c r="H44" s="201">
        <v>8926</v>
      </c>
      <c r="I44" s="208">
        <f t="shared" si="13"/>
        <v>3.784207737148914</v>
      </c>
      <c r="J44" s="246"/>
      <c r="K44" s="254"/>
      <c r="L44" s="254"/>
      <c r="M44" s="254"/>
      <c r="N44" s="254"/>
      <c r="O44" s="254"/>
      <c r="P44" s="254"/>
      <c r="Q44" s="254"/>
      <c r="R44" s="254"/>
      <c r="S44" s="254"/>
      <c r="T44" s="253" t="s">
        <v>45</v>
      </c>
    </row>
    <row r="45" spans="1:20" ht="14.25">
      <c r="A45" s="7"/>
      <c r="B45" s="7"/>
      <c r="C45" s="56" t="s">
        <v>26</v>
      </c>
      <c r="D45" s="198">
        <v>53290</v>
      </c>
      <c r="E45" s="199">
        <f t="shared" si="11"/>
        <v>9.883783472993475</v>
      </c>
      <c r="F45" s="198">
        <v>56331</v>
      </c>
      <c r="G45" s="199">
        <f t="shared" si="12"/>
        <v>10.042483246483053</v>
      </c>
      <c r="H45" s="201">
        <v>3041</v>
      </c>
      <c r="I45" s="208">
        <f t="shared" si="13"/>
        <v>5.706511540626759</v>
      </c>
      <c r="J45" s="246"/>
      <c r="K45" s="369" t="s">
        <v>13</v>
      </c>
      <c r="L45" s="369"/>
      <c r="M45" s="369"/>
      <c r="N45" s="366" t="s">
        <v>259</v>
      </c>
      <c r="O45" s="361" t="s">
        <v>194</v>
      </c>
      <c r="P45" s="361" t="s">
        <v>42</v>
      </c>
      <c r="Q45" s="361" t="s">
        <v>43</v>
      </c>
      <c r="R45" s="314" t="s">
        <v>260</v>
      </c>
      <c r="S45" s="314"/>
      <c r="T45" s="358"/>
    </row>
    <row r="46" spans="1:20" ht="14.25">
      <c r="A46" s="7"/>
      <c r="B46" s="7"/>
      <c r="C46" s="56" t="s">
        <v>29</v>
      </c>
      <c r="D46" s="198">
        <v>33039</v>
      </c>
      <c r="E46" s="199">
        <f t="shared" si="11"/>
        <v>6.127797375947297</v>
      </c>
      <c r="F46" s="198">
        <v>33532</v>
      </c>
      <c r="G46" s="199">
        <f t="shared" si="12"/>
        <v>5.97796148161882</v>
      </c>
      <c r="H46" s="201">
        <v>493</v>
      </c>
      <c r="I46" s="208">
        <f t="shared" si="13"/>
        <v>1.4921759133145676</v>
      </c>
      <c r="J46" s="246"/>
      <c r="K46" s="371"/>
      <c r="L46" s="371"/>
      <c r="M46" s="371"/>
      <c r="N46" s="314"/>
      <c r="O46" s="362"/>
      <c r="P46" s="362"/>
      <c r="Q46" s="362"/>
      <c r="R46" s="252" t="s">
        <v>259</v>
      </c>
      <c r="S46" s="252" t="s">
        <v>261</v>
      </c>
      <c r="T46" s="251" t="s">
        <v>44</v>
      </c>
    </row>
    <row r="47" spans="1:20" ht="14.25">
      <c r="A47" s="7"/>
      <c r="B47" s="7"/>
      <c r="C47" s="56" t="s">
        <v>31</v>
      </c>
      <c r="D47" s="198">
        <v>18430</v>
      </c>
      <c r="E47" s="199">
        <f t="shared" si="11"/>
        <v>3.4182422482129806</v>
      </c>
      <c r="F47" s="198">
        <v>23657</v>
      </c>
      <c r="G47" s="199">
        <f t="shared" si="12"/>
        <v>4.2174828453613395</v>
      </c>
      <c r="H47" s="201">
        <v>5227</v>
      </c>
      <c r="I47" s="208">
        <f t="shared" si="13"/>
        <v>28.361367335865438</v>
      </c>
      <c r="J47" s="246"/>
      <c r="K47" s="375"/>
      <c r="L47" s="375"/>
      <c r="M47" s="376"/>
      <c r="N47" s="245"/>
      <c r="O47" s="245"/>
      <c r="P47" s="245"/>
      <c r="Q47" s="245"/>
      <c r="R47" s="245"/>
      <c r="S47" s="245"/>
      <c r="T47" s="245"/>
    </row>
    <row r="48" spans="1:20" ht="14.25">
      <c r="A48" s="7"/>
      <c r="B48" s="7"/>
      <c r="C48" s="56" t="s">
        <v>32</v>
      </c>
      <c r="D48" s="198">
        <v>6754</v>
      </c>
      <c r="E48" s="199">
        <f t="shared" si="11"/>
        <v>1.252675428346743</v>
      </c>
      <c r="F48" s="198">
        <v>6805</v>
      </c>
      <c r="G48" s="199">
        <f t="shared" si="12"/>
        <v>1.2131703412386996</v>
      </c>
      <c r="H48" s="201">
        <v>51</v>
      </c>
      <c r="I48" s="208">
        <f t="shared" si="13"/>
        <v>0.7551080840983121</v>
      </c>
      <c r="J48" s="246"/>
      <c r="K48" s="332" t="s">
        <v>1</v>
      </c>
      <c r="L48" s="332"/>
      <c r="M48" s="333"/>
      <c r="N48" s="140">
        <f>SUM(N50:N51)</f>
        <v>560927</v>
      </c>
      <c r="O48" s="140">
        <f aca="true" t="shared" si="14" ref="O48:T48">SUM(O50:O51)</f>
        <v>52626</v>
      </c>
      <c r="P48" s="140">
        <f t="shared" si="14"/>
        <v>40985</v>
      </c>
      <c r="Q48" s="140">
        <f t="shared" si="14"/>
        <v>32435</v>
      </c>
      <c r="R48" s="140">
        <f t="shared" si="14"/>
        <v>434881</v>
      </c>
      <c r="S48" s="140">
        <f t="shared" si="14"/>
        <v>408169</v>
      </c>
      <c r="T48" s="140">
        <f t="shared" si="14"/>
        <v>26712</v>
      </c>
    </row>
    <row r="49" spans="1:20" ht="14.25">
      <c r="A49" s="7"/>
      <c r="B49" s="7"/>
      <c r="C49" s="56" t="s">
        <v>33</v>
      </c>
      <c r="D49" s="198">
        <v>18982</v>
      </c>
      <c r="E49" s="199">
        <f t="shared" si="11"/>
        <v>3.52062259118713</v>
      </c>
      <c r="F49" s="198">
        <v>19834</v>
      </c>
      <c r="G49" s="199">
        <f t="shared" si="12"/>
        <v>3.535932483193</v>
      </c>
      <c r="H49" s="201">
        <v>852</v>
      </c>
      <c r="I49" s="208">
        <f t="shared" si="13"/>
        <v>4.488462754188178</v>
      </c>
      <c r="J49" s="246"/>
      <c r="K49" s="381"/>
      <c r="L49" s="381"/>
      <c r="M49" s="382"/>
      <c r="N49" s="113"/>
      <c r="O49" s="113"/>
      <c r="P49" s="113"/>
      <c r="Q49" s="113"/>
      <c r="R49" s="113"/>
      <c r="S49" s="113"/>
      <c r="T49" s="113"/>
    </row>
    <row r="50" spans="1:20" ht="14.25">
      <c r="A50" s="7"/>
      <c r="B50" s="7"/>
      <c r="C50" s="56" t="s">
        <v>34</v>
      </c>
      <c r="D50" s="198">
        <v>28541</v>
      </c>
      <c r="E50" s="199">
        <f t="shared" si="11"/>
        <v>5.29354595801664</v>
      </c>
      <c r="F50" s="198">
        <v>31853</v>
      </c>
      <c r="G50" s="199">
        <f t="shared" si="12"/>
        <v>5.678635544375649</v>
      </c>
      <c r="H50" s="201">
        <v>3312</v>
      </c>
      <c r="I50" s="208">
        <f t="shared" si="13"/>
        <v>11.60435864195368</v>
      </c>
      <c r="J50" s="246"/>
      <c r="K50" s="250"/>
      <c r="L50" s="377" t="s">
        <v>2</v>
      </c>
      <c r="M50" s="378"/>
      <c r="N50" s="224">
        <f>SUM(O50:R50)</f>
        <v>2702</v>
      </c>
      <c r="O50" s="113" t="s">
        <v>362</v>
      </c>
      <c r="P50" s="113" t="s">
        <v>362</v>
      </c>
      <c r="Q50" s="113">
        <v>294</v>
      </c>
      <c r="R50" s="112">
        <f>SUM(S50:T50)</f>
        <v>2408</v>
      </c>
      <c r="S50" s="113">
        <v>2192</v>
      </c>
      <c r="T50" s="113">
        <v>216</v>
      </c>
    </row>
    <row r="51" spans="1:20" ht="14.25" customHeight="1">
      <c r="A51" s="7"/>
      <c r="B51" s="7"/>
      <c r="C51" s="56" t="s">
        <v>35</v>
      </c>
      <c r="D51" s="198">
        <v>26216</v>
      </c>
      <c r="E51" s="199">
        <f t="shared" si="11"/>
        <v>4.862324404728785</v>
      </c>
      <c r="F51" s="198">
        <v>28433</v>
      </c>
      <c r="G51" s="199">
        <f t="shared" si="12"/>
        <v>5.068930538198376</v>
      </c>
      <c r="H51" s="201">
        <v>2217</v>
      </c>
      <c r="I51" s="208">
        <f t="shared" si="13"/>
        <v>8.456667683857187</v>
      </c>
      <c r="J51" s="246"/>
      <c r="K51" s="250"/>
      <c r="L51" s="377" t="s">
        <v>3</v>
      </c>
      <c r="M51" s="378"/>
      <c r="N51" s="224">
        <f aca="true" t="shared" si="15" ref="N51:N61">SUM(O51:R51)</f>
        <v>558225</v>
      </c>
      <c r="O51" s="113">
        <v>52626</v>
      </c>
      <c r="P51" s="113">
        <v>40985</v>
      </c>
      <c r="Q51" s="113">
        <v>32141</v>
      </c>
      <c r="R51" s="112">
        <f aca="true" t="shared" si="16" ref="R51:R61">SUM(S51:T51)</f>
        <v>432473</v>
      </c>
      <c r="S51" s="112">
        <v>405977</v>
      </c>
      <c r="T51" s="112">
        <v>26496</v>
      </c>
    </row>
    <row r="52" spans="1:20" ht="14.25">
      <c r="A52" s="7"/>
      <c r="B52" s="7"/>
      <c r="C52" s="56"/>
      <c r="D52" s="198"/>
      <c r="E52" s="199"/>
      <c r="F52" s="198"/>
      <c r="G52" s="199"/>
      <c r="H52" s="201"/>
      <c r="I52" s="208"/>
      <c r="J52" s="246"/>
      <c r="K52" s="250"/>
      <c r="L52" s="377" t="s">
        <v>4</v>
      </c>
      <c r="M52" s="378"/>
      <c r="N52" s="225">
        <f t="shared" si="15"/>
        <v>688</v>
      </c>
      <c r="O52" s="113">
        <v>19</v>
      </c>
      <c r="P52" s="113">
        <v>12</v>
      </c>
      <c r="Q52" s="113">
        <v>103</v>
      </c>
      <c r="R52" s="112">
        <f t="shared" si="16"/>
        <v>554</v>
      </c>
      <c r="S52" s="112">
        <v>538</v>
      </c>
      <c r="T52" s="112">
        <v>16</v>
      </c>
    </row>
    <row r="53" spans="1:20" ht="14.25">
      <c r="A53" s="7"/>
      <c r="B53" s="344" t="s">
        <v>40</v>
      </c>
      <c r="C53" s="345"/>
      <c r="D53" s="198">
        <f>SUM(D54:D61)</f>
        <v>118039</v>
      </c>
      <c r="E53" s="199">
        <f t="shared" si="11"/>
        <v>21.892886420879655</v>
      </c>
      <c r="F53" s="198">
        <f>SUM(F54:F61)</f>
        <v>115681</v>
      </c>
      <c r="G53" s="199">
        <f t="shared" si="12"/>
        <v>20.62318269578751</v>
      </c>
      <c r="H53" s="201">
        <f>SUM(H54:H61)</f>
        <v>-2358</v>
      </c>
      <c r="I53" s="208">
        <f t="shared" si="13"/>
        <v>-1.9976448461949017</v>
      </c>
      <c r="J53" s="246"/>
      <c r="K53" s="250"/>
      <c r="L53" s="377" t="s">
        <v>5</v>
      </c>
      <c r="M53" s="378"/>
      <c r="N53" s="224">
        <f t="shared" si="15"/>
        <v>53326</v>
      </c>
      <c r="O53" s="113">
        <v>5867</v>
      </c>
      <c r="P53" s="113">
        <v>3152</v>
      </c>
      <c r="Q53" s="113">
        <v>4167</v>
      </c>
      <c r="R53" s="112">
        <f t="shared" si="16"/>
        <v>40140</v>
      </c>
      <c r="S53" s="112">
        <v>35855</v>
      </c>
      <c r="T53" s="112">
        <v>4285</v>
      </c>
    </row>
    <row r="54" spans="1:20" ht="14.25">
      <c r="A54" s="7"/>
      <c r="B54" s="7"/>
      <c r="C54" s="56" t="s">
        <v>25</v>
      </c>
      <c r="D54" s="198">
        <v>28000</v>
      </c>
      <c r="E54" s="199">
        <f t="shared" si="11"/>
        <v>5.193205803036542</v>
      </c>
      <c r="F54" s="198">
        <v>28411</v>
      </c>
      <c r="G54" s="199">
        <f t="shared" si="12"/>
        <v>5.06500845921127</v>
      </c>
      <c r="H54" s="201">
        <v>411</v>
      </c>
      <c r="I54" s="208">
        <f t="shared" si="13"/>
        <v>1.4678571428571427</v>
      </c>
      <c r="J54" s="246"/>
      <c r="K54" s="250"/>
      <c r="L54" s="377" t="s">
        <v>6</v>
      </c>
      <c r="M54" s="378"/>
      <c r="N54" s="224">
        <f t="shared" si="15"/>
        <v>144443</v>
      </c>
      <c r="O54" s="113">
        <v>11126</v>
      </c>
      <c r="P54" s="113">
        <v>12197</v>
      </c>
      <c r="Q54" s="113">
        <v>8395</v>
      </c>
      <c r="R54" s="112">
        <f t="shared" si="16"/>
        <v>112725</v>
      </c>
      <c r="S54" s="112">
        <v>108184</v>
      </c>
      <c r="T54" s="112">
        <v>4541</v>
      </c>
    </row>
    <row r="55" spans="1:20" ht="14.25">
      <c r="A55" s="7"/>
      <c r="B55" s="7"/>
      <c r="C55" s="56" t="s">
        <v>27</v>
      </c>
      <c r="D55" s="198">
        <v>13386</v>
      </c>
      <c r="E55" s="199">
        <f t="shared" si="11"/>
        <v>2.4827233171231122</v>
      </c>
      <c r="F55" s="198">
        <v>12612</v>
      </c>
      <c r="G55" s="199">
        <f t="shared" si="12"/>
        <v>2.248420917516896</v>
      </c>
      <c r="H55" s="201">
        <v>-774</v>
      </c>
      <c r="I55" s="208">
        <f t="shared" si="13"/>
        <v>-5.782160466158674</v>
      </c>
      <c r="J55" s="246"/>
      <c r="K55" s="250"/>
      <c r="L55" s="379" t="s">
        <v>7</v>
      </c>
      <c r="M55" s="380"/>
      <c r="N55" s="224">
        <f t="shared" si="15"/>
        <v>2449</v>
      </c>
      <c r="O55" s="113" t="s">
        <v>363</v>
      </c>
      <c r="P55" s="113" t="s">
        <v>363</v>
      </c>
      <c r="Q55" s="113">
        <v>7</v>
      </c>
      <c r="R55" s="112">
        <f t="shared" si="16"/>
        <v>2442</v>
      </c>
      <c r="S55" s="112">
        <v>2431</v>
      </c>
      <c r="T55" s="112">
        <v>11</v>
      </c>
    </row>
    <row r="56" spans="1:20" ht="14.25" customHeight="1">
      <c r="A56" s="7"/>
      <c r="B56" s="7"/>
      <c r="C56" s="56" t="s">
        <v>28</v>
      </c>
      <c r="D56" s="198">
        <v>10796</v>
      </c>
      <c r="E56" s="199">
        <f t="shared" si="11"/>
        <v>2.002351780342232</v>
      </c>
      <c r="F56" s="198">
        <v>9970</v>
      </c>
      <c r="G56" s="199">
        <f t="shared" si="12"/>
        <v>1.777414886429072</v>
      </c>
      <c r="H56" s="201">
        <v>-826</v>
      </c>
      <c r="I56" s="208">
        <f t="shared" si="13"/>
        <v>-7.650981845127825</v>
      </c>
      <c r="J56" s="246"/>
      <c r="K56" s="250"/>
      <c r="L56" s="377" t="s">
        <v>8</v>
      </c>
      <c r="M56" s="378"/>
      <c r="N56" s="224">
        <f t="shared" si="15"/>
        <v>32166</v>
      </c>
      <c r="O56" s="113">
        <v>691</v>
      </c>
      <c r="P56" s="113">
        <v>291</v>
      </c>
      <c r="Q56" s="113">
        <v>1067</v>
      </c>
      <c r="R56" s="112">
        <f t="shared" si="16"/>
        <v>30117</v>
      </c>
      <c r="S56" s="112">
        <v>29502</v>
      </c>
      <c r="T56" s="112">
        <v>615</v>
      </c>
    </row>
    <row r="57" spans="1:20" ht="14.25" customHeight="1">
      <c r="A57" s="7"/>
      <c r="B57" s="7"/>
      <c r="C57" s="56" t="s">
        <v>30</v>
      </c>
      <c r="D57" s="198">
        <v>12840</v>
      </c>
      <c r="E57" s="199">
        <f t="shared" si="11"/>
        <v>2.3814558039638998</v>
      </c>
      <c r="F57" s="198">
        <v>13564</v>
      </c>
      <c r="G57" s="199">
        <f t="shared" si="12"/>
        <v>2.4181399718679972</v>
      </c>
      <c r="H57" s="201">
        <v>724</v>
      </c>
      <c r="I57" s="208">
        <f t="shared" si="13"/>
        <v>5.638629283489097</v>
      </c>
      <c r="J57" s="246"/>
      <c r="K57" s="250"/>
      <c r="L57" s="377" t="s">
        <v>9</v>
      </c>
      <c r="M57" s="378"/>
      <c r="N57" s="224">
        <f t="shared" si="15"/>
        <v>151939</v>
      </c>
      <c r="O57" s="113">
        <v>22129</v>
      </c>
      <c r="P57" s="113">
        <v>18264</v>
      </c>
      <c r="Q57" s="113">
        <v>10330</v>
      </c>
      <c r="R57" s="112">
        <f t="shared" si="16"/>
        <v>101216</v>
      </c>
      <c r="S57" s="112">
        <v>90782</v>
      </c>
      <c r="T57" s="112">
        <v>10434</v>
      </c>
    </row>
    <row r="58" spans="1:20" ht="14.25" customHeight="1">
      <c r="A58" s="7"/>
      <c r="B58" s="7"/>
      <c r="C58" s="56" t="s">
        <v>36</v>
      </c>
      <c r="D58" s="198">
        <v>16382</v>
      </c>
      <c r="E58" s="199">
        <f t="shared" si="11"/>
        <v>3.038396338048022</v>
      </c>
      <c r="F58" s="198">
        <v>15653</v>
      </c>
      <c r="G58" s="199">
        <f t="shared" si="12"/>
        <v>2.7905591993254024</v>
      </c>
      <c r="H58" s="201">
        <v>-729</v>
      </c>
      <c r="I58" s="208">
        <f t="shared" si="13"/>
        <v>-4.450006104260774</v>
      </c>
      <c r="J58" s="246"/>
      <c r="K58" s="250"/>
      <c r="L58" s="377" t="s">
        <v>10</v>
      </c>
      <c r="M58" s="378"/>
      <c r="N58" s="224">
        <f t="shared" si="15"/>
        <v>17697</v>
      </c>
      <c r="O58" s="113">
        <v>220</v>
      </c>
      <c r="P58" s="113">
        <v>112</v>
      </c>
      <c r="Q58" s="113">
        <v>497</v>
      </c>
      <c r="R58" s="112">
        <f t="shared" si="16"/>
        <v>16868</v>
      </c>
      <c r="S58" s="112">
        <v>16599</v>
      </c>
      <c r="T58" s="112">
        <v>269</v>
      </c>
    </row>
    <row r="59" spans="1:20" ht="14.25">
      <c r="A59" s="7"/>
      <c r="B59" s="7"/>
      <c r="C59" s="56" t="s">
        <v>37</v>
      </c>
      <c r="D59" s="198">
        <v>16208</v>
      </c>
      <c r="E59" s="199">
        <f t="shared" si="11"/>
        <v>3.0061242734148665</v>
      </c>
      <c r="F59" s="198">
        <v>15196</v>
      </c>
      <c r="G59" s="199">
        <f t="shared" si="12"/>
        <v>2.70908692218417</v>
      </c>
      <c r="H59" s="201">
        <v>-1012</v>
      </c>
      <c r="I59" s="208">
        <f t="shared" si="13"/>
        <v>-6.2438302073050345</v>
      </c>
      <c r="J59" s="246"/>
      <c r="K59" s="250"/>
      <c r="L59" s="377" t="s">
        <v>11</v>
      </c>
      <c r="M59" s="378"/>
      <c r="N59" s="224">
        <f t="shared" si="15"/>
        <v>5377</v>
      </c>
      <c r="O59" s="113">
        <v>1629</v>
      </c>
      <c r="P59" s="113">
        <v>586</v>
      </c>
      <c r="Q59" s="113">
        <v>944</v>
      </c>
      <c r="R59" s="112">
        <f t="shared" si="16"/>
        <v>2218</v>
      </c>
      <c r="S59" s="112">
        <v>2065</v>
      </c>
      <c r="T59" s="112">
        <v>153</v>
      </c>
    </row>
    <row r="60" spans="1:20" ht="14.25" customHeight="1">
      <c r="A60" s="7"/>
      <c r="B60" s="7"/>
      <c r="C60" s="56" t="s">
        <v>38</v>
      </c>
      <c r="D60" s="198">
        <v>16461</v>
      </c>
      <c r="E60" s="199">
        <f t="shared" si="11"/>
        <v>3.053048597278018</v>
      </c>
      <c r="F60" s="198">
        <v>16645</v>
      </c>
      <c r="G60" s="199">
        <f t="shared" si="12"/>
        <v>2.9674093063803313</v>
      </c>
      <c r="H60" s="201">
        <v>184</v>
      </c>
      <c r="I60" s="208">
        <f t="shared" si="13"/>
        <v>1.117793572686957</v>
      </c>
      <c r="J60" s="246"/>
      <c r="K60" s="250"/>
      <c r="L60" s="377" t="s">
        <v>12</v>
      </c>
      <c r="M60" s="378"/>
      <c r="N60" s="224">
        <f t="shared" si="15"/>
        <v>132002</v>
      </c>
      <c r="O60" s="113">
        <v>10945</v>
      </c>
      <c r="P60" s="113">
        <v>6371</v>
      </c>
      <c r="Q60" s="113">
        <v>6631</v>
      </c>
      <c r="R60" s="112">
        <f t="shared" si="16"/>
        <v>108055</v>
      </c>
      <c r="S60" s="112">
        <v>101941</v>
      </c>
      <c r="T60" s="112">
        <v>6114</v>
      </c>
    </row>
    <row r="61" spans="1:20" ht="14.25">
      <c r="A61" s="249"/>
      <c r="B61" s="249"/>
      <c r="C61" s="57" t="s">
        <v>39</v>
      </c>
      <c r="D61" s="202">
        <v>3966</v>
      </c>
      <c r="E61" s="203">
        <f t="shared" si="11"/>
        <v>0.7355805076729616</v>
      </c>
      <c r="F61" s="204">
        <v>3630</v>
      </c>
      <c r="G61" s="203">
        <f t="shared" si="12"/>
        <v>0.6471430328723702</v>
      </c>
      <c r="H61" s="205">
        <v>-336</v>
      </c>
      <c r="I61" s="206">
        <f t="shared" si="13"/>
        <v>-8.472012102874432</v>
      </c>
      <c r="J61" s="246"/>
      <c r="K61" s="248"/>
      <c r="L61" s="367" t="s">
        <v>217</v>
      </c>
      <c r="M61" s="368"/>
      <c r="N61" s="226">
        <f t="shared" si="15"/>
        <v>18138</v>
      </c>
      <c r="O61" s="120" t="s">
        <v>362</v>
      </c>
      <c r="P61" s="120" t="s">
        <v>362</v>
      </c>
      <c r="Q61" s="120" t="s">
        <v>362</v>
      </c>
      <c r="R61" s="120">
        <f t="shared" si="16"/>
        <v>18138</v>
      </c>
      <c r="S61" s="120">
        <v>18080</v>
      </c>
      <c r="T61" s="120">
        <v>58</v>
      </c>
    </row>
    <row r="62" spans="1:20" ht="14.25">
      <c r="A62" s="5" t="s">
        <v>15</v>
      </c>
      <c r="B62" s="246"/>
      <c r="C62" s="246"/>
      <c r="D62" s="246"/>
      <c r="E62" s="246"/>
      <c r="F62" s="246"/>
      <c r="G62" s="246"/>
      <c r="H62" s="246"/>
      <c r="I62" s="246"/>
      <c r="J62" s="246"/>
      <c r="K62" s="5" t="s">
        <v>15</v>
      </c>
      <c r="L62" s="247"/>
      <c r="M62" s="247"/>
      <c r="N62" s="247"/>
      <c r="O62" s="247"/>
      <c r="P62" s="247"/>
      <c r="Q62" s="247"/>
      <c r="R62" s="247"/>
      <c r="S62" s="247"/>
      <c r="T62" s="247"/>
    </row>
    <row r="63" spans="1:20" ht="14.25">
      <c r="A63" s="246"/>
      <c r="B63" s="246"/>
      <c r="C63" s="246"/>
      <c r="D63" s="246"/>
      <c r="E63" s="246"/>
      <c r="F63" s="246"/>
      <c r="G63" s="246"/>
      <c r="H63" s="246"/>
      <c r="I63" s="246"/>
      <c r="J63" s="246"/>
      <c r="K63" s="245"/>
      <c r="L63" s="245"/>
      <c r="M63" s="245"/>
      <c r="N63" s="245"/>
      <c r="O63" s="245"/>
      <c r="P63" s="245"/>
      <c r="Q63" s="245"/>
      <c r="R63" s="245"/>
      <c r="S63" s="245"/>
      <c r="T63" s="245"/>
    </row>
    <row r="64" spans="1:20" ht="14.25">
      <c r="A64" s="246"/>
      <c r="B64" s="246"/>
      <c r="C64" s="246"/>
      <c r="D64" s="246"/>
      <c r="E64" s="246"/>
      <c r="F64" s="246"/>
      <c r="G64" s="246"/>
      <c r="H64" s="246"/>
      <c r="I64" s="246"/>
      <c r="J64" s="246"/>
      <c r="K64" s="245"/>
      <c r="L64" s="245"/>
      <c r="M64" s="245"/>
      <c r="N64" s="245"/>
      <c r="O64" s="245"/>
      <c r="P64" s="245"/>
      <c r="Q64" s="245"/>
      <c r="R64" s="245"/>
      <c r="S64" s="245"/>
      <c r="T64" s="245"/>
    </row>
    <row r="65" spans="1:20" ht="14.25">
      <c r="A65" s="246"/>
      <c r="B65" s="246"/>
      <c r="C65" s="246"/>
      <c r="D65" s="246"/>
      <c r="E65" s="246"/>
      <c r="F65" s="246"/>
      <c r="G65" s="246"/>
      <c r="H65" s="246"/>
      <c r="I65" s="246"/>
      <c r="J65" s="246"/>
      <c r="K65" s="245"/>
      <c r="L65" s="245"/>
      <c r="M65" s="245"/>
      <c r="N65" s="245"/>
      <c r="O65" s="245"/>
      <c r="P65" s="245"/>
      <c r="Q65" s="245"/>
      <c r="R65" s="245"/>
      <c r="S65" s="245"/>
      <c r="T65" s="245"/>
    </row>
  </sheetData>
  <sheetProtection/>
  <mergeCells count="64">
    <mergeCell ref="L60:M60"/>
    <mergeCell ref="L52:M52"/>
    <mergeCell ref="L53:M53"/>
    <mergeCell ref="L54:M54"/>
    <mergeCell ref="L55:M55"/>
    <mergeCell ref="K49:M49"/>
    <mergeCell ref="L51:M51"/>
    <mergeCell ref="L58:M58"/>
    <mergeCell ref="L61:M61"/>
    <mergeCell ref="K7:M8"/>
    <mergeCell ref="K26:M27"/>
    <mergeCell ref="K28:M28"/>
    <mergeCell ref="K45:M46"/>
    <mergeCell ref="K47:M47"/>
    <mergeCell ref="L50:M50"/>
    <mergeCell ref="L56:M56"/>
    <mergeCell ref="L57:M57"/>
    <mergeCell ref="L59:M59"/>
    <mergeCell ref="F37:G37"/>
    <mergeCell ref="K29:M29"/>
    <mergeCell ref="N45:N46"/>
    <mergeCell ref="K48:M48"/>
    <mergeCell ref="P45:P46"/>
    <mergeCell ref="N7:O7"/>
    <mergeCell ref="P7:Q7"/>
    <mergeCell ref="Q45:Q46"/>
    <mergeCell ref="P26:Q26"/>
    <mergeCell ref="R45:T45"/>
    <mergeCell ref="I38:I39"/>
    <mergeCell ref="O45:O46"/>
    <mergeCell ref="R26:S26"/>
    <mergeCell ref="I8:I9"/>
    <mergeCell ref="K10:M10"/>
    <mergeCell ref="N26:O26"/>
    <mergeCell ref="R7:S7"/>
    <mergeCell ref="K9:M9"/>
    <mergeCell ref="A11:C11"/>
    <mergeCell ref="B13:C13"/>
    <mergeCell ref="B23:C23"/>
    <mergeCell ref="A7:C9"/>
    <mergeCell ref="D7:E7"/>
    <mergeCell ref="F7:G7"/>
    <mergeCell ref="H7:I7"/>
    <mergeCell ref="D8:D9"/>
    <mergeCell ref="B53:C53"/>
    <mergeCell ref="H38:H39"/>
    <mergeCell ref="A41:C41"/>
    <mergeCell ref="B43:C43"/>
    <mergeCell ref="A37:C39"/>
    <mergeCell ref="D37:E37"/>
    <mergeCell ref="F38:F39"/>
    <mergeCell ref="G38:G39"/>
    <mergeCell ref="H37:I37"/>
    <mergeCell ref="D38:D39"/>
    <mergeCell ref="K5:S5"/>
    <mergeCell ref="K24:S24"/>
    <mergeCell ref="A35:I35"/>
    <mergeCell ref="K43:T43"/>
    <mergeCell ref="E38:E39"/>
    <mergeCell ref="E8:E9"/>
    <mergeCell ref="F8:F9"/>
    <mergeCell ref="G8:G9"/>
    <mergeCell ref="H8:H9"/>
    <mergeCell ref="A5:I5"/>
  </mergeCells>
  <printOptions horizontalCentered="1"/>
  <pageMargins left="0.7874015748031495" right="0.7874015748031495" top="0.39370078740157477" bottom="0.39370078740157477" header="0.35433070866141736" footer="0.35433070866141736"/>
  <pageSetup fitToHeight="1" fitToWidth="1" horizontalDpi="600" verticalDpi="600" orientation="landscape" paperSize="8" scale="87" r:id="rId1"/>
</worksheet>
</file>

<file path=xl/worksheets/sheet3.xml><?xml version="1.0" encoding="utf-8"?>
<worksheet xmlns="http://schemas.openxmlformats.org/spreadsheetml/2006/main" xmlns:r="http://schemas.openxmlformats.org/officeDocument/2006/relationships">
  <sheetPr>
    <pageSetUpPr fitToPage="1"/>
  </sheetPr>
  <dimension ref="A1:AC88"/>
  <sheetViews>
    <sheetView tabSelected="1" zoomScale="75" zoomScaleNormal="75" zoomScaleSheetLayoutView="75" zoomScalePageLayoutView="0" workbookViewId="0" topLeftCell="A1">
      <selection activeCell="B1" sqref="B1"/>
    </sheetView>
  </sheetViews>
  <sheetFormatPr defaultColWidth="9.00390625" defaultRowHeight="23.25" customHeight="1"/>
  <cols>
    <col min="1" max="1" width="3.75390625" style="128" customWidth="1"/>
    <col min="2" max="2" width="25.25390625" style="128" customWidth="1"/>
    <col min="3" max="4" width="11.375" style="128" customWidth="1"/>
    <col min="5" max="5" width="10.75390625" style="128" customWidth="1"/>
    <col min="6" max="6" width="10.50390625" style="128" customWidth="1"/>
    <col min="7" max="7" width="9.625" style="128" customWidth="1"/>
    <col min="8" max="8" width="11.375" style="128" customWidth="1"/>
    <col min="9" max="9" width="10.75390625" style="128" customWidth="1"/>
    <col min="10" max="10" width="10.375" style="128" customWidth="1"/>
    <col min="11" max="12" width="10.625" style="128" customWidth="1"/>
    <col min="13" max="14" width="11.375" style="128" customWidth="1"/>
    <col min="15" max="28" width="11.125" style="128" customWidth="1"/>
    <col min="29" max="16384" width="9.00390625" style="128" customWidth="1"/>
  </cols>
  <sheetData>
    <row r="1" spans="1:29" s="126" customFormat="1" ht="23.25" customHeight="1">
      <c r="A1" s="278" t="s">
        <v>263</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90" t="s">
        <v>264</v>
      </c>
      <c r="AC1" s="289"/>
    </row>
    <row r="2" spans="1:29" s="126" customFormat="1" ht="23.25" customHeight="1">
      <c r="A2" s="22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90"/>
      <c r="AC2" s="289"/>
    </row>
    <row r="3" spans="1:29" s="126" customFormat="1" ht="23.25" customHeight="1">
      <c r="A3" s="227"/>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90"/>
      <c r="AC3" s="289"/>
    </row>
    <row r="4" s="92" customFormat="1" ht="23.25" customHeight="1">
      <c r="AB4" s="127"/>
    </row>
    <row r="5" spans="1:28" s="92" customFormat="1" ht="23.25" customHeight="1">
      <c r="A5" s="407" t="s">
        <v>265</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1:29" s="92" customFormat="1" ht="23.25" customHeight="1" thickBot="1">
      <c r="A6" s="93"/>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6"/>
    </row>
    <row r="7" spans="1:29" s="92" customFormat="1" ht="23.25" customHeight="1">
      <c r="A7" s="408" t="s">
        <v>218</v>
      </c>
      <c r="B7" s="409"/>
      <c r="C7" s="403" t="s">
        <v>1</v>
      </c>
      <c r="D7" s="404"/>
      <c r="E7" s="391" t="s">
        <v>176</v>
      </c>
      <c r="F7" s="392"/>
      <c r="G7" s="391" t="s">
        <v>177</v>
      </c>
      <c r="H7" s="392"/>
      <c r="I7" s="391" t="s">
        <v>266</v>
      </c>
      <c r="J7" s="392"/>
      <c r="K7" s="391" t="s">
        <v>267</v>
      </c>
      <c r="L7" s="392"/>
      <c r="M7" s="391" t="s">
        <v>268</v>
      </c>
      <c r="N7" s="392"/>
      <c r="O7" s="395" t="s">
        <v>269</v>
      </c>
      <c r="P7" s="396"/>
      <c r="Q7" s="387" t="s">
        <v>179</v>
      </c>
      <c r="R7" s="388"/>
      <c r="S7" s="395" t="s">
        <v>270</v>
      </c>
      <c r="T7" s="388"/>
      <c r="U7" s="387" t="s">
        <v>178</v>
      </c>
      <c r="V7" s="388"/>
      <c r="W7" s="383" t="s">
        <v>271</v>
      </c>
      <c r="X7" s="384"/>
      <c r="Y7" s="387" t="s">
        <v>180</v>
      </c>
      <c r="Z7" s="388"/>
      <c r="AA7" s="416" t="s">
        <v>272</v>
      </c>
      <c r="AB7" s="417"/>
      <c r="AC7" s="96"/>
    </row>
    <row r="8" spans="1:29" s="92" customFormat="1" ht="23.25" customHeight="1">
      <c r="A8" s="410"/>
      <c r="B8" s="411"/>
      <c r="C8" s="405"/>
      <c r="D8" s="406"/>
      <c r="E8" s="393"/>
      <c r="F8" s="394"/>
      <c r="G8" s="393"/>
      <c r="H8" s="394"/>
      <c r="I8" s="393"/>
      <c r="J8" s="394"/>
      <c r="K8" s="393"/>
      <c r="L8" s="394"/>
      <c r="M8" s="393"/>
      <c r="N8" s="394"/>
      <c r="O8" s="397"/>
      <c r="P8" s="398"/>
      <c r="Q8" s="389"/>
      <c r="R8" s="390"/>
      <c r="S8" s="389"/>
      <c r="T8" s="390"/>
      <c r="U8" s="389"/>
      <c r="V8" s="390"/>
      <c r="W8" s="385"/>
      <c r="X8" s="386"/>
      <c r="Y8" s="389"/>
      <c r="Z8" s="390"/>
      <c r="AA8" s="418"/>
      <c r="AB8" s="419"/>
      <c r="AC8" s="96"/>
    </row>
    <row r="9" spans="1:29" s="92" customFormat="1" ht="23.25" customHeight="1">
      <c r="A9" s="410"/>
      <c r="B9" s="411"/>
      <c r="C9" s="149" t="s">
        <v>181</v>
      </c>
      <c r="D9" s="150" t="s">
        <v>182</v>
      </c>
      <c r="E9" s="149" t="s">
        <v>181</v>
      </c>
      <c r="F9" s="150" t="s">
        <v>182</v>
      </c>
      <c r="G9" s="149" t="s">
        <v>181</v>
      </c>
      <c r="H9" s="150" t="s">
        <v>182</v>
      </c>
      <c r="I9" s="149" t="s">
        <v>181</v>
      </c>
      <c r="J9" s="150" t="s">
        <v>182</v>
      </c>
      <c r="K9" s="149" t="s">
        <v>181</v>
      </c>
      <c r="L9" s="150" t="s">
        <v>182</v>
      </c>
      <c r="M9" s="149" t="s">
        <v>181</v>
      </c>
      <c r="N9" s="150" t="s">
        <v>182</v>
      </c>
      <c r="O9" s="149" t="s">
        <v>181</v>
      </c>
      <c r="P9" s="150" t="s">
        <v>182</v>
      </c>
      <c r="Q9" s="149" t="s">
        <v>181</v>
      </c>
      <c r="R9" s="150" t="s">
        <v>182</v>
      </c>
      <c r="S9" s="149" t="s">
        <v>181</v>
      </c>
      <c r="T9" s="150" t="s">
        <v>182</v>
      </c>
      <c r="U9" s="149" t="s">
        <v>181</v>
      </c>
      <c r="V9" s="150" t="s">
        <v>182</v>
      </c>
      <c r="W9" s="149" t="s">
        <v>181</v>
      </c>
      <c r="X9" s="150" t="s">
        <v>182</v>
      </c>
      <c r="Y9" s="149" t="s">
        <v>181</v>
      </c>
      <c r="Z9" s="150" t="s">
        <v>182</v>
      </c>
      <c r="AA9" s="149" t="s">
        <v>181</v>
      </c>
      <c r="AB9" s="151" t="s">
        <v>182</v>
      </c>
      <c r="AC9" s="96"/>
    </row>
    <row r="10" spans="1:29" s="92" customFormat="1" ht="23.25" customHeight="1">
      <c r="A10" s="412"/>
      <c r="B10" s="413"/>
      <c r="C10" s="152" t="s">
        <v>183</v>
      </c>
      <c r="D10" s="153" t="s">
        <v>184</v>
      </c>
      <c r="E10" s="152" t="s">
        <v>183</v>
      </c>
      <c r="F10" s="153" t="s">
        <v>184</v>
      </c>
      <c r="G10" s="152" t="s">
        <v>183</v>
      </c>
      <c r="H10" s="153" t="s">
        <v>184</v>
      </c>
      <c r="I10" s="152" t="s">
        <v>183</v>
      </c>
      <c r="J10" s="153" t="s">
        <v>184</v>
      </c>
      <c r="K10" s="152" t="s">
        <v>183</v>
      </c>
      <c r="L10" s="153" t="s">
        <v>184</v>
      </c>
      <c r="M10" s="152" t="s">
        <v>183</v>
      </c>
      <c r="N10" s="153" t="s">
        <v>184</v>
      </c>
      <c r="O10" s="152" t="s">
        <v>183</v>
      </c>
      <c r="P10" s="153" t="s">
        <v>184</v>
      </c>
      <c r="Q10" s="152" t="s">
        <v>183</v>
      </c>
      <c r="R10" s="153" t="s">
        <v>184</v>
      </c>
      <c r="S10" s="152" t="s">
        <v>183</v>
      </c>
      <c r="T10" s="153" t="s">
        <v>184</v>
      </c>
      <c r="U10" s="152" t="s">
        <v>183</v>
      </c>
      <c r="V10" s="153" t="s">
        <v>184</v>
      </c>
      <c r="W10" s="152" t="s">
        <v>183</v>
      </c>
      <c r="X10" s="153" t="s">
        <v>184</v>
      </c>
      <c r="Y10" s="152" t="s">
        <v>183</v>
      </c>
      <c r="Z10" s="153" t="s">
        <v>184</v>
      </c>
      <c r="AA10" s="152" t="s">
        <v>183</v>
      </c>
      <c r="AB10" s="154" t="s">
        <v>184</v>
      </c>
      <c r="AC10" s="96"/>
    </row>
    <row r="11" spans="1:29" ht="23.25" customHeight="1">
      <c r="A11" s="288"/>
      <c r="B11" s="287"/>
      <c r="C11" s="124"/>
      <c r="D11" s="127" t="s">
        <v>41</v>
      </c>
      <c r="E11" s="127"/>
      <c r="F11" s="127" t="s">
        <v>41</v>
      </c>
      <c r="G11" s="127"/>
      <c r="H11" s="127" t="s">
        <v>41</v>
      </c>
      <c r="I11" s="127"/>
      <c r="J11" s="127" t="s">
        <v>41</v>
      </c>
      <c r="K11" s="127"/>
      <c r="L11" s="127" t="s">
        <v>41</v>
      </c>
      <c r="M11" s="127"/>
      <c r="N11" s="127" t="s">
        <v>41</v>
      </c>
      <c r="O11" s="127"/>
      <c r="P11" s="127" t="s">
        <v>41</v>
      </c>
      <c r="Q11" s="127"/>
      <c r="R11" s="127" t="s">
        <v>41</v>
      </c>
      <c r="S11" s="127"/>
      <c r="T11" s="127" t="s">
        <v>41</v>
      </c>
      <c r="U11" s="127"/>
      <c r="V11" s="127" t="s">
        <v>41</v>
      </c>
      <c r="W11" s="127"/>
      <c r="X11" s="127" t="s">
        <v>41</v>
      </c>
      <c r="Y11" s="127"/>
      <c r="Z11" s="127" t="s">
        <v>41</v>
      </c>
      <c r="AA11" s="127"/>
      <c r="AB11" s="127" t="s">
        <v>41</v>
      </c>
      <c r="AC11" s="96"/>
    </row>
    <row r="12" spans="1:29" s="130" customFormat="1" ht="23.25" customHeight="1">
      <c r="A12" s="414" t="s">
        <v>22</v>
      </c>
      <c r="B12" s="415"/>
      <c r="C12" s="228">
        <f>SUM(C16,C20,C24,C28,C32,C36,C40,C44,C48,C53,'040'!C24,'042'!C12,'042'!C33,'042'!C50,'044'!C32,'044'!C49)</f>
        <v>81479</v>
      </c>
      <c r="D12" s="228">
        <f>SUM(D16,D20,D24,D28,D32,D36,D40,D44,D48,D53,'040'!D24,'042'!D12,'042'!D33,'042'!D50,'044'!D32,'044'!D49)</f>
        <v>560927</v>
      </c>
      <c r="E12" s="228">
        <f>SUM(E16,E20,E24,E28,E32,E36,E40,E44,E48,E53,'040'!E24,'042'!E12,'042'!E33,'042'!E50,'044'!E32,'044'!E49)</f>
        <v>218</v>
      </c>
      <c r="F12" s="228">
        <f>SUM(F16,F20,F24,F28,F32,F36,F40,F44,F48,F53,'040'!F24,'042'!F12,'042'!F33,'042'!F50,'044'!F32,'044'!F49)</f>
        <v>2702</v>
      </c>
      <c r="G12" s="228">
        <f>SUM(G16,G20,G24,G28,G32,G36,G40,G44,G48,G53,'040'!G24,'042'!G12,'042'!G33,'042'!G50,'044'!G32,'044'!G49)</f>
        <v>81261</v>
      </c>
      <c r="H12" s="228">
        <f>SUM(H16,H20,H24,H28,H32,H36,H40,H44,H48,H53,'040'!H24,'042'!H12,'042'!H33,'042'!H50,'044'!H32,'044'!H49)</f>
        <v>558225</v>
      </c>
      <c r="I12" s="228">
        <f>SUM(I16,I20,I24,I28,I32,I36,I40,I44,I48,I53,'040'!I24,'042'!I12,'042'!I33,'042'!I50,'044'!I32,'044'!I49)</f>
        <v>64</v>
      </c>
      <c r="J12" s="228">
        <f>SUM(J16,J20,J24,J28,J32,J36,J40,J44,J48,J53,'040'!J24,'042'!J12,'042'!J33,'042'!J50,'044'!J32,'044'!J49)</f>
        <v>688</v>
      </c>
      <c r="K12" s="228">
        <f>SUM(K16,K20,K24,K28,K32,K36,K40,K44,K48,K53,'040'!K24,'042'!K12,'042'!K33,'042'!K50,'044'!K32,'044'!K49)</f>
        <v>8182</v>
      </c>
      <c r="L12" s="228">
        <f>SUM(L16,L20,L24,L28,L32,L36,L40,L44,L48,L53,'040'!L24,'042'!L12,'042'!L33,'042'!L50,'044'!L32,'044'!L49)</f>
        <v>53326</v>
      </c>
      <c r="M12" s="228">
        <f>SUM(M16,M20,M24,M28,M32,M36,M40,M44,M48,M53,'040'!M24,'042'!M12,'042'!M33,'042'!M50,'044'!M32,'044'!M49)</f>
        <v>15355</v>
      </c>
      <c r="N12" s="228">
        <f>SUM(N16,N20,N24,N28,N32,N36,N40,N44,N48,N53,'040'!N24,'042'!N12,'042'!N33,'042'!N50,'044'!N32,'044'!N49)</f>
        <v>144443</v>
      </c>
      <c r="O12" s="228">
        <f>SUM(O16,O20,O24,O28,O32,O36,O40,O44,O48,O53,'040'!O24,'042'!O12,'042'!O33,'042'!O50,'044'!O32,'044'!O49)</f>
        <v>134</v>
      </c>
      <c r="P12" s="228">
        <f>SUM(P16,P20,P24,P28,P32,P36,P40,P44,P48,P53,'040'!P24,'042'!P12,'042'!P33,'042'!P50,'044'!P32,'044'!P49)</f>
        <v>2449</v>
      </c>
      <c r="Q12" s="228">
        <f>SUM(Q16,Q20,Q24,Q28,Q32,Q36,Q40,Q44,Q48,Q53,'040'!Q24,'042'!Q12,'042'!Q33,'042'!Q50,'044'!Q32,'044'!Q49)</f>
        <v>1962</v>
      </c>
      <c r="R12" s="228">
        <f>SUM(R16,R20,R24,R28,R32,R36,R40,R44,R48,R53,'040'!R24,'042'!R12,'042'!R33,'042'!R50,'044'!R32,'044'!R49)</f>
        <v>32166</v>
      </c>
      <c r="S12" s="228">
        <f>SUM(S16,S20,S24,S28,S32,S36,S40,S44,S48,S53,'040'!S24,'042'!S12,'042'!S33,'042'!S50,'044'!S32,'044'!S49)</f>
        <v>32545</v>
      </c>
      <c r="T12" s="228">
        <f>SUM(T16,T20,T24,T28,T32,T36,T40,T44,T48,T53,'040'!T24,'042'!T12,'042'!T33,'042'!T50,'044'!T32,'044'!T49)</f>
        <v>151939</v>
      </c>
      <c r="U12" s="228">
        <f>SUM(U16,U20,U24,U28,U32,U36,U40,U44,U48,U53,'040'!U24,'042'!U12,'042'!U33,'042'!U50,'044'!U32,'044'!U49)</f>
        <v>1171</v>
      </c>
      <c r="V12" s="228">
        <f>SUM(V16,V20,V24,V28,V32,V36,V40,V44,V48,V53,'040'!V24,'042'!V12,'042'!V33,'042'!V50,'044'!V32,'044'!V49)</f>
        <v>17697</v>
      </c>
      <c r="W12" s="228">
        <f>SUM(W16,W20,W24,W28,W32,W36,W40,W44,W48,W53,'040'!W24,'042'!W12,'042'!W33,'042'!W50,'044'!W32,'044'!W49)</f>
        <v>2277</v>
      </c>
      <c r="X12" s="228">
        <f>SUM(X16,X20,X24,X28,X32,X36,X40,X44,X48,X53,'040'!X24,'042'!X12,'042'!X33,'042'!X50,'044'!X32,'044'!X49)</f>
        <v>5377</v>
      </c>
      <c r="Y12" s="228">
        <f>SUM(Y16,Y20,Y24,Y28,Y32,Y36,Y40,Y44,Y48,Y53,'040'!Y24,'042'!Y12,'042'!Y33,'042'!Y50,'044'!Y32,'044'!Y49)</f>
        <v>18940</v>
      </c>
      <c r="Z12" s="228">
        <f>SUM(Z16,Z20,Z24,Z28,Z32,Z36,Z40,Z44,Z48,Z53,'040'!Z24,'042'!Z12,'042'!Z33,'042'!Z50,'044'!Z32,'044'!Z49)</f>
        <v>132002</v>
      </c>
      <c r="AA12" s="228">
        <f>SUM(AA16,AA20,AA24,AA28,AA32,AA36,AA40,AA44,AA48,AA53,'040'!AA24,'042'!AA12,'042'!AA33,'042'!AA50,'044'!AA32,'044'!AA49)</f>
        <v>631</v>
      </c>
      <c r="AB12" s="228">
        <f>SUM(AB16,AB20,AB24,AB28,AB32,AB36,AB40,AB44,AB48,AB53,'040'!AB24,'042'!AB12,'042'!AB33,'042'!AB50,'044'!AB32,'044'!AB49)</f>
        <v>18138</v>
      </c>
      <c r="AC12" s="284"/>
    </row>
    <row r="13" spans="1:29" ht="23.25" customHeight="1">
      <c r="A13" s="96"/>
      <c r="B13" s="283" t="s">
        <v>78</v>
      </c>
      <c r="C13" s="127">
        <v>78879</v>
      </c>
      <c r="D13" s="127">
        <v>504217</v>
      </c>
      <c r="E13" s="124">
        <v>205</v>
      </c>
      <c r="F13" s="124">
        <v>2606</v>
      </c>
      <c r="G13" s="124">
        <v>78674</v>
      </c>
      <c r="H13" s="124">
        <v>501611</v>
      </c>
      <c r="I13" s="124">
        <v>64</v>
      </c>
      <c r="J13" s="124">
        <v>688</v>
      </c>
      <c r="K13" s="124">
        <v>8179</v>
      </c>
      <c r="L13" s="124">
        <v>53271</v>
      </c>
      <c r="M13" s="124">
        <v>15355</v>
      </c>
      <c r="N13" s="124">
        <v>144443</v>
      </c>
      <c r="O13" s="124">
        <v>56</v>
      </c>
      <c r="P13" s="124">
        <v>1384</v>
      </c>
      <c r="Q13" s="124">
        <v>1665</v>
      </c>
      <c r="R13" s="124">
        <v>25207</v>
      </c>
      <c r="S13" s="124">
        <v>32521</v>
      </c>
      <c r="T13" s="124">
        <v>151691</v>
      </c>
      <c r="U13" s="124">
        <v>1169</v>
      </c>
      <c r="V13" s="124">
        <v>17388</v>
      </c>
      <c r="W13" s="124">
        <v>2268</v>
      </c>
      <c r="X13" s="124">
        <v>5356</v>
      </c>
      <c r="Y13" s="124">
        <v>17397</v>
      </c>
      <c r="Z13" s="124">
        <v>102183</v>
      </c>
      <c r="AA13" s="124" t="s">
        <v>241</v>
      </c>
      <c r="AB13" s="124" t="s">
        <v>241</v>
      </c>
      <c r="AC13" s="92"/>
    </row>
    <row r="14" spans="1:29" ht="23.25" customHeight="1">
      <c r="A14" s="96"/>
      <c r="B14" s="286" t="s">
        <v>273</v>
      </c>
      <c r="C14" s="127">
        <v>2600</v>
      </c>
      <c r="D14" s="127">
        <v>56710</v>
      </c>
      <c r="E14" s="124">
        <v>13</v>
      </c>
      <c r="F14" s="124">
        <v>96</v>
      </c>
      <c r="G14" s="124">
        <v>2587</v>
      </c>
      <c r="H14" s="124">
        <v>56614</v>
      </c>
      <c r="I14" s="124" t="s">
        <v>241</v>
      </c>
      <c r="J14" s="124" t="s">
        <v>241</v>
      </c>
      <c r="K14" s="124">
        <v>3</v>
      </c>
      <c r="L14" s="124">
        <v>55</v>
      </c>
      <c r="M14" s="124" t="s">
        <v>241</v>
      </c>
      <c r="N14" s="124" t="s">
        <v>241</v>
      </c>
      <c r="O14" s="124">
        <v>78</v>
      </c>
      <c r="P14" s="124">
        <v>1065</v>
      </c>
      <c r="Q14" s="124">
        <v>297</v>
      </c>
      <c r="R14" s="124">
        <v>6959</v>
      </c>
      <c r="S14" s="124">
        <v>24</v>
      </c>
      <c r="T14" s="124">
        <v>248</v>
      </c>
      <c r="U14" s="124">
        <v>2</v>
      </c>
      <c r="V14" s="124">
        <v>309</v>
      </c>
      <c r="W14" s="124">
        <v>9</v>
      </c>
      <c r="X14" s="124">
        <v>21</v>
      </c>
      <c r="Y14" s="124">
        <v>1543</v>
      </c>
      <c r="Z14" s="124">
        <v>29819</v>
      </c>
      <c r="AA14" s="124">
        <v>631</v>
      </c>
      <c r="AB14" s="124">
        <v>18138</v>
      </c>
      <c r="AC14" s="92"/>
    </row>
    <row r="15" spans="1:29" ht="23.25" customHeight="1">
      <c r="A15" s="96"/>
      <c r="B15" s="285"/>
      <c r="C15" s="127"/>
      <c r="D15" s="127"/>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92"/>
    </row>
    <row r="16" spans="1:29" ht="23.25" customHeight="1">
      <c r="A16" s="399" t="s">
        <v>24</v>
      </c>
      <c r="B16" s="400"/>
      <c r="C16" s="127">
        <f>SUM(C17:C18)</f>
        <v>32769</v>
      </c>
      <c r="D16" s="127">
        <f aca="true" t="shared" si="0" ref="D16:O16">SUM(D17:D18)</f>
        <v>244801</v>
      </c>
      <c r="E16" s="127">
        <f t="shared" si="0"/>
        <v>37</v>
      </c>
      <c r="F16" s="127">
        <f t="shared" si="0"/>
        <v>369</v>
      </c>
      <c r="G16" s="127">
        <f t="shared" si="0"/>
        <v>32732</v>
      </c>
      <c r="H16" s="127">
        <f t="shared" si="0"/>
        <v>244432</v>
      </c>
      <c r="I16" s="127">
        <f t="shared" si="0"/>
        <v>6</v>
      </c>
      <c r="J16" s="127">
        <f t="shared" si="0"/>
        <v>164</v>
      </c>
      <c r="K16" s="127">
        <f t="shared" si="0"/>
        <v>2932</v>
      </c>
      <c r="L16" s="127">
        <f t="shared" si="0"/>
        <v>22967</v>
      </c>
      <c r="M16" s="127">
        <f t="shared" si="0"/>
        <v>3668</v>
      </c>
      <c r="N16" s="127">
        <f t="shared" si="0"/>
        <v>39080</v>
      </c>
      <c r="O16" s="127">
        <f t="shared" si="0"/>
        <v>22</v>
      </c>
      <c r="P16" s="127">
        <f aca="true" t="shared" si="1" ref="P16:AB16">SUM(P17:P18)</f>
        <v>1079</v>
      </c>
      <c r="Q16" s="127">
        <f t="shared" si="1"/>
        <v>890</v>
      </c>
      <c r="R16" s="127">
        <f t="shared" si="1"/>
        <v>16885</v>
      </c>
      <c r="S16" s="127">
        <f t="shared" si="1"/>
        <v>14943</v>
      </c>
      <c r="T16" s="127">
        <f t="shared" si="1"/>
        <v>82856</v>
      </c>
      <c r="U16" s="127">
        <f t="shared" si="1"/>
        <v>623</v>
      </c>
      <c r="V16" s="127">
        <f t="shared" si="1"/>
        <v>11360</v>
      </c>
      <c r="W16" s="127">
        <f t="shared" si="1"/>
        <v>1541</v>
      </c>
      <c r="X16" s="127">
        <f t="shared" si="1"/>
        <v>4015</v>
      </c>
      <c r="Y16" s="127">
        <f t="shared" si="1"/>
        <v>7965</v>
      </c>
      <c r="Z16" s="127">
        <f t="shared" si="1"/>
        <v>57149</v>
      </c>
      <c r="AA16" s="127">
        <f t="shared" si="1"/>
        <v>142</v>
      </c>
      <c r="AB16" s="127">
        <f t="shared" si="1"/>
        <v>8877</v>
      </c>
      <c r="AC16" s="92"/>
    </row>
    <row r="17" spans="1:29" ht="23.25" customHeight="1">
      <c r="A17" s="96"/>
      <c r="B17" s="283" t="s">
        <v>78</v>
      </c>
      <c r="C17" s="127">
        <v>32254</v>
      </c>
      <c r="D17" s="127">
        <v>220016</v>
      </c>
      <c r="E17" s="124">
        <v>34</v>
      </c>
      <c r="F17" s="124">
        <v>329</v>
      </c>
      <c r="G17" s="124">
        <v>32220</v>
      </c>
      <c r="H17" s="124">
        <v>219687</v>
      </c>
      <c r="I17" s="124">
        <v>6</v>
      </c>
      <c r="J17" s="124">
        <v>164</v>
      </c>
      <c r="K17" s="124">
        <v>2929</v>
      </c>
      <c r="L17" s="124">
        <v>22912</v>
      </c>
      <c r="M17" s="124">
        <v>3668</v>
      </c>
      <c r="N17" s="124">
        <v>39080</v>
      </c>
      <c r="O17" s="124">
        <v>10</v>
      </c>
      <c r="P17" s="124">
        <v>561</v>
      </c>
      <c r="Q17" s="124">
        <v>803</v>
      </c>
      <c r="R17" s="124">
        <v>13037</v>
      </c>
      <c r="S17" s="124">
        <v>14932</v>
      </c>
      <c r="T17" s="124">
        <v>82751</v>
      </c>
      <c r="U17" s="124">
        <v>622</v>
      </c>
      <c r="V17" s="124">
        <v>11060</v>
      </c>
      <c r="W17" s="124">
        <v>1537</v>
      </c>
      <c r="X17" s="124">
        <v>4004</v>
      </c>
      <c r="Y17" s="124">
        <v>7713</v>
      </c>
      <c r="Z17" s="124">
        <v>46118</v>
      </c>
      <c r="AA17" s="124" t="s">
        <v>364</v>
      </c>
      <c r="AB17" s="124" t="s">
        <v>364</v>
      </c>
      <c r="AC17" s="92"/>
    </row>
    <row r="18" spans="1:29" ht="23.25" customHeight="1">
      <c r="A18" s="96"/>
      <c r="B18" s="286" t="s">
        <v>365</v>
      </c>
      <c r="C18" s="127">
        <v>515</v>
      </c>
      <c r="D18" s="127">
        <v>24785</v>
      </c>
      <c r="E18" s="124">
        <v>3</v>
      </c>
      <c r="F18" s="124">
        <v>40</v>
      </c>
      <c r="G18" s="124">
        <v>512</v>
      </c>
      <c r="H18" s="124">
        <v>24745</v>
      </c>
      <c r="I18" s="124" t="s">
        <v>364</v>
      </c>
      <c r="J18" s="124" t="s">
        <v>364</v>
      </c>
      <c r="K18" s="124">
        <v>3</v>
      </c>
      <c r="L18" s="124">
        <v>55</v>
      </c>
      <c r="M18" s="124" t="s">
        <v>364</v>
      </c>
      <c r="N18" s="124" t="s">
        <v>364</v>
      </c>
      <c r="O18" s="124">
        <v>12</v>
      </c>
      <c r="P18" s="124">
        <v>518</v>
      </c>
      <c r="Q18" s="124">
        <v>87</v>
      </c>
      <c r="R18" s="124">
        <v>3848</v>
      </c>
      <c r="S18" s="124">
        <v>11</v>
      </c>
      <c r="T18" s="124">
        <v>105</v>
      </c>
      <c r="U18" s="124">
        <v>1</v>
      </c>
      <c r="V18" s="124">
        <v>300</v>
      </c>
      <c r="W18" s="124">
        <v>4</v>
      </c>
      <c r="X18" s="124">
        <v>11</v>
      </c>
      <c r="Y18" s="124">
        <v>252</v>
      </c>
      <c r="Z18" s="124">
        <v>11031</v>
      </c>
      <c r="AA18" s="124">
        <v>142</v>
      </c>
      <c r="AB18" s="124">
        <v>8877</v>
      </c>
      <c r="AC18" s="92"/>
    </row>
    <row r="19" spans="1:29" ht="23.25" customHeight="1">
      <c r="A19" s="96"/>
      <c r="B19" s="285"/>
      <c r="C19" s="127"/>
      <c r="D19" s="127"/>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92"/>
    </row>
    <row r="20" spans="1:29" ht="23.25" customHeight="1">
      <c r="A20" s="399" t="s">
        <v>25</v>
      </c>
      <c r="B20" s="400"/>
      <c r="C20" s="127">
        <f>SUM(C21:C22)</f>
        <v>4059</v>
      </c>
      <c r="D20" s="127">
        <f aca="true" t="shared" si="2" ref="D20:AB20">SUM(D21:D22)</f>
        <v>28411</v>
      </c>
      <c r="E20" s="127">
        <f t="shared" si="2"/>
        <v>12</v>
      </c>
      <c r="F20" s="127">
        <f t="shared" si="2"/>
        <v>282</v>
      </c>
      <c r="G20" s="127">
        <f t="shared" si="2"/>
        <v>4047</v>
      </c>
      <c r="H20" s="127">
        <f t="shared" si="2"/>
        <v>28129</v>
      </c>
      <c r="I20" s="127">
        <f t="shared" si="2"/>
        <v>6</v>
      </c>
      <c r="J20" s="127">
        <f t="shared" si="2"/>
        <v>45</v>
      </c>
      <c r="K20" s="127">
        <f t="shared" si="2"/>
        <v>393</v>
      </c>
      <c r="L20" s="127">
        <f t="shared" si="2"/>
        <v>2940</v>
      </c>
      <c r="M20" s="127">
        <f t="shared" si="2"/>
        <v>456</v>
      </c>
      <c r="N20" s="127">
        <f t="shared" si="2"/>
        <v>5632</v>
      </c>
      <c r="O20" s="127">
        <f t="shared" si="2"/>
        <v>12</v>
      </c>
      <c r="P20" s="127">
        <f t="shared" si="2"/>
        <v>210</v>
      </c>
      <c r="Q20" s="127">
        <f t="shared" si="2"/>
        <v>99</v>
      </c>
      <c r="R20" s="127">
        <f t="shared" si="2"/>
        <v>2160</v>
      </c>
      <c r="S20" s="127">
        <f t="shared" si="2"/>
        <v>1808</v>
      </c>
      <c r="T20" s="127">
        <f t="shared" si="2"/>
        <v>7552</v>
      </c>
      <c r="U20" s="127">
        <f t="shared" si="2"/>
        <v>65</v>
      </c>
      <c r="V20" s="127">
        <f t="shared" si="2"/>
        <v>774</v>
      </c>
      <c r="W20" s="127">
        <f t="shared" si="2"/>
        <v>116</v>
      </c>
      <c r="X20" s="127">
        <f t="shared" si="2"/>
        <v>200</v>
      </c>
      <c r="Y20" s="127">
        <f t="shared" si="2"/>
        <v>1043</v>
      </c>
      <c r="Z20" s="127">
        <f t="shared" si="2"/>
        <v>7814</v>
      </c>
      <c r="AA20" s="127">
        <f t="shared" si="2"/>
        <v>49</v>
      </c>
      <c r="AB20" s="127">
        <f t="shared" si="2"/>
        <v>802</v>
      </c>
      <c r="AC20" s="92"/>
    </row>
    <row r="21" spans="1:29" ht="23.25" customHeight="1">
      <c r="A21" s="96"/>
      <c r="B21" s="283" t="s">
        <v>78</v>
      </c>
      <c r="C21" s="127">
        <v>3896</v>
      </c>
      <c r="D21" s="127">
        <v>25094</v>
      </c>
      <c r="E21" s="124">
        <v>12</v>
      </c>
      <c r="F21" s="124">
        <v>282</v>
      </c>
      <c r="G21" s="124">
        <v>3884</v>
      </c>
      <c r="H21" s="124">
        <v>24812</v>
      </c>
      <c r="I21" s="124">
        <v>6</v>
      </c>
      <c r="J21" s="124">
        <v>45</v>
      </c>
      <c r="K21" s="124">
        <v>393</v>
      </c>
      <c r="L21" s="124">
        <v>2940</v>
      </c>
      <c r="M21" s="124">
        <v>456</v>
      </c>
      <c r="N21" s="124">
        <v>5632</v>
      </c>
      <c r="O21" s="124">
        <v>8</v>
      </c>
      <c r="P21" s="124">
        <v>173</v>
      </c>
      <c r="Q21" s="124">
        <v>77</v>
      </c>
      <c r="R21" s="124">
        <v>1504</v>
      </c>
      <c r="S21" s="124">
        <v>1808</v>
      </c>
      <c r="T21" s="124">
        <v>7552</v>
      </c>
      <c r="U21" s="124">
        <v>65</v>
      </c>
      <c r="V21" s="124">
        <v>774</v>
      </c>
      <c r="W21" s="124">
        <v>116</v>
      </c>
      <c r="X21" s="124">
        <v>200</v>
      </c>
      <c r="Y21" s="124">
        <v>955</v>
      </c>
      <c r="Z21" s="124">
        <v>5992</v>
      </c>
      <c r="AA21" s="124" t="s">
        <v>364</v>
      </c>
      <c r="AB21" s="124" t="s">
        <v>364</v>
      </c>
      <c r="AC21" s="92"/>
    </row>
    <row r="22" spans="1:29" ht="23.25" customHeight="1">
      <c r="A22" s="96"/>
      <c r="B22" s="286" t="s">
        <v>365</v>
      </c>
      <c r="C22" s="127">
        <v>163</v>
      </c>
      <c r="D22" s="127">
        <v>3317</v>
      </c>
      <c r="E22" s="124" t="s">
        <v>364</v>
      </c>
      <c r="F22" s="124" t="s">
        <v>364</v>
      </c>
      <c r="G22" s="124">
        <v>163</v>
      </c>
      <c r="H22" s="124">
        <v>3317</v>
      </c>
      <c r="I22" s="124" t="s">
        <v>364</v>
      </c>
      <c r="J22" s="124" t="s">
        <v>364</v>
      </c>
      <c r="K22" s="124" t="s">
        <v>364</v>
      </c>
      <c r="L22" s="124" t="s">
        <v>364</v>
      </c>
      <c r="M22" s="124" t="s">
        <v>364</v>
      </c>
      <c r="N22" s="124" t="s">
        <v>364</v>
      </c>
      <c r="O22" s="124">
        <v>4</v>
      </c>
      <c r="P22" s="124">
        <v>37</v>
      </c>
      <c r="Q22" s="124">
        <v>22</v>
      </c>
      <c r="R22" s="124">
        <v>656</v>
      </c>
      <c r="S22" s="124" t="s">
        <v>364</v>
      </c>
      <c r="T22" s="124" t="s">
        <v>364</v>
      </c>
      <c r="U22" s="124" t="s">
        <v>364</v>
      </c>
      <c r="V22" s="124" t="s">
        <v>364</v>
      </c>
      <c r="W22" s="124" t="s">
        <v>364</v>
      </c>
      <c r="X22" s="124" t="s">
        <v>364</v>
      </c>
      <c r="Y22" s="124">
        <v>88</v>
      </c>
      <c r="Z22" s="124">
        <v>1822</v>
      </c>
      <c r="AA22" s="124">
        <v>49</v>
      </c>
      <c r="AB22" s="124">
        <v>802</v>
      </c>
      <c r="AC22" s="92"/>
    </row>
    <row r="23" spans="1:29" ht="23.25" customHeight="1">
      <c r="A23" s="96"/>
      <c r="B23" s="285"/>
      <c r="C23" s="127"/>
      <c r="D23" s="127"/>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92"/>
    </row>
    <row r="24" spans="1:29" ht="23.25" customHeight="1">
      <c r="A24" s="399" t="s">
        <v>26</v>
      </c>
      <c r="B24" s="400"/>
      <c r="C24" s="127">
        <f>SUM(C25:C26)</f>
        <v>8090</v>
      </c>
      <c r="D24" s="127">
        <f aca="true" t="shared" si="3" ref="D24:P24">SUM(D25:D26)</f>
        <v>56331</v>
      </c>
      <c r="E24" s="127">
        <f t="shared" si="3"/>
        <v>11</v>
      </c>
      <c r="F24" s="127">
        <f t="shared" si="3"/>
        <v>26</v>
      </c>
      <c r="G24" s="127">
        <f t="shared" si="3"/>
        <v>8079</v>
      </c>
      <c r="H24" s="127">
        <f t="shared" si="3"/>
        <v>56305</v>
      </c>
      <c r="I24" s="127">
        <f t="shared" si="3"/>
        <v>9</v>
      </c>
      <c r="J24" s="127">
        <f t="shared" si="3"/>
        <v>20</v>
      </c>
      <c r="K24" s="127">
        <f t="shared" si="3"/>
        <v>756</v>
      </c>
      <c r="L24" s="127">
        <f t="shared" si="3"/>
        <v>4026</v>
      </c>
      <c r="M24" s="127">
        <f t="shared" si="3"/>
        <v>2288</v>
      </c>
      <c r="N24" s="127">
        <f t="shared" si="3"/>
        <v>21291</v>
      </c>
      <c r="O24" s="127">
        <f t="shared" si="3"/>
        <v>7</v>
      </c>
      <c r="P24" s="127">
        <f t="shared" si="3"/>
        <v>254</v>
      </c>
      <c r="Q24" s="127">
        <f aca="true" t="shared" si="4" ref="Q24:AB24">SUM(Q25:Q26)</f>
        <v>139</v>
      </c>
      <c r="R24" s="127">
        <f t="shared" si="4"/>
        <v>2210</v>
      </c>
      <c r="S24" s="127">
        <f t="shared" si="4"/>
        <v>2927</v>
      </c>
      <c r="T24" s="127">
        <f t="shared" si="4"/>
        <v>12532</v>
      </c>
      <c r="U24" s="127">
        <f t="shared" si="4"/>
        <v>123</v>
      </c>
      <c r="V24" s="127">
        <f t="shared" si="4"/>
        <v>1386</v>
      </c>
      <c r="W24" s="127">
        <f t="shared" si="4"/>
        <v>195</v>
      </c>
      <c r="X24" s="127">
        <f t="shared" si="4"/>
        <v>300</v>
      </c>
      <c r="Y24" s="127">
        <f t="shared" si="4"/>
        <v>1587</v>
      </c>
      <c r="Z24" s="127">
        <f t="shared" si="4"/>
        <v>11623</v>
      </c>
      <c r="AA24" s="127">
        <f t="shared" si="4"/>
        <v>48</v>
      </c>
      <c r="AB24" s="127">
        <f t="shared" si="4"/>
        <v>2663</v>
      </c>
      <c r="AC24" s="92"/>
    </row>
    <row r="25" spans="1:29" ht="23.25" customHeight="1">
      <c r="A25" s="96"/>
      <c r="B25" s="283" t="s">
        <v>78</v>
      </c>
      <c r="C25" s="127">
        <v>7900</v>
      </c>
      <c r="D25" s="127">
        <v>50912</v>
      </c>
      <c r="E25" s="125">
        <v>10</v>
      </c>
      <c r="F25" s="125">
        <v>17</v>
      </c>
      <c r="G25" s="124">
        <v>7890</v>
      </c>
      <c r="H25" s="124">
        <v>50895</v>
      </c>
      <c r="I25" s="124">
        <v>9</v>
      </c>
      <c r="J25" s="124">
        <v>20</v>
      </c>
      <c r="K25" s="124">
        <v>756</v>
      </c>
      <c r="L25" s="124">
        <v>4026</v>
      </c>
      <c r="M25" s="124">
        <v>2288</v>
      </c>
      <c r="N25" s="124">
        <v>21291</v>
      </c>
      <c r="O25" s="124">
        <v>4</v>
      </c>
      <c r="P25" s="124">
        <v>152</v>
      </c>
      <c r="Q25" s="124">
        <v>112</v>
      </c>
      <c r="R25" s="124">
        <v>1891</v>
      </c>
      <c r="S25" s="124">
        <v>2927</v>
      </c>
      <c r="T25" s="124">
        <v>12532</v>
      </c>
      <c r="U25" s="124">
        <v>122</v>
      </c>
      <c r="V25" s="124">
        <v>1377</v>
      </c>
      <c r="W25" s="124">
        <v>195</v>
      </c>
      <c r="X25" s="124">
        <v>300</v>
      </c>
      <c r="Y25" s="124">
        <v>1477</v>
      </c>
      <c r="Z25" s="124">
        <v>9306</v>
      </c>
      <c r="AA25" s="124" t="s">
        <v>364</v>
      </c>
      <c r="AB25" s="124" t="s">
        <v>364</v>
      </c>
      <c r="AC25" s="92"/>
    </row>
    <row r="26" spans="1:29" ht="23.25" customHeight="1">
      <c r="A26" s="96"/>
      <c r="B26" s="286" t="s">
        <v>365</v>
      </c>
      <c r="C26" s="127">
        <v>190</v>
      </c>
      <c r="D26" s="127">
        <v>5419</v>
      </c>
      <c r="E26" s="124">
        <v>1</v>
      </c>
      <c r="F26" s="124">
        <v>9</v>
      </c>
      <c r="G26" s="124">
        <v>189</v>
      </c>
      <c r="H26" s="124">
        <v>5410</v>
      </c>
      <c r="I26" s="124" t="s">
        <v>364</v>
      </c>
      <c r="J26" s="124" t="s">
        <v>364</v>
      </c>
      <c r="K26" s="124" t="s">
        <v>364</v>
      </c>
      <c r="L26" s="124" t="s">
        <v>364</v>
      </c>
      <c r="M26" s="124" t="s">
        <v>364</v>
      </c>
      <c r="N26" s="124" t="s">
        <v>364</v>
      </c>
      <c r="O26" s="124">
        <v>3</v>
      </c>
      <c r="P26" s="124">
        <v>102</v>
      </c>
      <c r="Q26" s="124">
        <v>27</v>
      </c>
      <c r="R26" s="124">
        <v>319</v>
      </c>
      <c r="S26" s="124" t="s">
        <v>364</v>
      </c>
      <c r="T26" s="124" t="s">
        <v>364</v>
      </c>
      <c r="U26" s="124">
        <v>1</v>
      </c>
      <c r="V26" s="124">
        <v>9</v>
      </c>
      <c r="W26" s="124" t="s">
        <v>364</v>
      </c>
      <c r="X26" s="124" t="s">
        <v>364</v>
      </c>
      <c r="Y26" s="124">
        <v>110</v>
      </c>
      <c r="Z26" s="124">
        <v>2317</v>
      </c>
      <c r="AA26" s="124">
        <v>48</v>
      </c>
      <c r="AB26" s="124">
        <v>2663</v>
      </c>
      <c r="AC26" s="92"/>
    </row>
    <row r="27" spans="1:29" ht="23.25" customHeight="1">
      <c r="A27" s="96"/>
      <c r="B27" s="285"/>
      <c r="C27" s="127"/>
      <c r="D27" s="127"/>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92"/>
    </row>
    <row r="28" spans="1:29" ht="23.25" customHeight="1">
      <c r="A28" s="399" t="s">
        <v>27</v>
      </c>
      <c r="B28" s="400"/>
      <c r="C28" s="127">
        <f>SUM(C29:C30)</f>
        <v>2381</v>
      </c>
      <c r="D28" s="127">
        <f aca="true" t="shared" si="5" ref="D28:AB28">SUM(D29:D30)</f>
        <v>12612</v>
      </c>
      <c r="E28" s="127">
        <f t="shared" si="5"/>
        <v>12</v>
      </c>
      <c r="F28" s="127">
        <f t="shared" si="5"/>
        <v>329</v>
      </c>
      <c r="G28" s="127">
        <f t="shared" si="5"/>
        <v>2369</v>
      </c>
      <c r="H28" s="127">
        <f t="shared" si="5"/>
        <v>12283</v>
      </c>
      <c r="I28" s="127">
        <f t="shared" si="5"/>
        <v>1</v>
      </c>
      <c r="J28" s="127">
        <f t="shared" si="5"/>
        <v>2</v>
      </c>
      <c r="K28" s="127">
        <f t="shared" si="5"/>
        <v>155</v>
      </c>
      <c r="L28" s="127">
        <f t="shared" si="5"/>
        <v>1198</v>
      </c>
      <c r="M28" s="127">
        <f t="shared" si="5"/>
        <v>670</v>
      </c>
      <c r="N28" s="127">
        <f t="shared" si="5"/>
        <v>3281</v>
      </c>
      <c r="O28" s="127">
        <f t="shared" si="5"/>
        <v>6</v>
      </c>
      <c r="P28" s="127">
        <f t="shared" si="5"/>
        <v>65</v>
      </c>
      <c r="Q28" s="127">
        <f t="shared" si="5"/>
        <v>43</v>
      </c>
      <c r="R28" s="127">
        <f t="shared" si="5"/>
        <v>474</v>
      </c>
      <c r="S28" s="127">
        <f t="shared" si="5"/>
        <v>841</v>
      </c>
      <c r="T28" s="127">
        <f t="shared" si="5"/>
        <v>2873</v>
      </c>
      <c r="U28" s="127">
        <f t="shared" si="5"/>
        <v>21</v>
      </c>
      <c r="V28" s="127">
        <f t="shared" si="5"/>
        <v>271</v>
      </c>
      <c r="W28" s="127">
        <f t="shared" si="5"/>
        <v>8</v>
      </c>
      <c r="X28" s="127">
        <f t="shared" si="5"/>
        <v>12</v>
      </c>
      <c r="Y28" s="127">
        <f t="shared" si="5"/>
        <v>588</v>
      </c>
      <c r="Z28" s="127">
        <f t="shared" si="5"/>
        <v>3343</v>
      </c>
      <c r="AA28" s="127">
        <f t="shared" si="5"/>
        <v>36</v>
      </c>
      <c r="AB28" s="127">
        <f t="shared" si="5"/>
        <v>764</v>
      </c>
      <c r="AC28" s="92"/>
    </row>
    <row r="29" spans="1:29" ht="23.25" customHeight="1">
      <c r="A29" s="96"/>
      <c r="B29" s="283" t="s">
        <v>78</v>
      </c>
      <c r="C29" s="127">
        <v>2255</v>
      </c>
      <c r="D29" s="127">
        <v>10487</v>
      </c>
      <c r="E29" s="124">
        <v>12</v>
      </c>
      <c r="F29" s="124">
        <v>329</v>
      </c>
      <c r="G29" s="124">
        <v>2243</v>
      </c>
      <c r="H29" s="124">
        <v>10158</v>
      </c>
      <c r="I29" s="124">
        <v>1</v>
      </c>
      <c r="J29" s="124">
        <v>2</v>
      </c>
      <c r="K29" s="124">
        <v>155</v>
      </c>
      <c r="L29" s="124">
        <v>1198</v>
      </c>
      <c r="M29" s="124">
        <v>670</v>
      </c>
      <c r="N29" s="124">
        <v>3281</v>
      </c>
      <c r="O29" s="124">
        <v>4</v>
      </c>
      <c r="P29" s="124">
        <v>39</v>
      </c>
      <c r="Q29" s="124">
        <v>31</v>
      </c>
      <c r="R29" s="124">
        <v>340</v>
      </c>
      <c r="S29" s="124">
        <v>841</v>
      </c>
      <c r="T29" s="124">
        <v>2873</v>
      </c>
      <c r="U29" s="124">
        <v>21</v>
      </c>
      <c r="V29" s="124">
        <v>271</v>
      </c>
      <c r="W29" s="124">
        <v>8</v>
      </c>
      <c r="X29" s="124">
        <v>12</v>
      </c>
      <c r="Y29" s="124">
        <v>512</v>
      </c>
      <c r="Z29" s="124">
        <v>2142</v>
      </c>
      <c r="AA29" s="124" t="s">
        <v>364</v>
      </c>
      <c r="AB29" s="124" t="s">
        <v>364</v>
      </c>
      <c r="AC29" s="92"/>
    </row>
    <row r="30" spans="1:29" ht="23.25" customHeight="1">
      <c r="A30" s="96"/>
      <c r="B30" s="286" t="s">
        <v>365</v>
      </c>
      <c r="C30" s="127">
        <v>126</v>
      </c>
      <c r="D30" s="127">
        <v>2125</v>
      </c>
      <c r="E30" s="124" t="s">
        <v>364</v>
      </c>
      <c r="F30" s="124" t="s">
        <v>364</v>
      </c>
      <c r="G30" s="124">
        <v>126</v>
      </c>
      <c r="H30" s="124">
        <v>2125</v>
      </c>
      <c r="I30" s="124" t="s">
        <v>364</v>
      </c>
      <c r="J30" s="124" t="s">
        <v>364</v>
      </c>
      <c r="K30" s="124" t="s">
        <v>364</v>
      </c>
      <c r="L30" s="124" t="s">
        <v>364</v>
      </c>
      <c r="M30" s="124" t="s">
        <v>364</v>
      </c>
      <c r="N30" s="124" t="s">
        <v>364</v>
      </c>
      <c r="O30" s="124">
        <v>2</v>
      </c>
      <c r="P30" s="124">
        <v>26</v>
      </c>
      <c r="Q30" s="124">
        <v>12</v>
      </c>
      <c r="R30" s="124">
        <v>134</v>
      </c>
      <c r="S30" s="124" t="s">
        <v>364</v>
      </c>
      <c r="T30" s="124" t="s">
        <v>364</v>
      </c>
      <c r="U30" s="124" t="s">
        <v>364</v>
      </c>
      <c r="V30" s="124" t="s">
        <v>364</v>
      </c>
      <c r="W30" s="124" t="s">
        <v>364</v>
      </c>
      <c r="X30" s="124" t="s">
        <v>364</v>
      </c>
      <c r="Y30" s="124">
        <v>76</v>
      </c>
      <c r="Z30" s="124">
        <v>1201</v>
      </c>
      <c r="AA30" s="124">
        <v>36</v>
      </c>
      <c r="AB30" s="124">
        <v>764</v>
      </c>
      <c r="AC30" s="92"/>
    </row>
    <row r="31" spans="1:29" ht="23.25" customHeight="1">
      <c r="A31" s="96"/>
      <c r="B31" s="285"/>
      <c r="C31" s="127"/>
      <c r="D31" s="127"/>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92"/>
    </row>
    <row r="32" spans="1:29" ht="23.25" customHeight="1">
      <c r="A32" s="399" t="s">
        <v>28</v>
      </c>
      <c r="B32" s="400"/>
      <c r="C32" s="127">
        <f>SUM(C33:C34)</f>
        <v>1780</v>
      </c>
      <c r="D32" s="127">
        <f aca="true" t="shared" si="6" ref="D32:V32">SUM(D33:D34)</f>
        <v>9970</v>
      </c>
      <c r="E32" s="127">
        <f t="shared" si="6"/>
        <v>17</v>
      </c>
      <c r="F32" s="127">
        <f t="shared" si="6"/>
        <v>149</v>
      </c>
      <c r="G32" s="127">
        <f t="shared" si="6"/>
        <v>1763</v>
      </c>
      <c r="H32" s="127">
        <f t="shared" si="6"/>
        <v>9821</v>
      </c>
      <c r="I32" s="127">
        <f t="shared" si="6"/>
        <v>3</v>
      </c>
      <c r="J32" s="127">
        <f t="shared" si="6"/>
        <v>21</v>
      </c>
      <c r="K32" s="127">
        <f t="shared" si="6"/>
        <v>210</v>
      </c>
      <c r="L32" s="127">
        <f t="shared" si="6"/>
        <v>1559</v>
      </c>
      <c r="M32" s="127">
        <f t="shared" si="6"/>
        <v>191</v>
      </c>
      <c r="N32" s="127">
        <f t="shared" si="6"/>
        <v>2420</v>
      </c>
      <c r="O32" s="127">
        <f t="shared" si="6"/>
        <v>7</v>
      </c>
      <c r="P32" s="127">
        <f t="shared" si="6"/>
        <v>53</v>
      </c>
      <c r="Q32" s="127">
        <f t="shared" si="6"/>
        <v>59</v>
      </c>
      <c r="R32" s="127">
        <f t="shared" si="6"/>
        <v>379</v>
      </c>
      <c r="S32" s="127">
        <f t="shared" si="6"/>
        <v>739</v>
      </c>
      <c r="T32" s="127">
        <f t="shared" si="6"/>
        <v>2312</v>
      </c>
      <c r="U32" s="127">
        <f t="shared" si="6"/>
        <v>19</v>
      </c>
      <c r="V32" s="127">
        <f t="shared" si="6"/>
        <v>226</v>
      </c>
      <c r="W32" s="124" t="s">
        <v>364</v>
      </c>
      <c r="X32" s="124" t="s">
        <v>364</v>
      </c>
      <c r="Y32" s="127">
        <f>SUM(Y33:Y34)</f>
        <v>508</v>
      </c>
      <c r="Z32" s="127">
        <f>SUM(Z33:Z34)</f>
        <v>2518</v>
      </c>
      <c r="AA32" s="127">
        <f>SUM(AA33:AA34)</f>
        <v>27</v>
      </c>
      <c r="AB32" s="127">
        <f>SUM(AB33:AB34)</f>
        <v>333</v>
      </c>
      <c r="AC32" s="92"/>
    </row>
    <row r="33" spans="1:29" ht="23.25" customHeight="1">
      <c r="A33" s="96"/>
      <c r="B33" s="283" t="s">
        <v>78</v>
      </c>
      <c r="C33" s="127">
        <v>1661</v>
      </c>
      <c r="D33" s="127">
        <v>8593</v>
      </c>
      <c r="E33" s="124">
        <v>15</v>
      </c>
      <c r="F33" s="124">
        <v>146</v>
      </c>
      <c r="G33" s="124">
        <v>1646</v>
      </c>
      <c r="H33" s="124">
        <v>8447</v>
      </c>
      <c r="I33" s="124">
        <v>3</v>
      </c>
      <c r="J33" s="124">
        <v>21</v>
      </c>
      <c r="K33" s="124">
        <v>210</v>
      </c>
      <c r="L33" s="124">
        <v>1559</v>
      </c>
      <c r="M33" s="124">
        <v>191</v>
      </c>
      <c r="N33" s="124">
        <v>2420</v>
      </c>
      <c r="O33" s="124">
        <v>2</v>
      </c>
      <c r="P33" s="124">
        <v>36</v>
      </c>
      <c r="Q33" s="124">
        <v>46</v>
      </c>
      <c r="R33" s="124">
        <v>274</v>
      </c>
      <c r="S33" s="124">
        <v>739</v>
      </c>
      <c r="T33" s="124">
        <v>2312</v>
      </c>
      <c r="U33" s="124">
        <v>19</v>
      </c>
      <c r="V33" s="124">
        <v>226</v>
      </c>
      <c r="W33" s="124" t="s">
        <v>364</v>
      </c>
      <c r="X33" s="124" t="s">
        <v>364</v>
      </c>
      <c r="Y33" s="124">
        <v>436</v>
      </c>
      <c r="Z33" s="124">
        <v>1599</v>
      </c>
      <c r="AA33" s="124" t="s">
        <v>364</v>
      </c>
      <c r="AB33" s="124" t="s">
        <v>364</v>
      </c>
      <c r="AC33" s="92"/>
    </row>
    <row r="34" spans="1:29" ht="23.25" customHeight="1">
      <c r="A34" s="96"/>
      <c r="B34" s="286" t="s">
        <v>365</v>
      </c>
      <c r="C34" s="127">
        <v>119</v>
      </c>
      <c r="D34" s="127">
        <v>1377</v>
      </c>
      <c r="E34" s="124">
        <v>2</v>
      </c>
      <c r="F34" s="124">
        <v>3</v>
      </c>
      <c r="G34" s="124">
        <v>117</v>
      </c>
      <c r="H34" s="124">
        <v>1374</v>
      </c>
      <c r="I34" s="124" t="s">
        <v>364</v>
      </c>
      <c r="J34" s="124" t="s">
        <v>364</v>
      </c>
      <c r="K34" s="124" t="s">
        <v>364</v>
      </c>
      <c r="L34" s="124" t="s">
        <v>364</v>
      </c>
      <c r="M34" s="124" t="s">
        <v>364</v>
      </c>
      <c r="N34" s="124" t="s">
        <v>364</v>
      </c>
      <c r="O34" s="124">
        <v>5</v>
      </c>
      <c r="P34" s="124">
        <v>17</v>
      </c>
      <c r="Q34" s="124">
        <v>13</v>
      </c>
      <c r="R34" s="124">
        <v>105</v>
      </c>
      <c r="S34" s="124" t="s">
        <v>364</v>
      </c>
      <c r="T34" s="124" t="s">
        <v>364</v>
      </c>
      <c r="U34" s="124" t="s">
        <v>364</v>
      </c>
      <c r="V34" s="124" t="s">
        <v>364</v>
      </c>
      <c r="W34" s="124" t="s">
        <v>364</v>
      </c>
      <c r="X34" s="124" t="s">
        <v>364</v>
      </c>
      <c r="Y34" s="124">
        <v>72</v>
      </c>
      <c r="Z34" s="124">
        <v>919</v>
      </c>
      <c r="AA34" s="124">
        <v>27</v>
      </c>
      <c r="AB34" s="124">
        <v>333</v>
      </c>
      <c r="AC34" s="92"/>
    </row>
    <row r="35" spans="1:29" ht="23.25" customHeight="1">
      <c r="A35" s="96"/>
      <c r="B35" s="285"/>
      <c r="C35" s="127"/>
      <c r="D35" s="127"/>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92"/>
    </row>
    <row r="36" spans="1:29" ht="23.25" customHeight="1">
      <c r="A36" s="399" t="s">
        <v>29</v>
      </c>
      <c r="B36" s="400"/>
      <c r="C36" s="127">
        <f aca="true" t="shared" si="7" ref="C36:H36">SUM(C37:C38)</f>
        <v>4724</v>
      </c>
      <c r="D36" s="127">
        <f t="shared" si="7"/>
        <v>33532</v>
      </c>
      <c r="E36" s="127">
        <f t="shared" si="7"/>
        <v>7</v>
      </c>
      <c r="F36" s="127">
        <f t="shared" si="7"/>
        <v>21</v>
      </c>
      <c r="G36" s="127">
        <f t="shared" si="7"/>
        <v>4717</v>
      </c>
      <c r="H36" s="127">
        <f t="shared" si="7"/>
        <v>33511</v>
      </c>
      <c r="I36" s="124" t="s">
        <v>364</v>
      </c>
      <c r="J36" s="124" t="s">
        <v>364</v>
      </c>
      <c r="K36" s="124">
        <f>SUM(K37:K38)</f>
        <v>378</v>
      </c>
      <c r="L36" s="124">
        <f aca="true" t="shared" si="8" ref="L36:AB36">SUM(L37:L38)</f>
        <v>2038</v>
      </c>
      <c r="M36" s="124">
        <f t="shared" si="8"/>
        <v>947</v>
      </c>
      <c r="N36" s="124">
        <f t="shared" si="8"/>
        <v>8766</v>
      </c>
      <c r="O36" s="124">
        <f t="shared" si="8"/>
        <v>6</v>
      </c>
      <c r="P36" s="124">
        <f t="shared" si="8"/>
        <v>103</v>
      </c>
      <c r="Q36" s="124">
        <f t="shared" si="8"/>
        <v>81</v>
      </c>
      <c r="R36" s="124">
        <f t="shared" si="8"/>
        <v>1407</v>
      </c>
      <c r="S36" s="124">
        <f t="shared" si="8"/>
        <v>1996</v>
      </c>
      <c r="T36" s="124">
        <f t="shared" si="8"/>
        <v>7701</v>
      </c>
      <c r="U36" s="124">
        <f t="shared" si="8"/>
        <v>51</v>
      </c>
      <c r="V36" s="124">
        <f t="shared" si="8"/>
        <v>787</v>
      </c>
      <c r="W36" s="124">
        <f t="shared" si="8"/>
        <v>120</v>
      </c>
      <c r="X36" s="124">
        <f t="shared" si="8"/>
        <v>222</v>
      </c>
      <c r="Y36" s="124">
        <f t="shared" si="8"/>
        <v>1110</v>
      </c>
      <c r="Z36" s="124">
        <f t="shared" si="8"/>
        <v>12009</v>
      </c>
      <c r="AA36" s="124">
        <f t="shared" si="8"/>
        <v>28</v>
      </c>
      <c r="AB36" s="124">
        <f t="shared" si="8"/>
        <v>478</v>
      </c>
      <c r="AC36" s="92"/>
    </row>
    <row r="37" spans="1:29" ht="23.25" customHeight="1">
      <c r="A37" s="96"/>
      <c r="B37" s="283" t="s">
        <v>78</v>
      </c>
      <c r="C37" s="127">
        <v>4574</v>
      </c>
      <c r="D37" s="127">
        <v>31130</v>
      </c>
      <c r="E37" s="124">
        <v>5</v>
      </c>
      <c r="F37" s="124">
        <v>17</v>
      </c>
      <c r="G37" s="124">
        <v>4569</v>
      </c>
      <c r="H37" s="124">
        <v>31113</v>
      </c>
      <c r="I37" s="124" t="s">
        <v>364</v>
      </c>
      <c r="J37" s="124" t="s">
        <v>364</v>
      </c>
      <c r="K37" s="124">
        <v>378</v>
      </c>
      <c r="L37" s="124">
        <v>2038</v>
      </c>
      <c r="M37" s="124">
        <v>947</v>
      </c>
      <c r="N37" s="124">
        <v>8766</v>
      </c>
      <c r="O37" s="124">
        <v>2</v>
      </c>
      <c r="P37" s="124">
        <v>55</v>
      </c>
      <c r="Q37" s="124">
        <v>67</v>
      </c>
      <c r="R37" s="124">
        <v>1212</v>
      </c>
      <c r="S37" s="124">
        <v>1996</v>
      </c>
      <c r="T37" s="124">
        <v>7701</v>
      </c>
      <c r="U37" s="124">
        <v>51</v>
      </c>
      <c r="V37" s="124">
        <v>787</v>
      </c>
      <c r="W37" s="124">
        <v>117</v>
      </c>
      <c r="X37" s="124">
        <v>215</v>
      </c>
      <c r="Y37" s="124">
        <v>1011</v>
      </c>
      <c r="Z37" s="124">
        <v>10339</v>
      </c>
      <c r="AA37" s="124" t="s">
        <v>364</v>
      </c>
      <c r="AB37" s="124" t="s">
        <v>364</v>
      </c>
      <c r="AC37" s="92"/>
    </row>
    <row r="38" spans="1:29" ht="23.25" customHeight="1">
      <c r="A38" s="96"/>
      <c r="B38" s="286" t="s">
        <v>365</v>
      </c>
      <c r="C38" s="127">
        <v>150</v>
      </c>
      <c r="D38" s="127">
        <v>2402</v>
      </c>
      <c r="E38" s="124">
        <v>2</v>
      </c>
      <c r="F38" s="124">
        <v>4</v>
      </c>
      <c r="G38" s="124">
        <v>148</v>
      </c>
      <c r="H38" s="124">
        <v>2398</v>
      </c>
      <c r="I38" s="124" t="s">
        <v>364</v>
      </c>
      <c r="J38" s="124" t="s">
        <v>364</v>
      </c>
      <c r="K38" s="124" t="s">
        <v>364</v>
      </c>
      <c r="L38" s="124" t="s">
        <v>364</v>
      </c>
      <c r="M38" s="124" t="s">
        <v>364</v>
      </c>
      <c r="N38" s="124" t="s">
        <v>364</v>
      </c>
      <c r="O38" s="124">
        <v>4</v>
      </c>
      <c r="P38" s="124">
        <v>48</v>
      </c>
      <c r="Q38" s="124">
        <v>14</v>
      </c>
      <c r="R38" s="124">
        <v>195</v>
      </c>
      <c r="S38" s="124" t="s">
        <v>364</v>
      </c>
      <c r="T38" s="124" t="s">
        <v>364</v>
      </c>
      <c r="U38" s="124" t="s">
        <v>364</v>
      </c>
      <c r="V38" s="124" t="s">
        <v>364</v>
      </c>
      <c r="W38" s="124">
        <v>3</v>
      </c>
      <c r="X38" s="124">
        <v>7</v>
      </c>
      <c r="Y38" s="124">
        <v>99</v>
      </c>
      <c r="Z38" s="124">
        <v>1670</v>
      </c>
      <c r="AA38" s="124">
        <v>28</v>
      </c>
      <c r="AB38" s="124">
        <v>478</v>
      </c>
      <c r="AC38" s="92"/>
    </row>
    <row r="39" spans="1:29" ht="23.25" customHeight="1">
      <c r="A39" s="96"/>
      <c r="B39" s="285"/>
      <c r="C39" s="127"/>
      <c r="D39" s="127"/>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92"/>
    </row>
    <row r="40" spans="1:29" ht="23.25" customHeight="1">
      <c r="A40" s="399" t="s">
        <v>30</v>
      </c>
      <c r="B40" s="400"/>
      <c r="C40" s="127">
        <f>SUM(C41:C42)</f>
        <v>2467</v>
      </c>
      <c r="D40" s="127">
        <f aca="true" t="shared" si="9" ref="D40:AB40">SUM(D41:D42)</f>
        <v>13564</v>
      </c>
      <c r="E40" s="127">
        <f t="shared" si="9"/>
        <v>15</v>
      </c>
      <c r="F40" s="127">
        <f t="shared" si="9"/>
        <v>92</v>
      </c>
      <c r="G40" s="127">
        <f t="shared" si="9"/>
        <v>2452</v>
      </c>
      <c r="H40" s="127">
        <f t="shared" si="9"/>
        <v>13472</v>
      </c>
      <c r="I40" s="127">
        <f t="shared" si="9"/>
        <v>1</v>
      </c>
      <c r="J40" s="127">
        <f t="shared" si="9"/>
        <v>9</v>
      </c>
      <c r="K40" s="127">
        <f t="shared" si="9"/>
        <v>258</v>
      </c>
      <c r="L40" s="127">
        <f t="shared" si="9"/>
        <v>1316</v>
      </c>
      <c r="M40" s="127">
        <f t="shared" si="9"/>
        <v>544</v>
      </c>
      <c r="N40" s="127">
        <f t="shared" si="9"/>
        <v>4653</v>
      </c>
      <c r="O40" s="127">
        <f t="shared" si="9"/>
        <v>3</v>
      </c>
      <c r="P40" s="127">
        <f t="shared" si="9"/>
        <v>54</v>
      </c>
      <c r="Q40" s="127">
        <f t="shared" si="9"/>
        <v>54</v>
      </c>
      <c r="R40" s="127">
        <f t="shared" si="9"/>
        <v>695</v>
      </c>
      <c r="S40" s="127">
        <f t="shared" si="9"/>
        <v>879</v>
      </c>
      <c r="T40" s="127">
        <f t="shared" si="9"/>
        <v>2952</v>
      </c>
      <c r="U40" s="127">
        <f t="shared" si="9"/>
        <v>33</v>
      </c>
      <c r="V40" s="127">
        <f t="shared" si="9"/>
        <v>358</v>
      </c>
      <c r="W40" s="127">
        <f t="shared" si="9"/>
        <v>24</v>
      </c>
      <c r="X40" s="127">
        <f t="shared" si="9"/>
        <v>53</v>
      </c>
      <c r="Y40" s="127">
        <f t="shared" si="9"/>
        <v>635</v>
      </c>
      <c r="Z40" s="127">
        <f t="shared" si="9"/>
        <v>3016</v>
      </c>
      <c r="AA40" s="127">
        <f t="shared" si="9"/>
        <v>21</v>
      </c>
      <c r="AB40" s="127">
        <f t="shared" si="9"/>
        <v>366</v>
      </c>
      <c r="AC40" s="92"/>
    </row>
    <row r="41" spans="1:29" ht="23.25" customHeight="1">
      <c r="A41" s="96"/>
      <c r="B41" s="283" t="s">
        <v>78</v>
      </c>
      <c r="C41" s="127">
        <v>2372</v>
      </c>
      <c r="D41" s="127">
        <v>12073</v>
      </c>
      <c r="E41" s="124">
        <v>15</v>
      </c>
      <c r="F41" s="124">
        <v>92</v>
      </c>
      <c r="G41" s="124">
        <v>2357</v>
      </c>
      <c r="H41" s="124">
        <v>11981</v>
      </c>
      <c r="I41" s="124">
        <v>1</v>
      </c>
      <c r="J41" s="124">
        <v>9</v>
      </c>
      <c r="K41" s="124">
        <v>258</v>
      </c>
      <c r="L41" s="124">
        <v>1316</v>
      </c>
      <c r="M41" s="124">
        <v>544</v>
      </c>
      <c r="N41" s="124">
        <v>4653</v>
      </c>
      <c r="O41" s="124">
        <v>1</v>
      </c>
      <c r="P41" s="124">
        <v>38</v>
      </c>
      <c r="Q41" s="124">
        <v>46</v>
      </c>
      <c r="R41" s="124">
        <v>579</v>
      </c>
      <c r="S41" s="124">
        <v>877</v>
      </c>
      <c r="T41" s="124">
        <v>2917</v>
      </c>
      <c r="U41" s="124">
        <v>33</v>
      </c>
      <c r="V41" s="124">
        <v>358</v>
      </c>
      <c r="W41" s="124">
        <v>24</v>
      </c>
      <c r="X41" s="124">
        <v>53</v>
      </c>
      <c r="Y41" s="124">
        <v>573</v>
      </c>
      <c r="Z41" s="124">
        <v>2058</v>
      </c>
      <c r="AA41" s="124" t="s">
        <v>364</v>
      </c>
      <c r="AB41" s="124" t="s">
        <v>364</v>
      </c>
      <c r="AC41" s="92"/>
    </row>
    <row r="42" spans="1:29" ht="23.25" customHeight="1">
      <c r="A42" s="96"/>
      <c r="B42" s="286" t="s">
        <v>365</v>
      </c>
      <c r="C42" s="127">
        <v>95</v>
      </c>
      <c r="D42" s="127">
        <v>1491</v>
      </c>
      <c r="E42" s="124" t="s">
        <v>364</v>
      </c>
      <c r="F42" s="124" t="s">
        <v>364</v>
      </c>
      <c r="G42" s="124">
        <v>95</v>
      </c>
      <c r="H42" s="124">
        <v>1491</v>
      </c>
      <c r="I42" s="124" t="s">
        <v>364</v>
      </c>
      <c r="J42" s="124" t="s">
        <v>364</v>
      </c>
      <c r="K42" s="124" t="s">
        <v>364</v>
      </c>
      <c r="L42" s="124" t="s">
        <v>364</v>
      </c>
      <c r="M42" s="124" t="s">
        <v>364</v>
      </c>
      <c r="N42" s="124" t="s">
        <v>364</v>
      </c>
      <c r="O42" s="124">
        <v>2</v>
      </c>
      <c r="P42" s="124">
        <v>16</v>
      </c>
      <c r="Q42" s="124">
        <v>8</v>
      </c>
      <c r="R42" s="124">
        <v>116</v>
      </c>
      <c r="S42" s="124">
        <v>2</v>
      </c>
      <c r="T42" s="124">
        <v>35</v>
      </c>
      <c r="U42" s="124" t="s">
        <v>364</v>
      </c>
      <c r="V42" s="124" t="s">
        <v>364</v>
      </c>
      <c r="W42" s="124" t="s">
        <v>364</v>
      </c>
      <c r="X42" s="124" t="s">
        <v>364</v>
      </c>
      <c r="Y42" s="124">
        <v>62</v>
      </c>
      <c r="Z42" s="124">
        <v>958</v>
      </c>
      <c r="AA42" s="124">
        <v>21</v>
      </c>
      <c r="AB42" s="124">
        <v>366</v>
      </c>
      <c r="AC42" s="92"/>
    </row>
    <row r="43" spans="1:29" ht="23.25" customHeight="1">
      <c r="A43" s="96"/>
      <c r="B43" s="285"/>
      <c r="C43" s="127"/>
      <c r="D43" s="127"/>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92"/>
    </row>
    <row r="44" spans="1:29" ht="23.25" customHeight="1">
      <c r="A44" s="399" t="s">
        <v>31</v>
      </c>
      <c r="B44" s="400"/>
      <c r="C44" s="127">
        <f>SUM(C45:C46)</f>
        <v>2688</v>
      </c>
      <c r="D44" s="127">
        <f aca="true" t="shared" si="10" ref="D44:AB44">SUM(D45:D46)</f>
        <v>23657</v>
      </c>
      <c r="E44" s="127">
        <f t="shared" si="10"/>
        <v>2</v>
      </c>
      <c r="F44" s="127">
        <f t="shared" si="10"/>
        <v>16</v>
      </c>
      <c r="G44" s="127">
        <f t="shared" si="10"/>
        <v>2686</v>
      </c>
      <c r="H44" s="127">
        <f t="shared" si="10"/>
        <v>23641</v>
      </c>
      <c r="I44" s="127">
        <f t="shared" si="10"/>
        <v>2</v>
      </c>
      <c r="J44" s="127">
        <f t="shared" si="10"/>
        <v>18</v>
      </c>
      <c r="K44" s="127">
        <f t="shared" si="10"/>
        <v>420</v>
      </c>
      <c r="L44" s="127">
        <f t="shared" si="10"/>
        <v>2350</v>
      </c>
      <c r="M44" s="127">
        <f t="shared" si="10"/>
        <v>523</v>
      </c>
      <c r="N44" s="127">
        <f t="shared" si="10"/>
        <v>9223</v>
      </c>
      <c r="O44" s="127">
        <f t="shared" si="10"/>
        <v>6</v>
      </c>
      <c r="P44" s="127">
        <f t="shared" si="10"/>
        <v>71</v>
      </c>
      <c r="Q44" s="127">
        <f t="shared" si="10"/>
        <v>75</v>
      </c>
      <c r="R44" s="127">
        <f t="shared" si="10"/>
        <v>1993</v>
      </c>
      <c r="S44" s="127">
        <f t="shared" si="10"/>
        <v>914</v>
      </c>
      <c r="T44" s="127">
        <f t="shared" si="10"/>
        <v>4950</v>
      </c>
      <c r="U44" s="127">
        <f t="shared" si="10"/>
        <v>32</v>
      </c>
      <c r="V44" s="127">
        <f t="shared" si="10"/>
        <v>349</v>
      </c>
      <c r="W44" s="127">
        <f t="shared" si="10"/>
        <v>41</v>
      </c>
      <c r="X44" s="127">
        <f t="shared" si="10"/>
        <v>105</v>
      </c>
      <c r="Y44" s="127">
        <f t="shared" si="10"/>
        <v>652</v>
      </c>
      <c r="Z44" s="127">
        <f t="shared" si="10"/>
        <v>4165</v>
      </c>
      <c r="AA44" s="127">
        <f t="shared" si="10"/>
        <v>21</v>
      </c>
      <c r="AB44" s="127">
        <f t="shared" si="10"/>
        <v>417</v>
      </c>
      <c r="AC44" s="92"/>
    </row>
    <row r="45" spans="1:29" ht="23.25" customHeight="1">
      <c r="A45" s="96"/>
      <c r="B45" s="283" t="s">
        <v>78</v>
      </c>
      <c r="C45" s="127">
        <v>2572</v>
      </c>
      <c r="D45" s="127">
        <v>21436</v>
      </c>
      <c r="E45" s="124">
        <v>2</v>
      </c>
      <c r="F45" s="124">
        <v>16</v>
      </c>
      <c r="G45" s="124">
        <v>2570</v>
      </c>
      <c r="H45" s="124">
        <v>21420</v>
      </c>
      <c r="I45" s="124">
        <v>2</v>
      </c>
      <c r="J45" s="124">
        <v>18</v>
      </c>
      <c r="K45" s="124">
        <v>420</v>
      </c>
      <c r="L45" s="124">
        <v>2350</v>
      </c>
      <c r="M45" s="124">
        <v>523</v>
      </c>
      <c r="N45" s="124">
        <v>9223</v>
      </c>
      <c r="O45" s="124">
        <v>1</v>
      </c>
      <c r="P45" s="124">
        <v>41</v>
      </c>
      <c r="Q45" s="124">
        <v>64</v>
      </c>
      <c r="R45" s="124">
        <v>1395</v>
      </c>
      <c r="S45" s="124">
        <v>914</v>
      </c>
      <c r="T45" s="124">
        <v>4950</v>
      </c>
      <c r="U45" s="124">
        <v>32</v>
      </c>
      <c r="V45" s="124">
        <v>349</v>
      </c>
      <c r="W45" s="124">
        <v>41</v>
      </c>
      <c r="X45" s="124">
        <v>105</v>
      </c>
      <c r="Y45" s="124">
        <v>573</v>
      </c>
      <c r="Z45" s="124">
        <v>2989</v>
      </c>
      <c r="AA45" s="124" t="s">
        <v>364</v>
      </c>
      <c r="AB45" s="124" t="s">
        <v>364</v>
      </c>
      <c r="AC45" s="92"/>
    </row>
    <row r="46" spans="1:29" ht="23.25" customHeight="1">
      <c r="A46" s="96"/>
      <c r="B46" s="286" t="s">
        <v>365</v>
      </c>
      <c r="C46" s="127">
        <v>116</v>
      </c>
      <c r="D46" s="127">
        <v>2221</v>
      </c>
      <c r="E46" s="124" t="s">
        <v>364</v>
      </c>
      <c r="F46" s="124" t="s">
        <v>364</v>
      </c>
      <c r="G46" s="124">
        <v>116</v>
      </c>
      <c r="H46" s="124">
        <v>2221</v>
      </c>
      <c r="I46" s="124" t="s">
        <v>364</v>
      </c>
      <c r="J46" s="124" t="s">
        <v>364</v>
      </c>
      <c r="K46" s="124" t="s">
        <v>364</v>
      </c>
      <c r="L46" s="124" t="s">
        <v>364</v>
      </c>
      <c r="M46" s="124" t="s">
        <v>364</v>
      </c>
      <c r="N46" s="124" t="s">
        <v>364</v>
      </c>
      <c r="O46" s="124">
        <v>5</v>
      </c>
      <c r="P46" s="124">
        <v>30</v>
      </c>
      <c r="Q46" s="124">
        <v>11</v>
      </c>
      <c r="R46" s="124">
        <v>598</v>
      </c>
      <c r="S46" s="124" t="s">
        <v>364</v>
      </c>
      <c r="T46" s="124" t="s">
        <v>364</v>
      </c>
      <c r="U46" s="124" t="s">
        <v>364</v>
      </c>
      <c r="V46" s="124" t="s">
        <v>364</v>
      </c>
      <c r="W46" s="124" t="s">
        <v>364</v>
      </c>
      <c r="X46" s="124" t="s">
        <v>364</v>
      </c>
      <c r="Y46" s="124">
        <v>79</v>
      </c>
      <c r="Z46" s="124">
        <v>1176</v>
      </c>
      <c r="AA46" s="124">
        <v>21</v>
      </c>
      <c r="AB46" s="124">
        <v>417</v>
      </c>
      <c r="AC46" s="92"/>
    </row>
    <row r="47" spans="1:29" ht="23.25" customHeight="1">
      <c r="A47" s="96"/>
      <c r="B47" s="285"/>
      <c r="C47" s="127"/>
      <c r="D47" s="127"/>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92"/>
    </row>
    <row r="48" spans="1:29" s="130" customFormat="1" ht="23.25" customHeight="1">
      <c r="A48" s="401" t="s">
        <v>32</v>
      </c>
      <c r="B48" s="402"/>
      <c r="C48" s="228">
        <f aca="true" t="shared" si="11" ref="C48:H48">SUM(C50:C51)</f>
        <v>1229</v>
      </c>
      <c r="D48" s="228">
        <f t="shared" si="11"/>
        <v>6805</v>
      </c>
      <c r="E48" s="228">
        <f t="shared" si="11"/>
        <v>1</v>
      </c>
      <c r="F48" s="228">
        <f t="shared" si="11"/>
        <v>26</v>
      </c>
      <c r="G48" s="228">
        <f t="shared" si="11"/>
        <v>1228</v>
      </c>
      <c r="H48" s="228">
        <f t="shared" si="11"/>
        <v>6779</v>
      </c>
      <c r="I48" s="229" t="s">
        <v>366</v>
      </c>
      <c r="J48" s="229" t="s">
        <v>366</v>
      </c>
      <c r="K48" s="228">
        <f aca="true" t="shared" si="12" ref="K48:AB48">SUM(K50:K51)</f>
        <v>58</v>
      </c>
      <c r="L48" s="228">
        <f t="shared" si="12"/>
        <v>208</v>
      </c>
      <c r="M48" s="228">
        <f t="shared" si="12"/>
        <v>573</v>
      </c>
      <c r="N48" s="228">
        <f t="shared" si="12"/>
        <v>2206</v>
      </c>
      <c r="O48" s="228">
        <f t="shared" si="12"/>
        <v>3</v>
      </c>
      <c r="P48" s="228">
        <f t="shared" si="12"/>
        <v>20</v>
      </c>
      <c r="Q48" s="228">
        <f t="shared" si="12"/>
        <v>9</v>
      </c>
      <c r="R48" s="228">
        <f t="shared" si="12"/>
        <v>142</v>
      </c>
      <c r="S48" s="228">
        <f t="shared" si="12"/>
        <v>337</v>
      </c>
      <c r="T48" s="228">
        <f t="shared" si="12"/>
        <v>1287</v>
      </c>
      <c r="U48" s="228">
        <f t="shared" si="12"/>
        <v>7</v>
      </c>
      <c r="V48" s="228">
        <f t="shared" si="12"/>
        <v>115</v>
      </c>
      <c r="W48" s="228">
        <f t="shared" si="12"/>
        <v>20</v>
      </c>
      <c r="X48" s="228">
        <f t="shared" si="12"/>
        <v>21</v>
      </c>
      <c r="Y48" s="228">
        <f t="shared" si="12"/>
        <v>214</v>
      </c>
      <c r="Z48" s="228">
        <f t="shared" si="12"/>
        <v>2658</v>
      </c>
      <c r="AA48" s="228">
        <f t="shared" si="12"/>
        <v>7</v>
      </c>
      <c r="AB48" s="228">
        <f t="shared" si="12"/>
        <v>122</v>
      </c>
      <c r="AC48" s="284"/>
    </row>
    <row r="49" spans="1:29" ht="23.25" customHeight="1">
      <c r="A49" s="399" t="s">
        <v>46</v>
      </c>
      <c r="B49" s="400"/>
      <c r="C49" s="127">
        <v>1229</v>
      </c>
      <c r="D49" s="127">
        <v>6805</v>
      </c>
      <c r="E49" s="124">
        <v>1</v>
      </c>
      <c r="F49" s="124">
        <v>26</v>
      </c>
      <c r="G49" s="124">
        <v>1228</v>
      </c>
      <c r="H49" s="124">
        <v>6779</v>
      </c>
      <c r="I49" s="124" t="s">
        <v>367</v>
      </c>
      <c r="J49" s="124" t="s">
        <v>367</v>
      </c>
      <c r="K49" s="124">
        <v>58</v>
      </c>
      <c r="L49" s="124">
        <v>208</v>
      </c>
      <c r="M49" s="124">
        <v>573</v>
      </c>
      <c r="N49" s="124">
        <v>2206</v>
      </c>
      <c r="O49" s="124">
        <v>3</v>
      </c>
      <c r="P49" s="124">
        <v>20</v>
      </c>
      <c r="Q49" s="124">
        <v>9</v>
      </c>
      <c r="R49" s="124">
        <v>142</v>
      </c>
      <c r="S49" s="124">
        <v>337</v>
      </c>
      <c r="T49" s="124">
        <v>1287</v>
      </c>
      <c r="U49" s="124">
        <v>7</v>
      </c>
      <c r="V49" s="124">
        <v>115</v>
      </c>
      <c r="W49" s="124">
        <v>20</v>
      </c>
      <c r="X49" s="124">
        <v>21</v>
      </c>
      <c r="Y49" s="124">
        <v>214</v>
      </c>
      <c r="Z49" s="124">
        <v>2658</v>
      </c>
      <c r="AA49" s="124">
        <v>7</v>
      </c>
      <c r="AB49" s="124">
        <v>122</v>
      </c>
      <c r="AC49" s="92"/>
    </row>
    <row r="50" spans="1:29" ht="23.25" customHeight="1">
      <c r="A50" s="96"/>
      <c r="B50" s="283" t="s">
        <v>78</v>
      </c>
      <c r="C50" s="127">
        <v>1191</v>
      </c>
      <c r="D50" s="127">
        <v>6241</v>
      </c>
      <c r="E50" s="124">
        <v>1</v>
      </c>
      <c r="F50" s="124">
        <v>26</v>
      </c>
      <c r="G50" s="124">
        <v>1190</v>
      </c>
      <c r="H50" s="124">
        <v>6215</v>
      </c>
      <c r="I50" s="124" t="s">
        <v>367</v>
      </c>
      <c r="J50" s="124" t="s">
        <v>367</v>
      </c>
      <c r="K50" s="124">
        <v>58</v>
      </c>
      <c r="L50" s="124">
        <v>208</v>
      </c>
      <c r="M50" s="124">
        <v>573</v>
      </c>
      <c r="N50" s="124">
        <v>2206</v>
      </c>
      <c r="O50" s="124" t="s">
        <v>367</v>
      </c>
      <c r="P50" s="124" t="s">
        <v>367</v>
      </c>
      <c r="Q50" s="124">
        <v>6</v>
      </c>
      <c r="R50" s="124">
        <v>114</v>
      </c>
      <c r="S50" s="124">
        <v>336</v>
      </c>
      <c r="T50" s="124">
        <v>1275</v>
      </c>
      <c r="U50" s="124">
        <v>7</v>
      </c>
      <c r="V50" s="124">
        <v>115</v>
      </c>
      <c r="W50" s="124">
        <v>20</v>
      </c>
      <c r="X50" s="124">
        <v>21</v>
      </c>
      <c r="Y50" s="124">
        <v>190</v>
      </c>
      <c r="Z50" s="124">
        <v>2276</v>
      </c>
      <c r="AA50" s="124" t="s">
        <v>367</v>
      </c>
      <c r="AB50" s="124" t="s">
        <v>367</v>
      </c>
      <c r="AC50" s="92"/>
    </row>
    <row r="51" spans="1:29" ht="23.25" customHeight="1">
      <c r="A51" s="96"/>
      <c r="B51" s="286" t="s">
        <v>368</v>
      </c>
      <c r="C51" s="127">
        <v>38</v>
      </c>
      <c r="D51" s="127">
        <v>564</v>
      </c>
      <c r="E51" s="124" t="s">
        <v>367</v>
      </c>
      <c r="F51" s="124" t="s">
        <v>367</v>
      </c>
      <c r="G51" s="124">
        <v>38</v>
      </c>
      <c r="H51" s="124">
        <v>564</v>
      </c>
      <c r="I51" s="124" t="s">
        <v>367</v>
      </c>
      <c r="J51" s="124" t="s">
        <v>367</v>
      </c>
      <c r="K51" s="124" t="s">
        <v>367</v>
      </c>
      <c r="L51" s="124" t="s">
        <v>367</v>
      </c>
      <c r="M51" s="124" t="s">
        <v>367</v>
      </c>
      <c r="N51" s="124" t="s">
        <v>367</v>
      </c>
      <c r="O51" s="124">
        <v>3</v>
      </c>
      <c r="P51" s="124">
        <v>20</v>
      </c>
      <c r="Q51" s="124">
        <v>3</v>
      </c>
      <c r="R51" s="124">
        <v>28</v>
      </c>
      <c r="S51" s="124">
        <v>1</v>
      </c>
      <c r="T51" s="124">
        <v>12</v>
      </c>
      <c r="U51" s="124" t="s">
        <v>367</v>
      </c>
      <c r="V51" s="124" t="s">
        <v>367</v>
      </c>
      <c r="W51" s="124" t="s">
        <v>367</v>
      </c>
      <c r="X51" s="124" t="s">
        <v>367</v>
      </c>
      <c r="Y51" s="124">
        <v>24</v>
      </c>
      <c r="Z51" s="124">
        <v>382</v>
      </c>
      <c r="AA51" s="124">
        <v>7</v>
      </c>
      <c r="AB51" s="124">
        <v>122</v>
      </c>
      <c r="AC51" s="92"/>
    </row>
    <row r="52" spans="1:29" ht="23.25" customHeight="1">
      <c r="A52" s="96"/>
      <c r="B52" s="285"/>
      <c r="C52" s="127"/>
      <c r="D52" s="127"/>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92"/>
    </row>
    <row r="53" spans="1:29" s="130" customFormat="1" ht="23.25" customHeight="1">
      <c r="A53" s="401" t="s">
        <v>33</v>
      </c>
      <c r="B53" s="402"/>
      <c r="C53" s="228">
        <f>SUM(C54,'040'!C12,'040'!C16,'040'!C20)</f>
        <v>2874</v>
      </c>
      <c r="D53" s="228">
        <f>SUM(D54,'040'!D12,'040'!D16,'040'!D20)</f>
        <v>19834</v>
      </c>
      <c r="E53" s="228">
        <f>SUM(E54,'040'!E12,'040'!E16,'040'!E20)</f>
        <v>6</v>
      </c>
      <c r="F53" s="228">
        <f>SUM(F54,'040'!F12,'040'!F16,'040'!F20)</f>
        <v>78</v>
      </c>
      <c r="G53" s="228">
        <f>SUM(G54,'040'!G12,'040'!G16,'040'!G20)</f>
        <v>2868</v>
      </c>
      <c r="H53" s="228">
        <f>SUM(H54,'040'!H12,'040'!H16,'040'!H20)</f>
        <v>19756</v>
      </c>
      <c r="I53" s="228">
        <f>SUM(I54,'040'!I12,'040'!I16,'040'!I20)</f>
        <v>9</v>
      </c>
      <c r="J53" s="228">
        <f>SUM(J54,'040'!J12,'040'!J16,'040'!J20)</f>
        <v>93</v>
      </c>
      <c r="K53" s="228">
        <f>SUM(K54,'040'!K12,'040'!K16,'040'!K20)</f>
        <v>367</v>
      </c>
      <c r="L53" s="228">
        <f>SUM(L54,'040'!L12,'040'!L16,'040'!L20)</f>
        <v>1737</v>
      </c>
      <c r="M53" s="228">
        <f>SUM(M54,'040'!M12,'040'!M16,'040'!M20)</f>
        <v>988</v>
      </c>
      <c r="N53" s="228">
        <f>SUM(N54,'040'!N12,'040'!N16,'040'!N20)</f>
        <v>10252</v>
      </c>
      <c r="O53" s="228">
        <f>SUM(O54,'040'!O12,'040'!O16,'040'!O20)</f>
        <v>4</v>
      </c>
      <c r="P53" s="228">
        <f>SUM(P54,'040'!P12,'040'!P16,'040'!P20)</f>
        <v>14</v>
      </c>
      <c r="Q53" s="228">
        <f>SUM(Q54,'040'!Q12,'040'!Q16,'040'!Q20)</f>
        <v>78</v>
      </c>
      <c r="R53" s="228">
        <f>SUM(R54,'040'!R12,'040'!R16,'040'!R20)</f>
        <v>753</v>
      </c>
      <c r="S53" s="228">
        <f>SUM(S54,'040'!S12,'040'!S16,'040'!S20)</f>
        <v>879</v>
      </c>
      <c r="T53" s="228">
        <f>SUM(T54,'040'!T12,'040'!T16,'040'!T20)</f>
        <v>3222</v>
      </c>
      <c r="U53" s="228">
        <f>SUM(U54,'040'!U12,'040'!U16,'040'!U20)</f>
        <v>17</v>
      </c>
      <c r="V53" s="228">
        <f>SUM(V54,'040'!V12,'040'!V16,'040'!V20)</f>
        <v>203</v>
      </c>
      <c r="W53" s="228">
        <f>SUM(W54,'040'!W12,'040'!W16,'040'!W20)</f>
        <v>21</v>
      </c>
      <c r="X53" s="228">
        <f>SUM(X54,'040'!X12,'040'!X16,'040'!X20)</f>
        <v>43</v>
      </c>
      <c r="Y53" s="228">
        <f>SUM(Y54,'040'!Y12,'040'!Y16,'040'!Y20)</f>
        <v>481</v>
      </c>
      <c r="Z53" s="228">
        <f>SUM(Z54,'040'!Z12,'040'!Z16,'040'!Z20)</f>
        <v>3073</v>
      </c>
      <c r="AA53" s="228">
        <f>SUM(AA54,'040'!AA12,'040'!AA16,'040'!AA20)</f>
        <v>24</v>
      </c>
      <c r="AB53" s="228">
        <f>SUM(AB54,'040'!AB12,'040'!AB16,'040'!AB20)</f>
        <v>366</v>
      </c>
      <c r="AC53" s="284"/>
    </row>
    <row r="54" spans="1:29" ht="23.25" customHeight="1">
      <c r="A54" s="399" t="s">
        <v>47</v>
      </c>
      <c r="B54" s="400"/>
      <c r="C54" s="127">
        <v>964</v>
      </c>
      <c r="D54" s="127">
        <v>7544</v>
      </c>
      <c r="E54" s="124">
        <v>1</v>
      </c>
      <c r="F54" s="124">
        <v>4</v>
      </c>
      <c r="G54" s="124">
        <v>963</v>
      </c>
      <c r="H54" s="124">
        <v>7540</v>
      </c>
      <c r="I54" s="124" t="s">
        <v>367</v>
      </c>
      <c r="J54" s="124" t="s">
        <v>367</v>
      </c>
      <c r="K54" s="124">
        <v>108</v>
      </c>
      <c r="L54" s="124">
        <v>380</v>
      </c>
      <c r="M54" s="124">
        <v>387</v>
      </c>
      <c r="N54" s="124">
        <v>4922</v>
      </c>
      <c r="O54" s="124">
        <v>1</v>
      </c>
      <c r="P54" s="124">
        <v>7</v>
      </c>
      <c r="Q54" s="124">
        <v>24</v>
      </c>
      <c r="R54" s="124">
        <v>306</v>
      </c>
      <c r="S54" s="124">
        <v>262</v>
      </c>
      <c r="T54" s="124">
        <v>930</v>
      </c>
      <c r="U54" s="124">
        <v>5</v>
      </c>
      <c r="V54" s="124">
        <v>92</v>
      </c>
      <c r="W54" s="124">
        <v>5</v>
      </c>
      <c r="X54" s="124">
        <v>7</v>
      </c>
      <c r="Y54" s="124">
        <v>165</v>
      </c>
      <c r="Z54" s="124">
        <v>783</v>
      </c>
      <c r="AA54" s="124">
        <v>6</v>
      </c>
      <c r="AB54" s="124">
        <v>113</v>
      </c>
      <c r="AC54" s="92"/>
    </row>
    <row r="55" spans="1:29" ht="23.25" customHeight="1">
      <c r="A55" s="96"/>
      <c r="B55" s="283" t="s">
        <v>78</v>
      </c>
      <c r="C55" s="127">
        <v>917</v>
      </c>
      <c r="D55" s="127">
        <v>7006</v>
      </c>
      <c r="E55" s="124">
        <v>1</v>
      </c>
      <c r="F55" s="124">
        <v>4</v>
      </c>
      <c r="G55" s="124">
        <v>916</v>
      </c>
      <c r="H55" s="124">
        <v>7002</v>
      </c>
      <c r="I55" s="124" t="s">
        <v>367</v>
      </c>
      <c r="J55" s="124" t="s">
        <v>367</v>
      </c>
      <c r="K55" s="124">
        <v>108</v>
      </c>
      <c r="L55" s="124">
        <v>380</v>
      </c>
      <c r="M55" s="124">
        <v>387</v>
      </c>
      <c r="N55" s="124">
        <v>4922</v>
      </c>
      <c r="O55" s="124" t="s">
        <v>367</v>
      </c>
      <c r="P55" s="124" t="s">
        <v>367</v>
      </c>
      <c r="Q55" s="124">
        <v>21</v>
      </c>
      <c r="R55" s="124">
        <v>266</v>
      </c>
      <c r="S55" s="124">
        <v>262</v>
      </c>
      <c r="T55" s="124">
        <v>930</v>
      </c>
      <c r="U55" s="124">
        <v>5</v>
      </c>
      <c r="V55" s="124">
        <v>92</v>
      </c>
      <c r="W55" s="124">
        <v>5</v>
      </c>
      <c r="X55" s="124">
        <v>7</v>
      </c>
      <c r="Y55" s="124">
        <v>128</v>
      </c>
      <c r="Z55" s="124">
        <v>405</v>
      </c>
      <c r="AA55" s="124" t="s">
        <v>367</v>
      </c>
      <c r="AB55" s="124" t="s">
        <v>367</v>
      </c>
      <c r="AC55" s="92"/>
    </row>
    <row r="56" spans="1:29" ht="23.25" customHeight="1">
      <c r="A56" s="282"/>
      <c r="B56" s="281" t="s">
        <v>368</v>
      </c>
      <c r="C56" s="280">
        <v>47</v>
      </c>
      <c r="D56" s="279">
        <v>538</v>
      </c>
      <c r="E56" s="279" t="s">
        <v>367</v>
      </c>
      <c r="F56" s="279" t="s">
        <v>367</v>
      </c>
      <c r="G56" s="279">
        <v>47</v>
      </c>
      <c r="H56" s="279">
        <v>538</v>
      </c>
      <c r="I56" s="279" t="s">
        <v>367</v>
      </c>
      <c r="J56" s="279" t="s">
        <v>367</v>
      </c>
      <c r="K56" s="279" t="s">
        <v>367</v>
      </c>
      <c r="L56" s="279" t="s">
        <v>367</v>
      </c>
      <c r="M56" s="279" t="s">
        <v>367</v>
      </c>
      <c r="N56" s="279" t="s">
        <v>367</v>
      </c>
      <c r="O56" s="279">
        <v>1</v>
      </c>
      <c r="P56" s="279">
        <v>7</v>
      </c>
      <c r="Q56" s="279">
        <v>3</v>
      </c>
      <c r="R56" s="279">
        <v>40</v>
      </c>
      <c r="S56" s="279" t="s">
        <v>367</v>
      </c>
      <c r="T56" s="279" t="s">
        <v>367</v>
      </c>
      <c r="U56" s="279" t="s">
        <v>367</v>
      </c>
      <c r="V56" s="279" t="s">
        <v>367</v>
      </c>
      <c r="W56" s="279" t="s">
        <v>367</v>
      </c>
      <c r="X56" s="279" t="s">
        <v>367</v>
      </c>
      <c r="Y56" s="279">
        <v>37</v>
      </c>
      <c r="Z56" s="279">
        <v>378</v>
      </c>
      <c r="AA56" s="279">
        <v>6</v>
      </c>
      <c r="AB56" s="279">
        <v>113</v>
      </c>
      <c r="AC56" s="92"/>
    </row>
    <row r="57" spans="1:29" ht="23.25" customHeight="1">
      <c r="A57" s="92" t="s">
        <v>190</v>
      </c>
      <c r="B57" s="92"/>
      <c r="C57" s="92"/>
      <c r="D57" s="92"/>
      <c r="E57" s="96"/>
      <c r="F57" s="96"/>
      <c r="G57" s="96"/>
      <c r="H57" s="96"/>
      <c r="I57" s="92"/>
      <c r="J57" s="92"/>
      <c r="K57" s="92"/>
      <c r="L57" s="92"/>
      <c r="M57" s="92"/>
      <c r="N57" s="92"/>
      <c r="O57" s="92"/>
      <c r="P57" s="92"/>
      <c r="Q57" s="92"/>
      <c r="R57" s="92"/>
      <c r="S57" s="92"/>
      <c r="T57" s="92"/>
      <c r="U57" s="92"/>
      <c r="V57" s="92"/>
      <c r="W57" s="92"/>
      <c r="X57" s="92"/>
      <c r="Y57" s="92"/>
      <c r="Z57" s="92"/>
      <c r="AA57" s="92"/>
      <c r="AB57" s="92"/>
      <c r="AC57" s="92"/>
    </row>
    <row r="58" spans="1:29" ht="23.25" customHeight="1">
      <c r="A58" s="92"/>
      <c r="B58" s="92"/>
      <c r="C58" s="92"/>
      <c r="D58" s="92"/>
      <c r="E58" s="96"/>
      <c r="F58" s="96"/>
      <c r="G58" s="96"/>
      <c r="H58" s="96"/>
      <c r="I58" s="92"/>
      <c r="J58" s="92"/>
      <c r="K58" s="92"/>
      <c r="L58" s="92"/>
      <c r="M58" s="92"/>
      <c r="N58" s="92"/>
      <c r="O58" s="92"/>
      <c r="P58" s="92"/>
      <c r="Q58" s="92"/>
      <c r="R58" s="92"/>
      <c r="S58" s="92"/>
      <c r="T58" s="92"/>
      <c r="U58" s="92"/>
      <c r="V58" s="92"/>
      <c r="W58" s="92"/>
      <c r="X58" s="92"/>
      <c r="Y58" s="92"/>
      <c r="Z58" s="92"/>
      <c r="AA58" s="92"/>
      <c r="AB58" s="92"/>
      <c r="AC58" s="92"/>
    </row>
    <row r="59" spans="1:29" ht="23.25" customHeight="1">
      <c r="A59" s="92"/>
      <c r="B59" s="92"/>
      <c r="C59" s="92"/>
      <c r="D59" s="92"/>
      <c r="E59" s="96"/>
      <c r="F59" s="96"/>
      <c r="G59" s="96"/>
      <c r="H59" s="96"/>
      <c r="I59" s="92"/>
      <c r="J59" s="92"/>
      <c r="K59" s="92"/>
      <c r="L59" s="92"/>
      <c r="M59" s="92"/>
      <c r="N59" s="92"/>
      <c r="O59" s="92"/>
      <c r="P59" s="92"/>
      <c r="Q59" s="92"/>
      <c r="R59" s="92"/>
      <c r="S59" s="92"/>
      <c r="T59" s="92"/>
      <c r="U59" s="92"/>
      <c r="V59" s="92"/>
      <c r="W59" s="92"/>
      <c r="X59" s="92"/>
      <c r="Y59" s="92"/>
      <c r="Z59" s="92"/>
      <c r="AA59" s="92"/>
      <c r="AB59" s="92"/>
      <c r="AC59" s="92"/>
    </row>
    <row r="60" spans="1:29" ht="23.25" customHeight="1">
      <c r="A60" s="92"/>
      <c r="B60" s="92"/>
      <c r="C60" s="92"/>
      <c r="D60" s="92"/>
      <c r="E60" s="96"/>
      <c r="F60" s="96"/>
      <c r="G60" s="96"/>
      <c r="H60" s="96"/>
      <c r="I60" s="92"/>
      <c r="J60" s="92"/>
      <c r="K60" s="92"/>
      <c r="L60" s="92"/>
      <c r="M60" s="92"/>
      <c r="N60" s="92"/>
      <c r="O60" s="92"/>
      <c r="P60" s="92"/>
      <c r="Q60" s="92"/>
      <c r="R60" s="92"/>
      <c r="S60" s="92"/>
      <c r="T60" s="92"/>
      <c r="U60" s="92"/>
      <c r="V60" s="92"/>
      <c r="W60" s="92"/>
      <c r="X60" s="92"/>
      <c r="Y60" s="92"/>
      <c r="Z60" s="92"/>
      <c r="AA60" s="92"/>
      <c r="AB60" s="92"/>
      <c r="AC60" s="92"/>
    </row>
    <row r="61" spans="1:29" ht="23.25" customHeight="1">
      <c r="A61" s="92"/>
      <c r="B61" s="92"/>
      <c r="C61" s="92"/>
      <c r="D61" s="92"/>
      <c r="E61" s="96"/>
      <c r="F61" s="96"/>
      <c r="G61" s="96"/>
      <c r="H61" s="96"/>
      <c r="I61" s="92"/>
      <c r="J61" s="92"/>
      <c r="K61" s="92"/>
      <c r="L61" s="92"/>
      <c r="M61" s="92"/>
      <c r="N61" s="92"/>
      <c r="O61" s="92"/>
      <c r="P61" s="92"/>
      <c r="Q61" s="92"/>
      <c r="R61" s="92"/>
      <c r="S61" s="92"/>
      <c r="T61" s="92"/>
      <c r="U61" s="92"/>
      <c r="V61" s="92"/>
      <c r="W61" s="92"/>
      <c r="X61" s="92"/>
      <c r="Y61" s="92"/>
      <c r="Z61" s="92"/>
      <c r="AA61" s="92"/>
      <c r="AB61" s="92"/>
      <c r="AC61" s="92"/>
    </row>
    <row r="62" spans="1:29" ht="23.25" customHeight="1">
      <c r="A62" s="92"/>
      <c r="B62" s="92"/>
      <c r="C62" s="92"/>
      <c r="D62" s="92"/>
      <c r="E62" s="96"/>
      <c r="F62" s="96"/>
      <c r="G62" s="96"/>
      <c r="H62" s="96"/>
      <c r="I62" s="92"/>
      <c r="J62" s="92"/>
      <c r="K62" s="92"/>
      <c r="L62" s="92"/>
      <c r="M62" s="92"/>
      <c r="N62" s="92"/>
      <c r="O62" s="92"/>
      <c r="P62" s="92"/>
      <c r="Q62" s="92"/>
      <c r="R62" s="92"/>
      <c r="S62" s="92"/>
      <c r="T62" s="92"/>
      <c r="U62" s="92"/>
      <c r="V62" s="92"/>
      <c r="W62" s="92"/>
      <c r="X62" s="92"/>
      <c r="Y62" s="92"/>
      <c r="Z62" s="92"/>
      <c r="AA62" s="92"/>
      <c r="AB62" s="92"/>
      <c r="AC62" s="92"/>
    </row>
    <row r="63" spans="1:29" ht="23.25" customHeight="1">
      <c r="A63" s="92"/>
      <c r="B63" s="92"/>
      <c r="C63" s="92"/>
      <c r="D63" s="92"/>
      <c r="E63" s="96"/>
      <c r="F63" s="96"/>
      <c r="G63" s="96"/>
      <c r="H63" s="96"/>
      <c r="I63" s="92"/>
      <c r="J63" s="92"/>
      <c r="K63" s="92"/>
      <c r="L63" s="92"/>
      <c r="M63" s="92"/>
      <c r="N63" s="92"/>
      <c r="O63" s="92"/>
      <c r="P63" s="92"/>
      <c r="Q63" s="92"/>
      <c r="R63" s="92"/>
      <c r="S63" s="92"/>
      <c r="T63" s="92"/>
      <c r="U63" s="92"/>
      <c r="V63" s="92"/>
      <c r="W63" s="92"/>
      <c r="X63" s="92"/>
      <c r="Y63" s="92"/>
      <c r="Z63" s="92"/>
      <c r="AA63" s="92"/>
      <c r="AB63" s="92"/>
      <c r="AC63" s="92"/>
    </row>
    <row r="64" spans="1:29" ht="23.25" customHeight="1">
      <c r="A64" s="92"/>
      <c r="B64" s="92"/>
      <c r="C64" s="92"/>
      <c r="D64" s="92"/>
      <c r="E64" s="96"/>
      <c r="F64" s="96"/>
      <c r="G64" s="96"/>
      <c r="H64" s="96"/>
      <c r="I64" s="92"/>
      <c r="J64" s="92"/>
      <c r="K64" s="92"/>
      <c r="L64" s="92"/>
      <c r="M64" s="92"/>
      <c r="N64" s="92"/>
      <c r="O64" s="92"/>
      <c r="P64" s="92"/>
      <c r="Q64" s="92"/>
      <c r="R64" s="92"/>
      <c r="S64" s="92"/>
      <c r="T64" s="92"/>
      <c r="U64" s="92"/>
      <c r="V64" s="92"/>
      <c r="W64" s="92"/>
      <c r="X64" s="92"/>
      <c r="Y64" s="92"/>
      <c r="Z64" s="92"/>
      <c r="AA64" s="92"/>
      <c r="AB64" s="92"/>
      <c r="AC64" s="92"/>
    </row>
    <row r="65" spans="1:29" ht="23.25" customHeight="1">
      <c r="A65" s="92"/>
      <c r="B65" s="92"/>
      <c r="C65" s="92"/>
      <c r="D65" s="92"/>
      <c r="E65" s="96"/>
      <c r="F65" s="96"/>
      <c r="G65" s="96"/>
      <c r="H65" s="96"/>
      <c r="I65" s="92"/>
      <c r="J65" s="92"/>
      <c r="K65" s="92"/>
      <c r="L65" s="92"/>
      <c r="M65" s="92"/>
      <c r="N65" s="92"/>
      <c r="O65" s="92"/>
      <c r="P65" s="92"/>
      <c r="Q65" s="92"/>
      <c r="R65" s="92"/>
      <c r="S65" s="92"/>
      <c r="T65" s="92"/>
      <c r="U65" s="92"/>
      <c r="V65" s="92"/>
      <c r="W65" s="92"/>
      <c r="X65" s="92"/>
      <c r="Y65" s="92"/>
      <c r="Z65" s="92"/>
      <c r="AA65" s="92"/>
      <c r="AB65" s="92"/>
      <c r="AC65" s="92"/>
    </row>
    <row r="66" spans="1:29" ht="23.25" customHeight="1">
      <c r="A66" s="92"/>
      <c r="B66" s="92"/>
      <c r="C66" s="92"/>
      <c r="D66" s="92"/>
      <c r="E66" s="96"/>
      <c r="F66" s="96"/>
      <c r="G66" s="96"/>
      <c r="H66" s="96"/>
      <c r="I66" s="92"/>
      <c r="J66" s="92"/>
      <c r="K66" s="92"/>
      <c r="L66" s="92"/>
      <c r="M66" s="92"/>
      <c r="N66" s="92"/>
      <c r="O66" s="92"/>
      <c r="P66" s="92"/>
      <c r="Q66" s="92"/>
      <c r="R66" s="92"/>
      <c r="S66" s="92"/>
      <c r="T66" s="92"/>
      <c r="U66" s="92"/>
      <c r="V66" s="92"/>
      <c r="W66" s="92"/>
      <c r="X66" s="92"/>
      <c r="Y66" s="92"/>
      <c r="Z66" s="92"/>
      <c r="AA66" s="92"/>
      <c r="AB66" s="92"/>
      <c r="AC66" s="92"/>
    </row>
    <row r="67" spans="1:29" ht="23.25" customHeight="1">
      <c r="A67" s="92"/>
      <c r="B67" s="92"/>
      <c r="C67" s="92"/>
      <c r="D67" s="92"/>
      <c r="E67" s="96"/>
      <c r="F67" s="96"/>
      <c r="G67" s="96"/>
      <c r="H67" s="96"/>
      <c r="I67" s="92"/>
      <c r="J67" s="92"/>
      <c r="K67" s="92"/>
      <c r="L67" s="92"/>
      <c r="M67" s="92"/>
      <c r="N67" s="92"/>
      <c r="O67" s="92"/>
      <c r="P67" s="92"/>
      <c r="Q67" s="92"/>
      <c r="R67" s="92"/>
      <c r="S67" s="92"/>
      <c r="T67" s="92"/>
      <c r="U67" s="92"/>
      <c r="V67" s="92"/>
      <c r="W67" s="92"/>
      <c r="X67" s="92"/>
      <c r="Y67" s="92"/>
      <c r="Z67" s="92"/>
      <c r="AA67" s="92"/>
      <c r="AB67" s="92"/>
      <c r="AC67" s="92"/>
    </row>
    <row r="68" spans="1:29" ht="23.25" customHeight="1">
      <c r="A68" s="92"/>
      <c r="B68" s="92"/>
      <c r="C68" s="92"/>
      <c r="D68" s="92"/>
      <c r="E68" s="96"/>
      <c r="F68" s="96"/>
      <c r="G68" s="96"/>
      <c r="H68" s="96"/>
      <c r="I68" s="92"/>
      <c r="J68" s="92"/>
      <c r="K68" s="92"/>
      <c r="L68" s="92"/>
      <c r="M68" s="92"/>
      <c r="N68" s="92"/>
      <c r="O68" s="92"/>
      <c r="P68" s="92"/>
      <c r="Q68" s="92"/>
      <c r="R68" s="92"/>
      <c r="S68" s="92"/>
      <c r="T68" s="92"/>
      <c r="U68" s="92"/>
      <c r="V68" s="92"/>
      <c r="W68" s="92"/>
      <c r="X68" s="92"/>
      <c r="Y68" s="92"/>
      <c r="Z68" s="92"/>
      <c r="AA68" s="92"/>
      <c r="AB68" s="92"/>
      <c r="AC68" s="92"/>
    </row>
    <row r="69" spans="1:29" ht="23.25" customHeight="1">
      <c r="A69" s="92"/>
      <c r="B69" s="92"/>
      <c r="C69" s="92"/>
      <c r="D69" s="92"/>
      <c r="E69" s="96"/>
      <c r="F69" s="96"/>
      <c r="G69" s="96"/>
      <c r="H69" s="96"/>
      <c r="I69" s="92"/>
      <c r="J69" s="92"/>
      <c r="K69" s="92"/>
      <c r="L69" s="92"/>
      <c r="M69" s="92"/>
      <c r="N69" s="92"/>
      <c r="O69" s="92"/>
      <c r="P69" s="92"/>
      <c r="Q69" s="92"/>
      <c r="R69" s="92"/>
      <c r="S69" s="92"/>
      <c r="T69" s="92"/>
      <c r="U69" s="92"/>
      <c r="V69" s="92"/>
      <c r="W69" s="92"/>
      <c r="X69" s="92"/>
      <c r="Y69" s="92"/>
      <c r="Z69" s="92"/>
      <c r="AA69" s="92"/>
      <c r="AB69" s="92"/>
      <c r="AC69" s="92"/>
    </row>
    <row r="70" spans="1:29" ht="23.25" customHeight="1">
      <c r="A70" s="92"/>
      <c r="B70" s="92"/>
      <c r="C70" s="92"/>
      <c r="D70" s="92"/>
      <c r="E70" s="96"/>
      <c r="F70" s="96"/>
      <c r="G70" s="96"/>
      <c r="H70" s="96"/>
      <c r="I70" s="92"/>
      <c r="J70" s="92"/>
      <c r="K70" s="92"/>
      <c r="L70" s="92"/>
      <c r="M70" s="92"/>
      <c r="N70" s="92"/>
      <c r="O70" s="92"/>
      <c r="P70" s="92"/>
      <c r="Q70" s="92"/>
      <c r="R70" s="92"/>
      <c r="S70" s="92"/>
      <c r="T70" s="92"/>
      <c r="U70" s="92"/>
      <c r="V70" s="92"/>
      <c r="W70" s="92"/>
      <c r="X70" s="92"/>
      <c r="Y70" s="92"/>
      <c r="Z70" s="92"/>
      <c r="AA70" s="92"/>
      <c r="AB70" s="92"/>
      <c r="AC70" s="92"/>
    </row>
    <row r="71" spans="1:29" ht="23.25" customHeight="1">
      <c r="A71" s="92"/>
      <c r="B71" s="92"/>
      <c r="C71" s="92"/>
      <c r="D71" s="92"/>
      <c r="E71" s="96"/>
      <c r="F71" s="96"/>
      <c r="G71" s="96"/>
      <c r="H71" s="96"/>
      <c r="I71" s="92"/>
      <c r="J71" s="92"/>
      <c r="K71" s="92"/>
      <c r="L71" s="92"/>
      <c r="M71" s="92"/>
      <c r="N71" s="92"/>
      <c r="O71" s="92"/>
      <c r="P71" s="92"/>
      <c r="Q71" s="92"/>
      <c r="R71" s="92"/>
      <c r="S71" s="92"/>
      <c r="T71" s="92"/>
      <c r="U71" s="92"/>
      <c r="V71" s="92"/>
      <c r="W71" s="92"/>
      <c r="X71" s="92"/>
      <c r="Y71" s="92"/>
      <c r="Z71" s="92"/>
      <c r="AA71" s="92"/>
      <c r="AB71" s="92"/>
      <c r="AC71" s="92"/>
    </row>
    <row r="72" spans="1:29" ht="23.25" customHeight="1">
      <c r="A72" s="92"/>
      <c r="B72" s="92"/>
      <c r="C72" s="92"/>
      <c r="D72" s="92"/>
      <c r="E72" s="96"/>
      <c r="F72" s="96"/>
      <c r="G72" s="96"/>
      <c r="H72" s="96"/>
      <c r="I72" s="92"/>
      <c r="J72" s="92"/>
      <c r="K72" s="92"/>
      <c r="L72" s="92"/>
      <c r="M72" s="92"/>
      <c r="N72" s="92"/>
      <c r="O72" s="92"/>
      <c r="P72" s="92"/>
      <c r="Q72" s="92"/>
      <c r="R72" s="92"/>
      <c r="S72" s="92"/>
      <c r="T72" s="92"/>
      <c r="U72" s="92"/>
      <c r="V72" s="92"/>
      <c r="W72" s="92"/>
      <c r="X72" s="92"/>
      <c r="Y72" s="92"/>
      <c r="Z72" s="92"/>
      <c r="AA72" s="92"/>
      <c r="AB72" s="92"/>
      <c r="AC72" s="92"/>
    </row>
    <row r="73" spans="1:29" ht="23.25" customHeight="1">
      <c r="A73" s="92"/>
      <c r="B73" s="92"/>
      <c r="C73" s="92"/>
      <c r="D73" s="92"/>
      <c r="E73" s="96"/>
      <c r="F73" s="96"/>
      <c r="G73" s="96"/>
      <c r="H73" s="96"/>
      <c r="I73" s="92"/>
      <c r="J73" s="92"/>
      <c r="K73" s="92"/>
      <c r="L73" s="92"/>
      <c r="M73" s="92"/>
      <c r="N73" s="92"/>
      <c r="O73" s="92"/>
      <c r="P73" s="92"/>
      <c r="Q73" s="92"/>
      <c r="R73" s="92"/>
      <c r="S73" s="92"/>
      <c r="T73" s="92"/>
      <c r="U73" s="92"/>
      <c r="V73" s="92"/>
      <c r="W73" s="92"/>
      <c r="X73" s="92"/>
      <c r="Y73" s="92"/>
      <c r="Z73" s="92"/>
      <c r="AA73" s="92"/>
      <c r="AB73" s="92"/>
      <c r="AC73" s="92"/>
    </row>
    <row r="74" spans="1:29" ht="23.25" customHeight="1">
      <c r="A74" s="92"/>
      <c r="B74" s="92"/>
      <c r="C74" s="92"/>
      <c r="D74" s="92"/>
      <c r="E74" s="96"/>
      <c r="F74" s="96"/>
      <c r="G74" s="96"/>
      <c r="H74" s="96"/>
      <c r="I74" s="92"/>
      <c r="J74" s="92"/>
      <c r="K74" s="92"/>
      <c r="L74" s="92"/>
      <c r="M74" s="92"/>
      <c r="N74" s="92"/>
      <c r="O74" s="92"/>
      <c r="P74" s="92"/>
      <c r="Q74" s="92"/>
      <c r="R74" s="92"/>
      <c r="S74" s="92"/>
      <c r="T74" s="92"/>
      <c r="U74" s="92"/>
      <c r="V74" s="92"/>
      <c r="W74" s="92"/>
      <c r="X74" s="92"/>
      <c r="Y74" s="92"/>
      <c r="Z74" s="92"/>
      <c r="AA74" s="92"/>
      <c r="AB74" s="92"/>
      <c r="AC74" s="92"/>
    </row>
    <row r="75" spans="1:29" ht="23.25" customHeight="1">
      <c r="A75" s="92"/>
      <c r="B75" s="92"/>
      <c r="C75" s="92"/>
      <c r="D75" s="92"/>
      <c r="E75" s="96"/>
      <c r="F75" s="96"/>
      <c r="G75" s="96"/>
      <c r="H75" s="96"/>
      <c r="I75" s="92"/>
      <c r="J75" s="92"/>
      <c r="K75" s="92"/>
      <c r="L75" s="92"/>
      <c r="M75" s="92"/>
      <c r="N75" s="92"/>
      <c r="O75" s="92"/>
      <c r="P75" s="92"/>
      <c r="Q75" s="92"/>
      <c r="R75" s="92"/>
      <c r="S75" s="92"/>
      <c r="T75" s="92"/>
      <c r="U75" s="92"/>
      <c r="V75" s="92"/>
      <c r="W75" s="92"/>
      <c r="X75" s="92"/>
      <c r="Y75" s="92"/>
      <c r="Z75" s="92"/>
      <c r="AA75" s="92"/>
      <c r="AB75" s="92"/>
      <c r="AC75" s="92"/>
    </row>
    <row r="76" spans="1:29" ht="23.25" customHeight="1">
      <c r="A76" s="92"/>
      <c r="B76" s="92"/>
      <c r="C76" s="92"/>
      <c r="D76" s="92"/>
      <c r="E76" s="96"/>
      <c r="F76" s="96"/>
      <c r="G76" s="96"/>
      <c r="H76" s="96"/>
      <c r="I76" s="92"/>
      <c r="J76" s="92"/>
      <c r="K76" s="92"/>
      <c r="L76" s="92"/>
      <c r="M76" s="92"/>
      <c r="N76" s="92"/>
      <c r="O76" s="92"/>
      <c r="P76" s="92"/>
      <c r="Q76" s="92"/>
      <c r="R76" s="92"/>
      <c r="S76" s="92"/>
      <c r="T76" s="92"/>
      <c r="U76" s="92"/>
      <c r="V76" s="92"/>
      <c r="W76" s="92"/>
      <c r="X76" s="92"/>
      <c r="Y76" s="92"/>
      <c r="Z76" s="92"/>
      <c r="AA76" s="92"/>
      <c r="AB76" s="92"/>
      <c r="AC76" s="92"/>
    </row>
    <row r="77" spans="1:29" ht="23.25" customHeight="1">
      <c r="A77" s="92"/>
      <c r="B77" s="92"/>
      <c r="C77" s="92"/>
      <c r="D77" s="92"/>
      <c r="E77" s="96"/>
      <c r="F77" s="96"/>
      <c r="G77" s="96"/>
      <c r="H77" s="96"/>
      <c r="I77" s="92"/>
      <c r="J77" s="92"/>
      <c r="K77" s="92"/>
      <c r="L77" s="92"/>
      <c r="M77" s="92"/>
      <c r="N77" s="92"/>
      <c r="O77" s="92"/>
      <c r="P77" s="92"/>
      <c r="Q77" s="92"/>
      <c r="R77" s="92"/>
      <c r="S77" s="92"/>
      <c r="T77" s="92"/>
      <c r="U77" s="92"/>
      <c r="V77" s="92"/>
      <c r="W77" s="92"/>
      <c r="X77" s="92"/>
      <c r="Y77" s="92"/>
      <c r="Z77" s="92"/>
      <c r="AA77" s="92"/>
      <c r="AB77" s="92"/>
      <c r="AC77" s="92"/>
    </row>
    <row r="78" spans="1:29" ht="23.25" customHeight="1">
      <c r="A78" s="92"/>
      <c r="B78" s="92"/>
      <c r="C78" s="92"/>
      <c r="D78" s="92"/>
      <c r="E78" s="96"/>
      <c r="F78" s="96"/>
      <c r="G78" s="96"/>
      <c r="H78" s="96"/>
      <c r="I78" s="92"/>
      <c r="J78" s="92"/>
      <c r="K78" s="92"/>
      <c r="L78" s="92"/>
      <c r="M78" s="92"/>
      <c r="N78" s="92"/>
      <c r="O78" s="92"/>
      <c r="P78" s="92"/>
      <c r="Q78" s="92"/>
      <c r="R78" s="92"/>
      <c r="S78" s="92"/>
      <c r="T78" s="92"/>
      <c r="U78" s="92"/>
      <c r="V78" s="92"/>
      <c r="W78" s="92"/>
      <c r="X78" s="92"/>
      <c r="Y78" s="92"/>
      <c r="Z78" s="92"/>
      <c r="AA78" s="92"/>
      <c r="AB78" s="92"/>
      <c r="AC78" s="92"/>
    </row>
    <row r="79" spans="1:29" ht="23.25" customHeight="1">
      <c r="A79" s="92"/>
      <c r="B79" s="92"/>
      <c r="C79" s="92"/>
      <c r="D79" s="92"/>
      <c r="E79" s="96"/>
      <c r="F79" s="96"/>
      <c r="G79" s="96"/>
      <c r="H79" s="96"/>
      <c r="I79" s="92"/>
      <c r="J79" s="92"/>
      <c r="K79" s="92"/>
      <c r="L79" s="92"/>
      <c r="M79" s="92"/>
      <c r="N79" s="92"/>
      <c r="O79" s="92"/>
      <c r="P79" s="92"/>
      <c r="Q79" s="92"/>
      <c r="R79" s="92"/>
      <c r="S79" s="92"/>
      <c r="T79" s="92"/>
      <c r="U79" s="92"/>
      <c r="V79" s="92"/>
      <c r="W79" s="92"/>
      <c r="X79" s="92"/>
      <c r="Y79" s="92"/>
      <c r="Z79" s="92"/>
      <c r="AA79" s="92"/>
      <c r="AB79" s="92"/>
      <c r="AC79" s="92"/>
    </row>
    <row r="80" spans="1:29" ht="23.25" customHeight="1">
      <c r="A80" s="92"/>
      <c r="B80" s="92"/>
      <c r="C80" s="92"/>
      <c r="D80" s="92"/>
      <c r="E80" s="96"/>
      <c r="F80" s="96"/>
      <c r="G80" s="96"/>
      <c r="H80" s="96"/>
      <c r="I80" s="92"/>
      <c r="J80" s="92"/>
      <c r="K80" s="92"/>
      <c r="L80" s="92"/>
      <c r="M80" s="92"/>
      <c r="N80" s="92"/>
      <c r="O80" s="92"/>
      <c r="P80" s="92"/>
      <c r="Q80" s="92"/>
      <c r="R80" s="92"/>
      <c r="S80" s="92"/>
      <c r="T80" s="92"/>
      <c r="U80" s="92"/>
      <c r="V80" s="92"/>
      <c r="W80" s="92"/>
      <c r="X80" s="92"/>
      <c r="Y80" s="92"/>
      <c r="Z80" s="92"/>
      <c r="AA80" s="92"/>
      <c r="AB80" s="92"/>
      <c r="AC80" s="92"/>
    </row>
    <row r="81" spans="1:29" ht="23.25" customHeight="1">
      <c r="A81" s="92"/>
      <c r="B81" s="92"/>
      <c r="C81" s="92"/>
      <c r="D81" s="92"/>
      <c r="E81" s="96"/>
      <c r="F81" s="96"/>
      <c r="G81" s="96"/>
      <c r="H81" s="96"/>
      <c r="I81" s="92"/>
      <c r="J81" s="92"/>
      <c r="K81" s="92"/>
      <c r="L81" s="92"/>
      <c r="M81" s="92"/>
      <c r="N81" s="92"/>
      <c r="O81" s="92"/>
      <c r="P81" s="92"/>
      <c r="Q81" s="92"/>
      <c r="R81" s="92"/>
      <c r="S81" s="92"/>
      <c r="T81" s="92"/>
      <c r="U81" s="92"/>
      <c r="V81" s="92"/>
      <c r="W81" s="92"/>
      <c r="X81" s="92"/>
      <c r="Y81" s="92"/>
      <c r="Z81" s="92"/>
      <c r="AA81" s="92"/>
      <c r="AB81" s="92"/>
      <c r="AC81" s="92"/>
    </row>
    <row r="82" spans="1:29" ht="23.25" customHeight="1">
      <c r="A82" s="92"/>
      <c r="B82" s="92"/>
      <c r="C82" s="92"/>
      <c r="D82" s="92"/>
      <c r="E82" s="96"/>
      <c r="F82" s="96"/>
      <c r="G82" s="96"/>
      <c r="H82" s="96"/>
      <c r="I82" s="92"/>
      <c r="J82" s="92"/>
      <c r="K82" s="92"/>
      <c r="L82" s="92"/>
      <c r="M82" s="92"/>
      <c r="N82" s="92"/>
      <c r="O82" s="92"/>
      <c r="P82" s="92"/>
      <c r="Q82" s="92"/>
      <c r="R82" s="92"/>
      <c r="S82" s="92"/>
      <c r="T82" s="92"/>
      <c r="U82" s="92"/>
      <c r="V82" s="92"/>
      <c r="W82" s="92"/>
      <c r="X82" s="92"/>
      <c r="Y82" s="92"/>
      <c r="Z82" s="92"/>
      <c r="AA82" s="92"/>
      <c r="AB82" s="92"/>
      <c r="AC82" s="92"/>
    </row>
    <row r="83" spans="1:29" ht="23.25" customHeight="1">
      <c r="A83" s="92"/>
      <c r="B83" s="92"/>
      <c r="C83" s="92"/>
      <c r="D83" s="92"/>
      <c r="E83" s="96"/>
      <c r="F83" s="96"/>
      <c r="G83" s="96"/>
      <c r="H83" s="96"/>
      <c r="I83" s="92"/>
      <c r="J83" s="92"/>
      <c r="K83" s="92"/>
      <c r="L83" s="92"/>
      <c r="M83" s="92"/>
      <c r="N83" s="92"/>
      <c r="O83" s="92"/>
      <c r="P83" s="92"/>
      <c r="Q83" s="92"/>
      <c r="R83" s="92"/>
      <c r="S83" s="92"/>
      <c r="T83" s="92"/>
      <c r="U83" s="92"/>
      <c r="V83" s="92"/>
      <c r="W83" s="92"/>
      <c r="X83" s="92"/>
      <c r="Y83" s="92"/>
      <c r="Z83" s="92"/>
      <c r="AA83" s="92"/>
      <c r="AB83" s="92"/>
      <c r="AC83" s="92"/>
    </row>
    <row r="84" spans="1:29" ht="23.25" customHeight="1">
      <c r="A84" s="92"/>
      <c r="B84" s="92"/>
      <c r="C84" s="92"/>
      <c r="D84" s="92"/>
      <c r="E84" s="92"/>
      <c r="F84" s="96"/>
      <c r="G84" s="96"/>
      <c r="H84" s="96"/>
      <c r="I84" s="92"/>
      <c r="J84" s="92"/>
      <c r="K84" s="92"/>
      <c r="L84" s="92"/>
      <c r="M84" s="92"/>
      <c r="N84" s="92"/>
      <c r="O84" s="92"/>
      <c r="P84" s="92"/>
      <c r="Q84" s="92"/>
      <c r="R84" s="92"/>
      <c r="S84" s="92"/>
      <c r="T84" s="92"/>
      <c r="U84" s="92"/>
      <c r="V84" s="92"/>
      <c r="W84" s="92"/>
      <c r="X84" s="92"/>
      <c r="Y84" s="92"/>
      <c r="Z84" s="92"/>
      <c r="AA84" s="92"/>
      <c r="AB84" s="92"/>
      <c r="AC84" s="92"/>
    </row>
    <row r="85" spans="1:29" ht="23.25" customHeight="1">
      <c r="A85" s="92"/>
      <c r="B85" s="92"/>
      <c r="C85" s="92"/>
      <c r="D85" s="92"/>
      <c r="E85" s="92"/>
      <c r="F85" s="96"/>
      <c r="G85" s="96"/>
      <c r="H85" s="96"/>
      <c r="I85" s="92"/>
      <c r="J85" s="92"/>
      <c r="K85" s="92"/>
      <c r="L85" s="92"/>
      <c r="M85" s="92"/>
      <c r="N85" s="92"/>
      <c r="O85" s="92"/>
      <c r="P85" s="92"/>
      <c r="Q85" s="92"/>
      <c r="R85" s="92"/>
      <c r="S85" s="92"/>
      <c r="T85" s="92"/>
      <c r="U85" s="92"/>
      <c r="V85" s="92"/>
      <c r="W85" s="92"/>
      <c r="X85" s="92"/>
      <c r="Y85" s="92"/>
      <c r="Z85" s="92"/>
      <c r="AA85" s="92"/>
      <c r="AB85" s="92"/>
      <c r="AC85" s="92"/>
    </row>
    <row r="86" spans="1:29" ht="23.25" customHeight="1">
      <c r="A86" s="92"/>
      <c r="B86" s="92"/>
      <c r="C86" s="92"/>
      <c r="D86" s="92"/>
      <c r="E86" s="92"/>
      <c r="F86" s="96"/>
      <c r="G86" s="96"/>
      <c r="H86" s="96"/>
      <c r="I86" s="92"/>
      <c r="J86" s="92"/>
      <c r="K86" s="92"/>
      <c r="L86" s="92"/>
      <c r="M86" s="92"/>
      <c r="N86" s="92"/>
      <c r="O86" s="92"/>
      <c r="P86" s="92"/>
      <c r="Q86" s="92"/>
      <c r="R86" s="92"/>
      <c r="S86" s="92"/>
      <c r="T86" s="92"/>
      <c r="U86" s="92"/>
      <c r="V86" s="92"/>
      <c r="W86" s="92"/>
      <c r="X86" s="92"/>
      <c r="Y86" s="92"/>
      <c r="Z86" s="92"/>
      <c r="AA86" s="92"/>
      <c r="AB86" s="92"/>
      <c r="AC86" s="92"/>
    </row>
    <row r="87" spans="1:29" ht="23.25" customHeight="1">
      <c r="A87" s="92"/>
      <c r="B87" s="92"/>
      <c r="C87" s="92"/>
      <c r="D87" s="92"/>
      <c r="E87" s="92"/>
      <c r="F87" s="96"/>
      <c r="G87" s="96"/>
      <c r="H87" s="96"/>
      <c r="I87" s="92"/>
      <c r="J87" s="92"/>
      <c r="K87" s="92"/>
      <c r="L87" s="92"/>
      <c r="M87" s="92"/>
      <c r="N87" s="92"/>
      <c r="O87" s="92"/>
      <c r="P87" s="92"/>
      <c r="Q87" s="92"/>
      <c r="R87" s="92"/>
      <c r="S87" s="92"/>
      <c r="T87" s="92"/>
      <c r="U87" s="92"/>
      <c r="V87" s="92"/>
      <c r="W87" s="92"/>
      <c r="X87" s="92"/>
      <c r="Y87" s="92"/>
      <c r="Z87" s="92"/>
      <c r="AA87" s="92"/>
      <c r="AB87" s="92"/>
      <c r="AC87" s="92"/>
    </row>
    <row r="88" spans="1:29" ht="23.25" customHeight="1">
      <c r="A88" s="92"/>
      <c r="B88" s="92"/>
      <c r="C88" s="92"/>
      <c r="D88" s="92"/>
      <c r="E88" s="92"/>
      <c r="F88" s="96"/>
      <c r="G88" s="96"/>
      <c r="H88" s="96"/>
      <c r="I88" s="92"/>
      <c r="J88" s="92"/>
      <c r="K88" s="92"/>
      <c r="L88" s="92"/>
      <c r="M88" s="92"/>
      <c r="N88" s="92"/>
      <c r="O88" s="92"/>
      <c r="P88" s="92"/>
      <c r="Q88" s="92"/>
      <c r="R88" s="92"/>
      <c r="S88" s="92"/>
      <c r="T88" s="92"/>
      <c r="U88" s="92"/>
      <c r="V88" s="92"/>
      <c r="W88" s="92"/>
      <c r="X88" s="92"/>
      <c r="Y88" s="92"/>
      <c r="Z88" s="92"/>
      <c r="AA88" s="92"/>
      <c r="AB88" s="92"/>
      <c r="AC88" s="92"/>
    </row>
  </sheetData>
  <sheetProtection/>
  <mergeCells count="28">
    <mergeCell ref="C7:D8"/>
    <mergeCell ref="A49:B49"/>
    <mergeCell ref="A5:AB5"/>
    <mergeCell ref="A7:B10"/>
    <mergeCell ref="A12:B12"/>
    <mergeCell ref="A16:B16"/>
    <mergeCell ref="AA7:AB8"/>
    <mergeCell ref="S7:T8"/>
    <mergeCell ref="A28:B28"/>
    <mergeCell ref="A32:B32"/>
    <mergeCell ref="A20:B20"/>
    <mergeCell ref="A24:B24"/>
    <mergeCell ref="A54:B54"/>
    <mergeCell ref="A36:B36"/>
    <mergeCell ref="A40:B40"/>
    <mergeCell ref="A44:B44"/>
    <mergeCell ref="A48:B48"/>
    <mergeCell ref="A53:B53"/>
    <mergeCell ref="W7:X8"/>
    <mergeCell ref="Y7:Z8"/>
    <mergeCell ref="E7:F8"/>
    <mergeCell ref="G7:H8"/>
    <mergeCell ref="I7:J8"/>
    <mergeCell ref="Q7:R8"/>
    <mergeCell ref="K7:L8"/>
    <mergeCell ref="M7:N8"/>
    <mergeCell ref="U7:V8"/>
    <mergeCell ref="O7:P8"/>
  </mergeCells>
  <printOptions horizontalCentered="1"/>
  <pageMargins left="0.5905511811023623" right="0.5905511811023623" top="0.5905511811023623" bottom="0.3937007874015748" header="0" footer="0"/>
  <pageSetup fitToHeight="1" fitToWidth="1" horizontalDpi="600" verticalDpi="600" orientation="landscape"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A1:AJ76"/>
  <sheetViews>
    <sheetView tabSelected="1" zoomScale="75" zoomScaleNormal="75" zoomScaleSheetLayoutView="75" zoomScalePageLayoutView="0" workbookViewId="0" topLeftCell="A1">
      <selection activeCell="B1" sqref="B1"/>
    </sheetView>
  </sheetViews>
  <sheetFormatPr defaultColWidth="9.00390625" defaultRowHeight="24" customHeight="1"/>
  <cols>
    <col min="1" max="1" width="3.75390625" style="90" customWidth="1"/>
    <col min="2" max="2" width="25.375" style="90" customWidth="1"/>
    <col min="3" max="28" width="11.125" style="90" customWidth="1"/>
    <col min="29" max="16384" width="9.00390625" style="90" customWidth="1"/>
  </cols>
  <sheetData>
    <row r="1" spans="1:28" ht="24" customHeight="1">
      <c r="A1" s="243" t="s">
        <v>369</v>
      </c>
      <c r="AB1" s="291" t="s">
        <v>274</v>
      </c>
    </row>
    <row r="2" spans="1:28" ht="24" customHeight="1">
      <c r="A2" s="51"/>
      <c r="AB2" s="91"/>
    </row>
    <row r="3" spans="1:28" ht="24" customHeight="1">
      <c r="A3" s="51"/>
      <c r="AB3" s="91"/>
    </row>
    <row r="4" s="39" customFormat="1" ht="24" customHeight="1">
      <c r="AB4" s="97"/>
    </row>
    <row r="5" spans="1:28" s="39" customFormat="1" ht="24" customHeight="1">
      <c r="A5" s="420" t="s">
        <v>275</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row>
    <row r="6" spans="1:29" s="39" customFormat="1" ht="24" customHeight="1" thickBot="1">
      <c r="A6" s="42"/>
      <c r="B6" s="98"/>
      <c r="C6" s="41"/>
      <c r="D6" s="41"/>
      <c r="E6" s="41"/>
      <c r="F6" s="41"/>
      <c r="G6" s="41"/>
      <c r="H6" s="41"/>
      <c r="I6" s="41"/>
      <c r="J6" s="41"/>
      <c r="K6" s="41"/>
      <c r="L6" s="41"/>
      <c r="M6" s="41"/>
      <c r="N6" s="41"/>
      <c r="O6" s="41"/>
      <c r="P6" s="41"/>
      <c r="Q6" s="41"/>
      <c r="R6" s="41"/>
      <c r="S6" s="41"/>
      <c r="T6" s="41"/>
      <c r="U6" s="41"/>
      <c r="V6" s="41"/>
      <c r="W6" s="41"/>
      <c r="X6" s="41"/>
      <c r="Y6" s="41"/>
      <c r="Z6" s="41"/>
      <c r="AA6" s="41"/>
      <c r="AB6" s="41"/>
      <c r="AC6" s="44"/>
    </row>
    <row r="7" spans="1:29" s="39" customFormat="1" ht="24" customHeight="1">
      <c r="A7" s="408" t="s">
        <v>218</v>
      </c>
      <c r="B7" s="409"/>
      <c r="C7" s="403" t="s">
        <v>1</v>
      </c>
      <c r="D7" s="404"/>
      <c r="E7" s="391" t="s">
        <v>176</v>
      </c>
      <c r="F7" s="392"/>
      <c r="G7" s="391" t="s">
        <v>177</v>
      </c>
      <c r="H7" s="392"/>
      <c r="I7" s="391" t="s">
        <v>266</v>
      </c>
      <c r="J7" s="392"/>
      <c r="K7" s="391" t="s">
        <v>267</v>
      </c>
      <c r="L7" s="392"/>
      <c r="M7" s="391" t="s">
        <v>268</v>
      </c>
      <c r="N7" s="392"/>
      <c r="O7" s="395" t="s">
        <v>269</v>
      </c>
      <c r="P7" s="396"/>
      <c r="Q7" s="387" t="s">
        <v>179</v>
      </c>
      <c r="R7" s="388"/>
      <c r="S7" s="395" t="s">
        <v>270</v>
      </c>
      <c r="T7" s="388"/>
      <c r="U7" s="387" t="s">
        <v>178</v>
      </c>
      <c r="V7" s="388"/>
      <c r="W7" s="383" t="s">
        <v>271</v>
      </c>
      <c r="X7" s="384"/>
      <c r="Y7" s="387" t="s">
        <v>180</v>
      </c>
      <c r="Z7" s="388"/>
      <c r="AA7" s="416" t="s">
        <v>272</v>
      </c>
      <c r="AB7" s="417"/>
      <c r="AC7" s="44"/>
    </row>
    <row r="8" spans="1:29" s="39" customFormat="1" ht="24" customHeight="1">
      <c r="A8" s="410"/>
      <c r="B8" s="411"/>
      <c r="C8" s="431"/>
      <c r="D8" s="432"/>
      <c r="E8" s="427"/>
      <c r="F8" s="428"/>
      <c r="G8" s="427"/>
      <c r="H8" s="428"/>
      <c r="I8" s="427"/>
      <c r="J8" s="428"/>
      <c r="K8" s="427"/>
      <c r="L8" s="428"/>
      <c r="M8" s="427"/>
      <c r="N8" s="428"/>
      <c r="O8" s="429"/>
      <c r="P8" s="430"/>
      <c r="Q8" s="425"/>
      <c r="R8" s="426"/>
      <c r="S8" s="425"/>
      <c r="T8" s="426"/>
      <c r="U8" s="425"/>
      <c r="V8" s="426"/>
      <c r="W8" s="435"/>
      <c r="X8" s="436"/>
      <c r="Y8" s="425"/>
      <c r="Z8" s="426"/>
      <c r="AA8" s="433"/>
      <c r="AB8" s="434"/>
      <c r="AC8" s="44"/>
    </row>
    <row r="9" spans="1:29" s="39" customFormat="1" ht="24" customHeight="1">
      <c r="A9" s="410"/>
      <c r="B9" s="411"/>
      <c r="C9" s="149" t="s">
        <v>181</v>
      </c>
      <c r="D9" s="150" t="s">
        <v>182</v>
      </c>
      <c r="E9" s="149" t="s">
        <v>181</v>
      </c>
      <c r="F9" s="150" t="s">
        <v>182</v>
      </c>
      <c r="G9" s="149" t="s">
        <v>181</v>
      </c>
      <c r="H9" s="150" t="s">
        <v>182</v>
      </c>
      <c r="I9" s="149" t="s">
        <v>181</v>
      </c>
      <c r="J9" s="150" t="s">
        <v>182</v>
      </c>
      <c r="K9" s="149" t="s">
        <v>181</v>
      </c>
      <c r="L9" s="150" t="s">
        <v>182</v>
      </c>
      <c r="M9" s="149" t="s">
        <v>181</v>
      </c>
      <c r="N9" s="150" t="s">
        <v>182</v>
      </c>
      <c r="O9" s="149" t="s">
        <v>181</v>
      </c>
      <c r="P9" s="150" t="s">
        <v>182</v>
      </c>
      <c r="Q9" s="149" t="s">
        <v>181</v>
      </c>
      <c r="R9" s="150" t="s">
        <v>182</v>
      </c>
      <c r="S9" s="149" t="s">
        <v>181</v>
      </c>
      <c r="T9" s="150" t="s">
        <v>182</v>
      </c>
      <c r="U9" s="149" t="s">
        <v>181</v>
      </c>
      <c r="V9" s="150" t="s">
        <v>182</v>
      </c>
      <c r="W9" s="149" t="s">
        <v>181</v>
      </c>
      <c r="X9" s="150" t="s">
        <v>182</v>
      </c>
      <c r="Y9" s="149" t="s">
        <v>181</v>
      </c>
      <c r="Z9" s="150" t="s">
        <v>182</v>
      </c>
      <c r="AA9" s="149" t="s">
        <v>181</v>
      </c>
      <c r="AB9" s="151" t="s">
        <v>182</v>
      </c>
      <c r="AC9" s="44"/>
    </row>
    <row r="10" spans="1:29" s="39" customFormat="1" ht="24" customHeight="1">
      <c r="A10" s="412"/>
      <c r="B10" s="413"/>
      <c r="C10" s="152" t="s">
        <v>183</v>
      </c>
      <c r="D10" s="153" t="s">
        <v>184</v>
      </c>
      <c r="E10" s="152" t="s">
        <v>183</v>
      </c>
      <c r="F10" s="153" t="s">
        <v>184</v>
      </c>
      <c r="G10" s="152" t="s">
        <v>183</v>
      </c>
      <c r="H10" s="153" t="s">
        <v>184</v>
      </c>
      <c r="I10" s="152" t="s">
        <v>183</v>
      </c>
      <c r="J10" s="153" t="s">
        <v>184</v>
      </c>
      <c r="K10" s="152" t="s">
        <v>183</v>
      </c>
      <c r="L10" s="153" t="s">
        <v>184</v>
      </c>
      <c r="M10" s="152" t="s">
        <v>183</v>
      </c>
      <c r="N10" s="153" t="s">
        <v>184</v>
      </c>
      <c r="O10" s="152" t="s">
        <v>183</v>
      </c>
      <c r="P10" s="153" t="s">
        <v>184</v>
      </c>
      <c r="Q10" s="152" t="s">
        <v>183</v>
      </c>
      <c r="R10" s="153" t="s">
        <v>184</v>
      </c>
      <c r="S10" s="152" t="s">
        <v>183</v>
      </c>
      <c r="T10" s="153" t="s">
        <v>184</v>
      </c>
      <c r="U10" s="152" t="s">
        <v>183</v>
      </c>
      <c r="V10" s="153" t="s">
        <v>184</v>
      </c>
      <c r="W10" s="152" t="s">
        <v>183</v>
      </c>
      <c r="X10" s="153" t="s">
        <v>184</v>
      </c>
      <c r="Y10" s="152" t="s">
        <v>183</v>
      </c>
      <c r="Z10" s="153" t="s">
        <v>184</v>
      </c>
      <c r="AA10" s="152" t="s">
        <v>183</v>
      </c>
      <c r="AB10" s="154" t="s">
        <v>184</v>
      </c>
      <c r="AC10" s="44"/>
    </row>
    <row r="11" spans="1:36" ht="24" customHeight="1">
      <c r="A11" s="133"/>
      <c r="B11" s="134"/>
      <c r="D11" s="76" t="s">
        <v>41</v>
      </c>
      <c r="E11" s="73"/>
      <c r="F11" s="76" t="s">
        <v>41</v>
      </c>
      <c r="G11" s="73"/>
      <c r="H11" s="76" t="s">
        <v>41</v>
      </c>
      <c r="I11" s="73"/>
      <c r="J11" s="76" t="s">
        <v>41</v>
      </c>
      <c r="K11" s="73"/>
      <c r="L11" s="76" t="s">
        <v>41</v>
      </c>
      <c r="M11" s="73"/>
      <c r="N11" s="76" t="s">
        <v>41</v>
      </c>
      <c r="O11" s="73"/>
      <c r="P11" s="76" t="s">
        <v>41</v>
      </c>
      <c r="Q11" s="73"/>
      <c r="R11" s="76" t="s">
        <v>41</v>
      </c>
      <c r="S11" s="73"/>
      <c r="T11" s="76" t="s">
        <v>41</v>
      </c>
      <c r="U11" s="73"/>
      <c r="V11" s="76" t="s">
        <v>41</v>
      </c>
      <c r="W11" s="73"/>
      <c r="X11" s="76" t="s">
        <v>41</v>
      </c>
      <c r="Y11" s="73"/>
      <c r="Z11" s="76" t="s">
        <v>41</v>
      </c>
      <c r="AA11" s="73"/>
      <c r="AB11" s="76" t="s">
        <v>41</v>
      </c>
      <c r="AC11" s="72"/>
      <c r="AD11" s="73"/>
      <c r="AE11" s="73"/>
      <c r="AF11" s="73"/>
      <c r="AG11" s="73"/>
      <c r="AH11" s="73"/>
      <c r="AI11" s="73"/>
      <c r="AJ11" s="73"/>
    </row>
    <row r="12" spans="1:28" ht="24" customHeight="1">
      <c r="A12" s="421" t="s">
        <v>48</v>
      </c>
      <c r="B12" s="422"/>
      <c r="C12" s="212">
        <f>SUM(C13:C14)</f>
        <v>1034</v>
      </c>
      <c r="D12" s="212">
        <f aca="true" t="shared" si="0" ref="D12:AB12">SUM(D13:D14)</f>
        <v>5982</v>
      </c>
      <c r="E12" s="212">
        <f t="shared" si="0"/>
        <v>1</v>
      </c>
      <c r="F12" s="212">
        <f t="shared" si="0"/>
        <v>11</v>
      </c>
      <c r="G12" s="212">
        <f t="shared" si="0"/>
        <v>1033</v>
      </c>
      <c r="H12" s="212">
        <f t="shared" si="0"/>
        <v>5971</v>
      </c>
      <c r="I12" s="212">
        <f t="shared" si="0"/>
        <v>1</v>
      </c>
      <c r="J12" s="212">
        <f t="shared" si="0"/>
        <v>12</v>
      </c>
      <c r="K12" s="212">
        <f t="shared" si="0"/>
        <v>105</v>
      </c>
      <c r="L12" s="212">
        <f t="shared" si="0"/>
        <v>457</v>
      </c>
      <c r="M12" s="212">
        <f t="shared" si="0"/>
        <v>354</v>
      </c>
      <c r="N12" s="212">
        <f t="shared" si="0"/>
        <v>2561</v>
      </c>
      <c r="O12" s="212">
        <f t="shared" si="0"/>
        <v>2</v>
      </c>
      <c r="P12" s="212">
        <f t="shared" si="0"/>
        <v>6</v>
      </c>
      <c r="Q12" s="212">
        <f t="shared" si="0"/>
        <v>18</v>
      </c>
      <c r="R12" s="212">
        <f t="shared" si="0"/>
        <v>245</v>
      </c>
      <c r="S12" s="212">
        <f t="shared" si="0"/>
        <v>389</v>
      </c>
      <c r="T12" s="212">
        <f t="shared" si="0"/>
        <v>1571</v>
      </c>
      <c r="U12" s="212">
        <f t="shared" si="0"/>
        <v>6</v>
      </c>
      <c r="V12" s="212">
        <f t="shared" si="0"/>
        <v>67</v>
      </c>
      <c r="W12" s="212">
        <f t="shared" si="0"/>
        <v>6</v>
      </c>
      <c r="X12" s="212">
        <f t="shared" si="0"/>
        <v>25</v>
      </c>
      <c r="Y12" s="212">
        <f t="shared" si="0"/>
        <v>147</v>
      </c>
      <c r="Z12" s="212">
        <f t="shared" si="0"/>
        <v>892</v>
      </c>
      <c r="AA12" s="212">
        <f t="shared" si="0"/>
        <v>5</v>
      </c>
      <c r="AB12" s="212">
        <f t="shared" si="0"/>
        <v>135</v>
      </c>
    </row>
    <row r="13" spans="1:28" ht="24" customHeight="1">
      <c r="A13" s="100"/>
      <c r="B13" s="129" t="s">
        <v>78</v>
      </c>
      <c r="C13" s="212">
        <v>1006</v>
      </c>
      <c r="D13" s="212">
        <v>5546</v>
      </c>
      <c r="E13" s="113">
        <v>1</v>
      </c>
      <c r="F13" s="113">
        <v>11</v>
      </c>
      <c r="G13" s="113">
        <v>1005</v>
      </c>
      <c r="H13" s="113">
        <v>5535</v>
      </c>
      <c r="I13" s="113">
        <v>1</v>
      </c>
      <c r="J13" s="113">
        <v>12</v>
      </c>
      <c r="K13" s="113">
        <v>105</v>
      </c>
      <c r="L13" s="113">
        <v>457</v>
      </c>
      <c r="M13" s="113">
        <v>354</v>
      </c>
      <c r="N13" s="113">
        <v>2561</v>
      </c>
      <c r="O13" s="113" t="s">
        <v>241</v>
      </c>
      <c r="P13" s="113" t="s">
        <v>241</v>
      </c>
      <c r="Q13" s="113">
        <v>15</v>
      </c>
      <c r="R13" s="113">
        <v>219</v>
      </c>
      <c r="S13" s="113">
        <v>389</v>
      </c>
      <c r="T13" s="113">
        <v>1571</v>
      </c>
      <c r="U13" s="113">
        <v>6</v>
      </c>
      <c r="V13" s="113">
        <v>67</v>
      </c>
      <c r="W13" s="113">
        <v>5</v>
      </c>
      <c r="X13" s="113">
        <v>24</v>
      </c>
      <c r="Y13" s="113">
        <v>130</v>
      </c>
      <c r="Z13" s="113">
        <v>624</v>
      </c>
      <c r="AA13" s="113" t="s">
        <v>241</v>
      </c>
      <c r="AB13" s="113" t="s">
        <v>241</v>
      </c>
    </row>
    <row r="14" spans="1:28" ht="24" customHeight="1">
      <c r="A14" s="100"/>
      <c r="B14" s="155" t="s">
        <v>273</v>
      </c>
      <c r="C14" s="212">
        <v>28</v>
      </c>
      <c r="D14" s="212">
        <v>436</v>
      </c>
      <c r="E14" s="113" t="s">
        <v>241</v>
      </c>
      <c r="F14" s="113" t="s">
        <v>241</v>
      </c>
      <c r="G14" s="113">
        <v>28</v>
      </c>
      <c r="H14" s="113">
        <v>436</v>
      </c>
      <c r="I14" s="113" t="s">
        <v>241</v>
      </c>
      <c r="J14" s="113" t="s">
        <v>241</v>
      </c>
      <c r="K14" s="113" t="s">
        <v>241</v>
      </c>
      <c r="L14" s="113" t="s">
        <v>241</v>
      </c>
      <c r="M14" s="113" t="s">
        <v>241</v>
      </c>
      <c r="N14" s="113" t="s">
        <v>241</v>
      </c>
      <c r="O14" s="113">
        <v>2</v>
      </c>
      <c r="P14" s="113">
        <v>6</v>
      </c>
      <c r="Q14" s="113">
        <v>3</v>
      </c>
      <c r="R14" s="113">
        <v>26</v>
      </c>
      <c r="S14" s="113" t="s">
        <v>241</v>
      </c>
      <c r="T14" s="113" t="s">
        <v>241</v>
      </c>
      <c r="U14" s="113" t="s">
        <v>241</v>
      </c>
      <c r="V14" s="113" t="s">
        <v>241</v>
      </c>
      <c r="W14" s="113">
        <v>1</v>
      </c>
      <c r="X14" s="113">
        <v>1</v>
      </c>
      <c r="Y14" s="113">
        <v>17</v>
      </c>
      <c r="Z14" s="113">
        <v>268</v>
      </c>
      <c r="AA14" s="113">
        <v>5</v>
      </c>
      <c r="AB14" s="113">
        <v>135</v>
      </c>
    </row>
    <row r="15" spans="1:28" ht="24" customHeight="1">
      <c r="A15" s="100"/>
      <c r="B15" s="101"/>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row>
    <row r="16" spans="1:28" ht="24" customHeight="1">
      <c r="A16" s="421" t="s">
        <v>49</v>
      </c>
      <c r="B16" s="422"/>
      <c r="C16" s="212">
        <f>SUM(C17:C18)</f>
        <v>687</v>
      </c>
      <c r="D16" s="212">
        <f aca="true" t="shared" si="1" ref="D16:AB16">SUM(D17:D18)</f>
        <v>4700</v>
      </c>
      <c r="E16" s="212">
        <f t="shared" si="1"/>
        <v>3</v>
      </c>
      <c r="F16" s="212">
        <f t="shared" si="1"/>
        <v>60</v>
      </c>
      <c r="G16" s="212">
        <f t="shared" si="1"/>
        <v>684</v>
      </c>
      <c r="H16" s="212">
        <f t="shared" si="1"/>
        <v>4640</v>
      </c>
      <c r="I16" s="212">
        <f t="shared" si="1"/>
        <v>7</v>
      </c>
      <c r="J16" s="212">
        <f t="shared" si="1"/>
        <v>79</v>
      </c>
      <c r="K16" s="212">
        <f t="shared" si="1"/>
        <v>129</v>
      </c>
      <c r="L16" s="212">
        <f t="shared" si="1"/>
        <v>620</v>
      </c>
      <c r="M16" s="212">
        <f t="shared" si="1"/>
        <v>181</v>
      </c>
      <c r="N16" s="212">
        <f t="shared" si="1"/>
        <v>1902</v>
      </c>
      <c r="O16" s="212">
        <f t="shared" si="1"/>
        <v>1</v>
      </c>
      <c r="P16" s="212">
        <f t="shared" si="1"/>
        <v>1</v>
      </c>
      <c r="Q16" s="212">
        <f t="shared" si="1"/>
        <v>31</v>
      </c>
      <c r="R16" s="212">
        <f t="shared" si="1"/>
        <v>164</v>
      </c>
      <c r="S16" s="212">
        <f t="shared" si="1"/>
        <v>177</v>
      </c>
      <c r="T16" s="212">
        <f t="shared" si="1"/>
        <v>551</v>
      </c>
      <c r="U16" s="212">
        <f t="shared" si="1"/>
        <v>5</v>
      </c>
      <c r="V16" s="212">
        <f t="shared" si="1"/>
        <v>41</v>
      </c>
      <c r="W16" s="212">
        <f t="shared" si="1"/>
        <v>10</v>
      </c>
      <c r="X16" s="212">
        <f t="shared" si="1"/>
        <v>11</v>
      </c>
      <c r="Y16" s="212">
        <f t="shared" si="1"/>
        <v>136</v>
      </c>
      <c r="Z16" s="212">
        <f t="shared" si="1"/>
        <v>1208</v>
      </c>
      <c r="AA16" s="212">
        <f t="shared" si="1"/>
        <v>7</v>
      </c>
      <c r="AB16" s="212">
        <f t="shared" si="1"/>
        <v>63</v>
      </c>
    </row>
    <row r="17" spans="1:28" ht="24" customHeight="1">
      <c r="A17" s="100"/>
      <c r="B17" s="129" t="s">
        <v>78</v>
      </c>
      <c r="C17" s="212">
        <v>649</v>
      </c>
      <c r="D17" s="212">
        <v>4438</v>
      </c>
      <c r="E17" s="113">
        <v>3</v>
      </c>
      <c r="F17" s="113">
        <v>60</v>
      </c>
      <c r="G17" s="113">
        <v>646</v>
      </c>
      <c r="H17" s="113">
        <v>4378</v>
      </c>
      <c r="I17" s="113">
        <v>7</v>
      </c>
      <c r="J17" s="113">
        <v>79</v>
      </c>
      <c r="K17" s="113">
        <v>129</v>
      </c>
      <c r="L17" s="113">
        <v>620</v>
      </c>
      <c r="M17" s="113">
        <v>181</v>
      </c>
      <c r="N17" s="113">
        <v>1902</v>
      </c>
      <c r="O17" s="113" t="s">
        <v>241</v>
      </c>
      <c r="P17" s="113" t="s">
        <v>241</v>
      </c>
      <c r="Q17" s="113">
        <v>27</v>
      </c>
      <c r="R17" s="113">
        <v>138</v>
      </c>
      <c r="S17" s="113">
        <v>176</v>
      </c>
      <c r="T17" s="113">
        <v>541</v>
      </c>
      <c r="U17" s="113">
        <v>5</v>
      </c>
      <c r="V17" s="113">
        <v>41</v>
      </c>
      <c r="W17" s="113">
        <v>10</v>
      </c>
      <c r="X17" s="113">
        <v>11</v>
      </c>
      <c r="Y17" s="113">
        <v>111</v>
      </c>
      <c r="Z17" s="113">
        <v>1046</v>
      </c>
      <c r="AA17" s="113" t="s">
        <v>241</v>
      </c>
      <c r="AB17" s="113" t="s">
        <v>241</v>
      </c>
    </row>
    <row r="18" spans="1:28" ht="24" customHeight="1">
      <c r="A18" s="100"/>
      <c r="B18" s="155" t="s">
        <v>273</v>
      </c>
      <c r="C18" s="212">
        <v>38</v>
      </c>
      <c r="D18" s="212">
        <v>262</v>
      </c>
      <c r="E18" s="113" t="s">
        <v>241</v>
      </c>
      <c r="F18" s="113" t="s">
        <v>241</v>
      </c>
      <c r="G18" s="113">
        <v>38</v>
      </c>
      <c r="H18" s="113">
        <v>262</v>
      </c>
      <c r="I18" s="113" t="s">
        <v>241</v>
      </c>
      <c r="J18" s="113" t="s">
        <v>241</v>
      </c>
      <c r="K18" s="113" t="s">
        <v>241</v>
      </c>
      <c r="L18" s="113" t="s">
        <v>241</v>
      </c>
      <c r="M18" s="113" t="s">
        <v>241</v>
      </c>
      <c r="N18" s="113" t="s">
        <v>241</v>
      </c>
      <c r="O18" s="113">
        <v>1</v>
      </c>
      <c r="P18" s="113">
        <v>1</v>
      </c>
      <c r="Q18" s="113">
        <v>4</v>
      </c>
      <c r="R18" s="113">
        <v>26</v>
      </c>
      <c r="S18" s="113">
        <v>1</v>
      </c>
      <c r="T18" s="113">
        <v>10</v>
      </c>
      <c r="U18" s="113" t="s">
        <v>241</v>
      </c>
      <c r="V18" s="113" t="s">
        <v>241</v>
      </c>
      <c r="W18" s="113" t="s">
        <v>241</v>
      </c>
      <c r="X18" s="113" t="s">
        <v>241</v>
      </c>
      <c r="Y18" s="113">
        <v>25</v>
      </c>
      <c r="Z18" s="113">
        <v>162</v>
      </c>
      <c r="AA18" s="113">
        <v>7</v>
      </c>
      <c r="AB18" s="113">
        <v>63</v>
      </c>
    </row>
    <row r="19" spans="1:28" ht="24" customHeight="1">
      <c r="A19" s="100"/>
      <c r="B19" s="101"/>
      <c r="C19" s="105"/>
      <c r="D19" s="214"/>
      <c r="E19" s="214"/>
      <c r="F19" s="212"/>
      <c r="G19" s="212"/>
      <c r="H19" s="212"/>
      <c r="I19" s="212"/>
      <c r="J19" s="212"/>
      <c r="K19" s="212"/>
      <c r="L19" s="212"/>
      <c r="M19" s="212"/>
      <c r="N19" s="212"/>
      <c r="O19" s="212"/>
      <c r="P19" s="212"/>
      <c r="Q19" s="212"/>
      <c r="R19" s="212"/>
      <c r="S19" s="212"/>
      <c r="T19" s="212"/>
      <c r="U19" s="212"/>
      <c r="V19" s="212"/>
      <c r="W19" s="212"/>
      <c r="X19" s="212"/>
      <c r="Y19" s="212"/>
      <c r="Z19" s="212"/>
      <c r="AA19" s="212"/>
      <c r="AB19" s="212"/>
    </row>
    <row r="20" spans="1:28" ht="24" customHeight="1">
      <c r="A20" s="421" t="s">
        <v>50</v>
      </c>
      <c r="B20" s="422"/>
      <c r="C20" s="212">
        <f>SUM(C21:C22)</f>
        <v>189</v>
      </c>
      <c r="D20" s="212">
        <f aca="true" t="shared" si="2" ref="D20:AB20">SUM(D21:D22)</f>
        <v>1608</v>
      </c>
      <c r="E20" s="212">
        <f t="shared" si="2"/>
        <v>1</v>
      </c>
      <c r="F20" s="212">
        <f t="shared" si="2"/>
        <v>3</v>
      </c>
      <c r="G20" s="212">
        <f t="shared" si="2"/>
        <v>188</v>
      </c>
      <c r="H20" s="212">
        <f t="shared" si="2"/>
        <v>1605</v>
      </c>
      <c r="I20" s="212">
        <f t="shared" si="2"/>
        <v>1</v>
      </c>
      <c r="J20" s="212">
        <f t="shared" si="2"/>
        <v>2</v>
      </c>
      <c r="K20" s="212">
        <f t="shared" si="2"/>
        <v>25</v>
      </c>
      <c r="L20" s="212">
        <f t="shared" si="2"/>
        <v>280</v>
      </c>
      <c r="M20" s="212">
        <f t="shared" si="2"/>
        <v>66</v>
      </c>
      <c r="N20" s="212">
        <f t="shared" si="2"/>
        <v>867</v>
      </c>
      <c r="O20" s="113" t="s">
        <v>241</v>
      </c>
      <c r="P20" s="113" t="s">
        <v>241</v>
      </c>
      <c r="Q20" s="212">
        <f t="shared" si="2"/>
        <v>5</v>
      </c>
      <c r="R20" s="212">
        <f t="shared" si="2"/>
        <v>38</v>
      </c>
      <c r="S20" s="212">
        <f t="shared" si="2"/>
        <v>51</v>
      </c>
      <c r="T20" s="212">
        <f t="shared" si="2"/>
        <v>170</v>
      </c>
      <c r="U20" s="212">
        <f t="shared" si="2"/>
        <v>1</v>
      </c>
      <c r="V20" s="212">
        <f t="shared" si="2"/>
        <v>3</v>
      </c>
      <c r="W20" s="113" t="s">
        <v>241</v>
      </c>
      <c r="X20" s="113" t="s">
        <v>241</v>
      </c>
      <c r="Y20" s="212">
        <f t="shared" si="2"/>
        <v>33</v>
      </c>
      <c r="Z20" s="212">
        <f t="shared" si="2"/>
        <v>190</v>
      </c>
      <c r="AA20" s="212">
        <f t="shared" si="2"/>
        <v>6</v>
      </c>
      <c r="AB20" s="212">
        <f t="shared" si="2"/>
        <v>55</v>
      </c>
    </row>
    <row r="21" spans="1:28" ht="24" customHeight="1">
      <c r="A21" s="100"/>
      <c r="B21" s="129" t="s">
        <v>78</v>
      </c>
      <c r="C21" s="212">
        <v>171</v>
      </c>
      <c r="D21" s="212">
        <v>1458</v>
      </c>
      <c r="E21" s="112">
        <v>1</v>
      </c>
      <c r="F21" s="113">
        <v>3</v>
      </c>
      <c r="G21" s="113">
        <v>170</v>
      </c>
      <c r="H21" s="113">
        <v>1455</v>
      </c>
      <c r="I21" s="113">
        <v>1</v>
      </c>
      <c r="J21" s="113">
        <v>2</v>
      </c>
      <c r="K21" s="113">
        <v>25</v>
      </c>
      <c r="L21" s="113">
        <v>280</v>
      </c>
      <c r="M21" s="113">
        <v>66</v>
      </c>
      <c r="N21" s="113">
        <v>867</v>
      </c>
      <c r="O21" s="113" t="s">
        <v>241</v>
      </c>
      <c r="P21" s="113" t="s">
        <v>241</v>
      </c>
      <c r="Q21" s="113">
        <v>5</v>
      </c>
      <c r="R21" s="113">
        <v>38</v>
      </c>
      <c r="S21" s="113">
        <v>51</v>
      </c>
      <c r="T21" s="113">
        <v>170</v>
      </c>
      <c r="U21" s="113">
        <v>1</v>
      </c>
      <c r="V21" s="113">
        <v>3</v>
      </c>
      <c r="W21" s="113" t="s">
        <v>241</v>
      </c>
      <c r="X21" s="113" t="s">
        <v>241</v>
      </c>
      <c r="Y21" s="113">
        <v>21</v>
      </c>
      <c r="Z21" s="113">
        <v>95</v>
      </c>
      <c r="AA21" s="113" t="s">
        <v>241</v>
      </c>
      <c r="AB21" s="113" t="s">
        <v>241</v>
      </c>
    </row>
    <row r="22" spans="1:28" ht="24" customHeight="1">
      <c r="A22" s="100"/>
      <c r="B22" s="155" t="s">
        <v>273</v>
      </c>
      <c r="C22" s="212">
        <v>18</v>
      </c>
      <c r="D22" s="212">
        <v>150</v>
      </c>
      <c r="E22" s="113" t="s">
        <v>241</v>
      </c>
      <c r="F22" s="113" t="s">
        <v>241</v>
      </c>
      <c r="G22" s="113">
        <v>18</v>
      </c>
      <c r="H22" s="113">
        <v>150</v>
      </c>
      <c r="I22" s="113" t="s">
        <v>241</v>
      </c>
      <c r="J22" s="113" t="s">
        <v>241</v>
      </c>
      <c r="K22" s="113" t="s">
        <v>241</v>
      </c>
      <c r="L22" s="113" t="s">
        <v>241</v>
      </c>
      <c r="M22" s="113" t="s">
        <v>241</v>
      </c>
      <c r="N22" s="113" t="s">
        <v>241</v>
      </c>
      <c r="O22" s="113" t="s">
        <v>241</v>
      </c>
      <c r="P22" s="113" t="s">
        <v>241</v>
      </c>
      <c r="Q22" s="113" t="s">
        <v>241</v>
      </c>
      <c r="R22" s="113" t="s">
        <v>241</v>
      </c>
      <c r="S22" s="113" t="s">
        <v>241</v>
      </c>
      <c r="T22" s="113" t="s">
        <v>241</v>
      </c>
      <c r="U22" s="113" t="s">
        <v>241</v>
      </c>
      <c r="V22" s="113" t="s">
        <v>241</v>
      </c>
      <c r="W22" s="113" t="s">
        <v>241</v>
      </c>
      <c r="X22" s="113" t="s">
        <v>241</v>
      </c>
      <c r="Y22" s="113">
        <v>12</v>
      </c>
      <c r="Z22" s="113">
        <v>95</v>
      </c>
      <c r="AA22" s="113">
        <v>6</v>
      </c>
      <c r="AB22" s="113">
        <v>55</v>
      </c>
    </row>
    <row r="23" spans="1:28" ht="24" customHeight="1">
      <c r="A23" s="100"/>
      <c r="B23" s="101"/>
      <c r="C23" s="103"/>
      <c r="D23" s="212"/>
      <c r="E23" s="214"/>
      <c r="F23" s="212"/>
      <c r="G23" s="212"/>
      <c r="H23" s="212"/>
      <c r="I23" s="212"/>
      <c r="J23" s="212"/>
      <c r="K23" s="212"/>
      <c r="L23" s="212"/>
      <c r="M23" s="212"/>
      <c r="N23" s="212"/>
      <c r="O23" s="212"/>
      <c r="P23" s="212"/>
      <c r="Q23" s="212"/>
      <c r="R23" s="212"/>
      <c r="S23" s="212"/>
      <c r="T23" s="212"/>
      <c r="U23" s="212"/>
      <c r="V23" s="212"/>
      <c r="W23" s="212"/>
      <c r="X23" s="212"/>
      <c r="Y23" s="212"/>
      <c r="Z23" s="212"/>
      <c r="AA23" s="212"/>
      <c r="AB23" s="212"/>
    </row>
    <row r="24" spans="1:28" s="131" customFormat="1" ht="24" customHeight="1">
      <c r="A24" s="423" t="s">
        <v>34</v>
      </c>
      <c r="B24" s="424"/>
      <c r="C24" s="193">
        <f>SUM(C25,C29,C33,C37,C41,C45,C49,C53)</f>
        <v>4047</v>
      </c>
      <c r="D24" s="193">
        <f>SUM(D25,D29,D33,D37,D41,D45,D49,D53)</f>
        <v>31853</v>
      </c>
      <c r="E24" s="193">
        <f aca="true" t="shared" si="3" ref="E24:N24">SUM(E25,E29,E33,E37,E41,E45,E49,E53)</f>
        <v>11</v>
      </c>
      <c r="F24" s="193">
        <f t="shared" si="3"/>
        <v>81</v>
      </c>
      <c r="G24" s="193">
        <f t="shared" si="3"/>
        <v>4036</v>
      </c>
      <c r="H24" s="193">
        <f t="shared" si="3"/>
        <v>31772</v>
      </c>
      <c r="I24" s="193">
        <f t="shared" si="3"/>
        <v>8</v>
      </c>
      <c r="J24" s="193">
        <f t="shared" si="3"/>
        <v>120</v>
      </c>
      <c r="K24" s="193">
        <f t="shared" si="3"/>
        <v>521</v>
      </c>
      <c r="L24" s="193">
        <f t="shared" si="3"/>
        <v>3941</v>
      </c>
      <c r="M24" s="193">
        <f t="shared" si="3"/>
        <v>563</v>
      </c>
      <c r="N24" s="193">
        <f t="shared" si="3"/>
        <v>8501</v>
      </c>
      <c r="O24" s="193">
        <f aca="true" t="shared" si="4" ref="O24:AB24">SUM(O25,O29,O33,O37,O41,O45,O49,O53)</f>
        <v>17</v>
      </c>
      <c r="P24" s="193">
        <f t="shared" si="4"/>
        <v>186</v>
      </c>
      <c r="Q24" s="193">
        <f t="shared" si="4"/>
        <v>127</v>
      </c>
      <c r="R24" s="193">
        <f t="shared" si="4"/>
        <v>2253</v>
      </c>
      <c r="S24" s="193">
        <f t="shared" si="4"/>
        <v>1598</v>
      </c>
      <c r="T24" s="193">
        <f t="shared" si="4"/>
        <v>8856</v>
      </c>
      <c r="U24" s="193">
        <f t="shared" si="4"/>
        <v>54</v>
      </c>
      <c r="V24" s="193">
        <f t="shared" si="4"/>
        <v>472</v>
      </c>
      <c r="W24" s="193">
        <f t="shared" si="4"/>
        <v>130</v>
      </c>
      <c r="X24" s="193">
        <f t="shared" si="4"/>
        <v>244</v>
      </c>
      <c r="Y24" s="193">
        <f t="shared" si="4"/>
        <v>973</v>
      </c>
      <c r="Z24" s="193">
        <f t="shared" si="4"/>
        <v>6537</v>
      </c>
      <c r="AA24" s="193">
        <f t="shared" si="4"/>
        <v>45</v>
      </c>
      <c r="AB24" s="193">
        <f t="shared" si="4"/>
        <v>662</v>
      </c>
    </row>
    <row r="25" spans="1:28" ht="24" customHeight="1">
      <c r="A25" s="421" t="s">
        <v>51</v>
      </c>
      <c r="B25" s="422"/>
      <c r="C25" s="212">
        <f>SUM(C26:C27)</f>
        <v>791</v>
      </c>
      <c r="D25" s="212">
        <f aca="true" t="shared" si="5" ref="D25:AB25">SUM(D26:D27)</f>
        <v>5058</v>
      </c>
      <c r="E25" s="212">
        <f t="shared" si="5"/>
        <v>1</v>
      </c>
      <c r="F25" s="212">
        <f t="shared" si="5"/>
        <v>10</v>
      </c>
      <c r="G25" s="212">
        <f t="shared" si="5"/>
        <v>790</v>
      </c>
      <c r="H25" s="212">
        <f t="shared" si="5"/>
        <v>5048</v>
      </c>
      <c r="I25" s="212">
        <f t="shared" si="5"/>
        <v>2</v>
      </c>
      <c r="J25" s="212">
        <f t="shared" si="5"/>
        <v>20</v>
      </c>
      <c r="K25" s="212">
        <f t="shared" si="5"/>
        <v>102</v>
      </c>
      <c r="L25" s="212">
        <f t="shared" si="5"/>
        <v>426</v>
      </c>
      <c r="M25" s="212">
        <f t="shared" si="5"/>
        <v>184</v>
      </c>
      <c r="N25" s="212">
        <f t="shared" si="5"/>
        <v>2563</v>
      </c>
      <c r="O25" s="212">
        <f t="shared" si="5"/>
        <v>2</v>
      </c>
      <c r="P25" s="212">
        <f t="shared" si="5"/>
        <v>9</v>
      </c>
      <c r="Q25" s="212">
        <f t="shared" si="5"/>
        <v>24</v>
      </c>
      <c r="R25" s="212">
        <f t="shared" si="5"/>
        <v>298</v>
      </c>
      <c r="S25" s="212">
        <f t="shared" si="5"/>
        <v>313</v>
      </c>
      <c r="T25" s="212">
        <f t="shared" si="5"/>
        <v>1021</v>
      </c>
      <c r="U25" s="212">
        <f t="shared" si="5"/>
        <v>8</v>
      </c>
      <c r="V25" s="212">
        <f t="shared" si="5"/>
        <v>71</v>
      </c>
      <c r="W25" s="212">
        <f t="shared" si="5"/>
        <v>1</v>
      </c>
      <c r="X25" s="212">
        <f t="shared" si="5"/>
        <v>3</v>
      </c>
      <c r="Y25" s="212">
        <f t="shared" si="5"/>
        <v>147</v>
      </c>
      <c r="Z25" s="212">
        <f t="shared" si="5"/>
        <v>541</v>
      </c>
      <c r="AA25" s="212">
        <f t="shared" si="5"/>
        <v>7</v>
      </c>
      <c r="AB25" s="212">
        <f t="shared" si="5"/>
        <v>96</v>
      </c>
    </row>
    <row r="26" spans="1:28" ht="24" customHeight="1">
      <c r="A26" s="100"/>
      <c r="B26" s="129" t="s">
        <v>78</v>
      </c>
      <c r="C26" s="212">
        <v>761</v>
      </c>
      <c r="D26" s="212">
        <v>4752</v>
      </c>
      <c r="E26" s="214">
        <v>1</v>
      </c>
      <c r="F26" s="212">
        <v>10</v>
      </c>
      <c r="G26" s="212">
        <v>760</v>
      </c>
      <c r="H26" s="212">
        <v>4742</v>
      </c>
      <c r="I26" s="212">
        <v>2</v>
      </c>
      <c r="J26" s="212">
        <v>20</v>
      </c>
      <c r="K26" s="212">
        <v>102</v>
      </c>
      <c r="L26" s="212">
        <v>426</v>
      </c>
      <c r="M26" s="212">
        <v>184</v>
      </c>
      <c r="N26" s="212">
        <v>2563</v>
      </c>
      <c r="O26" s="113" t="s">
        <v>241</v>
      </c>
      <c r="P26" s="113" t="s">
        <v>241</v>
      </c>
      <c r="Q26" s="212">
        <v>21</v>
      </c>
      <c r="R26" s="212">
        <v>261</v>
      </c>
      <c r="S26" s="113">
        <v>313</v>
      </c>
      <c r="T26" s="113">
        <v>1021</v>
      </c>
      <c r="U26" s="113">
        <v>8</v>
      </c>
      <c r="V26" s="113">
        <v>71</v>
      </c>
      <c r="W26" s="113">
        <v>1</v>
      </c>
      <c r="X26" s="113">
        <v>3</v>
      </c>
      <c r="Y26" s="113">
        <v>129</v>
      </c>
      <c r="Z26" s="113">
        <v>377</v>
      </c>
      <c r="AA26" s="113" t="s">
        <v>241</v>
      </c>
      <c r="AB26" s="113" t="s">
        <v>241</v>
      </c>
    </row>
    <row r="27" spans="1:28" ht="24" customHeight="1">
      <c r="A27" s="100"/>
      <c r="B27" s="155" t="s">
        <v>273</v>
      </c>
      <c r="C27" s="212">
        <v>30</v>
      </c>
      <c r="D27" s="212">
        <v>306</v>
      </c>
      <c r="E27" s="113" t="s">
        <v>241</v>
      </c>
      <c r="F27" s="113" t="s">
        <v>241</v>
      </c>
      <c r="G27" s="212">
        <v>30</v>
      </c>
      <c r="H27" s="212">
        <v>306</v>
      </c>
      <c r="I27" s="113" t="s">
        <v>241</v>
      </c>
      <c r="J27" s="113" t="s">
        <v>241</v>
      </c>
      <c r="K27" s="113" t="s">
        <v>241</v>
      </c>
      <c r="L27" s="113" t="s">
        <v>241</v>
      </c>
      <c r="M27" s="113" t="s">
        <v>241</v>
      </c>
      <c r="N27" s="113" t="s">
        <v>241</v>
      </c>
      <c r="O27" s="212">
        <v>2</v>
      </c>
      <c r="P27" s="212">
        <v>9</v>
      </c>
      <c r="Q27" s="212">
        <v>3</v>
      </c>
      <c r="R27" s="212">
        <v>37</v>
      </c>
      <c r="S27" s="113" t="s">
        <v>241</v>
      </c>
      <c r="T27" s="113" t="s">
        <v>241</v>
      </c>
      <c r="U27" s="113" t="s">
        <v>241</v>
      </c>
      <c r="V27" s="113" t="s">
        <v>241</v>
      </c>
      <c r="W27" s="113" t="s">
        <v>241</v>
      </c>
      <c r="X27" s="113" t="s">
        <v>241</v>
      </c>
      <c r="Y27" s="113">
        <v>18</v>
      </c>
      <c r="Z27" s="113">
        <v>164</v>
      </c>
      <c r="AA27" s="113">
        <v>7</v>
      </c>
      <c r="AB27" s="113">
        <v>96</v>
      </c>
    </row>
    <row r="28" spans="1:28" ht="24" customHeight="1">
      <c r="A28" s="100"/>
      <c r="B28" s="101"/>
      <c r="C28" s="105"/>
      <c r="D28" s="212"/>
      <c r="E28" s="214"/>
      <c r="F28" s="212"/>
      <c r="G28" s="212"/>
      <c r="H28" s="212"/>
      <c r="I28" s="212"/>
      <c r="J28" s="212"/>
      <c r="K28" s="212"/>
      <c r="L28" s="212"/>
      <c r="M28" s="212"/>
      <c r="N28" s="212"/>
      <c r="O28" s="212"/>
      <c r="P28" s="212"/>
      <c r="Q28" s="212"/>
      <c r="R28" s="212"/>
      <c r="S28" s="212"/>
      <c r="T28" s="212"/>
      <c r="U28" s="212"/>
      <c r="V28" s="212"/>
      <c r="W28" s="212"/>
      <c r="X28" s="212"/>
      <c r="Y28" s="212"/>
      <c r="Z28" s="212"/>
      <c r="AA28" s="212"/>
      <c r="AB28" s="212"/>
    </row>
    <row r="29" spans="1:28" ht="24" customHeight="1">
      <c r="A29" s="421" t="s">
        <v>52</v>
      </c>
      <c r="B29" s="422"/>
      <c r="C29" s="212">
        <f>SUM(C30:C31)</f>
        <v>907</v>
      </c>
      <c r="D29" s="212">
        <f aca="true" t="shared" si="6" ref="D29:AB29">SUM(D30:D31)</f>
        <v>6438</v>
      </c>
      <c r="E29" s="212">
        <f t="shared" si="6"/>
        <v>3</v>
      </c>
      <c r="F29" s="212">
        <f t="shared" si="6"/>
        <v>41</v>
      </c>
      <c r="G29" s="212">
        <f t="shared" si="6"/>
        <v>904</v>
      </c>
      <c r="H29" s="212">
        <f t="shared" si="6"/>
        <v>6397</v>
      </c>
      <c r="I29" s="212">
        <f t="shared" si="6"/>
        <v>3</v>
      </c>
      <c r="J29" s="212">
        <f t="shared" si="6"/>
        <v>41</v>
      </c>
      <c r="K29" s="212">
        <f t="shared" si="6"/>
        <v>123</v>
      </c>
      <c r="L29" s="212">
        <f t="shared" si="6"/>
        <v>735</v>
      </c>
      <c r="M29" s="212">
        <f t="shared" si="6"/>
        <v>119</v>
      </c>
      <c r="N29" s="212">
        <f t="shared" si="6"/>
        <v>2060</v>
      </c>
      <c r="O29" s="212">
        <f t="shared" si="6"/>
        <v>3</v>
      </c>
      <c r="P29" s="212">
        <f t="shared" si="6"/>
        <v>58</v>
      </c>
      <c r="Q29" s="212">
        <f t="shared" si="6"/>
        <v>29</v>
      </c>
      <c r="R29" s="212">
        <f t="shared" si="6"/>
        <v>370</v>
      </c>
      <c r="S29" s="212">
        <f t="shared" si="6"/>
        <v>372</v>
      </c>
      <c r="T29" s="212">
        <f t="shared" si="6"/>
        <v>1489</v>
      </c>
      <c r="U29" s="212">
        <f t="shared" si="6"/>
        <v>9</v>
      </c>
      <c r="V29" s="212">
        <f t="shared" si="6"/>
        <v>107</v>
      </c>
      <c r="W29" s="212">
        <f t="shared" si="6"/>
        <v>9</v>
      </c>
      <c r="X29" s="212">
        <f t="shared" si="6"/>
        <v>17</v>
      </c>
      <c r="Y29" s="212">
        <f t="shared" si="6"/>
        <v>227</v>
      </c>
      <c r="Z29" s="212">
        <f t="shared" si="6"/>
        <v>1350</v>
      </c>
      <c r="AA29" s="212">
        <f t="shared" si="6"/>
        <v>10</v>
      </c>
      <c r="AB29" s="212">
        <f t="shared" si="6"/>
        <v>170</v>
      </c>
    </row>
    <row r="30" spans="1:28" ht="24" customHeight="1">
      <c r="A30" s="100"/>
      <c r="B30" s="129" t="s">
        <v>78</v>
      </c>
      <c r="C30" s="212">
        <v>861</v>
      </c>
      <c r="D30" s="212">
        <v>5644</v>
      </c>
      <c r="E30" s="112">
        <v>2</v>
      </c>
      <c r="F30" s="113">
        <v>40</v>
      </c>
      <c r="G30" s="113">
        <v>859</v>
      </c>
      <c r="H30" s="113">
        <v>5604</v>
      </c>
      <c r="I30" s="113">
        <v>3</v>
      </c>
      <c r="J30" s="113">
        <v>41</v>
      </c>
      <c r="K30" s="113">
        <v>123</v>
      </c>
      <c r="L30" s="113">
        <v>735</v>
      </c>
      <c r="M30" s="113">
        <v>119</v>
      </c>
      <c r="N30" s="113">
        <v>2060</v>
      </c>
      <c r="O30" s="113">
        <v>1</v>
      </c>
      <c r="P30" s="113">
        <v>2</v>
      </c>
      <c r="Q30" s="113">
        <v>26</v>
      </c>
      <c r="R30" s="113">
        <v>339</v>
      </c>
      <c r="S30" s="113">
        <v>372</v>
      </c>
      <c r="T30" s="113">
        <v>1489</v>
      </c>
      <c r="U30" s="113">
        <v>9</v>
      </c>
      <c r="V30" s="113">
        <v>107</v>
      </c>
      <c r="W30" s="113">
        <v>9</v>
      </c>
      <c r="X30" s="113">
        <v>17</v>
      </c>
      <c r="Y30" s="113">
        <v>197</v>
      </c>
      <c r="Z30" s="113">
        <v>814</v>
      </c>
      <c r="AA30" s="113" t="s">
        <v>241</v>
      </c>
      <c r="AB30" s="113" t="s">
        <v>241</v>
      </c>
    </row>
    <row r="31" spans="1:28" ht="24" customHeight="1">
      <c r="A31" s="100"/>
      <c r="B31" s="155" t="s">
        <v>273</v>
      </c>
      <c r="C31" s="212">
        <v>46</v>
      </c>
      <c r="D31" s="212">
        <v>794</v>
      </c>
      <c r="E31" s="112">
        <v>1</v>
      </c>
      <c r="F31" s="113">
        <v>1</v>
      </c>
      <c r="G31" s="113">
        <v>45</v>
      </c>
      <c r="H31" s="113">
        <v>793</v>
      </c>
      <c r="I31" s="113" t="s">
        <v>241</v>
      </c>
      <c r="J31" s="113" t="s">
        <v>241</v>
      </c>
      <c r="K31" s="113" t="s">
        <v>241</v>
      </c>
      <c r="L31" s="113" t="s">
        <v>241</v>
      </c>
      <c r="M31" s="113" t="s">
        <v>241</v>
      </c>
      <c r="N31" s="113" t="s">
        <v>241</v>
      </c>
      <c r="O31" s="113">
        <v>2</v>
      </c>
      <c r="P31" s="113">
        <v>56</v>
      </c>
      <c r="Q31" s="113">
        <v>3</v>
      </c>
      <c r="R31" s="113">
        <v>31</v>
      </c>
      <c r="S31" s="113" t="s">
        <v>241</v>
      </c>
      <c r="T31" s="113" t="s">
        <v>241</v>
      </c>
      <c r="U31" s="113" t="s">
        <v>241</v>
      </c>
      <c r="V31" s="113" t="s">
        <v>241</v>
      </c>
      <c r="W31" s="113" t="s">
        <v>241</v>
      </c>
      <c r="X31" s="113" t="s">
        <v>241</v>
      </c>
      <c r="Y31" s="113">
        <v>30</v>
      </c>
      <c r="Z31" s="113">
        <v>536</v>
      </c>
      <c r="AA31" s="113">
        <v>10</v>
      </c>
      <c r="AB31" s="113">
        <v>170</v>
      </c>
    </row>
    <row r="32" spans="1:28" ht="24" customHeight="1">
      <c r="A32" s="100"/>
      <c r="B32" s="101"/>
      <c r="C32" s="105"/>
      <c r="D32" s="212"/>
      <c r="E32" s="214"/>
      <c r="F32" s="212"/>
      <c r="G32" s="212"/>
      <c r="H32" s="212"/>
      <c r="I32" s="212"/>
      <c r="J32" s="212"/>
      <c r="K32" s="212"/>
      <c r="L32" s="212"/>
      <c r="M32" s="212"/>
      <c r="N32" s="212"/>
      <c r="O32" s="212"/>
      <c r="P32" s="212"/>
      <c r="Q32" s="212"/>
      <c r="R32" s="212"/>
      <c r="S32" s="212"/>
      <c r="T32" s="212"/>
      <c r="U32" s="212"/>
      <c r="V32" s="212"/>
      <c r="W32" s="212"/>
      <c r="X32" s="212"/>
      <c r="Y32" s="212"/>
      <c r="Z32" s="212"/>
      <c r="AA32" s="212"/>
      <c r="AB32" s="212"/>
    </row>
    <row r="33" spans="1:28" ht="24" customHeight="1">
      <c r="A33" s="421" t="s">
        <v>53</v>
      </c>
      <c r="B33" s="422"/>
      <c r="C33" s="212">
        <f>SUM(C34:C35)</f>
        <v>1838</v>
      </c>
      <c r="D33" s="212">
        <f aca="true" t="shared" si="7" ref="D33:AB33">SUM(D34:D35)</f>
        <v>17092</v>
      </c>
      <c r="E33" s="212">
        <f t="shared" si="7"/>
        <v>1</v>
      </c>
      <c r="F33" s="212">
        <f t="shared" si="7"/>
        <v>2</v>
      </c>
      <c r="G33" s="212">
        <f t="shared" si="7"/>
        <v>1837</v>
      </c>
      <c r="H33" s="212">
        <f t="shared" si="7"/>
        <v>17090</v>
      </c>
      <c r="I33" s="113" t="s">
        <v>241</v>
      </c>
      <c r="J33" s="113" t="s">
        <v>241</v>
      </c>
      <c r="K33" s="212">
        <f t="shared" si="7"/>
        <v>213</v>
      </c>
      <c r="L33" s="212">
        <f t="shared" si="7"/>
        <v>1759</v>
      </c>
      <c r="M33" s="212">
        <f t="shared" si="7"/>
        <v>197</v>
      </c>
      <c r="N33" s="212">
        <f t="shared" si="7"/>
        <v>3241</v>
      </c>
      <c r="O33" s="212">
        <f t="shared" si="7"/>
        <v>3</v>
      </c>
      <c r="P33" s="212">
        <f t="shared" si="7"/>
        <v>15</v>
      </c>
      <c r="Q33" s="212">
        <f t="shared" si="7"/>
        <v>57</v>
      </c>
      <c r="R33" s="212">
        <f t="shared" si="7"/>
        <v>1501</v>
      </c>
      <c r="S33" s="212">
        <f t="shared" si="7"/>
        <v>771</v>
      </c>
      <c r="T33" s="212">
        <f t="shared" si="7"/>
        <v>6020</v>
      </c>
      <c r="U33" s="212">
        <f t="shared" si="7"/>
        <v>34</v>
      </c>
      <c r="V33" s="212">
        <f t="shared" si="7"/>
        <v>279</v>
      </c>
      <c r="W33" s="212">
        <f t="shared" si="7"/>
        <v>119</v>
      </c>
      <c r="X33" s="212">
        <f t="shared" si="7"/>
        <v>222</v>
      </c>
      <c r="Y33" s="212">
        <f t="shared" si="7"/>
        <v>437</v>
      </c>
      <c r="Z33" s="212">
        <f t="shared" si="7"/>
        <v>3880</v>
      </c>
      <c r="AA33" s="212">
        <f t="shared" si="7"/>
        <v>6</v>
      </c>
      <c r="AB33" s="212">
        <f t="shared" si="7"/>
        <v>173</v>
      </c>
    </row>
    <row r="34" spans="1:28" ht="24" customHeight="1">
      <c r="A34" s="100"/>
      <c r="B34" s="129" t="s">
        <v>78</v>
      </c>
      <c r="C34" s="212">
        <v>1791</v>
      </c>
      <c r="D34" s="212">
        <v>16033</v>
      </c>
      <c r="E34" s="112">
        <v>1</v>
      </c>
      <c r="F34" s="113">
        <v>2</v>
      </c>
      <c r="G34" s="113">
        <v>1790</v>
      </c>
      <c r="H34" s="113">
        <v>16031</v>
      </c>
      <c r="I34" s="113" t="s">
        <v>241</v>
      </c>
      <c r="J34" s="113" t="s">
        <v>241</v>
      </c>
      <c r="K34" s="113">
        <v>213</v>
      </c>
      <c r="L34" s="113">
        <v>1759</v>
      </c>
      <c r="M34" s="113">
        <v>197</v>
      </c>
      <c r="N34" s="113">
        <v>3241</v>
      </c>
      <c r="O34" s="113">
        <v>1</v>
      </c>
      <c r="P34" s="113">
        <v>2</v>
      </c>
      <c r="Q34" s="113">
        <v>52</v>
      </c>
      <c r="R34" s="113">
        <v>1480</v>
      </c>
      <c r="S34" s="113">
        <v>771</v>
      </c>
      <c r="T34" s="113">
        <v>6020</v>
      </c>
      <c r="U34" s="113">
        <v>34</v>
      </c>
      <c r="V34" s="113">
        <v>279</v>
      </c>
      <c r="W34" s="113">
        <v>119</v>
      </c>
      <c r="X34" s="113">
        <v>222</v>
      </c>
      <c r="Y34" s="113">
        <v>403</v>
      </c>
      <c r="Z34" s="113">
        <v>3028</v>
      </c>
      <c r="AA34" s="113" t="s">
        <v>241</v>
      </c>
      <c r="AB34" s="113" t="s">
        <v>241</v>
      </c>
    </row>
    <row r="35" spans="1:28" ht="24" customHeight="1">
      <c r="A35" s="100"/>
      <c r="B35" s="155" t="s">
        <v>273</v>
      </c>
      <c r="C35" s="212">
        <v>47</v>
      </c>
      <c r="D35" s="212">
        <v>1059</v>
      </c>
      <c r="E35" s="113" t="s">
        <v>241</v>
      </c>
      <c r="F35" s="113" t="s">
        <v>241</v>
      </c>
      <c r="G35" s="113">
        <v>47</v>
      </c>
      <c r="H35" s="113">
        <v>1059</v>
      </c>
      <c r="I35" s="113" t="s">
        <v>241</v>
      </c>
      <c r="J35" s="113" t="s">
        <v>241</v>
      </c>
      <c r="K35" s="113" t="s">
        <v>241</v>
      </c>
      <c r="L35" s="113" t="s">
        <v>241</v>
      </c>
      <c r="M35" s="113" t="s">
        <v>241</v>
      </c>
      <c r="N35" s="113" t="s">
        <v>241</v>
      </c>
      <c r="O35" s="113">
        <v>2</v>
      </c>
      <c r="P35" s="113">
        <v>13</v>
      </c>
      <c r="Q35" s="113">
        <v>5</v>
      </c>
      <c r="R35" s="113">
        <v>21</v>
      </c>
      <c r="S35" s="113" t="s">
        <v>241</v>
      </c>
      <c r="T35" s="113" t="s">
        <v>241</v>
      </c>
      <c r="U35" s="113" t="s">
        <v>241</v>
      </c>
      <c r="V35" s="113" t="s">
        <v>241</v>
      </c>
      <c r="W35" s="113" t="s">
        <v>241</v>
      </c>
      <c r="X35" s="113" t="s">
        <v>241</v>
      </c>
      <c r="Y35" s="113">
        <v>34</v>
      </c>
      <c r="Z35" s="113">
        <v>852</v>
      </c>
      <c r="AA35" s="113">
        <v>6</v>
      </c>
      <c r="AB35" s="113">
        <v>173</v>
      </c>
    </row>
    <row r="36" spans="1:28" ht="24" customHeight="1">
      <c r="A36" s="100"/>
      <c r="B36" s="101"/>
      <c r="C36" s="105"/>
      <c r="D36" s="99"/>
      <c r="E36" s="214"/>
      <c r="F36" s="212"/>
      <c r="G36" s="212"/>
      <c r="H36" s="212"/>
      <c r="I36" s="212"/>
      <c r="J36" s="212"/>
      <c r="K36" s="212"/>
      <c r="L36" s="212"/>
      <c r="M36" s="212"/>
      <c r="N36" s="212"/>
      <c r="O36" s="212"/>
      <c r="P36" s="212"/>
      <c r="Q36" s="212"/>
      <c r="R36" s="212"/>
      <c r="S36" s="212"/>
      <c r="T36" s="212"/>
      <c r="U36" s="212"/>
      <c r="V36" s="212"/>
      <c r="W36" s="212"/>
      <c r="X36" s="212"/>
      <c r="Y36" s="212"/>
      <c r="Z36" s="212"/>
      <c r="AA36" s="212"/>
      <c r="AB36" s="212"/>
    </row>
    <row r="37" spans="1:28" ht="24" customHeight="1">
      <c r="A37" s="421" t="s">
        <v>54</v>
      </c>
      <c r="B37" s="422"/>
      <c r="C37" s="212">
        <f>SUM(C38:C39)</f>
        <v>51</v>
      </c>
      <c r="D37" s="212">
        <f aca="true" t="shared" si="8" ref="D37:AB37">SUM(D38:D39)</f>
        <v>356</v>
      </c>
      <c r="E37" s="212">
        <f t="shared" si="8"/>
        <v>2</v>
      </c>
      <c r="F37" s="212">
        <f t="shared" si="8"/>
        <v>10</v>
      </c>
      <c r="G37" s="212">
        <f t="shared" si="8"/>
        <v>49</v>
      </c>
      <c r="H37" s="212">
        <f t="shared" si="8"/>
        <v>346</v>
      </c>
      <c r="I37" s="113" t="s">
        <v>241</v>
      </c>
      <c r="J37" s="113" t="s">
        <v>241</v>
      </c>
      <c r="K37" s="212">
        <f t="shared" si="8"/>
        <v>10</v>
      </c>
      <c r="L37" s="212">
        <f t="shared" si="8"/>
        <v>69</v>
      </c>
      <c r="M37" s="212">
        <f t="shared" si="8"/>
        <v>9</v>
      </c>
      <c r="N37" s="212">
        <f t="shared" si="8"/>
        <v>127</v>
      </c>
      <c r="O37" s="212">
        <f t="shared" si="8"/>
        <v>1</v>
      </c>
      <c r="P37" s="212">
        <f t="shared" si="8"/>
        <v>29</v>
      </c>
      <c r="Q37" s="212">
        <f t="shared" si="8"/>
        <v>2</v>
      </c>
      <c r="R37" s="212">
        <f t="shared" si="8"/>
        <v>3</v>
      </c>
      <c r="S37" s="212">
        <f t="shared" si="8"/>
        <v>14</v>
      </c>
      <c r="T37" s="212">
        <f t="shared" si="8"/>
        <v>34</v>
      </c>
      <c r="U37" s="212">
        <f t="shared" si="8"/>
        <v>1</v>
      </c>
      <c r="V37" s="212">
        <f t="shared" si="8"/>
        <v>1</v>
      </c>
      <c r="W37" s="113" t="s">
        <v>241</v>
      </c>
      <c r="X37" s="113" t="s">
        <v>241</v>
      </c>
      <c r="Y37" s="212">
        <f t="shared" si="8"/>
        <v>9</v>
      </c>
      <c r="Z37" s="212">
        <f t="shared" si="8"/>
        <v>50</v>
      </c>
      <c r="AA37" s="212">
        <f t="shared" si="8"/>
        <v>3</v>
      </c>
      <c r="AB37" s="212">
        <f t="shared" si="8"/>
        <v>33</v>
      </c>
    </row>
    <row r="38" spans="1:28" ht="24" customHeight="1">
      <c r="A38" s="100"/>
      <c r="B38" s="129" t="s">
        <v>78</v>
      </c>
      <c r="C38" s="212">
        <v>43</v>
      </c>
      <c r="D38" s="212">
        <v>296</v>
      </c>
      <c r="E38" s="112">
        <v>2</v>
      </c>
      <c r="F38" s="113">
        <v>10</v>
      </c>
      <c r="G38" s="113">
        <v>41</v>
      </c>
      <c r="H38" s="113">
        <v>286</v>
      </c>
      <c r="I38" s="113" t="s">
        <v>241</v>
      </c>
      <c r="J38" s="113" t="s">
        <v>241</v>
      </c>
      <c r="K38" s="113">
        <v>10</v>
      </c>
      <c r="L38" s="113">
        <v>69</v>
      </c>
      <c r="M38" s="113">
        <v>9</v>
      </c>
      <c r="N38" s="113">
        <v>127</v>
      </c>
      <c r="O38" s="113">
        <v>1</v>
      </c>
      <c r="P38" s="113">
        <v>29</v>
      </c>
      <c r="Q38" s="113">
        <v>1</v>
      </c>
      <c r="R38" s="113">
        <v>1</v>
      </c>
      <c r="S38" s="113">
        <v>14</v>
      </c>
      <c r="T38" s="113">
        <v>34</v>
      </c>
      <c r="U38" s="113">
        <v>1</v>
      </c>
      <c r="V38" s="113">
        <v>1</v>
      </c>
      <c r="W38" s="113" t="s">
        <v>241</v>
      </c>
      <c r="X38" s="113" t="s">
        <v>241</v>
      </c>
      <c r="Y38" s="113">
        <v>5</v>
      </c>
      <c r="Z38" s="113">
        <v>25</v>
      </c>
      <c r="AA38" s="113" t="s">
        <v>241</v>
      </c>
      <c r="AB38" s="113" t="s">
        <v>241</v>
      </c>
    </row>
    <row r="39" spans="1:28" ht="24" customHeight="1">
      <c r="A39" s="100"/>
      <c r="B39" s="155" t="s">
        <v>273</v>
      </c>
      <c r="C39" s="212">
        <v>8</v>
      </c>
      <c r="D39" s="212">
        <v>60</v>
      </c>
      <c r="E39" s="113" t="s">
        <v>241</v>
      </c>
      <c r="F39" s="113" t="s">
        <v>241</v>
      </c>
      <c r="G39" s="113">
        <v>8</v>
      </c>
      <c r="H39" s="113">
        <v>60</v>
      </c>
      <c r="I39" s="113" t="s">
        <v>241</v>
      </c>
      <c r="J39" s="113" t="s">
        <v>241</v>
      </c>
      <c r="K39" s="113" t="s">
        <v>241</v>
      </c>
      <c r="L39" s="113" t="s">
        <v>241</v>
      </c>
      <c r="M39" s="113" t="s">
        <v>241</v>
      </c>
      <c r="N39" s="113" t="s">
        <v>241</v>
      </c>
      <c r="O39" s="113" t="s">
        <v>241</v>
      </c>
      <c r="P39" s="113" t="s">
        <v>241</v>
      </c>
      <c r="Q39" s="113">
        <v>1</v>
      </c>
      <c r="R39" s="113">
        <v>2</v>
      </c>
      <c r="S39" s="113" t="s">
        <v>241</v>
      </c>
      <c r="T39" s="113" t="s">
        <v>241</v>
      </c>
      <c r="U39" s="113" t="s">
        <v>241</v>
      </c>
      <c r="V39" s="113" t="s">
        <v>241</v>
      </c>
      <c r="W39" s="113" t="s">
        <v>241</v>
      </c>
      <c r="X39" s="113" t="s">
        <v>241</v>
      </c>
      <c r="Y39" s="113">
        <v>4</v>
      </c>
      <c r="Z39" s="113">
        <v>25</v>
      </c>
      <c r="AA39" s="113">
        <v>3</v>
      </c>
      <c r="AB39" s="113">
        <v>33</v>
      </c>
    </row>
    <row r="40" spans="1:28" ht="24" customHeight="1">
      <c r="A40" s="100"/>
      <c r="B40" s="101"/>
      <c r="C40" s="105"/>
      <c r="D40" s="99"/>
      <c r="E40" s="214"/>
      <c r="F40" s="212"/>
      <c r="G40" s="212"/>
      <c r="H40" s="212"/>
      <c r="I40" s="212"/>
      <c r="J40" s="212"/>
      <c r="K40" s="212"/>
      <c r="L40" s="212"/>
      <c r="M40" s="212"/>
      <c r="N40" s="212"/>
      <c r="O40" s="212"/>
      <c r="P40" s="212"/>
      <c r="Q40" s="212"/>
      <c r="R40" s="212"/>
      <c r="S40" s="212"/>
      <c r="T40" s="212"/>
      <c r="U40" s="212"/>
      <c r="V40" s="212"/>
      <c r="W40" s="212"/>
      <c r="X40" s="212"/>
      <c r="Y40" s="212"/>
      <c r="Z40" s="212"/>
      <c r="AA40" s="212"/>
      <c r="AB40" s="212"/>
    </row>
    <row r="41" spans="1:28" ht="24" customHeight="1">
      <c r="A41" s="421" t="s">
        <v>55</v>
      </c>
      <c r="B41" s="422"/>
      <c r="C41" s="212">
        <f>SUM(C42:C43)</f>
        <v>96</v>
      </c>
      <c r="D41" s="212">
        <f aca="true" t="shared" si="9" ref="D41:AB41">SUM(D42:D43)</f>
        <v>781</v>
      </c>
      <c r="E41" s="212">
        <f t="shared" si="9"/>
        <v>1</v>
      </c>
      <c r="F41" s="212">
        <f t="shared" si="9"/>
        <v>4</v>
      </c>
      <c r="G41" s="212">
        <f t="shared" si="9"/>
        <v>95</v>
      </c>
      <c r="H41" s="212">
        <f t="shared" si="9"/>
        <v>777</v>
      </c>
      <c r="I41" s="212">
        <f t="shared" si="9"/>
        <v>1</v>
      </c>
      <c r="J41" s="212">
        <f t="shared" si="9"/>
        <v>16</v>
      </c>
      <c r="K41" s="212">
        <f t="shared" si="9"/>
        <v>12</v>
      </c>
      <c r="L41" s="212">
        <f t="shared" si="9"/>
        <v>272</v>
      </c>
      <c r="M41" s="212">
        <f t="shared" si="9"/>
        <v>15</v>
      </c>
      <c r="N41" s="212">
        <f t="shared" si="9"/>
        <v>111</v>
      </c>
      <c r="O41" s="212">
        <f t="shared" si="9"/>
        <v>3</v>
      </c>
      <c r="P41" s="212">
        <f t="shared" si="9"/>
        <v>59</v>
      </c>
      <c r="Q41" s="212">
        <f t="shared" si="9"/>
        <v>3</v>
      </c>
      <c r="R41" s="212">
        <f t="shared" si="9"/>
        <v>33</v>
      </c>
      <c r="S41" s="212">
        <f t="shared" si="9"/>
        <v>29</v>
      </c>
      <c r="T41" s="212">
        <f t="shared" si="9"/>
        <v>74</v>
      </c>
      <c r="U41" s="113" t="s">
        <v>241</v>
      </c>
      <c r="V41" s="113" t="s">
        <v>241</v>
      </c>
      <c r="W41" s="113" t="s">
        <v>241</v>
      </c>
      <c r="X41" s="113" t="s">
        <v>241</v>
      </c>
      <c r="Y41" s="212">
        <f t="shared" si="9"/>
        <v>28</v>
      </c>
      <c r="Z41" s="212">
        <f t="shared" si="9"/>
        <v>164</v>
      </c>
      <c r="AA41" s="212">
        <f t="shared" si="9"/>
        <v>4</v>
      </c>
      <c r="AB41" s="212">
        <f t="shared" si="9"/>
        <v>48</v>
      </c>
    </row>
    <row r="42" spans="1:28" ht="24" customHeight="1">
      <c r="A42" s="100"/>
      <c r="B42" s="129" t="s">
        <v>78</v>
      </c>
      <c r="C42" s="212">
        <v>83</v>
      </c>
      <c r="D42" s="212">
        <v>657</v>
      </c>
      <c r="E42" s="112">
        <v>1</v>
      </c>
      <c r="F42" s="113">
        <v>4</v>
      </c>
      <c r="G42" s="113">
        <v>82</v>
      </c>
      <c r="H42" s="113">
        <v>653</v>
      </c>
      <c r="I42" s="113">
        <v>1</v>
      </c>
      <c r="J42" s="113">
        <v>16</v>
      </c>
      <c r="K42" s="113">
        <v>12</v>
      </c>
      <c r="L42" s="113">
        <v>272</v>
      </c>
      <c r="M42" s="113">
        <v>15</v>
      </c>
      <c r="N42" s="113">
        <v>111</v>
      </c>
      <c r="O42" s="113">
        <v>3</v>
      </c>
      <c r="P42" s="113">
        <v>59</v>
      </c>
      <c r="Q42" s="113">
        <v>2</v>
      </c>
      <c r="R42" s="113">
        <v>18</v>
      </c>
      <c r="S42" s="212">
        <v>29</v>
      </c>
      <c r="T42" s="212">
        <v>74</v>
      </c>
      <c r="U42" s="113" t="s">
        <v>241</v>
      </c>
      <c r="V42" s="113" t="s">
        <v>241</v>
      </c>
      <c r="W42" s="113" t="s">
        <v>241</v>
      </c>
      <c r="X42" s="113" t="s">
        <v>241</v>
      </c>
      <c r="Y42" s="212">
        <v>20</v>
      </c>
      <c r="Z42" s="212">
        <v>103</v>
      </c>
      <c r="AA42" s="113" t="s">
        <v>241</v>
      </c>
      <c r="AB42" s="113" t="s">
        <v>241</v>
      </c>
    </row>
    <row r="43" spans="1:28" ht="24" customHeight="1">
      <c r="A43" s="100"/>
      <c r="B43" s="155" t="s">
        <v>273</v>
      </c>
      <c r="C43" s="212">
        <v>13</v>
      </c>
      <c r="D43" s="212">
        <v>124</v>
      </c>
      <c r="E43" s="113" t="s">
        <v>241</v>
      </c>
      <c r="F43" s="113" t="s">
        <v>241</v>
      </c>
      <c r="G43" s="113">
        <v>13</v>
      </c>
      <c r="H43" s="113">
        <v>124</v>
      </c>
      <c r="I43" s="113" t="s">
        <v>241</v>
      </c>
      <c r="J43" s="113" t="s">
        <v>241</v>
      </c>
      <c r="K43" s="113" t="s">
        <v>241</v>
      </c>
      <c r="L43" s="113" t="s">
        <v>241</v>
      </c>
      <c r="M43" s="113" t="s">
        <v>241</v>
      </c>
      <c r="N43" s="113" t="s">
        <v>241</v>
      </c>
      <c r="O43" s="113" t="s">
        <v>241</v>
      </c>
      <c r="P43" s="113" t="s">
        <v>241</v>
      </c>
      <c r="Q43" s="113">
        <v>1</v>
      </c>
      <c r="R43" s="113">
        <v>15</v>
      </c>
      <c r="S43" s="113" t="s">
        <v>241</v>
      </c>
      <c r="T43" s="113" t="s">
        <v>241</v>
      </c>
      <c r="U43" s="113" t="s">
        <v>241</v>
      </c>
      <c r="V43" s="113" t="s">
        <v>241</v>
      </c>
      <c r="W43" s="113" t="s">
        <v>241</v>
      </c>
      <c r="X43" s="113" t="s">
        <v>241</v>
      </c>
      <c r="Y43" s="212">
        <v>8</v>
      </c>
      <c r="Z43" s="212">
        <v>61</v>
      </c>
      <c r="AA43" s="212">
        <v>4</v>
      </c>
      <c r="AB43" s="212">
        <v>48</v>
      </c>
    </row>
    <row r="44" spans="1:28" ht="24" customHeight="1">
      <c r="A44" s="100"/>
      <c r="B44" s="101"/>
      <c r="C44" s="99"/>
      <c r="D44" s="46"/>
      <c r="E44" s="214"/>
      <c r="F44" s="212"/>
      <c r="G44" s="212"/>
      <c r="H44" s="212"/>
      <c r="I44" s="212"/>
      <c r="J44" s="212"/>
      <c r="K44" s="212"/>
      <c r="L44" s="212"/>
      <c r="M44" s="212"/>
      <c r="N44" s="212"/>
      <c r="O44" s="212"/>
      <c r="P44" s="212"/>
      <c r="Q44" s="212"/>
      <c r="R44" s="212"/>
      <c r="S44" s="212"/>
      <c r="T44" s="212"/>
      <c r="U44" s="212"/>
      <c r="V44" s="212"/>
      <c r="W44" s="212"/>
      <c r="X44" s="212"/>
      <c r="Y44" s="212"/>
      <c r="Z44" s="212"/>
      <c r="AA44" s="212"/>
      <c r="AB44" s="212"/>
    </row>
    <row r="45" spans="1:28" ht="24" customHeight="1">
      <c r="A45" s="421" t="s">
        <v>56</v>
      </c>
      <c r="B45" s="422"/>
      <c r="C45" s="212">
        <f>SUM(C46:C47)</f>
        <v>152</v>
      </c>
      <c r="D45" s="212">
        <f aca="true" t="shared" si="10" ref="D45:AB45">SUM(D46:D47)</f>
        <v>793</v>
      </c>
      <c r="E45" s="113" t="s">
        <v>241</v>
      </c>
      <c r="F45" s="113" t="s">
        <v>241</v>
      </c>
      <c r="G45" s="212">
        <f t="shared" si="10"/>
        <v>152</v>
      </c>
      <c r="H45" s="212">
        <f t="shared" si="10"/>
        <v>793</v>
      </c>
      <c r="I45" s="212">
        <f t="shared" si="10"/>
        <v>1</v>
      </c>
      <c r="J45" s="212">
        <f t="shared" si="10"/>
        <v>35</v>
      </c>
      <c r="K45" s="212">
        <f t="shared" si="10"/>
        <v>35</v>
      </c>
      <c r="L45" s="212">
        <f t="shared" si="10"/>
        <v>287</v>
      </c>
      <c r="M45" s="212">
        <f t="shared" si="10"/>
        <v>24</v>
      </c>
      <c r="N45" s="212">
        <f t="shared" si="10"/>
        <v>154</v>
      </c>
      <c r="O45" s="212">
        <f t="shared" si="10"/>
        <v>1</v>
      </c>
      <c r="P45" s="212">
        <f t="shared" si="10"/>
        <v>2</v>
      </c>
      <c r="Q45" s="212">
        <f t="shared" si="10"/>
        <v>5</v>
      </c>
      <c r="R45" s="212">
        <f t="shared" si="10"/>
        <v>10</v>
      </c>
      <c r="S45" s="212">
        <f t="shared" si="10"/>
        <v>39</v>
      </c>
      <c r="T45" s="212">
        <f t="shared" si="10"/>
        <v>76</v>
      </c>
      <c r="U45" s="212">
        <f t="shared" si="10"/>
        <v>1</v>
      </c>
      <c r="V45" s="212">
        <f t="shared" si="10"/>
        <v>6</v>
      </c>
      <c r="W45" s="212">
        <f t="shared" si="10"/>
        <v>1</v>
      </c>
      <c r="X45" s="212">
        <f t="shared" si="10"/>
        <v>2</v>
      </c>
      <c r="Y45" s="212">
        <f t="shared" si="10"/>
        <v>39</v>
      </c>
      <c r="Z45" s="212">
        <f t="shared" si="10"/>
        <v>169</v>
      </c>
      <c r="AA45" s="212">
        <f t="shared" si="10"/>
        <v>6</v>
      </c>
      <c r="AB45" s="212">
        <f t="shared" si="10"/>
        <v>52</v>
      </c>
    </row>
    <row r="46" spans="1:28" ht="24" customHeight="1">
      <c r="A46" s="100"/>
      <c r="B46" s="129" t="s">
        <v>78</v>
      </c>
      <c r="C46" s="212">
        <v>131</v>
      </c>
      <c r="D46" s="212">
        <v>667</v>
      </c>
      <c r="E46" s="113" t="s">
        <v>241</v>
      </c>
      <c r="F46" s="113" t="s">
        <v>241</v>
      </c>
      <c r="G46" s="113">
        <v>131</v>
      </c>
      <c r="H46" s="113">
        <v>667</v>
      </c>
      <c r="I46" s="113">
        <v>1</v>
      </c>
      <c r="J46" s="113">
        <v>35</v>
      </c>
      <c r="K46" s="113">
        <v>35</v>
      </c>
      <c r="L46" s="113">
        <v>287</v>
      </c>
      <c r="M46" s="113">
        <v>24</v>
      </c>
      <c r="N46" s="113">
        <v>154</v>
      </c>
      <c r="O46" s="113" t="s">
        <v>241</v>
      </c>
      <c r="P46" s="113" t="s">
        <v>241</v>
      </c>
      <c r="Q46" s="113">
        <v>4</v>
      </c>
      <c r="R46" s="113">
        <v>7</v>
      </c>
      <c r="S46" s="113">
        <v>39</v>
      </c>
      <c r="T46" s="113">
        <v>76</v>
      </c>
      <c r="U46" s="113">
        <v>1</v>
      </c>
      <c r="V46" s="113">
        <v>6</v>
      </c>
      <c r="W46" s="113" t="s">
        <v>241</v>
      </c>
      <c r="X46" s="113" t="s">
        <v>241</v>
      </c>
      <c r="Y46" s="113">
        <v>27</v>
      </c>
      <c r="Z46" s="113">
        <v>102</v>
      </c>
      <c r="AA46" s="113" t="s">
        <v>241</v>
      </c>
      <c r="AB46" s="113" t="s">
        <v>241</v>
      </c>
    </row>
    <row r="47" spans="1:28" ht="24" customHeight="1">
      <c r="A47" s="100"/>
      <c r="B47" s="155" t="s">
        <v>273</v>
      </c>
      <c r="C47" s="212">
        <v>21</v>
      </c>
      <c r="D47" s="212">
        <v>126</v>
      </c>
      <c r="E47" s="113" t="s">
        <v>241</v>
      </c>
      <c r="F47" s="113" t="s">
        <v>241</v>
      </c>
      <c r="G47" s="113">
        <v>21</v>
      </c>
      <c r="H47" s="113">
        <v>126</v>
      </c>
      <c r="I47" s="113" t="s">
        <v>241</v>
      </c>
      <c r="J47" s="113" t="s">
        <v>241</v>
      </c>
      <c r="K47" s="113" t="s">
        <v>241</v>
      </c>
      <c r="L47" s="113" t="s">
        <v>241</v>
      </c>
      <c r="M47" s="113" t="s">
        <v>241</v>
      </c>
      <c r="N47" s="113" t="s">
        <v>241</v>
      </c>
      <c r="O47" s="113">
        <v>1</v>
      </c>
      <c r="P47" s="113">
        <v>2</v>
      </c>
      <c r="Q47" s="113">
        <v>1</v>
      </c>
      <c r="R47" s="113">
        <v>3</v>
      </c>
      <c r="S47" s="113" t="s">
        <v>241</v>
      </c>
      <c r="T47" s="113" t="s">
        <v>241</v>
      </c>
      <c r="U47" s="113" t="s">
        <v>241</v>
      </c>
      <c r="V47" s="113" t="s">
        <v>241</v>
      </c>
      <c r="W47" s="113">
        <v>1</v>
      </c>
      <c r="X47" s="113">
        <v>2</v>
      </c>
      <c r="Y47" s="113">
        <v>12</v>
      </c>
      <c r="Z47" s="113">
        <v>67</v>
      </c>
      <c r="AA47" s="113">
        <v>6</v>
      </c>
      <c r="AB47" s="113">
        <v>52</v>
      </c>
    </row>
    <row r="48" spans="1:28" ht="24" customHeight="1">
      <c r="A48" s="100"/>
      <c r="B48" s="101"/>
      <c r="C48" s="105"/>
      <c r="D48" s="99"/>
      <c r="E48" s="214"/>
      <c r="F48" s="212"/>
      <c r="G48" s="212"/>
      <c r="H48" s="212"/>
      <c r="I48" s="212"/>
      <c r="J48" s="212"/>
      <c r="K48" s="212"/>
      <c r="L48" s="212"/>
      <c r="M48" s="212"/>
      <c r="N48" s="212"/>
      <c r="O48" s="212"/>
      <c r="P48" s="212"/>
      <c r="Q48" s="212"/>
      <c r="R48" s="212"/>
      <c r="S48" s="212"/>
      <c r="T48" s="212"/>
      <c r="U48" s="212"/>
      <c r="V48" s="212"/>
      <c r="W48" s="212"/>
      <c r="X48" s="212"/>
      <c r="Y48" s="212"/>
      <c r="Z48" s="212"/>
      <c r="AA48" s="212"/>
      <c r="AB48" s="212"/>
    </row>
    <row r="49" spans="1:28" ht="24" customHeight="1">
      <c r="A49" s="421" t="s">
        <v>57</v>
      </c>
      <c r="B49" s="422"/>
      <c r="C49" s="212">
        <f>SUM(C50:C51)</f>
        <v>78</v>
      </c>
      <c r="D49" s="212">
        <f aca="true" t="shared" si="11" ref="D49:AB49">SUM(D50:D51)</f>
        <v>502</v>
      </c>
      <c r="E49" s="113" t="s">
        <v>241</v>
      </c>
      <c r="F49" s="113" t="s">
        <v>241</v>
      </c>
      <c r="G49" s="212">
        <f t="shared" si="11"/>
        <v>78</v>
      </c>
      <c r="H49" s="212">
        <f t="shared" si="11"/>
        <v>502</v>
      </c>
      <c r="I49" s="113" t="s">
        <v>241</v>
      </c>
      <c r="J49" s="113" t="s">
        <v>241</v>
      </c>
      <c r="K49" s="212">
        <f t="shared" si="11"/>
        <v>9</v>
      </c>
      <c r="L49" s="212">
        <f t="shared" si="11"/>
        <v>124</v>
      </c>
      <c r="M49" s="212">
        <f t="shared" si="11"/>
        <v>3</v>
      </c>
      <c r="N49" s="212">
        <f t="shared" si="11"/>
        <v>100</v>
      </c>
      <c r="O49" s="212">
        <f t="shared" si="11"/>
        <v>2</v>
      </c>
      <c r="P49" s="212">
        <f t="shared" si="11"/>
        <v>11</v>
      </c>
      <c r="Q49" s="212">
        <f t="shared" si="11"/>
        <v>2</v>
      </c>
      <c r="R49" s="212">
        <f t="shared" si="11"/>
        <v>5</v>
      </c>
      <c r="S49" s="212">
        <f t="shared" si="11"/>
        <v>20</v>
      </c>
      <c r="T49" s="212">
        <f t="shared" si="11"/>
        <v>47</v>
      </c>
      <c r="U49" s="113" t="s">
        <v>241</v>
      </c>
      <c r="V49" s="113" t="s">
        <v>241</v>
      </c>
      <c r="W49" s="113" t="s">
        <v>241</v>
      </c>
      <c r="X49" s="113" t="s">
        <v>241</v>
      </c>
      <c r="Y49" s="212">
        <f t="shared" si="11"/>
        <v>38</v>
      </c>
      <c r="Z49" s="212">
        <f t="shared" si="11"/>
        <v>173</v>
      </c>
      <c r="AA49" s="212">
        <f t="shared" si="11"/>
        <v>4</v>
      </c>
      <c r="AB49" s="212">
        <f t="shared" si="11"/>
        <v>42</v>
      </c>
    </row>
    <row r="50" spans="1:28" ht="24" customHeight="1">
      <c r="A50" s="100"/>
      <c r="B50" s="129" t="s">
        <v>78</v>
      </c>
      <c r="C50" s="212">
        <v>63</v>
      </c>
      <c r="D50" s="212">
        <v>389</v>
      </c>
      <c r="E50" s="113" t="s">
        <v>241</v>
      </c>
      <c r="F50" s="113" t="s">
        <v>241</v>
      </c>
      <c r="G50" s="113">
        <v>63</v>
      </c>
      <c r="H50" s="113">
        <v>389</v>
      </c>
      <c r="I50" s="113" t="s">
        <v>241</v>
      </c>
      <c r="J50" s="113" t="s">
        <v>241</v>
      </c>
      <c r="K50" s="113">
        <v>9</v>
      </c>
      <c r="L50" s="113">
        <v>124</v>
      </c>
      <c r="M50" s="113">
        <v>3</v>
      </c>
      <c r="N50" s="113">
        <v>100</v>
      </c>
      <c r="O50" s="113">
        <v>2</v>
      </c>
      <c r="P50" s="113">
        <v>11</v>
      </c>
      <c r="Q50" s="113">
        <v>1</v>
      </c>
      <c r="R50" s="113">
        <v>3</v>
      </c>
      <c r="S50" s="113">
        <v>20</v>
      </c>
      <c r="T50" s="113">
        <v>47</v>
      </c>
      <c r="U50" s="113" t="s">
        <v>241</v>
      </c>
      <c r="V50" s="113" t="s">
        <v>241</v>
      </c>
      <c r="W50" s="113" t="s">
        <v>241</v>
      </c>
      <c r="X50" s="113" t="s">
        <v>241</v>
      </c>
      <c r="Y50" s="113">
        <v>28</v>
      </c>
      <c r="Z50" s="113">
        <v>104</v>
      </c>
      <c r="AA50" s="113" t="s">
        <v>241</v>
      </c>
      <c r="AB50" s="113" t="s">
        <v>241</v>
      </c>
    </row>
    <row r="51" spans="1:28" ht="24" customHeight="1">
      <c r="A51" s="100"/>
      <c r="B51" s="155" t="s">
        <v>273</v>
      </c>
      <c r="C51" s="212">
        <v>15</v>
      </c>
      <c r="D51" s="212">
        <v>113</v>
      </c>
      <c r="E51" s="113" t="s">
        <v>241</v>
      </c>
      <c r="F51" s="113" t="s">
        <v>241</v>
      </c>
      <c r="G51" s="113">
        <v>15</v>
      </c>
      <c r="H51" s="113">
        <v>113</v>
      </c>
      <c r="I51" s="113" t="s">
        <v>241</v>
      </c>
      <c r="J51" s="113" t="s">
        <v>241</v>
      </c>
      <c r="K51" s="113" t="s">
        <v>241</v>
      </c>
      <c r="L51" s="113" t="s">
        <v>241</v>
      </c>
      <c r="M51" s="113" t="s">
        <v>241</v>
      </c>
      <c r="N51" s="113" t="s">
        <v>241</v>
      </c>
      <c r="O51" s="113" t="s">
        <v>241</v>
      </c>
      <c r="P51" s="113" t="s">
        <v>241</v>
      </c>
      <c r="Q51" s="113">
        <v>1</v>
      </c>
      <c r="R51" s="113">
        <v>2</v>
      </c>
      <c r="S51" s="113" t="s">
        <v>241</v>
      </c>
      <c r="T51" s="113" t="s">
        <v>241</v>
      </c>
      <c r="U51" s="113" t="s">
        <v>241</v>
      </c>
      <c r="V51" s="113" t="s">
        <v>241</v>
      </c>
      <c r="W51" s="113" t="s">
        <v>241</v>
      </c>
      <c r="X51" s="113" t="s">
        <v>241</v>
      </c>
      <c r="Y51" s="113">
        <v>10</v>
      </c>
      <c r="Z51" s="113">
        <v>69</v>
      </c>
      <c r="AA51" s="113">
        <v>4</v>
      </c>
      <c r="AB51" s="113">
        <v>42</v>
      </c>
    </row>
    <row r="52" spans="1:28" ht="24" customHeight="1">
      <c r="A52" s="100"/>
      <c r="B52" s="101"/>
      <c r="C52" s="105"/>
      <c r="D52" s="99"/>
      <c r="E52" s="214"/>
      <c r="F52" s="212"/>
      <c r="G52" s="212"/>
      <c r="H52" s="212"/>
      <c r="I52" s="212"/>
      <c r="J52" s="212"/>
      <c r="K52" s="212"/>
      <c r="L52" s="212"/>
      <c r="M52" s="212"/>
      <c r="N52" s="212"/>
      <c r="O52" s="212"/>
      <c r="P52" s="212"/>
      <c r="Q52" s="212"/>
      <c r="R52" s="212"/>
      <c r="S52" s="212"/>
      <c r="T52" s="212"/>
      <c r="U52" s="212"/>
      <c r="V52" s="212"/>
      <c r="W52" s="212"/>
      <c r="X52" s="212"/>
      <c r="Y52" s="212"/>
      <c r="Z52" s="212"/>
      <c r="AA52" s="212"/>
      <c r="AB52" s="212"/>
    </row>
    <row r="53" spans="1:28" ht="24" customHeight="1">
      <c r="A53" s="421" t="s">
        <v>58</v>
      </c>
      <c r="B53" s="422"/>
      <c r="C53" s="212">
        <f>SUM(C54:C55)</f>
        <v>134</v>
      </c>
      <c r="D53" s="212">
        <f aca="true" t="shared" si="12" ref="D53:AB53">SUM(D54:D55)</f>
        <v>833</v>
      </c>
      <c r="E53" s="212">
        <f t="shared" si="12"/>
        <v>3</v>
      </c>
      <c r="F53" s="212">
        <f t="shared" si="12"/>
        <v>14</v>
      </c>
      <c r="G53" s="212">
        <f t="shared" si="12"/>
        <v>131</v>
      </c>
      <c r="H53" s="212">
        <f t="shared" si="12"/>
        <v>819</v>
      </c>
      <c r="I53" s="212">
        <f t="shared" si="12"/>
        <v>1</v>
      </c>
      <c r="J53" s="212">
        <f t="shared" si="12"/>
        <v>8</v>
      </c>
      <c r="K53" s="212">
        <f t="shared" si="12"/>
        <v>17</v>
      </c>
      <c r="L53" s="212">
        <f t="shared" si="12"/>
        <v>269</v>
      </c>
      <c r="M53" s="212">
        <f t="shared" si="12"/>
        <v>12</v>
      </c>
      <c r="N53" s="212">
        <f t="shared" si="12"/>
        <v>145</v>
      </c>
      <c r="O53" s="212">
        <f t="shared" si="12"/>
        <v>2</v>
      </c>
      <c r="P53" s="212">
        <f t="shared" si="12"/>
        <v>3</v>
      </c>
      <c r="Q53" s="212">
        <f t="shared" si="12"/>
        <v>5</v>
      </c>
      <c r="R53" s="212">
        <f t="shared" si="12"/>
        <v>33</v>
      </c>
      <c r="S53" s="212">
        <f t="shared" si="12"/>
        <v>40</v>
      </c>
      <c r="T53" s="212">
        <f t="shared" si="12"/>
        <v>95</v>
      </c>
      <c r="U53" s="212">
        <f t="shared" si="12"/>
        <v>1</v>
      </c>
      <c r="V53" s="212">
        <f t="shared" si="12"/>
        <v>8</v>
      </c>
      <c r="W53" s="113" t="s">
        <v>241</v>
      </c>
      <c r="X53" s="113" t="s">
        <v>241</v>
      </c>
      <c r="Y53" s="212">
        <f t="shared" si="12"/>
        <v>48</v>
      </c>
      <c r="Z53" s="212">
        <f t="shared" si="12"/>
        <v>210</v>
      </c>
      <c r="AA53" s="212">
        <f t="shared" si="12"/>
        <v>5</v>
      </c>
      <c r="AB53" s="212">
        <f t="shared" si="12"/>
        <v>48</v>
      </c>
    </row>
    <row r="54" spans="1:28" ht="24" customHeight="1">
      <c r="A54" s="135"/>
      <c r="B54" s="129" t="s">
        <v>78</v>
      </c>
      <c r="C54" s="73">
        <v>112</v>
      </c>
      <c r="D54" s="73">
        <v>718</v>
      </c>
      <c r="E54" s="75">
        <v>2</v>
      </c>
      <c r="F54" s="76">
        <v>13</v>
      </c>
      <c r="G54" s="76">
        <v>110</v>
      </c>
      <c r="H54" s="76">
        <v>705</v>
      </c>
      <c r="I54" s="76">
        <v>1</v>
      </c>
      <c r="J54" s="76">
        <v>8</v>
      </c>
      <c r="K54" s="76">
        <v>17</v>
      </c>
      <c r="L54" s="76">
        <v>269</v>
      </c>
      <c r="M54" s="76">
        <v>12</v>
      </c>
      <c r="N54" s="76">
        <v>145</v>
      </c>
      <c r="O54" s="76">
        <v>1</v>
      </c>
      <c r="P54" s="76">
        <v>2</v>
      </c>
      <c r="Q54" s="76">
        <v>4</v>
      </c>
      <c r="R54" s="76">
        <v>24</v>
      </c>
      <c r="S54" s="76">
        <v>40</v>
      </c>
      <c r="T54" s="76">
        <v>95</v>
      </c>
      <c r="U54" s="76">
        <v>1</v>
      </c>
      <c r="V54" s="76">
        <v>8</v>
      </c>
      <c r="W54" s="76" t="s">
        <v>246</v>
      </c>
      <c r="X54" s="76" t="s">
        <v>246</v>
      </c>
      <c r="Y54" s="76">
        <v>34</v>
      </c>
      <c r="Z54" s="76">
        <v>154</v>
      </c>
      <c r="AA54" s="76" t="s">
        <v>246</v>
      </c>
      <c r="AB54" s="76" t="s">
        <v>246</v>
      </c>
    </row>
    <row r="55" spans="1:28" ht="24" customHeight="1">
      <c r="A55" s="136"/>
      <c r="B55" s="156" t="s">
        <v>273</v>
      </c>
      <c r="C55" s="89">
        <v>22</v>
      </c>
      <c r="D55" s="74">
        <v>115</v>
      </c>
      <c r="E55" s="79">
        <v>1</v>
      </c>
      <c r="F55" s="79">
        <v>1</v>
      </c>
      <c r="G55" s="79">
        <v>21</v>
      </c>
      <c r="H55" s="79">
        <v>114</v>
      </c>
      <c r="I55" s="79" t="s">
        <v>246</v>
      </c>
      <c r="J55" s="79" t="s">
        <v>246</v>
      </c>
      <c r="K55" s="79" t="s">
        <v>246</v>
      </c>
      <c r="L55" s="79" t="s">
        <v>246</v>
      </c>
      <c r="M55" s="79" t="s">
        <v>246</v>
      </c>
      <c r="N55" s="79" t="s">
        <v>246</v>
      </c>
      <c r="O55" s="79">
        <v>1</v>
      </c>
      <c r="P55" s="79">
        <v>1</v>
      </c>
      <c r="Q55" s="79">
        <v>1</v>
      </c>
      <c r="R55" s="79">
        <v>9</v>
      </c>
      <c r="S55" s="79" t="s">
        <v>246</v>
      </c>
      <c r="T55" s="79" t="s">
        <v>246</v>
      </c>
      <c r="U55" s="79" t="s">
        <v>246</v>
      </c>
      <c r="V55" s="79" t="s">
        <v>246</v>
      </c>
      <c r="W55" s="79" t="s">
        <v>246</v>
      </c>
      <c r="X55" s="79" t="s">
        <v>246</v>
      </c>
      <c r="Y55" s="79">
        <v>14</v>
      </c>
      <c r="Z55" s="79">
        <v>56</v>
      </c>
      <c r="AA55" s="79">
        <v>5</v>
      </c>
      <c r="AB55" s="79">
        <v>48</v>
      </c>
    </row>
    <row r="56" spans="1:28" ht="24" customHeight="1">
      <c r="A56" s="135"/>
      <c r="B56" s="157"/>
      <c r="C56" s="72"/>
      <c r="D56" s="72"/>
      <c r="E56" s="75"/>
      <c r="F56" s="75"/>
      <c r="G56" s="75"/>
      <c r="H56" s="75"/>
      <c r="I56" s="75"/>
      <c r="J56" s="75"/>
      <c r="K56" s="75"/>
      <c r="L56" s="75"/>
      <c r="M56" s="75"/>
      <c r="N56" s="75"/>
      <c r="O56" s="75"/>
      <c r="P56" s="75"/>
      <c r="Q56" s="75"/>
      <c r="R56" s="75"/>
      <c r="S56" s="75"/>
      <c r="T56" s="75"/>
      <c r="U56" s="75"/>
      <c r="V56" s="75"/>
      <c r="W56" s="75"/>
      <c r="X56" s="75"/>
      <c r="Y56" s="75"/>
      <c r="Z56" s="75"/>
      <c r="AA56" s="75"/>
      <c r="AB56" s="75"/>
    </row>
    <row r="57" spans="3:5" ht="24" customHeight="1">
      <c r="C57" s="102"/>
      <c r="D57" s="99"/>
      <c r="E57" s="72"/>
    </row>
    <row r="58" spans="3:5" ht="24" customHeight="1">
      <c r="C58" s="102"/>
      <c r="D58" s="99"/>
      <c r="E58" s="72"/>
    </row>
    <row r="59" spans="3:5" ht="24" customHeight="1">
      <c r="C59" s="104"/>
      <c r="D59" s="45"/>
      <c r="E59" s="72"/>
    </row>
    <row r="60" spans="3:5" ht="24" customHeight="1">
      <c r="C60" s="102"/>
      <c r="D60" s="99"/>
      <c r="E60" s="72"/>
    </row>
    <row r="61" spans="3:5" ht="24" customHeight="1">
      <c r="C61" s="102"/>
      <c r="D61" s="99"/>
      <c r="E61" s="72"/>
    </row>
    <row r="62" spans="3:5" ht="24" customHeight="1">
      <c r="C62" s="102"/>
      <c r="D62" s="99"/>
      <c r="E62" s="72"/>
    </row>
    <row r="63" spans="3:5" ht="24" customHeight="1">
      <c r="C63" s="102"/>
      <c r="D63" s="99"/>
      <c r="E63" s="72"/>
    </row>
    <row r="64" spans="3:5" ht="24" customHeight="1">
      <c r="C64" s="102"/>
      <c r="D64" s="99"/>
      <c r="E64" s="72"/>
    </row>
    <row r="65" spans="3:5" ht="24" customHeight="1">
      <c r="C65" s="104"/>
      <c r="D65" s="45"/>
      <c r="E65" s="72"/>
    </row>
    <row r="66" spans="3:5" ht="24" customHeight="1">
      <c r="C66" s="102"/>
      <c r="D66" s="99"/>
      <c r="E66" s="72"/>
    </row>
    <row r="67" spans="3:5" ht="24" customHeight="1">
      <c r="C67" s="72"/>
      <c r="D67" s="72"/>
      <c r="E67" s="72"/>
    </row>
    <row r="68" spans="3:5" ht="24" customHeight="1">
      <c r="C68" s="72"/>
      <c r="D68" s="72"/>
      <c r="E68" s="72"/>
    </row>
    <row r="69" spans="3:5" ht="24" customHeight="1">
      <c r="C69" s="72"/>
      <c r="D69" s="72"/>
      <c r="E69" s="72"/>
    </row>
    <row r="70" spans="3:5" ht="24" customHeight="1">
      <c r="C70" s="72"/>
      <c r="D70" s="72"/>
      <c r="E70" s="72"/>
    </row>
    <row r="71" spans="3:5" ht="24" customHeight="1">
      <c r="C71" s="73"/>
      <c r="D71" s="72"/>
      <c r="E71" s="72"/>
    </row>
    <row r="72" spans="3:5" ht="24" customHeight="1">
      <c r="C72" s="73"/>
      <c r="D72" s="72"/>
      <c r="E72" s="72"/>
    </row>
    <row r="73" spans="3:5" ht="24" customHeight="1">
      <c r="C73" s="73"/>
      <c r="D73" s="72"/>
      <c r="E73" s="72"/>
    </row>
    <row r="74" spans="3:5" ht="24" customHeight="1">
      <c r="C74" s="73"/>
      <c r="D74" s="72"/>
      <c r="E74" s="72"/>
    </row>
    <row r="75" spans="3:5" ht="24" customHeight="1">
      <c r="C75" s="73"/>
      <c r="D75" s="72"/>
      <c r="E75" s="72"/>
    </row>
    <row r="76" spans="3:5" ht="24" customHeight="1">
      <c r="C76" s="73"/>
      <c r="D76" s="72"/>
      <c r="E76" s="72"/>
    </row>
  </sheetData>
  <sheetProtection/>
  <mergeCells count="27">
    <mergeCell ref="E7:F8"/>
    <mergeCell ref="G7:H8"/>
    <mergeCell ref="AA7:AB8"/>
    <mergeCell ref="Q7:R8"/>
    <mergeCell ref="S7:T8"/>
    <mergeCell ref="U7:V8"/>
    <mergeCell ref="W7:X8"/>
    <mergeCell ref="A29:B29"/>
    <mergeCell ref="A12:B12"/>
    <mergeCell ref="A16:B16"/>
    <mergeCell ref="Y7:Z8"/>
    <mergeCell ref="I7:J8"/>
    <mergeCell ref="K7:L8"/>
    <mergeCell ref="M7:N8"/>
    <mergeCell ref="O7:P8"/>
    <mergeCell ref="A7:B10"/>
    <mergeCell ref="C7:D8"/>
    <mergeCell ref="A5:AB5"/>
    <mergeCell ref="A49:B49"/>
    <mergeCell ref="A53:B53"/>
    <mergeCell ref="A33:B33"/>
    <mergeCell ref="A37:B37"/>
    <mergeCell ref="A41:B41"/>
    <mergeCell ref="A45:B45"/>
    <mergeCell ref="A20:B20"/>
    <mergeCell ref="A24:B24"/>
    <mergeCell ref="A25:B25"/>
  </mergeCells>
  <printOptions horizontalCentered="1"/>
  <pageMargins left="0.5905511811023623" right="0.5905511811023623" top="0.5905511811023623" bottom="0.3937007874015748" header="0" footer="0"/>
  <pageSetup fitToHeight="1" fitToWidth="1" horizontalDpi="600" verticalDpi="600" orientation="landscape" paperSize="8" scale="61" r:id="rId1"/>
</worksheet>
</file>

<file path=xl/worksheets/sheet5.xml><?xml version="1.0" encoding="utf-8"?>
<worksheet xmlns="http://schemas.openxmlformats.org/spreadsheetml/2006/main" xmlns:r="http://schemas.openxmlformats.org/officeDocument/2006/relationships">
  <sheetPr>
    <pageSetUpPr fitToPage="1"/>
  </sheetPr>
  <dimension ref="A1:AJ53"/>
  <sheetViews>
    <sheetView tabSelected="1" zoomScale="75" zoomScaleNormal="75" zoomScaleSheetLayoutView="75" zoomScalePageLayoutView="0" workbookViewId="0" topLeftCell="A1">
      <selection activeCell="B1" sqref="B1"/>
    </sheetView>
  </sheetViews>
  <sheetFormatPr defaultColWidth="9.00390625" defaultRowHeight="23.25" customHeight="1"/>
  <cols>
    <col min="1" max="1" width="3.75390625" style="0" customWidth="1"/>
    <col min="2" max="2" width="25.375" style="0" customWidth="1"/>
    <col min="3" max="28" width="11.125" style="0" customWidth="1"/>
  </cols>
  <sheetData>
    <row r="1" spans="1:28" s="11" customFormat="1" ht="23.25" customHeight="1">
      <c r="A1" s="244" t="s">
        <v>276</v>
      </c>
      <c r="AB1" s="191" t="s">
        <v>79</v>
      </c>
    </row>
    <row r="2" spans="1:28" s="11" customFormat="1" ht="23.25" customHeight="1">
      <c r="A2" s="230"/>
      <c r="AB2" s="191"/>
    </row>
    <row r="3" spans="1:28" s="11" customFormat="1" ht="23.25" customHeight="1">
      <c r="A3" s="230"/>
      <c r="AB3" s="191"/>
    </row>
    <row r="4" spans="20:28" s="1" customFormat="1" ht="23.25" customHeight="1">
      <c r="T4" s="158"/>
      <c r="AB4" s="26"/>
    </row>
    <row r="5" spans="1:28" s="1" customFormat="1" ht="23.25" customHeight="1">
      <c r="A5" s="441" t="s">
        <v>275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row>
    <row r="6" spans="1:29" s="1" customFormat="1" ht="23.25" customHeight="1" thickBot="1">
      <c r="A6" s="28"/>
      <c r="B6" s="27"/>
      <c r="C6" s="25"/>
      <c r="D6" s="25"/>
      <c r="E6" s="25"/>
      <c r="F6" s="25"/>
      <c r="G6" s="25"/>
      <c r="H6" s="25"/>
      <c r="I6" s="25"/>
      <c r="J6" s="25"/>
      <c r="K6" s="25"/>
      <c r="L6" s="25"/>
      <c r="M6" s="25"/>
      <c r="N6" s="25"/>
      <c r="O6" s="25"/>
      <c r="P6" s="25"/>
      <c r="Q6" s="25"/>
      <c r="R6" s="25"/>
      <c r="S6" s="25"/>
      <c r="T6" s="25"/>
      <c r="U6" s="25"/>
      <c r="V6" s="25"/>
      <c r="W6" s="25"/>
      <c r="X6" s="25"/>
      <c r="Y6" s="25"/>
      <c r="Z6" s="25"/>
      <c r="AA6" s="25"/>
      <c r="AB6" s="25"/>
      <c r="AC6" s="5"/>
    </row>
    <row r="7" spans="1:29" s="1" customFormat="1" ht="23.25" customHeight="1">
      <c r="A7" s="408" t="s">
        <v>218</v>
      </c>
      <c r="B7" s="409"/>
      <c r="C7" s="403" t="s">
        <v>1</v>
      </c>
      <c r="D7" s="404"/>
      <c r="E7" s="391" t="s">
        <v>176</v>
      </c>
      <c r="F7" s="392"/>
      <c r="G7" s="391" t="s">
        <v>177</v>
      </c>
      <c r="H7" s="392"/>
      <c r="I7" s="391" t="s">
        <v>266</v>
      </c>
      <c r="J7" s="392"/>
      <c r="K7" s="391" t="s">
        <v>267</v>
      </c>
      <c r="L7" s="392"/>
      <c r="M7" s="391" t="s">
        <v>268</v>
      </c>
      <c r="N7" s="392"/>
      <c r="O7" s="395" t="s">
        <v>269</v>
      </c>
      <c r="P7" s="396"/>
      <c r="Q7" s="387" t="s">
        <v>179</v>
      </c>
      <c r="R7" s="388"/>
      <c r="S7" s="395" t="s">
        <v>270</v>
      </c>
      <c r="T7" s="388"/>
      <c r="U7" s="387" t="s">
        <v>178</v>
      </c>
      <c r="V7" s="388"/>
      <c r="W7" s="383" t="s">
        <v>271</v>
      </c>
      <c r="X7" s="384"/>
      <c r="Y7" s="387" t="s">
        <v>180</v>
      </c>
      <c r="Z7" s="388"/>
      <c r="AA7" s="416" t="s">
        <v>272</v>
      </c>
      <c r="AB7" s="417"/>
      <c r="AC7" s="5"/>
    </row>
    <row r="8" spans="1:29" s="1" customFormat="1" ht="23.25" customHeight="1">
      <c r="A8" s="410"/>
      <c r="B8" s="411"/>
      <c r="C8" s="431"/>
      <c r="D8" s="432"/>
      <c r="E8" s="427"/>
      <c r="F8" s="428"/>
      <c r="G8" s="427"/>
      <c r="H8" s="428"/>
      <c r="I8" s="427"/>
      <c r="J8" s="428"/>
      <c r="K8" s="427"/>
      <c r="L8" s="428"/>
      <c r="M8" s="427"/>
      <c r="N8" s="428"/>
      <c r="O8" s="429"/>
      <c r="P8" s="430"/>
      <c r="Q8" s="425"/>
      <c r="R8" s="426"/>
      <c r="S8" s="425"/>
      <c r="T8" s="426"/>
      <c r="U8" s="425"/>
      <c r="V8" s="426"/>
      <c r="W8" s="435"/>
      <c r="X8" s="436"/>
      <c r="Y8" s="425"/>
      <c r="Z8" s="426"/>
      <c r="AA8" s="433"/>
      <c r="AB8" s="434"/>
      <c r="AC8" s="5"/>
    </row>
    <row r="9" spans="1:29" s="1" customFormat="1" ht="23.25" customHeight="1">
      <c r="A9" s="410"/>
      <c r="B9" s="411"/>
      <c r="C9" s="149" t="s">
        <v>181</v>
      </c>
      <c r="D9" s="150" t="s">
        <v>182</v>
      </c>
      <c r="E9" s="149" t="s">
        <v>181</v>
      </c>
      <c r="F9" s="150" t="s">
        <v>182</v>
      </c>
      <c r="G9" s="149" t="s">
        <v>181</v>
      </c>
      <c r="H9" s="150" t="s">
        <v>182</v>
      </c>
      <c r="I9" s="149" t="s">
        <v>181</v>
      </c>
      <c r="J9" s="150" t="s">
        <v>182</v>
      </c>
      <c r="K9" s="149" t="s">
        <v>181</v>
      </c>
      <c r="L9" s="150" t="s">
        <v>182</v>
      </c>
      <c r="M9" s="149" t="s">
        <v>181</v>
      </c>
      <c r="N9" s="150" t="s">
        <v>182</v>
      </c>
      <c r="O9" s="149" t="s">
        <v>181</v>
      </c>
      <c r="P9" s="150" t="s">
        <v>182</v>
      </c>
      <c r="Q9" s="149" t="s">
        <v>181</v>
      </c>
      <c r="R9" s="150" t="s">
        <v>182</v>
      </c>
      <c r="S9" s="149" t="s">
        <v>181</v>
      </c>
      <c r="T9" s="150" t="s">
        <v>182</v>
      </c>
      <c r="U9" s="149" t="s">
        <v>181</v>
      </c>
      <c r="V9" s="150" t="s">
        <v>182</v>
      </c>
      <c r="W9" s="149" t="s">
        <v>181</v>
      </c>
      <c r="X9" s="150" t="s">
        <v>182</v>
      </c>
      <c r="Y9" s="149" t="s">
        <v>181</v>
      </c>
      <c r="Z9" s="150" t="s">
        <v>182</v>
      </c>
      <c r="AA9" s="149" t="s">
        <v>181</v>
      </c>
      <c r="AB9" s="151" t="s">
        <v>182</v>
      </c>
      <c r="AC9" s="5"/>
    </row>
    <row r="10" spans="1:29" s="1" customFormat="1" ht="23.25" customHeight="1">
      <c r="A10" s="412"/>
      <c r="B10" s="413"/>
      <c r="C10" s="152" t="s">
        <v>183</v>
      </c>
      <c r="D10" s="153" t="s">
        <v>184</v>
      </c>
      <c r="E10" s="152" t="s">
        <v>183</v>
      </c>
      <c r="F10" s="153" t="s">
        <v>184</v>
      </c>
      <c r="G10" s="152" t="s">
        <v>183</v>
      </c>
      <c r="H10" s="153" t="s">
        <v>184</v>
      </c>
      <c r="I10" s="152" t="s">
        <v>183</v>
      </c>
      <c r="J10" s="153" t="s">
        <v>184</v>
      </c>
      <c r="K10" s="152" t="s">
        <v>183</v>
      </c>
      <c r="L10" s="153" t="s">
        <v>184</v>
      </c>
      <c r="M10" s="152" t="s">
        <v>183</v>
      </c>
      <c r="N10" s="153" t="s">
        <v>184</v>
      </c>
      <c r="O10" s="152" t="s">
        <v>183</v>
      </c>
      <c r="P10" s="153" t="s">
        <v>184</v>
      </c>
      <c r="Q10" s="152" t="s">
        <v>183</v>
      </c>
      <c r="R10" s="153" t="s">
        <v>184</v>
      </c>
      <c r="S10" s="152" t="s">
        <v>183</v>
      </c>
      <c r="T10" s="153" t="s">
        <v>184</v>
      </c>
      <c r="U10" s="152" t="s">
        <v>183</v>
      </c>
      <c r="V10" s="153" t="s">
        <v>184</v>
      </c>
      <c r="W10" s="152" t="s">
        <v>183</v>
      </c>
      <c r="X10" s="153" t="s">
        <v>184</v>
      </c>
      <c r="Y10" s="152" t="s">
        <v>183</v>
      </c>
      <c r="Z10" s="153" t="s">
        <v>184</v>
      </c>
      <c r="AA10" s="152" t="s">
        <v>183</v>
      </c>
      <c r="AB10" s="154" t="s">
        <v>184</v>
      </c>
      <c r="AC10" s="5"/>
    </row>
    <row r="11" spans="1:36" ht="23.25" customHeight="1">
      <c r="A11" s="33"/>
      <c r="B11" s="34"/>
      <c r="C11" s="76"/>
      <c r="D11" s="76" t="s">
        <v>41</v>
      </c>
      <c r="E11" s="76"/>
      <c r="F11" s="76" t="s">
        <v>41</v>
      </c>
      <c r="G11" s="76"/>
      <c r="H11" s="76" t="s">
        <v>41</v>
      </c>
      <c r="I11" s="76"/>
      <c r="J11" s="76" t="s">
        <v>41</v>
      </c>
      <c r="K11" s="76"/>
      <c r="L11" s="76" t="s">
        <v>41</v>
      </c>
      <c r="M11" s="76"/>
      <c r="N11" s="76" t="s">
        <v>41</v>
      </c>
      <c r="O11" s="76"/>
      <c r="P11" s="76" t="s">
        <v>41</v>
      </c>
      <c r="Q11" s="76"/>
      <c r="R11" s="76" t="s">
        <v>41</v>
      </c>
      <c r="S11" s="76"/>
      <c r="T11" s="76" t="s">
        <v>41</v>
      </c>
      <c r="U11" s="76"/>
      <c r="V11" s="76" t="s">
        <v>41</v>
      </c>
      <c r="W11" s="76"/>
      <c r="X11" s="76" t="s">
        <v>41</v>
      </c>
      <c r="Y11" s="76"/>
      <c r="Z11" s="76" t="s">
        <v>41</v>
      </c>
      <c r="AA11" s="76"/>
      <c r="AB11" s="76" t="s">
        <v>41</v>
      </c>
      <c r="AC11" s="15"/>
      <c r="AD11" s="12"/>
      <c r="AE11" s="12"/>
      <c r="AF11" s="12"/>
      <c r="AG11" s="12"/>
      <c r="AH11" s="12"/>
      <c r="AI11" s="12"/>
      <c r="AJ11" s="12"/>
    </row>
    <row r="12" spans="1:28" s="132" customFormat="1" ht="23.25" customHeight="1">
      <c r="A12" s="437" t="s">
        <v>35</v>
      </c>
      <c r="B12" s="438"/>
      <c r="C12" s="140">
        <f aca="true" t="shared" si="0" ref="C12:AB12">SUM(C13,C17,C21,C25,C29)</f>
        <v>4841</v>
      </c>
      <c r="D12" s="140">
        <f t="shared" si="0"/>
        <v>28433</v>
      </c>
      <c r="E12" s="140">
        <f t="shared" si="0"/>
        <v>15</v>
      </c>
      <c r="F12" s="140">
        <f t="shared" si="0"/>
        <v>122</v>
      </c>
      <c r="G12" s="140">
        <f t="shared" si="0"/>
        <v>4826</v>
      </c>
      <c r="H12" s="140">
        <f t="shared" si="0"/>
        <v>28311</v>
      </c>
      <c r="I12" s="140">
        <f t="shared" si="0"/>
        <v>1</v>
      </c>
      <c r="J12" s="140">
        <f t="shared" si="0"/>
        <v>10</v>
      </c>
      <c r="K12" s="140">
        <f t="shared" si="0"/>
        <v>535</v>
      </c>
      <c r="L12" s="140">
        <f t="shared" si="0"/>
        <v>2645</v>
      </c>
      <c r="M12" s="140">
        <f t="shared" si="0"/>
        <v>1727</v>
      </c>
      <c r="N12" s="140">
        <f t="shared" si="0"/>
        <v>11574</v>
      </c>
      <c r="O12" s="140">
        <f t="shared" si="0"/>
        <v>10</v>
      </c>
      <c r="P12" s="140">
        <f t="shared" si="0"/>
        <v>101</v>
      </c>
      <c r="Q12" s="140">
        <f t="shared" si="0"/>
        <v>62</v>
      </c>
      <c r="R12" s="140">
        <f t="shared" si="0"/>
        <v>658</v>
      </c>
      <c r="S12" s="140">
        <f t="shared" si="0"/>
        <v>1444</v>
      </c>
      <c r="T12" s="140">
        <f t="shared" si="0"/>
        <v>5121</v>
      </c>
      <c r="U12" s="140">
        <f t="shared" si="0"/>
        <v>46</v>
      </c>
      <c r="V12" s="140">
        <f t="shared" si="0"/>
        <v>548</v>
      </c>
      <c r="W12" s="140">
        <f t="shared" si="0"/>
        <v>41</v>
      </c>
      <c r="X12" s="140">
        <f t="shared" si="0"/>
        <v>87</v>
      </c>
      <c r="Y12" s="140">
        <f t="shared" si="0"/>
        <v>924</v>
      </c>
      <c r="Z12" s="140">
        <f t="shared" si="0"/>
        <v>6931</v>
      </c>
      <c r="AA12" s="140">
        <f t="shared" si="0"/>
        <v>36</v>
      </c>
      <c r="AB12" s="140">
        <f t="shared" si="0"/>
        <v>636</v>
      </c>
    </row>
    <row r="13" spans="1:29" ht="23.25" customHeight="1">
      <c r="A13" s="439" t="s">
        <v>59</v>
      </c>
      <c r="B13" s="440"/>
      <c r="C13" s="113">
        <f>SUM(C14:C15)</f>
        <v>1179</v>
      </c>
      <c r="D13" s="113">
        <f aca="true" t="shared" si="1" ref="D13:AB13">SUM(D14:D15)</f>
        <v>7507</v>
      </c>
      <c r="E13" s="113">
        <f t="shared" si="1"/>
        <v>2</v>
      </c>
      <c r="F13" s="113">
        <f t="shared" si="1"/>
        <v>5</v>
      </c>
      <c r="G13" s="113">
        <f t="shared" si="1"/>
        <v>1177</v>
      </c>
      <c r="H13" s="113">
        <f t="shared" si="1"/>
        <v>7502</v>
      </c>
      <c r="I13" s="113" t="s">
        <v>339</v>
      </c>
      <c r="J13" s="113" t="s">
        <v>339</v>
      </c>
      <c r="K13" s="113">
        <f t="shared" si="1"/>
        <v>181</v>
      </c>
      <c r="L13" s="113">
        <f t="shared" si="1"/>
        <v>1087</v>
      </c>
      <c r="M13" s="113">
        <f t="shared" si="1"/>
        <v>210</v>
      </c>
      <c r="N13" s="113">
        <f t="shared" si="1"/>
        <v>2234</v>
      </c>
      <c r="O13" s="113">
        <f t="shared" si="1"/>
        <v>3</v>
      </c>
      <c r="P13" s="113">
        <f t="shared" si="1"/>
        <v>72</v>
      </c>
      <c r="Q13" s="113">
        <f t="shared" si="1"/>
        <v>18</v>
      </c>
      <c r="R13" s="113">
        <f t="shared" si="1"/>
        <v>177</v>
      </c>
      <c r="S13" s="113">
        <f t="shared" si="1"/>
        <v>436</v>
      </c>
      <c r="T13" s="113">
        <f t="shared" si="1"/>
        <v>1624</v>
      </c>
      <c r="U13" s="113">
        <f t="shared" si="1"/>
        <v>7</v>
      </c>
      <c r="V13" s="113">
        <f t="shared" si="1"/>
        <v>138</v>
      </c>
      <c r="W13" s="113">
        <f t="shared" si="1"/>
        <v>9</v>
      </c>
      <c r="X13" s="113">
        <f t="shared" si="1"/>
        <v>20</v>
      </c>
      <c r="Y13" s="113">
        <f t="shared" si="1"/>
        <v>303</v>
      </c>
      <c r="Z13" s="113">
        <f t="shared" si="1"/>
        <v>1931</v>
      </c>
      <c r="AA13" s="113">
        <f t="shared" si="1"/>
        <v>10</v>
      </c>
      <c r="AB13" s="113">
        <f t="shared" si="1"/>
        <v>219</v>
      </c>
      <c r="AC13" s="119"/>
    </row>
    <row r="14" spans="1:29" ht="23.25" customHeight="1">
      <c r="A14" s="35"/>
      <c r="B14" s="129" t="s">
        <v>78</v>
      </c>
      <c r="C14" s="113">
        <v>1117</v>
      </c>
      <c r="D14" s="113">
        <v>6397</v>
      </c>
      <c r="E14" s="113">
        <v>1</v>
      </c>
      <c r="F14" s="113">
        <v>4</v>
      </c>
      <c r="G14" s="113">
        <v>1116</v>
      </c>
      <c r="H14" s="113">
        <v>6393</v>
      </c>
      <c r="I14" s="113" t="s">
        <v>339</v>
      </c>
      <c r="J14" s="113" t="s">
        <v>339</v>
      </c>
      <c r="K14" s="113">
        <v>181</v>
      </c>
      <c r="L14" s="113">
        <v>1087</v>
      </c>
      <c r="M14" s="113">
        <v>210</v>
      </c>
      <c r="N14" s="113">
        <v>2234</v>
      </c>
      <c r="O14" s="113">
        <v>1</v>
      </c>
      <c r="P14" s="113">
        <v>39</v>
      </c>
      <c r="Q14" s="113">
        <v>11</v>
      </c>
      <c r="R14" s="113">
        <v>104</v>
      </c>
      <c r="S14" s="113">
        <v>436</v>
      </c>
      <c r="T14" s="113">
        <v>1624</v>
      </c>
      <c r="U14" s="113">
        <v>7</v>
      </c>
      <c r="V14" s="113">
        <v>138</v>
      </c>
      <c r="W14" s="113">
        <v>9</v>
      </c>
      <c r="X14" s="113">
        <v>20</v>
      </c>
      <c r="Y14" s="113">
        <v>261</v>
      </c>
      <c r="Z14" s="113">
        <v>1147</v>
      </c>
      <c r="AA14" s="113" t="s">
        <v>339</v>
      </c>
      <c r="AB14" s="113" t="s">
        <v>339</v>
      </c>
      <c r="AC14" s="119"/>
    </row>
    <row r="15" spans="1:29" ht="23.25" customHeight="1">
      <c r="A15" s="35"/>
      <c r="B15" s="155" t="s">
        <v>273</v>
      </c>
      <c r="C15" s="113">
        <v>62</v>
      </c>
      <c r="D15" s="113">
        <v>1110</v>
      </c>
      <c r="E15" s="113">
        <v>1</v>
      </c>
      <c r="F15" s="113">
        <v>1</v>
      </c>
      <c r="G15" s="113">
        <v>61</v>
      </c>
      <c r="H15" s="113">
        <v>1109</v>
      </c>
      <c r="I15" s="113" t="s">
        <v>339</v>
      </c>
      <c r="J15" s="113" t="s">
        <v>339</v>
      </c>
      <c r="K15" s="113" t="s">
        <v>339</v>
      </c>
      <c r="L15" s="113" t="s">
        <v>339</v>
      </c>
      <c r="M15" s="113" t="s">
        <v>339</v>
      </c>
      <c r="N15" s="113" t="s">
        <v>339</v>
      </c>
      <c r="O15" s="113">
        <v>2</v>
      </c>
      <c r="P15" s="113">
        <v>33</v>
      </c>
      <c r="Q15" s="113">
        <v>7</v>
      </c>
      <c r="R15" s="113">
        <v>73</v>
      </c>
      <c r="S15" s="113" t="s">
        <v>339</v>
      </c>
      <c r="T15" s="113" t="s">
        <v>339</v>
      </c>
      <c r="U15" s="113" t="s">
        <v>339</v>
      </c>
      <c r="V15" s="113" t="s">
        <v>339</v>
      </c>
      <c r="W15" s="113" t="s">
        <v>339</v>
      </c>
      <c r="X15" s="113" t="s">
        <v>339</v>
      </c>
      <c r="Y15" s="113">
        <v>42</v>
      </c>
      <c r="Z15" s="113">
        <v>784</v>
      </c>
      <c r="AA15" s="113">
        <v>10</v>
      </c>
      <c r="AB15" s="113">
        <v>219</v>
      </c>
      <c r="AC15" s="119"/>
    </row>
    <row r="16" spans="1:29" ht="23.25" customHeight="1">
      <c r="A16" s="35"/>
      <c r="B16" s="31"/>
      <c r="C16" s="113"/>
      <c r="D16" s="113"/>
      <c r="E16" s="70"/>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9"/>
    </row>
    <row r="17" spans="1:29" ht="23.25" customHeight="1">
      <c r="A17" s="439" t="s">
        <v>60</v>
      </c>
      <c r="B17" s="440"/>
      <c r="C17" s="113">
        <f>SUM(C18:C19)</f>
        <v>1014</v>
      </c>
      <c r="D17" s="113">
        <f aca="true" t="shared" si="2" ref="D17:AB17">SUM(D18:D19)</f>
        <v>5107</v>
      </c>
      <c r="E17" s="113">
        <f t="shared" si="2"/>
        <v>3</v>
      </c>
      <c r="F17" s="113">
        <f t="shared" si="2"/>
        <v>31</v>
      </c>
      <c r="G17" s="113">
        <f t="shared" si="2"/>
        <v>1011</v>
      </c>
      <c r="H17" s="113">
        <f t="shared" si="2"/>
        <v>5076</v>
      </c>
      <c r="I17" s="113" t="s">
        <v>339</v>
      </c>
      <c r="J17" s="113" t="s">
        <v>339</v>
      </c>
      <c r="K17" s="113">
        <f t="shared" si="2"/>
        <v>90</v>
      </c>
      <c r="L17" s="113">
        <f t="shared" si="2"/>
        <v>380</v>
      </c>
      <c r="M17" s="113">
        <f t="shared" si="2"/>
        <v>494</v>
      </c>
      <c r="N17" s="113">
        <f t="shared" si="2"/>
        <v>2454</v>
      </c>
      <c r="O17" s="113">
        <f t="shared" si="2"/>
        <v>1</v>
      </c>
      <c r="P17" s="113">
        <f t="shared" si="2"/>
        <v>5</v>
      </c>
      <c r="Q17" s="113">
        <f t="shared" si="2"/>
        <v>16</v>
      </c>
      <c r="R17" s="113">
        <f t="shared" si="2"/>
        <v>142</v>
      </c>
      <c r="S17" s="113">
        <f t="shared" si="2"/>
        <v>233</v>
      </c>
      <c r="T17" s="113">
        <f t="shared" si="2"/>
        <v>827</v>
      </c>
      <c r="U17" s="113">
        <f t="shared" si="2"/>
        <v>7</v>
      </c>
      <c r="V17" s="113">
        <f t="shared" si="2"/>
        <v>107</v>
      </c>
      <c r="W17" s="113">
        <f t="shared" si="2"/>
        <v>6</v>
      </c>
      <c r="X17" s="113">
        <f t="shared" si="2"/>
        <v>12</v>
      </c>
      <c r="Y17" s="113">
        <f t="shared" si="2"/>
        <v>158</v>
      </c>
      <c r="Z17" s="113">
        <f t="shared" si="2"/>
        <v>1052</v>
      </c>
      <c r="AA17" s="113">
        <f t="shared" si="2"/>
        <v>6</v>
      </c>
      <c r="AB17" s="113">
        <f t="shared" si="2"/>
        <v>97</v>
      </c>
      <c r="AC17" s="119"/>
    </row>
    <row r="18" spans="1:29" ht="23.25" customHeight="1">
      <c r="A18" s="35"/>
      <c r="B18" s="129" t="s">
        <v>78</v>
      </c>
      <c r="C18" s="113">
        <v>988</v>
      </c>
      <c r="D18" s="113">
        <v>4588</v>
      </c>
      <c r="E18" s="113">
        <v>3</v>
      </c>
      <c r="F18" s="113">
        <v>31</v>
      </c>
      <c r="G18" s="113">
        <v>985</v>
      </c>
      <c r="H18" s="113">
        <v>4557</v>
      </c>
      <c r="I18" s="113" t="s">
        <v>339</v>
      </c>
      <c r="J18" s="113" t="s">
        <v>339</v>
      </c>
      <c r="K18" s="113">
        <v>90</v>
      </c>
      <c r="L18" s="113">
        <v>380</v>
      </c>
      <c r="M18" s="113">
        <v>494</v>
      </c>
      <c r="N18" s="113">
        <v>2454</v>
      </c>
      <c r="O18" s="113" t="s">
        <v>339</v>
      </c>
      <c r="P18" s="113" t="s">
        <v>339</v>
      </c>
      <c r="Q18" s="113">
        <v>14</v>
      </c>
      <c r="R18" s="113">
        <v>120</v>
      </c>
      <c r="S18" s="113">
        <v>232</v>
      </c>
      <c r="T18" s="113">
        <v>821</v>
      </c>
      <c r="U18" s="113">
        <v>7</v>
      </c>
      <c r="V18" s="113">
        <v>107</v>
      </c>
      <c r="W18" s="113">
        <v>6</v>
      </c>
      <c r="X18" s="113">
        <v>12</v>
      </c>
      <c r="Y18" s="113">
        <v>142</v>
      </c>
      <c r="Z18" s="113">
        <v>663</v>
      </c>
      <c r="AA18" s="113" t="s">
        <v>339</v>
      </c>
      <c r="AB18" s="113" t="s">
        <v>339</v>
      </c>
      <c r="AC18" s="119"/>
    </row>
    <row r="19" spans="1:29" ht="23.25" customHeight="1">
      <c r="A19" s="35"/>
      <c r="B19" s="155" t="s">
        <v>273</v>
      </c>
      <c r="C19" s="113">
        <v>26</v>
      </c>
      <c r="D19" s="113">
        <v>519</v>
      </c>
      <c r="E19" s="113" t="s">
        <v>339</v>
      </c>
      <c r="F19" s="113" t="s">
        <v>339</v>
      </c>
      <c r="G19" s="113">
        <v>26</v>
      </c>
      <c r="H19" s="113">
        <v>519</v>
      </c>
      <c r="I19" s="113" t="s">
        <v>339</v>
      </c>
      <c r="J19" s="113" t="s">
        <v>339</v>
      </c>
      <c r="K19" s="113" t="s">
        <v>339</v>
      </c>
      <c r="L19" s="113" t="s">
        <v>339</v>
      </c>
      <c r="M19" s="113" t="s">
        <v>339</v>
      </c>
      <c r="N19" s="113" t="s">
        <v>339</v>
      </c>
      <c r="O19" s="113">
        <v>1</v>
      </c>
      <c r="P19" s="113">
        <v>5</v>
      </c>
      <c r="Q19" s="113">
        <v>2</v>
      </c>
      <c r="R19" s="113">
        <v>22</v>
      </c>
      <c r="S19" s="113">
        <v>1</v>
      </c>
      <c r="T19" s="113">
        <v>6</v>
      </c>
      <c r="U19" s="113" t="s">
        <v>339</v>
      </c>
      <c r="V19" s="113" t="s">
        <v>339</v>
      </c>
      <c r="W19" s="113" t="s">
        <v>339</v>
      </c>
      <c r="X19" s="113" t="s">
        <v>339</v>
      </c>
      <c r="Y19" s="113">
        <v>16</v>
      </c>
      <c r="Z19" s="113">
        <v>389</v>
      </c>
      <c r="AA19" s="113">
        <v>6</v>
      </c>
      <c r="AB19" s="113">
        <v>97</v>
      </c>
      <c r="AC19" s="119"/>
    </row>
    <row r="20" spans="1:29" ht="23.25" customHeight="1">
      <c r="A20" s="35"/>
      <c r="B20" s="31"/>
      <c r="C20" s="113"/>
      <c r="D20" s="108"/>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9"/>
    </row>
    <row r="21" spans="1:29" ht="23.25" customHeight="1">
      <c r="A21" s="439" t="s">
        <v>61</v>
      </c>
      <c r="B21" s="440"/>
      <c r="C21" s="113">
        <f>SUM(C22:C23)</f>
        <v>912</v>
      </c>
      <c r="D21" s="113">
        <f aca="true" t="shared" si="3" ref="D21:AA21">SUM(D22:D23)</f>
        <v>4632</v>
      </c>
      <c r="E21" s="113">
        <f t="shared" si="3"/>
        <v>5</v>
      </c>
      <c r="F21" s="113">
        <f t="shared" si="3"/>
        <v>53</v>
      </c>
      <c r="G21" s="113">
        <f t="shared" si="3"/>
        <v>907</v>
      </c>
      <c r="H21" s="113">
        <f t="shared" si="3"/>
        <v>4579</v>
      </c>
      <c r="I21" s="113" t="s">
        <v>339</v>
      </c>
      <c r="J21" s="113" t="s">
        <v>339</v>
      </c>
      <c r="K21" s="113">
        <f t="shared" si="3"/>
        <v>62</v>
      </c>
      <c r="L21" s="113">
        <f t="shared" si="3"/>
        <v>328</v>
      </c>
      <c r="M21" s="113">
        <f t="shared" si="3"/>
        <v>511</v>
      </c>
      <c r="N21" s="113">
        <f t="shared" si="3"/>
        <v>2702</v>
      </c>
      <c r="O21" s="113">
        <f t="shared" si="3"/>
        <v>1</v>
      </c>
      <c r="P21" s="113">
        <f t="shared" si="3"/>
        <v>3</v>
      </c>
      <c r="Q21" s="113">
        <f t="shared" si="3"/>
        <v>12</v>
      </c>
      <c r="R21" s="113">
        <f t="shared" si="3"/>
        <v>195</v>
      </c>
      <c r="S21" s="113">
        <f t="shared" si="3"/>
        <v>209</v>
      </c>
      <c r="T21" s="113">
        <f t="shared" si="3"/>
        <v>765</v>
      </c>
      <c r="U21" s="113">
        <f t="shared" si="3"/>
        <v>4</v>
      </c>
      <c r="V21" s="113">
        <f t="shared" si="3"/>
        <v>36</v>
      </c>
      <c r="W21" s="113">
        <f t="shared" si="3"/>
        <v>3</v>
      </c>
      <c r="X21" s="113">
        <f t="shared" si="3"/>
        <v>10</v>
      </c>
      <c r="Y21" s="113">
        <f t="shared" si="3"/>
        <v>100</v>
      </c>
      <c r="Z21" s="113">
        <f t="shared" si="3"/>
        <v>478</v>
      </c>
      <c r="AA21" s="113">
        <f t="shared" si="3"/>
        <v>5</v>
      </c>
      <c r="AB21" s="113">
        <f>SUM(AB22:AB23)</f>
        <v>62</v>
      </c>
      <c r="AC21" s="119"/>
    </row>
    <row r="22" spans="1:29" ht="23.25" customHeight="1">
      <c r="A22" s="35"/>
      <c r="B22" s="129" t="s">
        <v>78</v>
      </c>
      <c r="C22" s="113">
        <v>889</v>
      </c>
      <c r="D22" s="113">
        <v>4411</v>
      </c>
      <c r="E22" s="108">
        <v>5</v>
      </c>
      <c r="F22" s="113">
        <v>53</v>
      </c>
      <c r="G22" s="113">
        <v>884</v>
      </c>
      <c r="H22" s="113">
        <v>4358</v>
      </c>
      <c r="I22" s="113" t="s">
        <v>339</v>
      </c>
      <c r="J22" s="113" t="s">
        <v>339</v>
      </c>
      <c r="K22" s="113">
        <v>62</v>
      </c>
      <c r="L22" s="113">
        <v>328</v>
      </c>
      <c r="M22" s="113">
        <v>511</v>
      </c>
      <c r="N22" s="113">
        <v>2702</v>
      </c>
      <c r="O22" s="113" t="s">
        <v>339</v>
      </c>
      <c r="P22" s="113" t="s">
        <v>339</v>
      </c>
      <c r="Q22" s="113">
        <v>10</v>
      </c>
      <c r="R22" s="113">
        <v>188</v>
      </c>
      <c r="S22" s="113">
        <v>209</v>
      </c>
      <c r="T22" s="113">
        <v>765</v>
      </c>
      <c r="U22" s="113">
        <v>4</v>
      </c>
      <c r="V22" s="113">
        <v>36</v>
      </c>
      <c r="W22" s="113">
        <v>3</v>
      </c>
      <c r="X22" s="113">
        <v>10</v>
      </c>
      <c r="Y22" s="113">
        <v>85</v>
      </c>
      <c r="Z22" s="113">
        <v>329</v>
      </c>
      <c r="AA22" s="113" t="s">
        <v>339</v>
      </c>
      <c r="AB22" s="113" t="s">
        <v>339</v>
      </c>
      <c r="AC22" s="119"/>
    </row>
    <row r="23" spans="1:29" ht="23.25" customHeight="1">
      <c r="A23" s="35"/>
      <c r="B23" s="155" t="s">
        <v>273</v>
      </c>
      <c r="C23" s="113">
        <v>23</v>
      </c>
      <c r="D23" s="113">
        <v>221</v>
      </c>
      <c r="E23" s="113" t="s">
        <v>339</v>
      </c>
      <c r="F23" s="113" t="s">
        <v>339</v>
      </c>
      <c r="G23" s="113">
        <v>23</v>
      </c>
      <c r="H23" s="113">
        <v>221</v>
      </c>
      <c r="I23" s="113" t="s">
        <v>339</v>
      </c>
      <c r="J23" s="113" t="s">
        <v>339</v>
      </c>
      <c r="K23" s="113" t="s">
        <v>339</v>
      </c>
      <c r="L23" s="113" t="s">
        <v>339</v>
      </c>
      <c r="M23" s="113" t="s">
        <v>339</v>
      </c>
      <c r="N23" s="113" t="s">
        <v>339</v>
      </c>
      <c r="O23" s="113">
        <v>1</v>
      </c>
      <c r="P23" s="113">
        <v>3</v>
      </c>
      <c r="Q23" s="113">
        <v>2</v>
      </c>
      <c r="R23" s="113">
        <v>7</v>
      </c>
      <c r="S23" s="113" t="s">
        <v>339</v>
      </c>
      <c r="T23" s="113" t="s">
        <v>339</v>
      </c>
      <c r="U23" s="113" t="s">
        <v>339</v>
      </c>
      <c r="V23" s="113" t="s">
        <v>339</v>
      </c>
      <c r="W23" s="113" t="s">
        <v>339</v>
      </c>
      <c r="X23" s="113" t="s">
        <v>339</v>
      </c>
      <c r="Y23" s="113">
        <v>15</v>
      </c>
      <c r="Z23" s="113">
        <v>149</v>
      </c>
      <c r="AA23" s="113">
        <v>5</v>
      </c>
      <c r="AB23" s="113">
        <v>62</v>
      </c>
      <c r="AC23" s="119"/>
    </row>
    <row r="24" spans="1:28" ht="23.25" customHeight="1">
      <c r="A24" s="35"/>
      <c r="B24" s="17"/>
      <c r="C24" s="113"/>
      <c r="D24" s="113"/>
      <c r="E24" s="70"/>
      <c r="F24" s="113"/>
      <c r="G24" s="113"/>
      <c r="H24" s="113"/>
      <c r="I24" s="113"/>
      <c r="J24" s="113"/>
      <c r="K24" s="113"/>
      <c r="L24" s="113"/>
      <c r="M24" s="113"/>
      <c r="N24" s="113"/>
      <c r="O24" s="113"/>
      <c r="P24" s="113"/>
      <c r="Q24" s="113"/>
      <c r="R24" s="113"/>
      <c r="S24" s="113"/>
      <c r="T24" s="113"/>
      <c r="U24" s="113"/>
      <c r="V24" s="113"/>
      <c r="W24" s="113"/>
      <c r="X24" s="113"/>
      <c r="Y24" s="113"/>
      <c r="Z24" s="113"/>
      <c r="AA24" s="113"/>
      <c r="AB24" s="113"/>
    </row>
    <row r="25" spans="1:28" ht="23.25" customHeight="1">
      <c r="A25" s="439" t="s">
        <v>62</v>
      </c>
      <c r="B25" s="440"/>
      <c r="C25" s="113">
        <f>SUM(C26:C27)</f>
        <v>661</v>
      </c>
      <c r="D25" s="113">
        <f aca="true" t="shared" si="4" ref="D25:AB25">SUM(D26:D27)</f>
        <v>5207</v>
      </c>
      <c r="E25" s="113">
        <f t="shared" si="4"/>
        <v>2</v>
      </c>
      <c r="F25" s="113">
        <f t="shared" si="4"/>
        <v>15</v>
      </c>
      <c r="G25" s="113">
        <f t="shared" si="4"/>
        <v>659</v>
      </c>
      <c r="H25" s="113">
        <f t="shared" si="4"/>
        <v>5192</v>
      </c>
      <c r="I25" s="113">
        <f t="shared" si="4"/>
        <v>1</v>
      </c>
      <c r="J25" s="113">
        <f t="shared" si="4"/>
        <v>10</v>
      </c>
      <c r="K25" s="113">
        <f t="shared" si="4"/>
        <v>50</v>
      </c>
      <c r="L25" s="113">
        <f t="shared" si="4"/>
        <v>309</v>
      </c>
      <c r="M25" s="113">
        <f t="shared" si="4"/>
        <v>273</v>
      </c>
      <c r="N25" s="113">
        <f t="shared" si="4"/>
        <v>3160</v>
      </c>
      <c r="O25" s="113">
        <f t="shared" si="4"/>
        <v>2</v>
      </c>
      <c r="P25" s="113">
        <f t="shared" si="4"/>
        <v>8</v>
      </c>
      <c r="Q25" s="113">
        <f t="shared" si="4"/>
        <v>2</v>
      </c>
      <c r="R25" s="113">
        <f t="shared" si="4"/>
        <v>33</v>
      </c>
      <c r="S25" s="113">
        <f t="shared" si="4"/>
        <v>192</v>
      </c>
      <c r="T25" s="113">
        <f t="shared" si="4"/>
        <v>640</v>
      </c>
      <c r="U25" s="113">
        <f t="shared" si="4"/>
        <v>10</v>
      </c>
      <c r="V25" s="113">
        <f t="shared" si="4"/>
        <v>104</v>
      </c>
      <c r="W25" s="113">
        <f t="shared" si="4"/>
        <v>5</v>
      </c>
      <c r="X25" s="113">
        <f t="shared" si="4"/>
        <v>10</v>
      </c>
      <c r="Y25" s="113">
        <f t="shared" si="4"/>
        <v>117</v>
      </c>
      <c r="Z25" s="113">
        <f t="shared" si="4"/>
        <v>796</v>
      </c>
      <c r="AA25" s="113">
        <f t="shared" si="4"/>
        <v>7</v>
      </c>
      <c r="AB25" s="113">
        <f t="shared" si="4"/>
        <v>122</v>
      </c>
    </row>
    <row r="26" spans="1:28" ht="23.25" customHeight="1">
      <c r="A26" s="35"/>
      <c r="B26" s="129" t="s">
        <v>78</v>
      </c>
      <c r="C26" s="113">
        <v>630</v>
      </c>
      <c r="D26" s="113">
        <v>4799</v>
      </c>
      <c r="E26" s="113">
        <v>2</v>
      </c>
      <c r="F26" s="113">
        <v>15</v>
      </c>
      <c r="G26" s="113">
        <v>628</v>
      </c>
      <c r="H26" s="113">
        <v>4784</v>
      </c>
      <c r="I26" s="113">
        <v>1</v>
      </c>
      <c r="J26" s="113">
        <v>10</v>
      </c>
      <c r="K26" s="113">
        <v>50</v>
      </c>
      <c r="L26" s="113">
        <v>309</v>
      </c>
      <c r="M26" s="113">
        <v>273</v>
      </c>
      <c r="N26" s="113">
        <v>3160</v>
      </c>
      <c r="O26" s="113" t="s">
        <v>339</v>
      </c>
      <c r="P26" s="113" t="s">
        <v>339</v>
      </c>
      <c r="Q26" s="113">
        <v>1</v>
      </c>
      <c r="R26" s="113">
        <v>6</v>
      </c>
      <c r="S26" s="113">
        <v>191</v>
      </c>
      <c r="T26" s="113">
        <v>633</v>
      </c>
      <c r="U26" s="113">
        <v>10</v>
      </c>
      <c r="V26" s="113">
        <v>104</v>
      </c>
      <c r="W26" s="113">
        <v>5</v>
      </c>
      <c r="X26" s="113">
        <v>10</v>
      </c>
      <c r="Y26" s="113">
        <v>97</v>
      </c>
      <c r="Z26" s="113">
        <v>552</v>
      </c>
      <c r="AA26" s="113" t="s">
        <v>339</v>
      </c>
      <c r="AB26" s="113" t="s">
        <v>339</v>
      </c>
    </row>
    <row r="27" spans="1:28" ht="23.25" customHeight="1">
      <c r="A27" s="35"/>
      <c r="B27" s="155" t="s">
        <v>273</v>
      </c>
      <c r="C27" s="113">
        <v>31</v>
      </c>
      <c r="D27" s="113">
        <v>408</v>
      </c>
      <c r="E27" s="113" t="s">
        <v>339</v>
      </c>
      <c r="F27" s="113" t="s">
        <v>339</v>
      </c>
      <c r="G27" s="113">
        <v>31</v>
      </c>
      <c r="H27" s="113">
        <v>408</v>
      </c>
      <c r="I27" s="113" t="s">
        <v>339</v>
      </c>
      <c r="J27" s="113" t="s">
        <v>339</v>
      </c>
      <c r="K27" s="113" t="s">
        <v>339</v>
      </c>
      <c r="L27" s="113" t="s">
        <v>339</v>
      </c>
      <c r="M27" s="113" t="s">
        <v>339</v>
      </c>
      <c r="N27" s="113" t="s">
        <v>339</v>
      </c>
      <c r="O27" s="113">
        <v>2</v>
      </c>
      <c r="P27" s="113">
        <v>8</v>
      </c>
      <c r="Q27" s="113">
        <v>1</v>
      </c>
      <c r="R27" s="113">
        <v>27</v>
      </c>
      <c r="S27" s="113">
        <v>1</v>
      </c>
      <c r="T27" s="113">
        <v>7</v>
      </c>
      <c r="U27" s="113" t="s">
        <v>339</v>
      </c>
      <c r="V27" s="113" t="s">
        <v>339</v>
      </c>
      <c r="W27" s="113" t="s">
        <v>339</v>
      </c>
      <c r="X27" s="113" t="s">
        <v>339</v>
      </c>
      <c r="Y27" s="113">
        <v>20</v>
      </c>
      <c r="Z27" s="113">
        <v>244</v>
      </c>
      <c r="AA27" s="113">
        <v>7</v>
      </c>
      <c r="AB27" s="113">
        <v>122</v>
      </c>
    </row>
    <row r="28" spans="1:28" ht="23.25" customHeight="1">
      <c r="A28" s="35"/>
      <c r="B28" s="31"/>
      <c r="C28" s="113"/>
      <c r="D28" s="109"/>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row>
    <row r="29" spans="1:28" ht="23.25" customHeight="1">
      <c r="A29" s="439" t="s">
        <v>63</v>
      </c>
      <c r="B29" s="440"/>
      <c r="C29" s="113">
        <f>SUM(C30:C31)</f>
        <v>1075</v>
      </c>
      <c r="D29" s="113">
        <f aca="true" t="shared" si="5" ref="D29:AB29">SUM(D30:D31)</f>
        <v>5980</v>
      </c>
      <c r="E29" s="113">
        <f t="shared" si="5"/>
        <v>3</v>
      </c>
      <c r="F29" s="113">
        <f t="shared" si="5"/>
        <v>18</v>
      </c>
      <c r="G29" s="113">
        <f t="shared" si="5"/>
        <v>1072</v>
      </c>
      <c r="H29" s="113">
        <f t="shared" si="5"/>
        <v>5962</v>
      </c>
      <c r="I29" s="113" t="s">
        <v>339</v>
      </c>
      <c r="J29" s="113" t="s">
        <v>339</v>
      </c>
      <c r="K29" s="113">
        <f t="shared" si="5"/>
        <v>152</v>
      </c>
      <c r="L29" s="113">
        <f t="shared" si="5"/>
        <v>541</v>
      </c>
      <c r="M29" s="113">
        <f t="shared" si="5"/>
        <v>239</v>
      </c>
      <c r="N29" s="113">
        <f t="shared" si="5"/>
        <v>1024</v>
      </c>
      <c r="O29" s="113">
        <f t="shared" si="5"/>
        <v>3</v>
      </c>
      <c r="P29" s="113">
        <f t="shared" si="5"/>
        <v>13</v>
      </c>
      <c r="Q29" s="113">
        <f t="shared" si="5"/>
        <v>14</v>
      </c>
      <c r="R29" s="113">
        <f t="shared" si="5"/>
        <v>111</v>
      </c>
      <c r="S29" s="113">
        <f t="shared" si="5"/>
        <v>374</v>
      </c>
      <c r="T29" s="113">
        <f t="shared" si="5"/>
        <v>1265</v>
      </c>
      <c r="U29" s="113">
        <f t="shared" si="5"/>
        <v>18</v>
      </c>
      <c r="V29" s="113">
        <f t="shared" si="5"/>
        <v>163</v>
      </c>
      <c r="W29" s="113">
        <f t="shared" si="5"/>
        <v>18</v>
      </c>
      <c r="X29" s="113">
        <f t="shared" si="5"/>
        <v>35</v>
      </c>
      <c r="Y29" s="113">
        <f t="shared" si="5"/>
        <v>246</v>
      </c>
      <c r="Z29" s="113">
        <f t="shared" si="5"/>
        <v>2674</v>
      </c>
      <c r="AA29" s="113">
        <f t="shared" si="5"/>
        <v>8</v>
      </c>
      <c r="AB29" s="113">
        <f t="shared" si="5"/>
        <v>136</v>
      </c>
    </row>
    <row r="30" spans="1:28" ht="23.25" customHeight="1">
      <c r="A30" s="35"/>
      <c r="B30" s="129" t="s">
        <v>78</v>
      </c>
      <c r="C30" s="113">
        <v>1020</v>
      </c>
      <c r="D30" s="113">
        <v>5498</v>
      </c>
      <c r="E30" s="70">
        <v>3</v>
      </c>
      <c r="F30" s="113">
        <v>18</v>
      </c>
      <c r="G30" s="113">
        <v>1017</v>
      </c>
      <c r="H30" s="113">
        <v>5480</v>
      </c>
      <c r="I30" s="113" t="s">
        <v>339</v>
      </c>
      <c r="J30" s="113" t="s">
        <v>339</v>
      </c>
      <c r="K30" s="113">
        <v>152</v>
      </c>
      <c r="L30" s="113">
        <v>541</v>
      </c>
      <c r="M30" s="113">
        <v>239</v>
      </c>
      <c r="N30" s="113">
        <v>1024</v>
      </c>
      <c r="O30" s="113">
        <v>1</v>
      </c>
      <c r="P30" s="113">
        <v>3</v>
      </c>
      <c r="Q30" s="113">
        <v>11</v>
      </c>
      <c r="R30" s="113">
        <v>101</v>
      </c>
      <c r="S30" s="113">
        <v>373</v>
      </c>
      <c r="T30" s="113">
        <v>1246</v>
      </c>
      <c r="U30" s="113">
        <v>18</v>
      </c>
      <c r="V30" s="113">
        <v>163</v>
      </c>
      <c r="W30" s="113">
        <v>18</v>
      </c>
      <c r="X30" s="113">
        <v>35</v>
      </c>
      <c r="Y30" s="113">
        <v>205</v>
      </c>
      <c r="Z30" s="113">
        <v>2367</v>
      </c>
      <c r="AA30" s="113" t="s">
        <v>339</v>
      </c>
      <c r="AB30" s="113" t="s">
        <v>339</v>
      </c>
    </row>
    <row r="31" spans="1:28" ht="23.25" customHeight="1">
      <c r="A31" s="35"/>
      <c r="B31" s="155" t="s">
        <v>273</v>
      </c>
      <c r="C31" s="113">
        <v>55</v>
      </c>
      <c r="D31" s="113">
        <v>482</v>
      </c>
      <c r="E31" s="113" t="s">
        <v>339</v>
      </c>
      <c r="F31" s="113" t="s">
        <v>339</v>
      </c>
      <c r="G31" s="113">
        <v>55</v>
      </c>
      <c r="H31" s="113">
        <v>482</v>
      </c>
      <c r="I31" s="113" t="s">
        <v>339</v>
      </c>
      <c r="J31" s="113" t="s">
        <v>339</v>
      </c>
      <c r="K31" s="113" t="s">
        <v>339</v>
      </c>
      <c r="L31" s="113" t="s">
        <v>339</v>
      </c>
      <c r="M31" s="113" t="s">
        <v>339</v>
      </c>
      <c r="N31" s="113" t="s">
        <v>339</v>
      </c>
      <c r="O31" s="113">
        <v>2</v>
      </c>
      <c r="P31" s="113">
        <v>10</v>
      </c>
      <c r="Q31" s="113">
        <v>3</v>
      </c>
      <c r="R31" s="113">
        <v>10</v>
      </c>
      <c r="S31" s="113">
        <v>1</v>
      </c>
      <c r="T31" s="113">
        <v>19</v>
      </c>
      <c r="U31" s="113" t="s">
        <v>339</v>
      </c>
      <c r="V31" s="113" t="s">
        <v>339</v>
      </c>
      <c r="W31" s="113" t="s">
        <v>339</v>
      </c>
      <c r="X31" s="113" t="s">
        <v>339</v>
      </c>
      <c r="Y31" s="113">
        <v>41</v>
      </c>
      <c r="Z31" s="113">
        <v>307</v>
      </c>
      <c r="AA31" s="113">
        <v>8</v>
      </c>
      <c r="AB31" s="113">
        <v>136</v>
      </c>
    </row>
    <row r="32" spans="1:28" ht="23.25" customHeight="1">
      <c r="A32" s="35"/>
      <c r="B32" s="31"/>
      <c r="C32" s="113"/>
      <c r="D32" s="108"/>
      <c r="E32" s="108"/>
      <c r="F32" s="112"/>
      <c r="G32" s="112"/>
      <c r="H32" s="112"/>
      <c r="I32" s="112"/>
      <c r="J32" s="113"/>
      <c r="K32" s="113"/>
      <c r="L32" s="113"/>
      <c r="M32" s="113"/>
      <c r="N32" s="113"/>
      <c r="O32" s="113"/>
      <c r="P32" s="113"/>
      <c r="Q32" s="113"/>
      <c r="R32" s="113"/>
      <c r="S32" s="113"/>
      <c r="T32" s="113"/>
      <c r="U32" s="113"/>
      <c r="V32" s="113"/>
      <c r="W32" s="113"/>
      <c r="X32" s="113"/>
      <c r="Y32" s="113"/>
      <c r="Z32" s="113"/>
      <c r="AA32" s="113"/>
      <c r="AB32" s="113"/>
    </row>
    <row r="33" spans="1:28" s="132" customFormat="1" ht="23.25" customHeight="1">
      <c r="A33" s="437" t="s">
        <v>36</v>
      </c>
      <c r="B33" s="438"/>
      <c r="C33" s="140">
        <f aca="true" t="shared" si="6" ref="C33:AB33">SUM(C34,C38,C42,C46)</f>
        <v>2929</v>
      </c>
      <c r="D33" s="140">
        <f t="shared" si="6"/>
        <v>15653</v>
      </c>
      <c r="E33" s="140">
        <f t="shared" si="6"/>
        <v>25</v>
      </c>
      <c r="F33" s="140">
        <f t="shared" si="6"/>
        <v>221</v>
      </c>
      <c r="G33" s="140">
        <f t="shared" si="6"/>
        <v>2904</v>
      </c>
      <c r="H33" s="140">
        <f t="shared" si="6"/>
        <v>15432</v>
      </c>
      <c r="I33" s="140">
        <f t="shared" si="6"/>
        <v>4</v>
      </c>
      <c r="J33" s="140">
        <f t="shared" si="6"/>
        <v>26</v>
      </c>
      <c r="K33" s="140">
        <f t="shared" si="6"/>
        <v>422</v>
      </c>
      <c r="L33" s="140">
        <f t="shared" si="6"/>
        <v>1914</v>
      </c>
      <c r="M33" s="140">
        <f t="shared" si="6"/>
        <v>676</v>
      </c>
      <c r="N33" s="140">
        <f t="shared" si="6"/>
        <v>5731</v>
      </c>
      <c r="O33" s="140">
        <f t="shared" si="6"/>
        <v>12</v>
      </c>
      <c r="P33" s="140">
        <f t="shared" si="6"/>
        <v>130</v>
      </c>
      <c r="Q33" s="140">
        <f t="shared" si="6"/>
        <v>73</v>
      </c>
      <c r="R33" s="140">
        <f t="shared" si="6"/>
        <v>478</v>
      </c>
      <c r="S33" s="140">
        <f t="shared" si="6"/>
        <v>967</v>
      </c>
      <c r="T33" s="140">
        <f t="shared" si="6"/>
        <v>2932</v>
      </c>
      <c r="U33" s="140">
        <f t="shared" si="6"/>
        <v>24</v>
      </c>
      <c r="V33" s="140">
        <f t="shared" si="6"/>
        <v>246</v>
      </c>
      <c r="W33" s="140">
        <f t="shared" si="6"/>
        <v>6</v>
      </c>
      <c r="X33" s="140">
        <f t="shared" si="6"/>
        <v>22</v>
      </c>
      <c r="Y33" s="140">
        <f t="shared" si="6"/>
        <v>674</v>
      </c>
      <c r="Z33" s="140">
        <f t="shared" si="6"/>
        <v>3518</v>
      </c>
      <c r="AA33" s="140">
        <f t="shared" si="6"/>
        <v>46</v>
      </c>
      <c r="AB33" s="140">
        <f t="shared" si="6"/>
        <v>435</v>
      </c>
    </row>
    <row r="34" spans="1:28" ht="23.25" customHeight="1">
      <c r="A34" s="439" t="s">
        <v>64</v>
      </c>
      <c r="B34" s="440"/>
      <c r="C34" s="113">
        <f>SUM(C35:C36)</f>
        <v>781</v>
      </c>
      <c r="D34" s="113">
        <f aca="true" t="shared" si="7" ref="D34:AB34">SUM(D35:D36)</f>
        <v>3943</v>
      </c>
      <c r="E34" s="113">
        <f t="shared" si="7"/>
        <v>13</v>
      </c>
      <c r="F34" s="113">
        <f t="shared" si="7"/>
        <v>111</v>
      </c>
      <c r="G34" s="113">
        <f t="shared" si="7"/>
        <v>768</v>
      </c>
      <c r="H34" s="113">
        <f t="shared" si="7"/>
        <v>3832</v>
      </c>
      <c r="I34" s="113" t="s">
        <v>339</v>
      </c>
      <c r="J34" s="113" t="s">
        <v>339</v>
      </c>
      <c r="K34" s="113">
        <f t="shared" si="7"/>
        <v>115</v>
      </c>
      <c r="L34" s="113">
        <f t="shared" si="7"/>
        <v>414</v>
      </c>
      <c r="M34" s="113">
        <f t="shared" si="7"/>
        <v>91</v>
      </c>
      <c r="N34" s="113">
        <f t="shared" si="7"/>
        <v>1211</v>
      </c>
      <c r="O34" s="113">
        <f t="shared" si="7"/>
        <v>7</v>
      </c>
      <c r="P34" s="113">
        <f t="shared" si="7"/>
        <v>32</v>
      </c>
      <c r="Q34" s="113">
        <f t="shared" si="7"/>
        <v>23</v>
      </c>
      <c r="R34" s="113">
        <f t="shared" si="7"/>
        <v>205</v>
      </c>
      <c r="S34" s="113">
        <f t="shared" si="7"/>
        <v>293</v>
      </c>
      <c r="T34" s="113">
        <f t="shared" si="7"/>
        <v>856</v>
      </c>
      <c r="U34" s="113">
        <f t="shared" si="7"/>
        <v>5</v>
      </c>
      <c r="V34" s="113">
        <f t="shared" si="7"/>
        <v>65</v>
      </c>
      <c r="W34" s="113" t="s">
        <v>339</v>
      </c>
      <c r="X34" s="113" t="s">
        <v>339</v>
      </c>
      <c r="Y34" s="113">
        <f t="shared" si="7"/>
        <v>216</v>
      </c>
      <c r="Z34" s="113">
        <f t="shared" si="7"/>
        <v>922</v>
      </c>
      <c r="AA34" s="113">
        <f t="shared" si="7"/>
        <v>18</v>
      </c>
      <c r="AB34" s="113">
        <f t="shared" si="7"/>
        <v>127</v>
      </c>
    </row>
    <row r="35" spans="1:28" ht="23.25" customHeight="1">
      <c r="A35" s="35"/>
      <c r="B35" s="129" t="s">
        <v>78</v>
      </c>
      <c r="C35" s="113">
        <v>724</v>
      </c>
      <c r="D35" s="113">
        <v>3425</v>
      </c>
      <c r="E35" s="108">
        <v>13</v>
      </c>
      <c r="F35" s="112">
        <v>111</v>
      </c>
      <c r="G35" s="112">
        <v>711</v>
      </c>
      <c r="H35" s="112">
        <v>3314</v>
      </c>
      <c r="I35" s="113" t="s">
        <v>339</v>
      </c>
      <c r="J35" s="113" t="s">
        <v>339</v>
      </c>
      <c r="K35" s="113">
        <v>115</v>
      </c>
      <c r="L35" s="113">
        <v>414</v>
      </c>
      <c r="M35" s="113">
        <v>91</v>
      </c>
      <c r="N35" s="113">
        <v>1211</v>
      </c>
      <c r="O35" s="113">
        <v>6</v>
      </c>
      <c r="P35" s="113">
        <v>11</v>
      </c>
      <c r="Q35" s="113">
        <v>16</v>
      </c>
      <c r="R35" s="113">
        <v>159</v>
      </c>
      <c r="S35" s="113">
        <v>292</v>
      </c>
      <c r="T35" s="113">
        <v>843</v>
      </c>
      <c r="U35" s="113">
        <v>5</v>
      </c>
      <c r="V35" s="113">
        <v>65</v>
      </c>
      <c r="W35" s="113" t="s">
        <v>339</v>
      </c>
      <c r="X35" s="113" t="s">
        <v>339</v>
      </c>
      <c r="Y35" s="113">
        <v>186</v>
      </c>
      <c r="Z35" s="113">
        <v>611</v>
      </c>
      <c r="AA35" s="113" t="s">
        <v>339</v>
      </c>
      <c r="AB35" s="113" t="s">
        <v>339</v>
      </c>
    </row>
    <row r="36" spans="1:28" ht="23.25" customHeight="1">
      <c r="A36" s="35"/>
      <c r="B36" s="155" t="s">
        <v>273</v>
      </c>
      <c r="C36" s="113">
        <v>57</v>
      </c>
      <c r="D36" s="113">
        <v>518</v>
      </c>
      <c r="E36" s="113" t="s">
        <v>339</v>
      </c>
      <c r="F36" s="113" t="s">
        <v>339</v>
      </c>
      <c r="G36" s="112">
        <v>57</v>
      </c>
      <c r="H36" s="112">
        <v>518</v>
      </c>
      <c r="I36" s="113" t="s">
        <v>339</v>
      </c>
      <c r="J36" s="113" t="s">
        <v>339</v>
      </c>
      <c r="K36" s="113" t="s">
        <v>339</v>
      </c>
      <c r="L36" s="113" t="s">
        <v>339</v>
      </c>
      <c r="M36" s="113" t="s">
        <v>339</v>
      </c>
      <c r="N36" s="113" t="s">
        <v>339</v>
      </c>
      <c r="O36" s="113">
        <v>1</v>
      </c>
      <c r="P36" s="113">
        <v>21</v>
      </c>
      <c r="Q36" s="113">
        <v>7</v>
      </c>
      <c r="R36" s="113">
        <v>46</v>
      </c>
      <c r="S36" s="113">
        <v>1</v>
      </c>
      <c r="T36" s="113">
        <v>13</v>
      </c>
      <c r="U36" s="113" t="s">
        <v>339</v>
      </c>
      <c r="V36" s="113" t="s">
        <v>339</v>
      </c>
      <c r="W36" s="113" t="s">
        <v>339</v>
      </c>
      <c r="X36" s="113" t="s">
        <v>339</v>
      </c>
      <c r="Y36" s="113">
        <v>30</v>
      </c>
      <c r="Z36" s="113">
        <v>311</v>
      </c>
      <c r="AA36" s="113">
        <v>18</v>
      </c>
      <c r="AB36" s="113">
        <v>127</v>
      </c>
    </row>
    <row r="37" spans="1:28" ht="23.25" customHeight="1">
      <c r="A37" s="35"/>
      <c r="B37" s="17"/>
      <c r="C37" s="113"/>
      <c r="D37" s="108"/>
      <c r="E37" s="108"/>
      <c r="F37" s="112"/>
      <c r="G37" s="112"/>
      <c r="H37" s="112"/>
      <c r="I37" s="112"/>
      <c r="J37" s="113"/>
      <c r="K37" s="113"/>
      <c r="L37" s="113"/>
      <c r="M37" s="113"/>
      <c r="N37" s="113"/>
      <c r="O37" s="113"/>
      <c r="P37" s="113"/>
      <c r="Q37" s="113"/>
      <c r="R37" s="113"/>
      <c r="S37" s="113"/>
      <c r="T37" s="113"/>
      <c r="U37" s="113"/>
      <c r="V37" s="113"/>
      <c r="W37" s="113"/>
      <c r="X37" s="113"/>
      <c r="Y37" s="113"/>
      <c r="Z37" s="113"/>
      <c r="AA37" s="113"/>
      <c r="AB37" s="113"/>
    </row>
    <row r="38" spans="1:28" ht="23.25" customHeight="1">
      <c r="A38" s="439" t="s">
        <v>65</v>
      </c>
      <c r="B38" s="440"/>
      <c r="C38" s="113">
        <f>SUM(C39:C40)</f>
        <v>421</v>
      </c>
      <c r="D38" s="113">
        <f aca="true" t="shared" si="8" ref="D38:AB38">SUM(D39:D40)</f>
        <v>2392</v>
      </c>
      <c r="E38" s="113">
        <f t="shared" si="8"/>
        <v>4</v>
      </c>
      <c r="F38" s="113">
        <f t="shared" si="8"/>
        <v>46</v>
      </c>
      <c r="G38" s="113">
        <f t="shared" si="8"/>
        <v>417</v>
      </c>
      <c r="H38" s="113">
        <f t="shared" si="8"/>
        <v>2346</v>
      </c>
      <c r="I38" s="113">
        <f t="shared" si="8"/>
        <v>1</v>
      </c>
      <c r="J38" s="113">
        <f t="shared" si="8"/>
        <v>7</v>
      </c>
      <c r="K38" s="113">
        <f t="shared" si="8"/>
        <v>51</v>
      </c>
      <c r="L38" s="113">
        <f t="shared" si="8"/>
        <v>262</v>
      </c>
      <c r="M38" s="113">
        <f t="shared" si="8"/>
        <v>96</v>
      </c>
      <c r="N38" s="113">
        <f t="shared" si="8"/>
        <v>963</v>
      </c>
      <c r="O38" s="113">
        <f t="shared" si="8"/>
        <v>1</v>
      </c>
      <c r="P38" s="113">
        <f t="shared" si="8"/>
        <v>4</v>
      </c>
      <c r="Q38" s="113">
        <f t="shared" si="8"/>
        <v>10</v>
      </c>
      <c r="R38" s="113">
        <f t="shared" si="8"/>
        <v>54</v>
      </c>
      <c r="S38" s="113">
        <f t="shared" si="8"/>
        <v>139</v>
      </c>
      <c r="T38" s="113">
        <f t="shared" si="8"/>
        <v>419</v>
      </c>
      <c r="U38" s="113">
        <f t="shared" si="8"/>
        <v>4</v>
      </c>
      <c r="V38" s="113">
        <f t="shared" si="8"/>
        <v>29</v>
      </c>
      <c r="W38" s="113">
        <f t="shared" si="8"/>
        <v>2</v>
      </c>
      <c r="X38" s="113">
        <f t="shared" si="8"/>
        <v>5</v>
      </c>
      <c r="Y38" s="113">
        <f t="shared" si="8"/>
        <v>104</v>
      </c>
      <c r="Z38" s="113">
        <f t="shared" si="8"/>
        <v>523</v>
      </c>
      <c r="AA38" s="113">
        <f t="shared" si="8"/>
        <v>9</v>
      </c>
      <c r="AB38" s="113">
        <f t="shared" si="8"/>
        <v>80</v>
      </c>
    </row>
    <row r="39" spans="1:28" ht="23.25" customHeight="1">
      <c r="A39" s="35"/>
      <c r="B39" s="129" t="s">
        <v>78</v>
      </c>
      <c r="C39" s="113">
        <v>396</v>
      </c>
      <c r="D39" s="113">
        <v>2084</v>
      </c>
      <c r="E39" s="70">
        <v>4</v>
      </c>
      <c r="F39" s="112">
        <v>46</v>
      </c>
      <c r="G39" s="112">
        <v>392</v>
      </c>
      <c r="H39" s="112">
        <v>2038</v>
      </c>
      <c r="I39" s="112">
        <v>1</v>
      </c>
      <c r="J39" s="113">
        <v>7</v>
      </c>
      <c r="K39" s="113">
        <v>51</v>
      </c>
      <c r="L39" s="113">
        <v>262</v>
      </c>
      <c r="M39" s="113">
        <v>96</v>
      </c>
      <c r="N39" s="113">
        <v>963</v>
      </c>
      <c r="O39" s="113" t="s">
        <v>339</v>
      </c>
      <c r="P39" s="113" t="s">
        <v>339</v>
      </c>
      <c r="Q39" s="113">
        <v>9</v>
      </c>
      <c r="R39" s="113">
        <v>36</v>
      </c>
      <c r="S39" s="113">
        <v>139</v>
      </c>
      <c r="T39" s="113">
        <v>419</v>
      </c>
      <c r="U39" s="113">
        <v>4</v>
      </c>
      <c r="V39" s="113">
        <v>29</v>
      </c>
      <c r="W39" s="113">
        <v>2</v>
      </c>
      <c r="X39" s="113">
        <v>5</v>
      </c>
      <c r="Y39" s="113">
        <v>90</v>
      </c>
      <c r="Z39" s="113">
        <v>317</v>
      </c>
      <c r="AA39" s="113" t="s">
        <v>339</v>
      </c>
      <c r="AB39" s="113" t="s">
        <v>339</v>
      </c>
    </row>
    <row r="40" spans="1:28" ht="23.25" customHeight="1">
      <c r="A40" s="35"/>
      <c r="B40" s="155" t="s">
        <v>273</v>
      </c>
      <c r="C40" s="113">
        <v>25</v>
      </c>
      <c r="D40" s="113">
        <v>308</v>
      </c>
      <c r="E40" s="113" t="s">
        <v>339</v>
      </c>
      <c r="F40" s="113" t="s">
        <v>339</v>
      </c>
      <c r="G40" s="112">
        <v>25</v>
      </c>
      <c r="H40" s="112">
        <v>308</v>
      </c>
      <c r="I40" s="113" t="s">
        <v>339</v>
      </c>
      <c r="J40" s="113" t="s">
        <v>339</v>
      </c>
      <c r="K40" s="113" t="s">
        <v>339</v>
      </c>
      <c r="L40" s="113" t="s">
        <v>339</v>
      </c>
      <c r="M40" s="113" t="s">
        <v>339</v>
      </c>
      <c r="N40" s="113" t="s">
        <v>339</v>
      </c>
      <c r="O40" s="113">
        <v>1</v>
      </c>
      <c r="P40" s="113">
        <v>4</v>
      </c>
      <c r="Q40" s="113">
        <v>1</v>
      </c>
      <c r="R40" s="113">
        <v>18</v>
      </c>
      <c r="S40" s="113" t="s">
        <v>339</v>
      </c>
      <c r="T40" s="113" t="s">
        <v>339</v>
      </c>
      <c r="U40" s="113" t="s">
        <v>339</v>
      </c>
      <c r="V40" s="113" t="s">
        <v>339</v>
      </c>
      <c r="W40" s="113" t="s">
        <v>339</v>
      </c>
      <c r="X40" s="113" t="s">
        <v>339</v>
      </c>
      <c r="Y40" s="113">
        <v>14</v>
      </c>
      <c r="Z40" s="113">
        <v>206</v>
      </c>
      <c r="AA40" s="113">
        <v>9</v>
      </c>
      <c r="AB40" s="113">
        <v>80</v>
      </c>
    </row>
    <row r="41" spans="1:28" ht="23.25" customHeight="1">
      <c r="A41" s="35"/>
      <c r="B41" s="31"/>
      <c r="C41" s="113"/>
      <c r="D41" s="108"/>
      <c r="E41" s="108"/>
      <c r="F41" s="112"/>
      <c r="G41" s="112"/>
      <c r="H41" s="112"/>
      <c r="I41" s="112"/>
      <c r="J41" s="113"/>
      <c r="K41" s="113"/>
      <c r="L41" s="113"/>
      <c r="M41" s="113"/>
      <c r="N41" s="113"/>
      <c r="O41" s="113"/>
      <c r="P41" s="113"/>
      <c r="Q41" s="113"/>
      <c r="R41" s="113"/>
      <c r="S41" s="113"/>
      <c r="T41" s="113"/>
      <c r="U41" s="113"/>
      <c r="V41" s="113"/>
      <c r="W41" s="113"/>
      <c r="X41" s="113"/>
      <c r="Y41" s="113"/>
      <c r="Z41" s="113"/>
      <c r="AA41" s="113"/>
      <c r="AB41" s="113"/>
    </row>
    <row r="42" spans="1:28" ht="23.25" customHeight="1">
      <c r="A42" s="439" t="s">
        <v>66</v>
      </c>
      <c r="B42" s="440"/>
      <c r="C42" s="113">
        <f>SUM(C43:C44)</f>
        <v>1155</v>
      </c>
      <c r="D42" s="113">
        <f aca="true" t="shared" si="9" ref="D42:AB42">SUM(D43:D44)</f>
        <v>6280</v>
      </c>
      <c r="E42" s="113">
        <f t="shared" si="9"/>
        <v>5</v>
      </c>
      <c r="F42" s="113">
        <f t="shared" si="9"/>
        <v>46</v>
      </c>
      <c r="G42" s="113">
        <f t="shared" si="9"/>
        <v>1150</v>
      </c>
      <c r="H42" s="113">
        <f t="shared" si="9"/>
        <v>6234</v>
      </c>
      <c r="I42" s="113">
        <f t="shared" si="9"/>
        <v>1</v>
      </c>
      <c r="J42" s="113">
        <f t="shared" si="9"/>
        <v>12</v>
      </c>
      <c r="K42" s="113">
        <f t="shared" si="9"/>
        <v>182</v>
      </c>
      <c r="L42" s="113">
        <f t="shared" si="9"/>
        <v>836</v>
      </c>
      <c r="M42" s="113">
        <f t="shared" si="9"/>
        <v>320</v>
      </c>
      <c r="N42" s="113">
        <f t="shared" si="9"/>
        <v>2459</v>
      </c>
      <c r="O42" s="113">
        <f t="shared" si="9"/>
        <v>3</v>
      </c>
      <c r="P42" s="113">
        <f t="shared" si="9"/>
        <v>89</v>
      </c>
      <c r="Q42" s="113">
        <f t="shared" si="9"/>
        <v>32</v>
      </c>
      <c r="R42" s="113">
        <f t="shared" si="9"/>
        <v>162</v>
      </c>
      <c r="S42" s="113">
        <f t="shared" si="9"/>
        <v>356</v>
      </c>
      <c r="T42" s="113">
        <f t="shared" si="9"/>
        <v>1117</v>
      </c>
      <c r="U42" s="113">
        <f t="shared" si="9"/>
        <v>12</v>
      </c>
      <c r="V42" s="113">
        <f t="shared" si="9"/>
        <v>127</v>
      </c>
      <c r="W42" s="113">
        <f t="shared" si="9"/>
        <v>3</v>
      </c>
      <c r="X42" s="113">
        <f t="shared" si="9"/>
        <v>12</v>
      </c>
      <c r="Y42" s="113">
        <f t="shared" si="9"/>
        <v>230</v>
      </c>
      <c r="Z42" s="113">
        <f t="shared" si="9"/>
        <v>1269</v>
      </c>
      <c r="AA42" s="113">
        <f t="shared" si="9"/>
        <v>11</v>
      </c>
      <c r="AB42" s="113">
        <f t="shared" si="9"/>
        <v>151</v>
      </c>
    </row>
    <row r="43" spans="1:28" ht="23.25" customHeight="1">
      <c r="A43" s="35"/>
      <c r="B43" s="129" t="s">
        <v>78</v>
      </c>
      <c r="C43" s="113">
        <v>1115</v>
      </c>
      <c r="D43" s="113">
        <v>5775</v>
      </c>
      <c r="E43" s="108">
        <v>4</v>
      </c>
      <c r="F43" s="112">
        <v>36</v>
      </c>
      <c r="G43" s="112">
        <v>1111</v>
      </c>
      <c r="H43" s="112">
        <v>5739</v>
      </c>
      <c r="I43" s="112">
        <v>1</v>
      </c>
      <c r="J43" s="113">
        <v>12</v>
      </c>
      <c r="K43" s="113">
        <v>182</v>
      </c>
      <c r="L43" s="113">
        <v>836</v>
      </c>
      <c r="M43" s="113">
        <v>320</v>
      </c>
      <c r="N43" s="113">
        <v>2459</v>
      </c>
      <c r="O43" s="113">
        <v>2</v>
      </c>
      <c r="P43" s="113">
        <v>83</v>
      </c>
      <c r="Q43" s="113">
        <v>28</v>
      </c>
      <c r="R43" s="113">
        <v>122</v>
      </c>
      <c r="S43" s="113">
        <v>355</v>
      </c>
      <c r="T43" s="113">
        <v>1098</v>
      </c>
      <c r="U43" s="113">
        <v>12</v>
      </c>
      <c r="V43" s="113">
        <v>127</v>
      </c>
      <c r="W43" s="113">
        <v>3</v>
      </c>
      <c r="X43" s="113">
        <v>12</v>
      </c>
      <c r="Y43" s="113">
        <v>208</v>
      </c>
      <c r="Z43" s="113">
        <v>990</v>
      </c>
      <c r="AA43" s="113" t="s">
        <v>339</v>
      </c>
      <c r="AB43" s="113" t="s">
        <v>339</v>
      </c>
    </row>
    <row r="44" spans="1:28" ht="23.25" customHeight="1">
      <c r="A44" s="35"/>
      <c r="B44" s="155" t="s">
        <v>273</v>
      </c>
      <c r="C44" s="113">
        <v>40</v>
      </c>
      <c r="D44" s="113">
        <v>505</v>
      </c>
      <c r="E44" s="108">
        <v>1</v>
      </c>
      <c r="F44" s="112">
        <v>10</v>
      </c>
      <c r="G44" s="112">
        <v>39</v>
      </c>
      <c r="H44" s="112">
        <v>495</v>
      </c>
      <c r="I44" s="113" t="s">
        <v>339</v>
      </c>
      <c r="J44" s="113" t="s">
        <v>339</v>
      </c>
      <c r="K44" s="113" t="s">
        <v>339</v>
      </c>
      <c r="L44" s="113" t="s">
        <v>339</v>
      </c>
      <c r="M44" s="113" t="s">
        <v>339</v>
      </c>
      <c r="N44" s="113" t="s">
        <v>339</v>
      </c>
      <c r="O44" s="113">
        <v>1</v>
      </c>
      <c r="P44" s="113">
        <v>6</v>
      </c>
      <c r="Q44" s="113">
        <v>4</v>
      </c>
      <c r="R44" s="113">
        <v>40</v>
      </c>
      <c r="S44" s="113">
        <v>1</v>
      </c>
      <c r="T44" s="113">
        <v>19</v>
      </c>
      <c r="U44" s="113" t="s">
        <v>339</v>
      </c>
      <c r="V44" s="113" t="s">
        <v>339</v>
      </c>
      <c r="W44" s="113" t="s">
        <v>339</v>
      </c>
      <c r="X44" s="113" t="s">
        <v>339</v>
      </c>
      <c r="Y44" s="113">
        <v>22</v>
      </c>
      <c r="Z44" s="113">
        <v>279</v>
      </c>
      <c r="AA44" s="113">
        <v>11</v>
      </c>
      <c r="AB44" s="113">
        <v>151</v>
      </c>
    </row>
    <row r="45" spans="1:28" ht="23.25" customHeight="1">
      <c r="A45" s="35"/>
      <c r="B45" s="31"/>
      <c r="C45" s="113"/>
      <c r="D45" s="108"/>
      <c r="E45" s="70"/>
      <c r="F45" s="112"/>
      <c r="G45" s="112"/>
      <c r="H45" s="112"/>
      <c r="I45" s="112"/>
      <c r="J45" s="113"/>
      <c r="K45" s="113"/>
      <c r="L45" s="113"/>
      <c r="M45" s="113"/>
      <c r="N45" s="113"/>
      <c r="O45" s="113"/>
      <c r="P45" s="113"/>
      <c r="Q45" s="113"/>
      <c r="R45" s="113"/>
      <c r="S45" s="113"/>
      <c r="T45" s="113"/>
      <c r="U45" s="113"/>
      <c r="V45" s="113"/>
      <c r="W45" s="113"/>
      <c r="X45" s="113"/>
      <c r="Y45" s="113"/>
      <c r="Z45" s="113"/>
      <c r="AA45" s="113"/>
      <c r="AB45" s="113"/>
    </row>
    <row r="46" spans="1:28" ht="23.25" customHeight="1">
      <c r="A46" s="439" t="s">
        <v>67</v>
      </c>
      <c r="B46" s="440"/>
      <c r="C46" s="113">
        <f>SUM(C47:C48)</f>
        <v>572</v>
      </c>
      <c r="D46" s="113">
        <f aca="true" t="shared" si="10" ref="D46:AB46">SUM(D47:D48)</f>
        <v>3038</v>
      </c>
      <c r="E46" s="113">
        <f t="shared" si="10"/>
        <v>3</v>
      </c>
      <c r="F46" s="113">
        <f t="shared" si="10"/>
        <v>18</v>
      </c>
      <c r="G46" s="113">
        <f t="shared" si="10"/>
        <v>569</v>
      </c>
      <c r="H46" s="113">
        <f t="shared" si="10"/>
        <v>3020</v>
      </c>
      <c r="I46" s="113">
        <f t="shared" si="10"/>
        <v>2</v>
      </c>
      <c r="J46" s="113">
        <f t="shared" si="10"/>
        <v>7</v>
      </c>
      <c r="K46" s="113">
        <f t="shared" si="10"/>
        <v>74</v>
      </c>
      <c r="L46" s="113">
        <f t="shared" si="10"/>
        <v>402</v>
      </c>
      <c r="M46" s="113">
        <f t="shared" si="10"/>
        <v>169</v>
      </c>
      <c r="N46" s="113">
        <f t="shared" si="10"/>
        <v>1098</v>
      </c>
      <c r="O46" s="113">
        <f t="shared" si="10"/>
        <v>1</v>
      </c>
      <c r="P46" s="113">
        <f t="shared" si="10"/>
        <v>5</v>
      </c>
      <c r="Q46" s="113">
        <f t="shared" si="10"/>
        <v>8</v>
      </c>
      <c r="R46" s="113">
        <f t="shared" si="10"/>
        <v>57</v>
      </c>
      <c r="S46" s="113">
        <f t="shared" si="10"/>
        <v>179</v>
      </c>
      <c r="T46" s="113">
        <f t="shared" si="10"/>
        <v>540</v>
      </c>
      <c r="U46" s="113">
        <f t="shared" si="10"/>
        <v>3</v>
      </c>
      <c r="V46" s="113">
        <f t="shared" si="10"/>
        <v>25</v>
      </c>
      <c r="W46" s="113">
        <f t="shared" si="10"/>
        <v>1</v>
      </c>
      <c r="X46" s="113">
        <f t="shared" si="10"/>
        <v>5</v>
      </c>
      <c r="Y46" s="113">
        <f t="shared" si="10"/>
        <v>124</v>
      </c>
      <c r="Z46" s="113">
        <f t="shared" si="10"/>
        <v>804</v>
      </c>
      <c r="AA46" s="113">
        <f t="shared" si="10"/>
        <v>8</v>
      </c>
      <c r="AB46" s="113">
        <f t="shared" si="10"/>
        <v>77</v>
      </c>
    </row>
    <row r="47" spans="1:28" ht="23.25" customHeight="1">
      <c r="A47" s="35"/>
      <c r="B47" s="129" t="s">
        <v>78</v>
      </c>
      <c r="C47" s="113">
        <v>546</v>
      </c>
      <c r="D47" s="113">
        <v>2715</v>
      </c>
      <c r="E47" s="112">
        <v>3</v>
      </c>
      <c r="F47" s="112">
        <v>18</v>
      </c>
      <c r="G47" s="112">
        <v>543</v>
      </c>
      <c r="H47" s="112">
        <v>2697</v>
      </c>
      <c r="I47" s="112">
        <v>2</v>
      </c>
      <c r="J47" s="113">
        <v>7</v>
      </c>
      <c r="K47" s="113">
        <v>74</v>
      </c>
      <c r="L47" s="113">
        <v>402</v>
      </c>
      <c r="M47" s="113">
        <v>169</v>
      </c>
      <c r="N47" s="113">
        <v>1098</v>
      </c>
      <c r="O47" s="113" t="s">
        <v>339</v>
      </c>
      <c r="P47" s="113" t="s">
        <v>339</v>
      </c>
      <c r="Q47" s="113">
        <v>6</v>
      </c>
      <c r="R47" s="113">
        <v>37</v>
      </c>
      <c r="S47" s="113">
        <v>179</v>
      </c>
      <c r="T47" s="113">
        <v>540</v>
      </c>
      <c r="U47" s="113">
        <v>3</v>
      </c>
      <c r="V47" s="113">
        <v>25</v>
      </c>
      <c r="W47" s="113">
        <v>1</v>
      </c>
      <c r="X47" s="113">
        <v>5</v>
      </c>
      <c r="Y47" s="113">
        <v>109</v>
      </c>
      <c r="Z47" s="113">
        <v>583</v>
      </c>
      <c r="AA47" s="113" t="s">
        <v>339</v>
      </c>
      <c r="AB47" s="113" t="s">
        <v>339</v>
      </c>
    </row>
    <row r="48" spans="1:28" ht="23.25" customHeight="1">
      <c r="A48" s="35"/>
      <c r="B48" s="155" t="s">
        <v>273</v>
      </c>
      <c r="C48" s="113">
        <v>26</v>
      </c>
      <c r="D48" s="113">
        <v>323</v>
      </c>
      <c r="E48" s="113" t="s">
        <v>339</v>
      </c>
      <c r="F48" s="113" t="s">
        <v>339</v>
      </c>
      <c r="G48" s="112">
        <v>26</v>
      </c>
      <c r="H48" s="112">
        <v>323</v>
      </c>
      <c r="I48" s="113" t="s">
        <v>339</v>
      </c>
      <c r="J48" s="113" t="s">
        <v>339</v>
      </c>
      <c r="K48" s="113" t="s">
        <v>339</v>
      </c>
      <c r="L48" s="113" t="s">
        <v>339</v>
      </c>
      <c r="M48" s="113" t="s">
        <v>339</v>
      </c>
      <c r="N48" s="113" t="s">
        <v>339</v>
      </c>
      <c r="O48" s="113">
        <v>1</v>
      </c>
      <c r="P48" s="113">
        <v>5</v>
      </c>
      <c r="Q48" s="113">
        <v>2</v>
      </c>
      <c r="R48" s="113">
        <v>20</v>
      </c>
      <c r="S48" s="113" t="s">
        <v>339</v>
      </c>
      <c r="T48" s="113" t="s">
        <v>339</v>
      </c>
      <c r="U48" s="113" t="s">
        <v>339</v>
      </c>
      <c r="V48" s="113" t="s">
        <v>339</v>
      </c>
      <c r="W48" s="113" t="s">
        <v>339</v>
      </c>
      <c r="X48" s="113" t="s">
        <v>339</v>
      </c>
      <c r="Y48" s="113">
        <v>15</v>
      </c>
      <c r="Z48" s="113">
        <v>221</v>
      </c>
      <c r="AA48" s="113">
        <v>8</v>
      </c>
      <c r="AB48" s="113">
        <v>77</v>
      </c>
    </row>
    <row r="49" spans="1:28" ht="23.25" customHeight="1">
      <c r="A49" s="35"/>
      <c r="B49" s="31"/>
      <c r="C49" s="113"/>
      <c r="D49" s="112"/>
      <c r="E49" s="112"/>
      <c r="F49" s="112"/>
      <c r="G49" s="112"/>
      <c r="H49" s="112"/>
      <c r="I49" s="112"/>
      <c r="J49" s="113"/>
      <c r="K49" s="113"/>
      <c r="L49" s="113"/>
      <c r="M49" s="113"/>
      <c r="N49" s="113"/>
      <c r="O49" s="113"/>
      <c r="P49" s="113"/>
      <c r="Q49" s="113"/>
      <c r="R49" s="113"/>
      <c r="S49" s="113"/>
      <c r="T49" s="113"/>
      <c r="U49" s="113"/>
      <c r="V49" s="113"/>
      <c r="W49" s="113"/>
      <c r="X49" s="113"/>
      <c r="Y49" s="113"/>
      <c r="Z49" s="113"/>
      <c r="AA49" s="113"/>
      <c r="AB49" s="113"/>
    </row>
    <row r="50" spans="1:28" s="132" customFormat="1" ht="23.25" customHeight="1">
      <c r="A50" s="437" t="s">
        <v>37</v>
      </c>
      <c r="B50" s="438"/>
      <c r="C50" s="140">
        <f>SUM(C51,'044'!C12,'044'!C16,'044'!C20,'044'!C24,'044'!C28)</f>
        <v>3243</v>
      </c>
      <c r="D50" s="140">
        <f>SUM(D51,'044'!D12,'044'!D16,'044'!D20,'044'!D24,'044'!D28)</f>
        <v>15196</v>
      </c>
      <c r="E50" s="140">
        <f>SUM(E51,'044'!E12,'044'!E16,'044'!E20,'044'!E24,'044'!E28)</f>
        <v>13</v>
      </c>
      <c r="F50" s="140">
        <f>SUM(F51,'044'!F12,'044'!F16,'044'!F20,'044'!F24,'044'!F28)</f>
        <v>116</v>
      </c>
      <c r="G50" s="140">
        <f>SUM(G51,'044'!G12,'044'!G16,'044'!G20,'044'!G24,'044'!G28)</f>
        <v>3230</v>
      </c>
      <c r="H50" s="140">
        <f>SUM(H51,'044'!H12,'044'!H16,'044'!H20,'044'!H24,'044'!H28)</f>
        <v>15080</v>
      </c>
      <c r="I50" s="140">
        <f>SUM(I51,'044'!I12,'044'!I16,'044'!I20,'044'!I24,'044'!I28)</f>
        <v>4</v>
      </c>
      <c r="J50" s="140">
        <f>SUM(J51,'044'!J12,'044'!J16,'044'!J20,'044'!J24,'044'!J28)</f>
        <v>39</v>
      </c>
      <c r="K50" s="140">
        <f>SUM(K51,'044'!K12,'044'!K16,'044'!K20,'044'!K24,'044'!K28)</f>
        <v>367</v>
      </c>
      <c r="L50" s="140">
        <f>SUM(L51,'044'!L12,'044'!L16,'044'!L20,'044'!L24,'044'!L28)</f>
        <v>1479</v>
      </c>
      <c r="M50" s="140">
        <f>SUM(M51,'044'!M12,'044'!M16,'044'!M20,'044'!M24,'044'!M28)</f>
        <v>1216</v>
      </c>
      <c r="N50" s="140">
        <f>SUM(N51,'044'!N12,'044'!N16,'044'!N20,'044'!N24,'044'!N28)</f>
        <v>6987</v>
      </c>
      <c r="O50" s="140">
        <f>SUM(O51,'044'!O12,'044'!O16,'044'!O20,'044'!O24,'044'!O28)</f>
        <v>7</v>
      </c>
      <c r="P50" s="140">
        <f>SUM(P51,'044'!P12,'044'!P16,'044'!P20,'044'!P24,'044'!P28)</f>
        <v>27</v>
      </c>
      <c r="Q50" s="140">
        <f>SUM(Q51,'044'!Q12,'044'!Q16,'044'!Q20,'044'!Q24,'044'!Q28)</f>
        <v>75</v>
      </c>
      <c r="R50" s="140">
        <f>SUM(R51,'044'!R12,'044'!R16,'044'!R20,'044'!R24,'044'!R28)</f>
        <v>790</v>
      </c>
      <c r="S50" s="140">
        <f>SUM(S51,'044'!S12,'044'!S16,'044'!S20,'044'!S24,'044'!S28)</f>
        <v>862</v>
      </c>
      <c r="T50" s="140">
        <f>SUM(T51,'044'!T12,'044'!T16,'044'!T20,'044'!T24,'044'!T28)</f>
        <v>2446</v>
      </c>
      <c r="U50" s="140">
        <f>SUM(U51,'044'!U12,'044'!U16,'044'!U20,'044'!U24,'044'!U28)</f>
        <v>19</v>
      </c>
      <c r="V50" s="140">
        <f>SUM(V51,'044'!V12,'044'!V16,'044'!V20,'044'!V24,'044'!V28)</f>
        <v>167</v>
      </c>
      <c r="W50" s="140">
        <f>SUM(W51,'044'!W12,'044'!W16,'044'!W20,'044'!W24,'044'!W28)</f>
        <v>5</v>
      </c>
      <c r="X50" s="140">
        <f>SUM(X51,'044'!X12,'044'!X16,'044'!X20,'044'!X24,'044'!X28)</f>
        <v>8</v>
      </c>
      <c r="Y50" s="140">
        <f>SUM(Y51,'044'!Y12,'044'!Y16,'044'!Y20,'044'!Y24,'044'!Y28)</f>
        <v>634</v>
      </c>
      <c r="Z50" s="140">
        <f>SUM(Z51,'044'!Z12,'044'!Z16,'044'!Z20,'044'!Z24,'044'!Z28)</f>
        <v>2703</v>
      </c>
      <c r="AA50" s="140">
        <f>SUM(AA51,'044'!AA12,'044'!AA16,'044'!AA20,'044'!AA24,'044'!AA28)</f>
        <v>41</v>
      </c>
      <c r="AB50" s="140">
        <f>SUM(AB51,'044'!AB12,'044'!AB16,'044'!AB20,'044'!AB24,'044'!AB28)</f>
        <v>434</v>
      </c>
    </row>
    <row r="51" spans="1:28" ht="23.25" customHeight="1">
      <c r="A51" s="439" t="s">
        <v>68</v>
      </c>
      <c r="B51" s="440"/>
      <c r="C51" s="113">
        <f>SUM(C52:C53)</f>
        <v>482</v>
      </c>
      <c r="D51" s="113">
        <f aca="true" t="shared" si="11" ref="D51:AB51">SUM(D52:D53)</f>
        <v>2428</v>
      </c>
      <c r="E51" s="113" t="s">
        <v>339</v>
      </c>
      <c r="F51" s="113" t="s">
        <v>339</v>
      </c>
      <c r="G51" s="113">
        <f t="shared" si="11"/>
        <v>482</v>
      </c>
      <c r="H51" s="113">
        <f t="shared" si="11"/>
        <v>2428</v>
      </c>
      <c r="I51" s="113">
        <f t="shared" si="11"/>
        <v>1</v>
      </c>
      <c r="J51" s="113">
        <f t="shared" si="11"/>
        <v>7</v>
      </c>
      <c r="K51" s="113">
        <f t="shared" si="11"/>
        <v>64</v>
      </c>
      <c r="L51" s="113">
        <f t="shared" si="11"/>
        <v>211</v>
      </c>
      <c r="M51" s="113">
        <f t="shared" si="11"/>
        <v>166</v>
      </c>
      <c r="N51" s="113">
        <f t="shared" si="11"/>
        <v>1064</v>
      </c>
      <c r="O51" s="113">
        <f t="shared" si="11"/>
        <v>1</v>
      </c>
      <c r="P51" s="113">
        <f t="shared" si="11"/>
        <v>5</v>
      </c>
      <c r="Q51" s="113">
        <f t="shared" si="11"/>
        <v>10</v>
      </c>
      <c r="R51" s="113">
        <f t="shared" si="11"/>
        <v>185</v>
      </c>
      <c r="S51" s="113">
        <f t="shared" si="11"/>
        <v>131</v>
      </c>
      <c r="T51" s="113">
        <f t="shared" si="11"/>
        <v>398</v>
      </c>
      <c r="U51" s="113">
        <f t="shared" si="11"/>
        <v>4</v>
      </c>
      <c r="V51" s="113">
        <f t="shared" si="11"/>
        <v>30</v>
      </c>
      <c r="W51" s="113">
        <f t="shared" si="11"/>
        <v>1</v>
      </c>
      <c r="X51" s="113">
        <f t="shared" si="11"/>
        <v>1</v>
      </c>
      <c r="Y51" s="113">
        <f t="shared" si="11"/>
        <v>96</v>
      </c>
      <c r="Z51" s="113">
        <f t="shared" si="11"/>
        <v>456</v>
      </c>
      <c r="AA51" s="113">
        <f t="shared" si="11"/>
        <v>8</v>
      </c>
      <c r="AB51" s="113">
        <f t="shared" si="11"/>
        <v>71</v>
      </c>
    </row>
    <row r="52" spans="1:28" ht="23.25" customHeight="1">
      <c r="A52" s="35"/>
      <c r="B52" s="129" t="s">
        <v>78</v>
      </c>
      <c r="C52" s="76">
        <v>453</v>
      </c>
      <c r="D52" s="76">
        <v>2122</v>
      </c>
      <c r="E52" s="76" t="s">
        <v>242</v>
      </c>
      <c r="F52" s="76" t="s">
        <v>242</v>
      </c>
      <c r="G52" s="76">
        <v>453</v>
      </c>
      <c r="H52" s="76">
        <v>2122</v>
      </c>
      <c r="I52" s="76">
        <v>1</v>
      </c>
      <c r="J52" s="76">
        <v>7</v>
      </c>
      <c r="K52" s="76">
        <v>64</v>
      </c>
      <c r="L52" s="76">
        <v>211</v>
      </c>
      <c r="M52" s="76">
        <v>166</v>
      </c>
      <c r="N52" s="76">
        <v>1064</v>
      </c>
      <c r="O52" s="76" t="s">
        <v>242</v>
      </c>
      <c r="P52" s="76" t="s">
        <v>242</v>
      </c>
      <c r="Q52" s="76">
        <v>9</v>
      </c>
      <c r="R52" s="76">
        <v>169</v>
      </c>
      <c r="S52" s="76">
        <v>130</v>
      </c>
      <c r="T52" s="76">
        <v>388</v>
      </c>
      <c r="U52" s="76">
        <v>4</v>
      </c>
      <c r="V52" s="76">
        <v>30</v>
      </c>
      <c r="W52" s="76">
        <v>1</v>
      </c>
      <c r="X52" s="76">
        <v>1</v>
      </c>
      <c r="Y52" s="76">
        <v>78</v>
      </c>
      <c r="Z52" s="76">
        <v>252</v>
      </c>
      <c r="AA52" s="76" t="s">
        <v>242</v>
      </c>
      <c r="AB52" s="76" t="s">
        <v>242</v>
      </c>
    </row>
    <row r="53" spans="1:28" ht="23.25" customHeight="1">
      <c r="A53" s="22"/>
      <c r="B53" s="156" t="s">
        <v>273</v>
      </c>
      <c r="C53" s="118">
        <v>29</v>
      </c>
      <c r="D53" s="79">
        <v>306</v>
      </c>
      <c r="E53" s="79" t="s">
        <v>241</v>
      </c>
      <c r="F53" s="79" t="s">
        <v>241</v>
      </c>
      <c r="G53" s="79">
        <v>29</v>
      </c>
      <c r="H53" s="79">
        <v>306</v>
      </c>
      <c r="I53" s="79" t="s">
        <v>241</v>
      </c>
      <c r="J53" s="79" t="s">
        <v>241</v>
      </c>
      <c r="K53" s="79" t="s">
        <v>241</v>
      </c>
      <c r="L53" s="79" t="s">
        <v>241</v>
      </c>
      <c r="M53" s="79" t="s">
        <v>241</v>
      </c>
      <c r="N53" s="79" t="s">
        <v>241</v>
      </c>
      <c r="O53" s="79">
        <v>1</v>
      </c>
      <c r="P53" s="79">
        <v>5</v>
      </c>
      <c r="Q53" s="79">
        <v>1</v>
      </c>
      <c r="R53" s="79">
        <v>16</v>
      </c>
      <c r="S53" s="79">
        <v>1</v>
      </c>
      <c r="T53" s="79">
        <v>10</v>
      </c>
      <c r="U53" s="79" t="s">
        <v>241</v>
      </c>
      <c r="V53" s="79" t="s">
        <v>241</v>
      </c>
      <c r="W53" s="79" t="s">
        <v>241</v>
      </c>
      <c r="X53" s="79" t="s">
        <v>241</v>
      </c>
      <c r="Y53" s="79">
        <v>18</v>
      </c>
      <c r="Z53" s="79">
        <v>204</v>
      </c>
      <c r="AA53" s="79">
        <v>8</v>
      </c>
      <c r="AB53" s="79">
        <v>71</v>
      </c>
    </row>
  </sheetData>
  <sheetProtection/>
  <mergeCells count="28">
    <mergeCell ref="A7:B10"/>
    <mergeCell ref="C7:D8"/>
    <mergeCell ref="E7:F8"/>
    <mergeCell ref="G7:H8"/>
    <mergeCell ref="I7:J8"/>
    <mergeCell ref="K7:L8"/>
    <mergeCell ref="Y7:Z8"/>
    <mergeCell ref="AA7:AB8"/>
    <mergeCell ref="Q7:R8"/>
    <mergeCell ref="S7:T8"/>
    <mergeCell ref="U7:V8"/>
    <mergeCell ref="W7:X8"/>
    <mergeCell ref="A25:B25"/>
    <mergeCell ref="A29:B29"/>
    <mergeCell ref="A12:B12"/>
    <mergeCell ref="A13:B13"/>
    <mergeCell ref="A5:AB5"/>
    <mergeCell ref="A46:B46"/>
    <mergeCell ref="A17:B17"/>
    <mergeCell ref="A21:B21"/>
    <mergeCell ref="M7:N8"/>
    <mergeCell ref="O7:P8"/>
    <mergeCell ref="A50:B50"/>
    <mergeCell ref="A51:B51"/>
    <mergeCell ref="A33:B33"/>
    <mergeCell ref="A34:B34"/>
    <mergeCell ref="A38:B38"/>
    <mergeCell ref="A42:B42"/>
  </mergeCells>
  <printOptions horizontalCentered="1"/>
  <pageMargins left="0.5905511811023623" right="0.5905511811023623" top="0.5905511811023623" bottom="0.3937007874015748" header="0" footer="0"/>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AC52"/>
  <sheetViews>
    <sheetView tabSelected="1" zoomScale="75" zoomScaleNormal="75" zoomScaleSheetLayoutView="75" zoomScalePageLayoutView="0" workbookViewId="0" topLeftCell="A1">
      <selection activeCell="B1" sqref="B1"/>
    </sheetView>
  </sheetViews>
  <sheetFormatPr defaultColWidth="8.875" defaultRowHeight="24" customHeight="1"/>
  <cols>
    <col min="1" max="1" width="3.75390625" style="11" customWidth="1"/>
    <col min="2" max="2" width="25.50390625" style="11" customWidth="1"/>
    <col min="3" max="28" width="11.125" style="11" customWidth="1"/>
    <col min="29" max="16384" width="8.875" style="11" customWidth="1"/>
  </cols>
  <sheetData>
    <row r="1" spans="1:28" ht="24" customHeight="1">
      <c r="A1" s="244" t="s">
        <v>277</v>
      </c>
      <c r="AB1" s="191" t="s">
        <v>278</v>
      </c>
    </row>
    <row r="2" spans="1:28" ht="24" customHeight="1">
      <c r="A2" s="190"/>
      <c r="AB2" s="191"/>
    </row>
    <row r="3" spans="1:28" ht="24" customHeight="1">
      <c r="A3" s="190"/>
      <c r="AB3" s="191"/>
    </row>
    <row r="4" spans="20:28" s="1" customFormat="1" ht="24" customHeight="1">
      <c r="T4" s="158"/>
      <c r="AB4" s="26"/>
    </row>
    <row r="5" spans="1:28" s="1" customFormat="1" ht="24" customHeight="1">
      <c r="A5" s="442" t="s">
        <v>275</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row>
    <row r="6" spans="1:29" s="1" customFormat="1" ht="24" customHeight="1" thickBot="1">
      <c r="A6" s="28"/>
      <c r="B6" s="27"/>
      <c r="C6" s="25"/>
      <c r="D6" s="25"/>
      <c r="E6" s="25"/>
      <c r="F6" s="25"/>
      <c r="G6" s="25"/>
      <c r="H6" s="25"/>
      <c r="I6" s="25"/>
      <c r="J6" s="25"/>
      <c r="K6" s="25"/>
      <c r="L6" s="25"/>
      <c r="M6" s="25"/>
      <c r="N6" s="25"/>
      <c r="O6" s="25"/>
      <c r="P6" s="25"/>
      <c r="Q6" s="25"/>
      <c r="R6" s="25"/>
      <c r="S6" s="25"/>
      <c r="T6" s="25"/>
      <c r="U6" s="25"/>
      <c r="V6" s="25"/>
      <c r="W6" s="25"/>
      <c r="X6" s="25"/>
      <c r="Y6" s="25"/>
      <c r="Z6" s="25"/>
      <c r="AA6" s="25"/>
      <c r="AB6" s="25"/>
      <c r="AC6" s="5"/>
    </row>
    <row r="7" spans="1:29" s="1" customFormat="1" ht="24" customHeight="1">
      <c r="A7" s="408" t="s">
        <v>218</v>
      </c>
      <c r="B7" s="409"/>
      <c r="C7" s="403" t="s">
        <v>1</v>
      </c>
      <c r="D7" s="404"/>
      <c r="E7" s="391" t="s">
        <v>176</v>
      </c>
      <c r="F7" s="392"/>
      <c r="G7" s="391" t="s">
        <v>177</v>
      </c>
      <c r="H7" s="392"/>
      <c r="I7" s="391" t="s">
        <v>266</v>
      </c>
      <c r="J7" s="392"/>
      <c r="K7" s="391" t="s">
        <v>267</v>
      </c>
      <c r="L7" s="392"/>
      <c r="M7" s="391" t="s">
        <v>268</v>
      </c>
      <c r="N7" s="392"/>
      <c r="O7" s="395" t="s">
        <v>269</v>
      </c>
      <c r="P7" s="396"/>
      <c r="Q7" s="387" t="s">
        <v>179</v>
      </c>
      <c r="R7" s="388"/>
      <c r="S7" s="395" t="s">
        <v>270</v>
      </c>
      <c r="T7" s="388"/>
      <c r="U7" s="387" t="s">
        <v>178</v>
      </c>
      <c r="V7" s="388"/>
      <c r="W7" s="383" t="s">
        <v>271</v>
      </c>
      <c r="X7" s="384"/>
      <c r="Y7" s="387" t="s">
        <v>180</v>
      </c>
      <c r="Z7" s="388"/>
      <c r="AA7" s="416" t="s">
        <v>272</v>
      </c>
      <c r="AB7" s="417"/>
      <c r="AC7" s="5"/>
    </row>
    <row r="8" spans="1:29" s="1" customFormat="1" ht="24" customHeight="1">
      <c r="A8" s="410"/>
      <c r="B8" s="411"/>
      <c r="C8" s="431"/>
      <c r="D8" s="432"/>
      <c r="E8" s="427"/>
      <c r="F8" s="428"/>
      <c r="G8" s="427"/>
      <c r="H8" s="428"/>
      <c r="I8" s="427"/>
      <c r="J8" s="428"/>
      <c r="K8" s="427"/>
      <c r="L8" s="428"/>
      <c r="M8" s="427"/>
      <c r="N8" s="428"/>
      <c r="O8" s="429"/>
      <c r="P8" s="430"/>
      <c r="Q8" s="425"/>
      <c r="R8" s="426"/>
      <c r="S8" s="425"/>
      <c r="T8" s="426"/>
      <c r="U8" s="425"/>
      <c r="V8" s="426"/>
      <c r="W8" s="435"/>
      <c r="X8" s="436"/>
      <c r="Y8" s="425"/>
      <c r="Z8" s="426"/>
      <c r="AA8" s="433"/>
      <c r="AB8" s="434"/>
      <c r="AC8" s="5"/>
    </row>
    <row r="9" spans="1:29" s="1" customFormat="1" ht="24" customHeight="1">
      <c r="A9" s="410"/>
      <c r="B9" s="411"/>
      <c r="C9" s="149" t="s">
        <v>181</v>
      </c>
      <c r="D9" s="150" t="s">
        <v>182</v>
      </c>
      <c r="E9" s="149" t="s">
        <v>181</v>
      </c>
      <c r="F9" s="150" t="s">
        <v>182</v>
      </c>
      <c r="G9" s="149" t="s">
        <v>181</v>
      </c>
      <c r="H9" s="150" t="s">
        <v>182</v>
      </c>
      <c r="I9" s="149" t="s">
        <v>181</v>
      </c>
      <c r="J9" s="150" t="s">
        <v>182</v>
      </c>
      <c r="K9" s="149" t="s">
        <v>181</v>
      </c>
      <c r="L9" s="150" t="s">
        <v>182</v>
      </c>
      <c r="M9" s="149" t="s">
        <v>181</v>
      </c>
      <c r="N9" s="150" t="s">
        <v>182</v>
      </c>
      <c r="O9" s="149" t="s">
        <v>181</v>
      </c>
      <c r="P9" s="150" t="s">
        <v>182</v>
      </c>
      <c r="Q9" s="149" t="s">
        <v>181</v>
      </c>
      <c r="R9" s="150" t="s">
        <v>182</v>
      </c>
      <c r="S9" s="149" t="s">
        <v>181</v>
      </c>
      <c r="T9" s="150" t="s">
        <v>182</v>
      </c>
      <c r="U9" s="149" t="s">
        <v>181</v>
      </c>
      <c r="V9" s="150" t="s">
        <v>182</v>
      </c>
      <c r="W9" s="149" t="s">
        <v>181</v>
      </c>
      <c r="X9" s="150" t="s">
        <v>182</v>
      </c>
      <c r="Y9" s="149" t="s">
        <v>181</v>
      </c>
      <c r="Z9" s="150" t="s">
        <v>182</v>
      </c>
      <c r="AA9" s="149" t="s">
        <v>181</v>
      </c>
      <c r="AB9" s="151" t="s">
        <v>182</v>
      </c>
      <c r="AC9" s="5"/>
    </row>
    <row r="10" spans="1:29" s="1" customFormat="1" ht="24" customHeight="1">
      <c r="A10" s="412"/>
      <c r="B10" s="413"/>
      <c r="C10" s="152" t="s">
        <v>183</v>
      </c>
      <c r="D10" s="153" t="s">
        <v>184</v>
      </c>
      <c r="E10" s="152" t="s">
        <v>183</v>
      </c>
      <c r="F10" s="153" t="s">
        <v>184</v>
      </c>
      <c r="G10" s="152" t="s">
        <v>183</v>
      </c>
      <c r="H10" s="153" t="s">
        <v>184</v>
      </c>
      <c r="I10" s="152" t="s">
        <v>183</v>
      </c>
      <c r="J10" s="153" t="s">
        <v>184</v>
      </c>
      <c r="K10" s="152" t="s">
        <v>183</v>
      </c>
      <c r="L10" s="153" t="s">
        <v>184</v>
      </c>
      <c r="M10" s="152" t="s">
        <v>183</v>
      </c>
      <c r="N10" s="153" t="s">
        <v>184</v>
      </c>
      <c r="O10" s="152" t="s">
        <v>183</v>
      </c>
      <c r="P10" s="153" t="s">
        <v>184</v>
      </c>
      <c r="Q10" s="152" t="s">
        <v>183</v>
      </c>
      <c r="R10" s="153" t="s">
        <v>184</v>
      </c>
      <c r="S10" s="152" t="s">
        <v>183</v>
      </c>
      <c r="T10" s="153" t="s">
        <v>184</v>
      </c>
      <c r="U10" s="152" t="s">
        <v>183</v>
      </c>
      <c r="V10" s="153" t="s">
        <v>184</v>
      </c>
      <c r="W10" s="152" t="s">
        <v>183</v>
      </c>
      <c r="X10" s="153" t="s">
        <v>184</v>
      </c>
      <c r="Y10" s="152" t="s">
        <v>183</v>
      </c>
      <c r="Z10" s="153" t="s">
        <v>184</v>
      </c>
      <c r="AA10" s="152" t="s">
        <v>183</v>
      </c>
      <c r="AB10" s="154" t="s">
        <v>184</v>
      </c>
      <c r="AC10" s="5"/>
    </row>
    <row r="11" spans="1:29" ht="24" customHeight="1">
      <c r="A11" s="29"/>
      <c r="B11" s="30"/>
      <c r="C11" s="76"/>
      <c r="D11" s="76" t="s">
        <v>41</v>
      </c>
      <c r="E11" s="76"/>
      <c r="F11" s="76" t="s">
        <v>41</v>
      </c>
      <c r="G11" s="76"/>
      <c r="H11" s="76" t="s">
        <v>41</v>
      </c>
      <c r="I11" s="76"/>
      <c r="J11" s="76" t="s">
        <v>41</v>
      </c>
      <c r="K11" s="76"/>
      <c r="L11" s="76" t="s">
        <v>41</v>
      </c>
      <c r="M11" s="76"/>
      <c r="N11" s="76" t="s">
        <v>41</v>
      </c>
      <c r="O11" s="76"/>
      <c r="P11" s="76" t="s">
        <v>41</v>
      </c>
      <c r="Q11" s="76"/>
      <c r="R11" s="76" t="s">
        <v>41</v>
      </c>
      <c r="S11" s="76"/>
      <c r="T11" s="76" t="s">
        <v>41</v>
      </c>
      <c r="U11" s="76"/>
      <c r="V11" s="76" t="s">
        <v>41</v>
      </c>
      <c r="W11" s="76"/>
      <c r="X11" s="76" t="s">
        <v>41</v>
      </c>
      <c r="Y11" s="76"/>
      <c r="Z11" s="76" t="s">
        <v>41</v>
      </c>
      <c r="AA11" s="76"/>
      <c r="AB11" s="76" t="s">
        <v>41</v>
      </c>
      <c r="AC11" s="24"/>
    </row>
    <row r="12" spans="1:28" ht="24" customHeight="1">
      <c r="A12" s="443" t="s">
        <v>80</v>
      </c>
      <c r="B12" s="444"/>
      <c r="C12" s="113">
        <f>SUM(C13:C14)</f>
        <v>563</v>
      </c>
      <c r="D12" s="113">
        <f aca="true" t="shared" si="0" ref="D12:AB12">SUM(D13:D14)</f>
        <v>2581</v>
      </c>
      <c r="E12" s="112" t="s">
        <v>241</v>
      </c>
      <c r="F12" s="112" t="s">
        <v>241</v>
      </c>
      <c r="G12" s="113">
        <f t="shared" si="0"/>
        <v>563</v>
      </c>
      <c r="H12" s="113">
        <f t="shared" si="0"/>
        <v>2581</v>
      </c>
      <c r="I12" s="113">
        <f t="shared" si="0"/>
        <v>2</v>
      </c>
      <c r="J12" s="113">
        <f t="shared" si="0"/>
        <v>17</v>
      </c>
      <c r="K12" s="113">
        <f t="shared" si="0"/>
        <v>35</v>
      </c>
      <c r="L12" s="113">
        <f t="shared" si="0"/>
        <v>142</v>
      </c>
      <c r="M12" s="113">
        <f t="shared" si="0"/>
        <v>277</v>
      </c>
      <c r="N12" s="113">
        <f t="shared" si="0"/>
        <v>1327</v>
      </c>
      <c r="O12" s="113">
        <f t="shared" si="0"/>
        <v>1</v>
      </c>
      <c r="P12" s="113">
        <f t="shared" si="0"/>
        <v>4</v>
      </c>
      <c r="Q12" s="113">
        <f t="shared" si="0"/>
        <v>15</v>
      </c>
      <c r="R12" s="113">
        <f t="shared" si="0"/>
        <v>190</v>
      </c>
      <c r="S12" s="113">
        <f t="shared" si="0"/>
        <v>133</v>
      </c>
      <c r="T12" s="113">
        <f t="shared" si="0"/>
        <v>409</v>
      </c>
      <c r="U12" s="113">
        <f t="shared" si="0"/>
        <v>6</v>
      </c>
      <c r="V12" s="113">
        <f t="shared" si="0"/>
        <v>47</v>
      </c>
      <c r="W12" s="113">
        <f t="shared" si="0"/>
        <v>1</v>
      </c>
      <c r="X12" s="113">
        <f t="shared" si="0"/>
        <v>1</v>
      </c>
      <c r="Y12" s="113">
        <f t="shared" si="0"/>
        <v>87</v>
      </c>
      <c r="Z12" s="113">
        <f t="shared" si="0"/>
        <v>376</v>
      </c>
      <c r="AA12" s="113">
        <f t="shared" si="0"/>
        <v>6</v>
      </c>
      <c r="AB12" s="113">
        <f t="shared" si="0"/>
        <v>68</v>
      </c>
    </row>
    <row r="13" spans="1:28" ht="24" customHeight="1">
      <c r="A13" s="36"/>
      <c r="B13" s="129" t="s">
        <v>78</v>
      </c>
      <c r="C13" s="113">
        <v>547</v>
      </c>
      <c r="D13" s="113">
        <v>2397</v>
      </c>
      <c r="E13" s="112" t="s">
        <v>241</v>
      </c>
      <c r="F13" s="112" t="s">
        <v>241</v>
      </c>
      <c r="G13" s="113">
        <v>547</v>
      </c>
      <c r="H13" s="113">
        <v>2397</v>
      </c>
      <c r="I13" s="113">
        <v>2</v>
      </c>
      <c r="J13" s="113">
        <v>17</v>
      </c>
      <c r="K13" s="113">
        <v>35</v>
      </c>
      <c r="L13" s="113">
        <v>142</v>
      </c>
      <c r="M13" s="113">
        <v>277</v>
      </c>
      <c r="N13" s="113">
        <v>1327</v>
      </c>
      <c r="O13" s="112" t="s">
        <v>241</v>
      </c>
      <c r="P13" s="112" t="s">
        <v>241</v>
      </c>
      <c r="Q13" s="113">
        <v>14</v>
      </c>
      <c r="R13" s="113">
        <v>171</v>
      </c>
      <c r="S13" s="113">
        <v>133</v>
      </c>
      <c r="T13" s="113">
        <v>409</v>
      </c>
      <c r="U13" s="113">
        <v>6</v>
      </c>
      <c r="V13" s="113">
        <v>47</v>
      </c>
      <c r="W13" s="113">
        <v>1</v>
      </c>
      <c r="X13" s="113">
        <v>1</v>
      </c>
      <c r="Y13" s="113">
        <v>79</v>
      </c>
      <c r="Z13" s="113">
        <v>283</v>
      </c>
      <c r="AA13" s="112" t="s">
        <v>241</v>
      </c>
      <c r="AB13" s="112" t="s">
        <v>241</v>
      </c>
    </row>
    <row r="14" spans="1:28" ht="24" customHeight="1">
      <c r="A14" s="36"/>
      <c r="B14" s="155" t="s">
        <v>273</v>
      </c>
      <c r="C14" s="113">
        <v>16</v>
      </c>
      <c r="D14" s="113">
        <v>184</v>
      </c>
      <c r="E14" s="112" t="s">
        <v>241</v>
      </c>
      <c r="F14" s="112" t="s">
        <v>241</v>
      </c>
      <c r="G14" s="113">
        <v>16</v>
      </c>
      <c r="H14" s="113">
        <v>184</v>
      </c>
      <c r="I14" s="112" t="s">
        <v>241</v>
      </c>
      <c r="J14" s="112" t="s">
        <v>241</v>
      </c>
      <c r="K14" s="112" t="s">
        <v>241</v>
      </c>
      <c r="L14" s="112" t="s">
        <v>241</v>
      </c>
      <c r="M14" s="112" t="s">
        <v>241</v>
      </c>
      <c r="N14" s="112" t="s">
        <v>241</v>
      </c>
      <c r="O14" s="113">
        <v>1</v>
      </c>
      <c r="P14" s="113">
        <v>4</v>
      </c>
      <c r="Q14" s="113">
        <v>1</v>
      </c>
      <c r="R14" s="113">
        <v>19</v>
      </c>
      <c r="S14" s="112" t="s">
        <v>241</v>
      </c>
      <c r="T14" s="112" t="s">
        <v>241</v>
      </c>
      <c r="U14" s="112" t="s">
        <v>241</v>
      </c>
      <c r="V14" s="112" t="s">
        <v>241</v>
      </c>
      <c r="W14" s="112" t="s">
        <v>241</v>
      </c>
      <c r="X14" s="112" t="s">
        <v>241</v>
      </c>
      <c r="Y14" s="113">
        <v>8</v>
      </c>
      <c r="Z14" s="113">
        <v>93</v>
      </c>
      <c r="AA14" s="113">
        <v>6</v>
      </c>
      <c r="AB14" s="113">
        <v>68</v>
      </c>
    </row>
    <row r="15" spans="1:28" ht="24" customHeight="1">
      <c r="A15" s="36"/>
      <c r="B15" s="31"/>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row>
    <row r="16" spans="1:28" ht="24" customHeight="1">
      <c r="A16" s="439" t="s">
        <v>69</v>
      </c>
      <c r="B16" s="440"/>
      <c r="C16" s="113">
        <f>SUM(C17:C18)</f>
        <v>547</v>
      </c>
      <c r="D16" s="113">
        <f aca="true" t="shared" si="1" ref="D16:AB16">SUM(D17:D18)</f>
        <v>2878</v>
      </c>
      <c r="E16" s="113">
        <f t="shared" si="1"/>
        <v>2</v>
      </c>
      <c r="F16" s="113">
        <f t="shared" si="1"/>
        <v>39</v>
      </c>
      <c r="G16" s="113">
        <f t="shared" si="1"/>
        <v>545</v>
      </c>
      <c r="H16" s="113">
        <f t="shared" si="1"/>
        <v>2839</v>
      </c>
      <c r="I16" s="112" t="s">
        <v>241</v>
      </c>
      <c r="J16" s="112" t="s">
        <v>241</v>
      </c>
      <c r="K16" s="113">
        <f t="shared" si="1"/>
        <v>94</v>
      </c>
      <c r="L16" s="113">
        <f t="shared" si="1"/>
        <v>481</v>
      </c>
      <c r="M16" s="113">
        <f t="shared" si="1"/>
        <v>94</v>
      </c>
      <c r="N16" s="113">
        <f t="shared" si="1"/>
        <v>868</v>
      </c>
      <c r="O16" s="113">
        <f t="shared" si="1"/>
        <v>2</v>
      </c>
      <c r="P16" s="113">
        <f t="shared" si="1"/>
        <v>8</v>
      </c>
      <c r="Q16" s="113">
        <f t="shared" si="1"/>
        <v>13</v>
      </c>
      <c r="R16" s="113">
        <f t="shared" si="1"/>
        <v>175</v>
      </c>
      <c r="S16" s="113">
        <f t="shared" si="1"/>
        <v>190</v>
      </c>
      <c r="T16" s="113">
        <f t="shared" si="1"/>
        <v>550</v>
      </c>
      <c r="U16" s="113">
        <f t="shared" si="1"/>
        <v>2</v>
      </c>
      <c r="V16" s="113">
        <f t="shared" si="1"/>
        <v>20</v>
      </c>
      <c r="W16" s="112" t="s">
        <v>241</v>
      </c>
      <c r="X16" s="112" t="s">
        <v>241</v>
      </c>
      <c r="Y16" s="113">
        <f t="shared" si="1"/>
        <v>141</v>
      </c>
      <c r="Z16" s="113">
        <f t="shared" si="1"/>
        <v>644</v>
      </c>
      <c r="AA16" s="113">
        <f t="shared" si="1"/>
        <v>9</v>
      </c>
      <c r="AB16" s="113">
        <f t="shared" si="1"/>
        <v>93</v>
      </c>
    </row>
    <row r="17" spans="1:28" ht="24" customHeight="1">
      <c r="A17" s="36"/>
      <c r="B17" s="129" t="s">
        <v>78</v>
      </c>
      <c r="C17" s="113">
        <v>512</v>
      </c>
      <c r="D17" s="113">
        <v>2530</v>
      </c>
      <c r="E17" s="113">
        <v>2</v>
      </c>
      <c r="F17" s="113">
        <v>39</v>
      </c>
      <c r="G17" s="113">
        <v>510</v>
      </c>
      <c r="H17" s="113">
        <v>2491</v>
      </c>
      <c r="I17" s="112" t="s">
        <v>241</v>
      </c>
      <c r="J17" s="112" t="s">
        <v>241</v>
      </c>
      <c r="K17" s="113">
        <v>94</v>
      </c>
      <c r="L17" s="113">
        <v>481</v>
      </c>
      <c r="M17" s="113">
        <v>94</v>
      </c>
      <c r="N17" s="113">
        <v>868</v>
      </c>
      <c r="O17" s="113">
        <v>1</v>
      </c>
      <c r="P17" s="113">
        <v>2</v>
      </c>
      <c r="Q17" s="113">
        <v>8</v>
      </c>
      <c r="R17" s="113">
        <v>146</v>
      </c>
      <c r="S17" s="113">
        <v>190</v>
      </c>
      <c r="T17" s="113">
        <v>550</v>
      </c>
      <c r="U17" s="113">
        <v>2</v>
      </c>
      <c r="V17" s="113">
        <v>20</v>
      </c>
      <c r="W17" s="112" t="s">
        <v>241</v>
      </c>
      <c r="X17" s="112" t="s">
        <v>241</v>
      </c>
      <c r="Y17" s="113">
        <v>121</v>
      </c>
      <c r="Z17" s="113">
        <v>424</v>
      </c>
      <c r="AA17" s="112" t="s">
        <v>241</v>
      </c>
      <c r="AB17" s="112" t="s">
        <v>241</v>
      </c>
    </row>
    <row r="18" spans="1:28" ht="24" customHeight="1">
      <c r="A18" s="36"/>
      <c r="B18" s="155" t="s">
        <v>273</v>
      </c>
      <c r="C18" s="113">
        <v>35</v>
      </c>
      <c r="D18" s="113">
        <v>348</v>
      </c>
      <c r="E18" s="112" t="s">
        <v>241</v>
      </c>
      <c r="F18" s="112" t="s">
        <v>241</v>
      </c>
      <c r="G18" s="113">
        <v>35</v>
      </c>
      <c r="H18" s="113">
        <v>348</v>
      </c>
      <c r="I18" s="112" t="s">
        <v>241</v>
      </c>
      <c r="J18" s="112" t="s">
        <v>241</v>
      </c>
      <c r="K18" s="112" t="s">
        <v>241</v>
      </c>
      <c r="L18" s="112" t="s">
        <v>241</v>
      </c>
      <c r="M18" s="112" t="s">
        <v>241</v>
      </c>
      <c r="N18" s="112" t="s">
        <v>241</v>
      </c>
      <c r="O18" s="113">
        <v>1</v>
      </c>
      <c r="P18" s="113">
        <v>6</v>
      </c>
      <c r="Q18" s="113">
        <v>5</v>
      </c>
      <c r="R18" s="113">
        <v>29</v>
      </c>
      <c r="S18" s="112" t="s">
        <v>241</v>
      </c>
      <c r="T18" s="112" t="s">
        <v>241</v>
      </c>
      <c r="U18" s="112" t="s">
        <v>241</v>
      </c>
      <c r="V18" s="112" t="s">
        <v>241</v>
      </c>
      <c r="W18" s="112" t="s">
        <v>241</v>
      </c>
      <c r="X18" s="112" t="s">
        <v>241</v>
      </c>
      <c r="Y18" s="113">
        <v>20</v>
      </c>
      <c r="Z18" s="113">
        <v>220</v>
      </c>
      <c r="AA18" s="113">
        <v>9</v>
      </c>
      <c r="AB18" s="113">
        <v>93</v>
      </c>
    </row>
    <row r="19" spans="1:28" ht="24" customHeight="1">
      <c r="A19" s="36"/>
      <c r="B19" s="31"/>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row>
    <row r="20" spans="1:28" ht="24" customHeight="1">
      <c r="A20" s="439" t="s">
        <v>70</v>
      </c>
      <c r="B20" s="440"/>
      <c r="C20" s="113">
        <f>SUM(C21:C22)</f>
        <v>823</v>
      </c>
      <c r="D20" s="113">
        <f aca="true" t="shared" si="2" ref="D20:AB20">SUM(D21:D22)</f>
        <v>3859</v>
      </c>
      <c r="E20" s="113">
        <f t="shared" si="2"/>
        <v>1</v>
      </c>
      <c r="F20" s="113">
        <f t="shared" si="2"/>
        <v>23</v>
      </c>
      <c r="G20" s="113">
        <f t="shared" si="2"/>
        <v>822</v>
      </c>
      <c r="H20" s="113">
        <f t="shared" si="2"/>
        <v>3836</v>
      </c>
      <c r="I20" s="113">
        <f t="shared" si="2"/>
        <v>1</v>
      </c>
      <c r="J20" s="113">
        <f t="shared" si="2"/>
        <v>15</v>
      </c>
      <c r="K20" s="113">
        <f t="shared" si="2"/>
        <v>65</v>
      </c>
      <c r="L20" s="113">
        <f t="shared" si="2"/>
        <v>255</v>
      </c>
      <c r="M20" s="113">
        <f t="shared" si="2"/>
        <v>422</v>
      </c>
      <c r="N20" s="113">
        <f t="shared" si="2"/>
        <v>2329</v>
      </c>
      <c r="O20" s="113">
        <f t="shared" si="2"/>
        <v>1</v>
      </c>
      <c r="P20" s="113">
        <f t="shared" si="2"/>
        <v>3</v>
      </c>
      <c r="Q20" s="113">
        <f t="shared" si="2"/>
        <v>15</v>
      </c>
      <c r="R20" s="113">
        <f t="shared" si="2"/>
        <v>86</v>
      </c>
      <c r="S20" s="113">
        <f t="shared" si="2"/>
        <v>189</v>
      </c>
      <c r="T20" s="113">
        <f t="shared" si="2"/>
        <v>531</v>
      </c>
      <c r="U20" s="113">
        <f t="shared" si="2"/>
        <v>3</v>
      </c>
      <c r="V20" s="113">
        <f t="shared" si="2"/>
        <v>32</v>
      </c>
      <c r="W20" s="113">
        <f t="shared" si="2"/>
        <v>1</v>
      </c>
      <c r="X20" s="113">
        <f t="shared" si="2"/>
        <v>1</v>
      </c>
      <c r="Y20" s="113">
        <f t="shared" si="2"/>
        <v>116</v>
      </c>
      <c r="Z20" s="113">
        <f t="shared" si="2"/>
        <v>494</v>
      </c>
      <c r="AA20" s="113">
        <f t="shared" si="2"/>
        <v>9</v>
      </c>
      <c r="AB20" s="113">
        <f t="shared" si="2"/>
        <v>90</v>
      </c>
    </row>
    <row r="21" spans="1:28" ht="24" customHeight="1">
      <c r="A21" s="36"/>
      <c r="B21" s="129" t="s">
        <v>78</v>
      </c>
      <c r="C21" s="113">
        <v>787</v>
      </c>
      <c r="D21" s="113">
        <v>3556</v>
      </c>
      <c r="E21" s="113">
        <v>1</v>
      </c>
      <c r="F21" s="113">
        <v>23</v>
      </c>
      <c r="G21" s="113">
        <v>786</v>
      </c>
      <c r="H21" s="113">
        <v>3533</v>
      </c>
      <c r="I21" s="113">
        <v>1</v>
      </c>
      <c r="J21" s="113">
        <v>15</v>
      </c>
      <c r="K21" s="113">
        <v>65</v>
      </c>
      <c r="L21" s="113">
        <v>255</v>
      </c>
      <c r="M21" s="113">
        <v>422</v>
      </c>
      <c r="N21" s="113">
        <v>2329</v>
      </c>
      <c r="O21" s="112" t="s">
        <v>241</v>
      </c>
      <c r="P21" s="112" t="s">
        <v>241</v>
      </c>
      <c r="Q21" s="113">
        <v>12</v>
      </c>
      <c r="R21" s="113">
        <v>69</v>
      </c>
      <c r="S21" s="113">
        <v>189</v>
      </c>
      <c r="T21" s="113">
        <v>531</v>
      </c>
      <c r="U21" s="113">
        <v>3</v>
      </c>
      <c r="V21" s="113">
        <v>32</v>
      </c>
      <c r="W21" s="113">
        <v>1</v>
      </c>
      <c r="X21" s="113">
        <v>1</v>
      </c>
      <c r="Y21" s="113">
        <v>93</v>
      </c>
      <c r="Z21" s="113">
        <v>301</v>
      </c>
      <c r="AA21" s="112" t="s">
        <v>241</v>
      </c>
      <c r="AB21" s="112" t="s">
        <v>241</v>
      </c>
    </row>
    <row r="22" spans="1:28" ht="24" customHeight="1">
      <c r="A22" s="36"/>
      <c r="B22" s="155" t="s">
        <v>273</v>
      </c>
      <c r="C22" s="113">
        <v>36</v>
      </c>
      <c r="D22" s="113">
        <v>303</v>
      </c>
      <c r="E22" s="112" t="s">
        <v>241</v>
      </c>
      <c r="F22" s="112" t="s">
        <v>241</v>
      </c>
      <c r="G22" s="113">
        <v>36</v>
      </c>
      <c r="H22" s="113">
        <v>303</v>
      </c>
      <c r="I22" s="112" t="s">
        <v>241</v>
      </c>
      <c r="J22" s="112" t="s">
        <v>241</v>
      </c>
      <c r="K22" s="112" t="s">
        <v>241</v>
      </c>
      <c r="L22" s="112" t="s">
        <v>241</v>
      </c>
      <c r="M22" s="112" t="s">
        <v>241</v>
      </c>
      <c r="N22" s="112" t="s">
        <v>241</v>
      </c>
      <c r="O22" s="113">
        <v>1</v>
      </c>
      <c r="P22" s="113">
        <v>3</v>
      </c>
      <c r="Q22" s="113">
        <v>3</v>
      </c>
      <c r="R22" s="113">
        <v>17</v>
      </c>
      <c r="S22" s="112" t="s">
        <v>241</v>
      </c>
      <c r="T22" s="112" t="s">
        <v>241</v>
      </c>
      <c r="U22" s="112" t="s">
        <v>241</v>
      </c>
      <c r="V22" s="112" t="s">
        <v>241</v>
      </c>
      <c r="W22" s="112" t="s">
        <v>241</v>
      </c>
      <c r="X22" s="112" t="s">
        <v>241</v>
      </c>
      <c r="Y22" s="113">
        <v>23</v>
      </c>
      <c r="Z22" s="113">
        <v>193</v>
      </c>
      <c r="AA22" s="113">
        <v>9</v>
      </c>
      <c r="AB22" s="113">
        <v>90</v>
      </c>
    </row>
    <row r="23" spans="1:28" ht="24" customHeight="1">
      <c r="A23" s="36"/>
      <c r="B23" s="31"/>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row>
    <row r="24" spans="1:28" ht="24" customHeight="1">
      <c r="A24" s="439" t="s">
        <v>71</v>
      </c>
      <c r="B24" s="440"/>
      <c r="C24" s="113">
        <f>SUM(C25:C26)</f>
        <v>285</v>
      </c>
      <c r="D24" s="113">
        <f aca="true" t="shared" si="3" ref="D24:AB24">SUM(D25:D26)</f>
        <v>1214</v>
      </c>
      <c r="E24" s="113">
        <f t="shared" si="3"/>
        <v>9</v>
      </c>
      <c r="F24" s="113">
        <f t="shared" si="3"/>
        <v>53</v>
      </c>
      <c r="G24" s="113">
        <f t="shared" si="3"/>
        <v>276</v>
      </c>
      <c r="H24" s="113">
        <f t="shared" si="3"/>
        <v>1161</v>
      </c>
      <c r="I24" s="112" t="s">
        <v>241</v>
      </c>
      <c r="J24" s="112" t="s">
        <v>241</v>
      </c>
      <c r="K24" s="113">
        <f t="shared" si="3"/>
        <v>61</v>
      </c>
      <c r="L24" s="113">
        <f t="shared" si="3"/>
        <v>198</v>
      </c>
      <c r="M24" s="113">
        <f t="shared" si="3"/>
        <v>32</v>
      </c>
      <c r="N24" s="113">
        <f t="shared" si="3"/>
        <v>304</v>
      </c>
      <c r="O24" s="113">
        <f t="shared" si="3"/>
        <v>1</v>
      </c>
      <c r="P24" s="113">
        <f t="shared" si="3"/>
        <v>3</v>
      </c>
      <c r="Q24" s="113">
        <f t="shared" si="3"/>
        <v>9</v>
      </c>
      <c r="R24" s="113">
        <f t="shared" si="3"/>
        <v>49</v>
      </c>
      <c r="S24" s="113">
        <f t="shared" si="3"/>
        <v>75</v>
      </c>
      <c r="T24" s="113">
        <f t="shared" si="3"/>
        <v>183</v>
      </c>
      <c r="U24" s="113">
        <f t="shared" si="3"/>
        <v>1</v>
      </c>
      <c r="V24" s="113">
        <f t="shared" si="3"/>
        <v>7</v>
      </c>
      <c r="W24" s="112" t="s">
        <v>241</v>
      </c>
      <c r="X24" s="112" t="s">
        <v>241</v>
      </c>
      <c r="Y24" s="113">
        <f t="shared" si="3"/>
        <v>93</v>
      </c>
      <c r="Z24" s="113">
        <f t="shared" si="3"/>
        <v>353</v>
      </c>
      <c r="AA24" s="113">
        <f t="shared" si="3"/>
        <v>4</v>
      </c>
      <c r="AB24" s="113">
        <f t="shared" si="3"/>
        <v>64</v>
      </c>
    </row>
    <row r="25" spans="1:28" ht="24" customHeight="1">
      <c r="A25" s="36"/>
      <c r="B25" s="129" t="s">
        <v>78</v>
      </c>
      <c r="C25" s="113">
        <v>262</v>
      </c>
      <c r="D25" s="113">
        <v>1018</v>
      </c>
      <c r="E25" s="113">
        <v>9</v>
      </c>
      <c r="F25" s="113">
        <v>53</v>
      </c>
      <c r="G25" s="113">
        <v>253</v>
      </c>
      <c r="H25" s="113">
        <v>965</v>
      </c>
      <c r="I25" s="112" t="s">
        <v>241</v>
      </c>
      <c r="J25" s="112" t="s">
        <v>241</v>
      </c>
      <c r="K25" s="113">
        <v>61</v>
      </c>
      <c r="L25" s="113">
        <v>198</v>
      </c>
      <c r="M25" s="113">
        <v>32</v>
      </c>
      <c r="N25" s="113">
        <v>304</v>
      </c>
      <c r="O25" s="112" t="s">
        <v>241</v>
      </c>
      <c r="P25" s="112" t="s">
        <v>241</v>
      </c>
      <c r="Q25" s="113">
        <v>5</v>
      </c>
      <c r="R25" s="113">
        <v>31</v>
      </c>
      <c r="S25" s="113">
        <v>74</v>
      </c>
      <c r="T25" s="113">
        <v>178</v>
      </c>
      <c r="U25" s="113">
        <v>1</v>
      </c>
      <c r="V25" s="113">
        <v>7</v>
      </c>
      <c r="W25" s="112" t="s">
        <v>241</v>
      </c>
      <c r="X25" s="112" t="s">
        <v>241</v>
      </c>
      <c r="Y25" s="113">
        <v>80</v>
      </c>
      <c r="Z25" s="113">
        <v>247</v>
      </c>
      <c r="AA25" s="112" t="s">
        <v>241</v>
      </c>
      <c r="AB25" s="112" t="s">
        <v>241</v>
      </c>
    </row>
    <row r="26" spans="1:28" ht="24" customHeight="1">
      <c r="A26" s="36"/>
      <c r="B26" s="155" t="s">
        <v>273</v>
      </c>
      <c r="C26" s="113">
        <v>23</v>
      </c>
      <c r="D26" s="113">
        <v>196</v>
      </c>
      <c r="E26" s="112" t="s">
        <v>241</v>
      </c>
      <c r="F26" s="112" t="s">
        <v>241</v>
      </c>
      <c r="G26" s="113">
        <v>23</v>
      </c>
      <c r="H26" s="113">
        <v>196</v>
      </c>
      <c r="I26" s="112" t="s">
        <v>241</v>
      </c>
      <c r="J26" s="112" t="s">
        <v>241</v>
      </c>
      <c r="K26" s="112" t="s">
        <v>241</v>
      </c>
      <c r="L26" s="112" t="s">
        <v>241</v>
      </c>
      <c r="M26" s="112" t="s">
        <v>241</v>
      </c>
      <c r="N26" s="112" t="s">
        <v>241</v>
      </c>
      <c r="O26" s="113">
        <v>1</v>
      </c>
      <c r="P26" s="113">
        <v>3</v>
      </c>
      <c r="Q26" s="113">
        <v>4</v>
      </c>
      <c r="R26" s="113">
        <v>18</v>
      </c>
      <c r="S26" s="113">
        <v>1</v>
      </c>
      <c r="T26" s="113">
        <v>5</v>
      </c>
      <c r="U26" s="112" t="s">
        <v>241</v>
      </c>
      <c r="V26" s="112" t="s">
        <v>241</v>
      </c>
      <c r="W26" s="112" t="s">
        <v>241</v>
      </c>
      <c r="X26" s="112" t="s">
        <v>241</v>
      </c>
      <c r="Y26" s="113">
        <v>13</v>
      </c>
      <c r="Z26" s="113">
        <v>106</v>
      </c>
      <c r="AA26" s="113">
        <v>4</v>
      </c>
      <c r="AB26" s="113">
        <v>64</v>
      </c>
    </row>
    <row r="27" spans="1:28" ht="24" customHeight="1">
      <c r="A27" s="36"/>
      <c r="B27" s="31"/>
      <c r="C27" s="113"/>
      <c r="D27" s="108"/>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row>
    <row r="28" spans="1:28" ht="24" customHeight="1">
      <c r="A28" s="439" t="s">
        <v>72</v>
      </c>
      <c r="B28" s="440"/>
      <c r="C28" s="113">
        <f>SUM(C29:C30)</f>
        <v>543</v>
      </c>
      <c r="D28" s="113">
        <f aca="true" t="shared" si="4" ref="D28:AB28">SUM(D29:D30)</f>
        <v>2236</v>
      </c>
      <c r="E28" s="113">
        <f t="shared" si="4"/>
        <v>1</v>
      </c>
      <c r="F28" s="113">
        <f t="shared" si="4"/>
        <v>1</v>
      </c>
      <c r="G28" s="113">
        <f t="shared" si="4"/>
        <v>542</v>
      </c>
      <c r="H28" s="113">
        <f t="shared" si="4"/>
        <v>2235</v>
      </c>
      <c r="I28" s="112" t="s">
        <v>241</v>
      </c>
      <c r="J28" s="112" t="s">
        <v>241</v>
      </c>
      <c r="K28" s="113">
        <f t="shared" si="4"/>
        <v>48</v>
      </c>
      <c r="L28" s="113">
        <f t="shared" si="4"/>
        <v>192</v>
      </c>
      <c r="M28" s="113">
        <f t="shared" si="4"/>
        <v>225</v>
      </c>
      <c r="N28" s="113">
        <f t="shared" si="4"/>
        <v>1095</v>
      </c>
      <c r="O28" s="113">
        <f t="shared" si="4"/>
        <v>1</v>
      </c>
      <c r="P28" s="113">
        <f t="shared" si="4"/>
        <v>4</v>
      </c>
      <c r="Q28" s="113">
        <f t="shared" si="4"/>
        <v>13</v>
      </c>
      <c r="R28" s="113">
        <f t="shared" si="4"/>
        <v>105</v>
      </c>
      <c r="S28" s="113">
        <f t="shared" si="4"/>
        <v>144</v>
      </c>
      <c r="T28" s="113">
        <f t="shared" si="4"/>
        <v>375</v>
      </c>
      <c r="U28" s="113">
        <f t="shared" si="4"/>
        <v>3</v>
      </c>
      <c r="V28" s="113">
        <f t="shared" si="4"/>
        <v>31</v>
      </c>
      <c r="W28" s="113">
        <f t="shared" si="4"/>
        <v>2</v>
      </c>
      <c r="X28" s="113">
        <f t="shared" si="4"/>
        <v>5</v>
      </c>
      <c r="Y28" s="113">
        <f t="shared" si="4"/>
        <v>101</v>
      </c>
      <c r="Z28" s="113">
        <f t="shared" si="4"/>
        <v>380</v>
      </c>
      <c r="AA28" s="113">
        <f t="shared" si="4"/>
        <v>5</v>
      </c>
      <c r="AB28" s="113">
        <f t="shared" si="4"/>
        <v>48</v>
      </c>
    </row>
    <row r="29" spans="1:28" ht="24" customHeight="1">
      <c r="A29" s="36"/>
      <c r="B29" s="129" t="s">
        <v>78</v>
      </c>
      <c r="C29" s="113">
        <v>517</v>
      </c>
      <c r="D29" s="113">
        <v>1989</v>
      </c>
      <c r="E29" s="113">
        <v>1</v>
      </c>
      <c r="F29" s="113">
        <v>1</v>
      </c>
      <c r="G29" s="113">
        <v>516</v>
      </c>
      <c r="H29" s="113">
        <v>1988</v>
      </c>
      <c r="I29" s="112" t="s">
        <v>241</v>
      </c>
      <c r="J29" s="112" t="s">
        <v>241</v>
      </c>
      <c r="K29" s="113">
        <v>48</v>
      </c>
      <c r="L29" s="113">
        <v>192</v>
      </c>
      <c r="M29" s="113">
        <v>225</v>
      </c>
      <c r="N29" s="113">
        <v>1095</v>
      </c>
      <c r="O29" s="112" t="s">
        <v>241</v>
      </c>
      <c r="P29" s="112" t="s">
        <v>241</v>
      </c>
      <c r="Q29" s="113">
        <v>11</v>
      </c>
      <c r="R29" s="113">
        <v>79</v>
      </c>
      <c r="S29" s="113">
        <v>144</v>
      </c>
      <c r="T29" s="113">
        <v>375</v>
      </c>
      <c r="U29" s="113">
        <v>3</v>
      </c>
      <c r="V29" s="113">
        <v>31</v>
      </c>
      <c r="W29" s="113">
        <v>2</v>
      </c>
      <c r="X29" s="113">
        <v>5</v>
      </c>
      <c r="Y29" s="113">
        <v>83</v>
      </c>
      <c r="Z29" s="113">
        <v>211</v>
      </c>
      <c r="AA29" s="112" t="s">
        <v>241</v>
      </c>
      <c r="AB29" s="112" t="s">
        <v>241</v>
      </c>
    </row>
    <row r="30" spans="1:28" ht="24" customHeight="1">
      <c r="A30" s="36"/>
      <c r="B30" s="155" t="s">
        <v>273</v>
      </c>
      <c r="C30" s="113">
        <v>26</v>
      </c>
      <c r="D30" s="113">
        <v>247</v>
      </c>
      <c r="E30" s="112" t="s">
        <v>241</v>
      </c>
      <c r="F30" s="112" t="s">
        <v>241</v>
      </c>
      <c r="G30" s="113">
        <v>26</v>
      </c>
      <c r="H30" s="113">
        <v>247</v>
      </c>
      <c r="I30" s="112" t="s">
        <v>241</v>
      </c>
      <c r="J30" s="112" t="s">
        <v>241</v>
      </c>
      <c r="K30" s="112" t="s">
        <v>241</v>
      </c>
      <c r="L30" s="112" t="s">
        <v>241</v>
      </c>
      <c r="M30" s="112" t="s">
        <v>241</v>
      </c>
      <c r="N30" s="112" t="s">
        <v>241</v>
      </c>
      <c r="O30" s="113">
        <v>1</v>
      </c>
      <c r="P30" s="113">
        <v>4</v>
      </c>
      <c r="Q30" s="113">
        <v>2</v>
      </c>
      <c r="R30" s="113">
        <v>26</v>
      </c>
      <c r="S30" s="112" t="s">
        <v>241</v>
      </c>
      <c r="T30" s="112" t="s">
        <v>241</v>
      </c>
      <c r="U30" s="112" t="s">
        <v>241</v>
      </c>
      <c r="V30" s="112" t="s">
        <v>241</v>
      </c>
      <c r="W30" s="112" t="s">
        <v>241</v>
      </c>
      <c r="X30" s="112" t="s">
        <v>241</v>
      </c>
      <c r="Y30" s="113">
        <v>18</v>
      </c>
      <c r="Z30" s="113">
        <v>169</v>
      </c>
      <c r="AA30" s="113">
        <v>5</v>
      </c>
      <c r="AB30" s="113">
        <v>48</v>
      </c>
    </row>
    <row r="31" spans="1:28" ht="24" customHeight="1">
      <c r="A31" s="36"/>
      <c r="B31" s="31"/>
      <c r="C31" s="113"/>
      <c r="D31" s="108"/>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row>
    <row r="32" spans="1:28" s="132" customFormat="1" ht="24" customHeight="1">
      <c r="A32" s="437" t="s">
        <v>38</v>
      </c>
      <c r="B32" s="438"/>
      <c r="C32" s="140">
        <f>SUM(C33,C37,C41,C45)</f>
        <v>2770</v>
      </c>
      <c r="D32" s="140">
        <f aca="true" t="shared" si="5" ref="D32:M32">SUM(D33,D37,D41,D45)</f>
        <v>16645</v>
      </c>
      <c r="E32" s="140">
        <f t="shared" si="5"/>
        <v>22</v>
      </c>
      <c r="F32" s="140">
        <f t="shared" si="5"/>
        <v>411</v>
      </c>
      <c r="G32" s="140">
        <f t="shared" si="5"/>
        <v>2748</v>
      </c>
      <c r="H32" s="140">
        <f t="shared" si="5"/>
        <v>16234</v>
      </c>
      <c r="I32" s="140">
        <f t="shared" si="5"/>
        <v>9</v>
      </c>
      <c r="J32" s="140">
        <f t="shared" si="5"/>
        <v>116</v>
      </c>
      <c r="K32" s="140">
        <f t="shared" si="5"/>
        <v>342</v>
      </c>
      <c r="L32" s="140">
        <f t="shared" si="5"/>
        <v>2581</v>
      </c>
      <c r="M32" s="140">
        <f t="shared" si="5"/>
        <v>274</v>
      </c>
      <c r="N32" s="140">
        <f aca="true" t="shared" si="6" ref="N32:AB32">SUM(N33,N37,N41,N45)</f>
        <v>4044</v>
      </c>
      <c r="O32" s="140">
        <f t="shared" si="6"/>
        <v>10</v>
      </c>
      <c r="P32" s="140">
        <f t="shared" si="6"/>
        <v>75</v>
      </c>
      <c r="Q32" s="140">
        <f t="shared" si="6"/>
        <v>83</v>
      </c>
      <c r="R32" s="140">
        <f t="shared" si="6"/>
        <v>792</v>
      </c>
      <c r="S32" s="140">
        <f t="shared" si="6"/>
        <v>1163</v>
      </c>
      <c r="T32" s="140">
        <f t="shared" si="6"/>
        <v>3563</v>
      </c>
      <c r="U32" s="140">
        <f t="shared" si="6"/>
        <v>32</v>
      </c>
      <c r="V32" s="140">
        <f t="shared" si="6"/>
        <v>393</v>
      </c>
      <c r="W32" s="140">
        <f t="shared" si="6"/>
        <v>6</v>
      </c>
      <c r="X32" s="140">
        <f t="shared" si="6"/>
        <v>13</v>
      </c>
      <c r="Y32" s="140">
        <f t="shared" si="6"/>
        <v>781</v>
      </c>
      <c r="Z32" s="140">
        <f t="shared" si="6"/>
        <v>4001</v>
      </c>
      <c r="AA32" s="140">
        <f t="shared" si="6"/>
        <v>48</v>
      </c>
      <c r="AB32" s="140">
        <f t="shared" si="6"/>
        <v>656</v>
      </c>
    </row>
    <row r="33" spans="1:28" ht="24" customHeight="1">
      <c r="A33" s="439" t="s">
        <v>73</v>
      </c>
      <c r="B33" s="440"/>
      <c r="C33" s="113">
        <f>SUM(C34:C35)</f>
        <v>883</v>
      </c>
      <c r="D33" s="113">
        <f aca="true" t="shared" si="7" ref="D33:AB33">SUM(D34:D35)</f>
        <v>5484</v>
      </c>
      <c r="E33" s="113">
        <f t="shared" si="7"/>
        <v>9</v>
      </c>
      <c r="F33" s="113">
        <f t="shared" si="7"/>
        <v>130</v>
      </c>
      <c r="G33" s="113">
        <f t="shared" si="7"/>
        <v>874</v>
      </c>
      <c r="H33" s="113">
        <f t="shared" si="7"/>
        <v>5354</v>
      </c>
      <c r="I33" s="113">
        <f t="shared" si="7"/>
        <v>1</v>
      </c>
      <c r="J33" s="113">
        <f t="shared" si="7"/>
        <v>8</v>
      </c>
      <c r="K33" s="113">
        <f t="shared" si="7"/>
        <v>74</v>
      </c>
      <c r="L33" s="113">
        <f t="shared" si="7"/>
        <v>751</v>
      </c>
      <c r="M33" s="113">
        <f t="shared" si="7"/>
        <v>91</v>
      </c>
      <c r="N33" s="113">
        <f t="shared" si="7"/>
        <v>1126</v>
      </c>
      <c r="O33" s="113">
        <f t="shared" si="7"/>
        <v>3</v>
      </c>
      <c r="P33" s="113">
        <f t="shared" si="7"/>
        <v>38</v>
      </c>
      <c r="Q33" s="113">
        <f t="shared" si="7"/>
        <v>34</v>
      </c>
      <c r="R33" s="113">
        <f t="shared" si="7"/>
        <v>367</v>
      </c>
      <c r="S33" s="113">
        <f t="shared" si="7"/>
        <v>397</v>
      </c>
      <c r="T33" s="113">
        <f t="shared" si="7"/>
        <v>1359</v>
      </c>
      <c r="U33" s="113">
        <f t="shared" si="7"/>
        <v>13</v>
      </c>
      <c r="V33" s="113">
        <f t="shared" si="7"/>
        <v>118</v>
      </c>
      <c r="W33" s="113">
        <f t="shared" si="7"/>
        <v>2</v>
      </c>
      <c r="X33" s="113">
        <f t="shared" si="7"/>
        <v>9</v>
      </c>
      <c r="Y33" s="113">
        <f t="shared" si="7"/>
        <v>243</v>
      </c>
      <c r="Z33" s="113">
        <f t="shared" si="7"/>
        <v>1318</v>
      </c>
      <c r="AA33" s="113">
        <f t="shared" si="7"/>
        <v>16</v>
      </c>
      <c r="AB33" s="113">
        <f t="shared" si="7"/>
        <v>260</v>
      </c>
    </row>
    <row r="34" spans="1:28" ht="24" customHeight="1">
      <c r="A34" s="36"/>
      <c r="B34" s="129" t="s">
        <v>78</v>
      </c>
      <c r="C34" s="113">
        <v>828</v>
      </c>
      <c r="D34" s="113">
        <v>4528</v>
      </c>
      <c r="E34" s="113">
        <v>9</v>
      </c>
      <c r="F34" s="113">
        <v>130</v>
      </c>
      <c r="G34" s="113">
        <v>819</v>
      </c>
      <c r="H34" s="113">
        <v>4398</v>
      </c>
      <c r="I34" s="113">
        <v>1</v>
      </c>
      <c r="J34" s="113">
        <v>8</v>
      </c>
      <c r="K34" s="113">
        <v>74</v>
      </c>
      <c r="L34" s="113">
        <v>751</v>
      </c>
      <c r="M34" s="113">
        <v>91</v>
      </c>
      <c r="N34" s="113">
        <v>1126</v>
      </c>
      <c r="O34" s="113">
        <v>2</v>
      </c>
      <c r="P34" s="113">
        <v>28</v>
      </c>
      <c r="Q34" s="113">
        <v>26</v>
      </c>
      <c r="R34" s="113">
        <v>184</v>
      </c>
      <c r="S34" s="113">
        <v>397</v>
      </c>
      <c r="T34" s="113">
        <v>1359</v>
      </c>
      <c r="U34" s="113">
        <v>13</v>
      </c>
      <c r="V34" s="113">
        <v>118</v>
      </c>
      <c r="W34" s="113">
        <v>2</v>
      </c>
      <c r="X34" s="113">
        <v>9</v>
      </c>
      <c r="Y34" s="113">
        <v>213</v>
      </c>
      <c r="Z34" s="113">
        <v>815</v>
      </c>
      <c r="AA34" s="112" t="s">
        <v>241</v>
      </c>
      <c r="AB34" s="112" t="s">
        <v>241</v>
      </c>
    </row>
    <row r="35" spans="1:28" ht="24" customHeight="1">
      <c r="A35" s="36"/>
      <c r="B35" s="155" t="s">
        <v>273</v>
      </c>
      <c r="C35" s="113">
        <v>55</v>
      </c>
      <c r="D35" s="113">
        <v>956</v>
      </c>
      <c r="E35" s="112" t="s">
        <v>241</v>
      </c>
      <c r="F35" s="112" t="s">
        <v>241</v>
      </c>
      <c r="G35" s="113">
        <v>55</v>
      </c>
      <c r="H35" s="113">
        <v>956</v>
      </c>
      <c r="I35" s="112" t="s">
        <v>241</v>
      </c>
      <c r="J35" s="112" t="s">
        <v>241</v>
      </c>
      <c r="K35" s="112" t="s">
        <v>241</v>
      </c>
      <c r="L35" s="112" t="s">
        <v>241</v>
      </c>
      <c r="M35" s="112" t="s">
        <v>241</v>
      </c>
      <c r="N35" s="112" t="s">
        <v>241</v>
      </c>
      <c r="O35" s="113">
        <v>1</v>
      </c>
      <c r="P35" s="113">
        <v>10</v>
      </c>
      <c r="Q35" s="113">
        <v>8</v>
      </c>
      <c r="R35" s="113">
        <v>183</v>
      </c>
      <c r="S35" s="112" t="s">
        <v>241</v>
      </c>
      <c r="T35" s="112" t="s">
        <v>241</v>
      </c>
      <c r="U35" s="112" t="s">
        <v>241</v>
      </c>
      <c r="V35" s="112" t="s">
        <v>241</v>
      </c>
      <c r="W35" s="112" t="s">
        <v>241</v>
      </c>
      <c r="X35" s="112" t="s">
        <v>241</v>
      </c>
      <c r="Y35" s="113">
        <v>30</v>
      </c>
      <c r="Z35" s="113">
        <v>503</v>
      </c>
      <c r="AA35" s="113">
        <v>16</v>
      </c>
      <c r="AB35" s="113">
        <v>260</v>
      </c>
    </row>
    <row r="36" spans="1:28" ht="24" customHeight="1">
      <c r="A36" s="36"/>
      <c r="B36" s="31"/>
      <c r="C36" s="113"/>
      <c r="D36" s="108"/>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row>
    <row r="37" spans="1:28" ht="24" customHeight="1">
      <c r="A37" s="439" t="s">
        <v>74</v>
      </c>
      <c r="B37" s="440"/>
      <c r="C37" s="113">
        <f>SUM(C38:C39)</f>
        <v>672</v>
      </c>
      <c r="D37" s="113">
        <f aca="true" t="shared" si="8" ref="D37:AB37">SUM(D38:D39)</f>
        <v>3680</v>
      </c>
      <c r="E37" s="113">
        <f t="shared" si="8"/>
        <v>5</v>
      </c>
      <c r="F37" s="113">
        <f t="shared" si="8"/>
        <v>78</v>
      </c>
      <c r="G37" s="113">
        <f t="shared" si="8"/>
        <v>667</v>
      </c>
      <c r="H37" s="113">
        <f t="shared" si="8"/>
        <v>3602</v>
      </c>
      <c r="I37" s="113">
        <f t="shared" si="8"/>
        <v>4</v>
      </c>
      <c r="J37" s="113">
        <f t="shared" si="8"/>
        <v>67</v>
      </c>
      <c r="K37" s="113">
        <f t="shared" si="8"/>
        <v>107</v>
      </c>
      <c r="L37" s="113">
        <f t="shared" si="8"/>
        <v>634</v>
      </c>
      <c r="M37" s="113">
        <f t="shared" si="8"/>
        <v>71</v>
      </c>
      <c r="N37" s="113">
        <f t="shared" si="8"/>
        <v>1302</v>
      </c>
      <c r="O37" s="113">
        <f t="shared" si="8"/>
        <v>2</v>
      </c>
      <c r="P37" s="113">
        <f t="shared" si="8"/>
        <v>8</v>
      </c>
      <c r="Q37" s="113">
        <f t="shared" si="8"/>
        <v>17</v>
      </c>
      <c r="R37" s="113">
        <f t="shared" si="8"/>
        <v>90</v>
      </c>
      <c r="S37" s="113">
        <f t="shared" si="8"/>
        <v>252</v>
      </c>
      <c r="T37" s="113">
        <f t="shared" si="8"/>
        <v>643</v>
      </c>
      <c r="U37" s="113">
        <f t="shared" si="8"/>
        <v>6</v>
      </c>
      <c r="V37" s="113">
        <f t="shared" si="8"/>
        <v>54</v>
      </c>
      <c r="W37" s="112" t="s">
        <v>241</v>
      </c>
      <c r="X37" s="112" t="s">
        <v>241</v>
      </c>
      <c r="Y37" s="113">
        <f t="shared" si="8"/>
        <v>198</v>
      </c>
      <c r="Z37" s="113">
        <f t="shared" si="8"/>
        <v>668</v>
      </c>
      <c r="AA37" s="113">
        <f t="shared" si="8"/>
        <v>10</v>
      </c>
      <c r="AB37" s="113">
        <f t="shared" si="8"/>
        <v>136</v>
      </c>
    </row>
    <row r="38" spans="1:28" ht="24" customHeight="1">
      <c r="A38" s="36"/>
      <c r="B38" s="129" t="s">
        <v>78</v>
      </c>
      <c r="C38" s="113">
        <v>625</v>
      </c>
      <c r="D38" s="113">
        <v>3240</v>
      </c>
      <c r="E38" s="113">
        <v>5</v>
      </c>
      <c r="F38" s="113">
        <v>78</v>
      </c>
      <c r="G38" s="113">
        <v>620</v>
      </c>
      <c r="H38" s="113">
        <v>3162</v>
      </c>
      <c r="I38" s="113">
        <v>4</v>
      </c>
      <c r="J38" s="113">
        <v>67</v>
      </c>
      <c r="K38" s="113">
        <v>107</v>
      </c>
      <c r="L38" s="113">
        <v>634</v>
      </c>
      <c r="M38" s="113">
        <v>71</v>
      </c>
      <c r="N38" s="113">
        <v>1302</v>
      </c>
      <c r="O38" s="113">
        <v>1</v>
      </c>
      <c r="P38" s="113">
        <v>2</v>
      </c>
      <c r="Q38" s="113">
        <v>9</v>
      </c>
      <c r="R38" s="113">
        <v>24</v>
      </c>
      <c r="S38" s="113">
        <v>252</v>
      </c>
      <c r="T38" s="113">
        <v>643</v>
      </c>
      <c r="U38" s="113">
        <v>6</v>
      </c>
      <c r="V38" s="113">
        <v>54</v>
      </c>
      <c r="W38" s="112" t="s">
        <v>241</v>
      </c>
      <c r="X38" s="112" t="s">
        <v>241</v>
      </c>
      <c r="Y38" s="113">
        <v>170</v>
      </c>
      <c r="Z38" s="113">
        <v>436</v>
      </c>
      <c r="AA38" s="112" t="s">
        <v>241</v>
      </c>
      <c r="AB38" s="112" t="s">
        <v>241</v>
      </c>
    </row>
    <row r="39" spans="1:28" ht="24" customHeight="1">
      <c r="A39" s="36"/>
      <c r="B39" s="155" t="s">
        <v>273</v>
      </c>
      <c r="C39" s="113">
        <v>47</v>
      </c>
      <c r="D39" s="113">
        <v>440</v>
      </c>
      <c r="E39" s="112" t="s">
        <v>241</v>
      </c>
      <c r="F39" s="112" t="s">
        <v>241</v>
      </c>
      <c r="G39" s="113">
        <v>47</v>
      </c>
      <c r="H39" s="113">
        <v>440</v>
      </c>
      <c r="I39" s="112" t="s">
        <v>241</v>
      </c>
      <c r="J39" s="112" t="s">
        <v>241</v>
      </c>
      <c r="K39" s="112" t="s">
        <v>241</v>
      </c>
      <c r="L39" s="112" t="s">
        <v>241</v>
      </c>
      <c r="M39" s="112" t="s">
        <v>241</v>
      </c>
      <c r="N39" s="112" t="s">
        <v>241</v>
      </c>
      <c r="O39" s="113">
        <v>1</v>
      </c>
      <c r="P39" s="113">
        <v>6</v>
      </c>
      <c r="Q39" s="113">
        <v>8</v>
      </c>
      <c r="R39" s="113">
        <v>66</v>
      </c>
      <c r="S39" s="112" t="s">
        <v>241</v>
      </c>
      <c r="T39" s="112" t="s">
        <v>241</v>
      </c>
      <c r="U39" s="112" t="s">
        <v>241</v>
      </c>
      <c r="V39" s="112" t="s">
        <v>241</v>
      </c>
      <c r="W39" s="112" t="s">
        <v>241</v>
      </c>
      <c r="X39" s="112" t="s">
        <v>241</v>
      </c>
      <c r="Y39" s="113">
        <v>28</v>
      </c>
      <c r="Z39" s="113">
        <v>232</v>
      </c>
      <c r="AA39" s="113">
        <v>10</v>
      </c>
      <c r="AB39" s="113">
        <v>136</v>
      </c>
    </row>
    <row r="40" spans="1:28" ht="24" customHeight="1">
      <c r="A40" s="36"/>
      <c r="B40" s="31"/>
      <c r="C40" s="113"/>
      <c r="D40" s="112"/>
      <c r="E40" s="112"/>
      <c r="F40" s="113"/>
      <c r="G40" s="113"/>
      <c r="H40" s="113"/>
      <c r="I40" s="113"/>
      <c r="J40" s="113"/>
      <c r="K40" s="113"/>
      <c r="L40" s="113"/>
      <c r="M40" s="113"/>
      <c r="N40" s="113"/>
      <c r="O40" s="113"/>
      <c r="P40" s="113"/>
      <c r="Q40" s="113"/>
      <c r="R40" s="113"/>
      <c r="S40" s="113"/>
      <c r="T40" s="113"/>
      <c r="U40" s="113"/>
      <c r="V40" s="113"/>
      <c r="W40" s="113"/>
      <c r="X40" s="113"/>
      <c r="Y40" s="113"/>
      <c r="Z40" s="113"/>
      <c r="AA40" s="113"/>
      <c r="AB40" s="113"/>
    </row>
    <row r="41" spans="1:28" ht="24" customHeight="1">
      <c r="A41" s="439" t="s">
        <v>75</v>
      </c>
      <c r="B41" s="440"/>
      <c r="C41" s="113">
        <f>SUM(C42:C43)</f>
        <v>920</v>
      </c>
      <c r="D41" s="113">
        <f aca="true" t="shared" si="9" ref="D41:AB41">SUM(D42:D43)</f>
        <v>5491</v>
      </c>
      <c r="E41" s="113">
        <f t="shared" si="9"/>
        <v>6</v>
      </c>
      <c r="F41" s="113">
        <f t="shared" si="9"/>
        <v>194</v>
      </c>
      <c r="G41" s="113">
        <f t="shared" si="9"/>
        <v>914</v>
      </c>
      <c r="H41" s="113">
        <f t="shared" si="9"/>
        <v>5297</v>
      </c>
      <c r="I41" s="113">
        <f t="shared" si="9"/>
        <v>2</v>
      </c>
      <c r="J41" s="113">
        <f t="shared" si="9"/>
        <v>27</v>
      </c>
      <c r="K41" s="113">
        <f t="shared" si="9"/>
        <v>95</v>
      </c>
      <c r="L41" s="113">
        <f t="shared" si="9"/>
        <v>759</v>
      </c>
      <c r="M41" s="113">
        <f t="shared" si="9"/>
        <v>82</v>
      </c>
      <c r="N41" s="113">
        <f t="shared" si="9"/>
        <v>1017</v>
      </c>
      <c r="O41" s="113">
        <f t="shared" si="9"/>
        <v>3</v>
      </c>
      <c r="P41" s="113">
        <f t="shared" si="9"/>
        <v>26</v>
      </c>
      <c r="Q41" s="113">
        <f t="shared" si="9"/>
        <v>23</v>
      </c>
      <c r="R41" s="113">
        <f t="shared" si="9"/>
        <v>293</v>
      </c>
      <c r="S41" s="113">
        <f t="shared" si="9"/>
        <v>429</v>
      </c>
      <c r="T41" s="113">
        <f t="shared" si="9"/>
        <v>1363</v>
      </c>
      <c r="U41" s="113">
        <f t="shared" si="9"/>
        <v>11</v>
      </c>
      <c r="V41" s="113">
        <f t="shared" si="9"/>
        <v>211</v>
      </c>
      <c r="W41" s="113">
        <f t="shared" si="9"/>
        <v>4</v>
      </c>
      <c r="X41" s="113">
        <f t="shared" si="9"/>
        <v>4</v>
      </c>
      <c r="Y41" s="113">
        <f t="shared" si="9"/>
        <v>251</v>
      </c>
      <c r="Z41" s="113">
        <f t="shared" si="9"/>
        <v>1419</v>
      </c>
      <c r="AA41" s="113">
        <f t="shared" si="9"/>
        <v>14</v>
      </c>
      <c r="AB41" s="113">
        <f t="shared" si="9"/>
        <v>178</v>
      </c>
    </row>
    <row r="42" spans="1:28" ht="24" customHeight="1">
      <c r="A42" s="36"/>
      <c r="B42" s="129" t="s">
        <v>78</v>
      </c>
      <c r="C42" s="113">
        <v>857</v>
      </c>
      <c r="D42" s="113">
        <v>4664</v>
      </c>
      <c r="E42" s="113">
        <v>6</v>
      </c>
      <c r="F42" s="113">
        <v>194</v>
      </c>
      <c r="G42" s="113">
        <v>851</v>
      </c>
      <c r="H42" s="113">
        <v>4470</v>
      </c>
      <c r="I42" s="113">
        <v>2</v>
      </c>
      <c r="J42" s="113">
        <v>27</v>
      </c>
      <c r="K42" s="113">
        <v>95</v>
      </c>
      <c r="L42" s="113">
        <v>759</v>
      </c>
      <c r="M42" s="113">
        <v>82</v>
      </c>
      <c r="N42" s="113">
        <v>1017</v>
      </c>
      <c r="O42" s="113">
        <v>1</v>
      </c>
      <c r="P42" s="113">
        <v>16</v>
      </c>
      <c r="Q42" s="113">
        <v>15</v>
      </c>
      <c r="R42" s="113">
        <v>234</v>
      </c>
      <c r="S42" s="113">
        <v>428</v>
      </c>
      <c r="T42" s="113">
        <v>1361</v>
      </c>
      <c r="U42" s="113">
        <v>11</v>
      </c>
      <c r="V42" s="113">
        <v>211</v>
      </c>
      <c r="W42" s="113">
        <v>4</v>
      </c>
      <c r="X42" s="113">
        <v>4</v>
      </c>
      <c r="Y42" s="113">
        <v>213</v>
      </c>
      <c r="Z42" s="113">
        <v>841</v>
      </c>
      <c r="AA42" s="112" t="s">
        <v>241</v>
      </c>
      <c r="AB42" s="112" t="s">
        <v>241</v>
      </c>
    </row>
    <row r="43" spans="1:28" ht="24" customHeight="1">
      <c r="A43" s="36"/>
      <c r="B43" s="155" t="s">
        <v>273</v>
      </c>
      <c r="C43" s="113">
        <v>63</v>
      </c>
      <c r="D43" s="113">
        <v>827</v>
      </c>
      <c r="E43" s="112" t="s">
        <v>241</v>
      </c>
      <c r="F43" s="112" t="s">
        <v>241</v>
      </c>
      <c r="G43" s="113">
        <v>63</v>
      </c>
      <c r="H43" s="113">
        <v>827</v>
      </c>
      <c r="I43" s="112" t="s">
        <v>241</v>
      </c>
      <c r="J43" s="112" t="s">
        <v>241</v>
      </c>
      <c r="K43" s="112" t="s">
        <v>241</v>
      </c>
      <c r="L43" s="112" t="s">
        <v>241</v>
      </c>
      <c r="M43" s="112" t="s">
        <v>241</v>
      </c>
      <c r="N43" s="112" t="s">
        <v>241</v>
      </c>
      <c r="O43" s="113">
        <v>2</v>
      </c>
      <c r="P43" s="113">
        <v>10</v>
      </c>
      <c r="Q43" s="113">
        <v>8</v>
      </c>
      <c r="R43" s="113">
        <v>59</v>
      </c>
      <c r="S43" s="113">
        <v>1</v>
      </c>
      <c r="T43" s="113">
        <v>2</v>
      </c>
      <c r="U43" s="112" t="s">
        <v>241</v>
      </c>
      <c r="V43" s="112" t="s">
        <v>241</v>
      </c>
      <c r="W43" s="112" t="s">
        <v>241</v>
      </c>
      <c r="X43" s="112" t="s">
        <v>241</v>
      </c>
      <c r="Y43" s="113">
        <v>38</v>
      </c>
      <c r="Z43" s="113">
        <v>578</v>
      </c>
      <c r="AA43" s="113">
        <v>14</v>
      </c>
      <c r="AB43" s="113">
        <v>178</v>
      </c>
    </row>
    <row r="44" spans="1:28" ht="24" customHeight="1">
      <c r="A44" s="36"/>
      <c r="B44" s="31"/>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row>
    <row r="45" spans="1:28" ht="24" customHeight="1">
      <c r="A45" s="439" t="s">
        <v>76</v>
      </c>
      <c r="B45" s="440"/>
      <c r="C45" s="113">
        <f>SUM(C46:C47)</f>
        <v>295</v>
      </c>
      <c r="D45" s="113">
        <f aca="true" t="shared" si="10" ref="D45:AB45">SUM(D46:D47)</f>
        <v>1990</v>
      </c>
      <c r="E45" s="113">
        <f t="shared" si="10"/>
        <v>2</v>
      </c>
      <c r="F45" s="113">
        <f t="shared" si="10"/>
        <v>9</v>
      </c>
      <c r="G45" s="113">
        <f t="shared" si="10"/>
        <v>293</v>
      </c>
      <c r="H45" s="113">
        <f t="shared" si="10"/>
        <v>1981</v>
      </c>
      <c r="I45" s="113">
        <f t="shared" si="10"/>
        <v>2</v>
      </c>
      <c r="J45" s="113">
        <f t="shared" si="10"/>
        <v>14</v>
      </c>
      <c r="K45" s="113">
        <f t="shared" si="10"/>
        <v>66</v>
      </c>
      <c r="L45" s="113">
        <f t="shared" si="10"/>
        <v>437</v>
      </c>
      <c r="M45" s="113">
        <f t="shared" si="10"/>
        <v>30</v>
      </c>
      <c r="N45" s="113">
        <f t="shared" si="10"/>
        <v>599</v>
      </c>
      <c r="O45" s="113">
        <f t="shared" si="10"/>
        <v>2</v>
      </c>
      <c r="P45" s="113">
        <f t="shared" si="10"/>
        <v>3</v>
      </c>
      <c r="Q45" s="113">
        <f t="shared" si="10"/>
        <v>9</v>
      </c>
      <c r="R45" s="113">
        <f t="shared" si="10"/>
        <v>42</v>
      </c>
      <c r="S45" s="113">
        <f t="shared" si="10"/>
        <v>85</v>
      </c>
      <c r="T45" s="113">
        <f t="shared" si="10"/>
        <v>198</v>
      </c>
      <c r="U45" s="113">
        <f t="shared" si="10"/>
        <v>2</v>
      </c>
      <c r="V45" s="113">
        <f t="shared" si="10"/>
        <v>10</v>
      </c>
      <c r="W45" s="112" t="s">
        <v>241</v>
      </c>
      <c r="X45" s="112" t="s">
        <v>241</v>
      </c>
      <c r="Y45" s="113">
        <f t="shared" si="10"/>
        <v>89</v>
      </c>
      <c r="Z45" s="113">
        <f t="shared" si="10"/>
        <v>596</v>
      </c>
      <c r="AA45" s="113">
        <f t="shared" si="10"/>
        <v>8</v>
      </c>
      <c r="AB45" s="113">
        <f t="shared" si="10"/>
        <v>82</v>
      </c>
    </row>
    <row r="46" spans="1:28" ht="24" customHeight="1">
      <c r="A46" s="36"/>
      <c r="B46" s="129" t="s">
        <v>78</v>
      </c>
      <c r="C46" s="113">
        <v>261</v>
      </c>
      <c r="D46" s="113">
        <v>1693</v>
      </c>
      <c r="E46" s="113">
        <v>2</v>
      </c>
      <c r="F46" s="113">
        <v>9</v>
      </c>
      <c r="G46" s="113">
        <v>259</v>
      </c>
      <c r="H46" s="113">
        <v>1684</v>
      </c>
      <c r="I46" s="113">
        <v>2</v>
      </c>
      <c r="J46" s="113">
        <v>14</v>
      </c>
      <c r="K46" s="113">
        <v>66</v>
      </c>
      <c r="L46" s="113">
        <v>437</v>
      </c>
      <c r="M46" s="113">
        <v>30</v>
      </c>
      <c r="N46" s="113">
        <v>599</v>
      </c>
      <c r="O46" s="112" t="s">
        <v>241</v>
      </c>
      <c r="P46" s="112" t="s">
        <v>241</v>
      </c>
      <c r="Q46" s="113">
        <v>8</v>
      </c>
      <c r="R46" s="113">
        <v>26</v>
      </c>
      <c r="S46" s="113">
        <v>85</v>
      </c>
      <c r="T46" s="113">
        <v>198</v>
      </c>
      <c r="U46" s="113">
        <v>2</v>
      </c>
      <c r="V46" s="113">
        <v>10</v>
      </c>
      <c r="W46" s="112" t="s">
        <v>241</v>
      </c>
      <c r="X46" s="112" t="s">
        <v>241</v>
      </c>
      <c r="Y46" s="113">
        <v>66</v>
      </c>
      <c r="Z46" s="113">
        <v>400</v>
      </c>
      <c r="AA46" s="112" t="s">
        <v>241</v>
      </c>
      <c r="AB46" s="112" t="s">
        <v>241</v>
      </c>
    </row>
    <row r="47" spans="1:28" ht="24" customHeight="1">
      <c r="A47" s="36"/>
      <c r="B47" s="155" t="s">
        <v>273</v>
      </c>
      <c r="C47" s="113">
        <v>34</v>
      </c>
      <c r="D47" s="113">
        <v>297</v>
      </c>
      <c r="E47" s="112" t="s">
        <v>241</v>
      </c>
      <c r="F47" s="112" t="s">
        <v>241</v>
      </c>
      <c r="G47" s="113">
        <v>34</v>
      </c>
      <c r="H47" s="113">
        <v>297</v>
      </c>
      <c r="I47" s="112" t="s">
        <v>241</v>
      </c>
      <c r="J47" s="112" t="s">
        <v>241</v>
      </c>
      <c r="K47" s="112" t="s">
        <v>241</v>
      </c>
      <c r="L47" s="112" t="s">
        <v>241</v>
      </c>
      <c r="M47" s="112" t="s">
        <v>241</v>
      </c>
      <c r="N47" s="112" t="s">
        <v>241</v>
      </c>
      <c r="O47" s="113">
        <v>2</v>
      </c>
      <c r="P47" s="113">
        <v>3</v>
      </c>
      <c r="Q47" s="113">
        <v>1</v>
      </c>
      <c r="R47" s="113">
        <v>16</v>
      </c>
      <c r="S47" s="112" t="s">
        <v>241</v>
      </c>
      <c r="T47" s="112" t="s">
        <v>241</v>
      </c>
      <c r="U47" s="112" t="s">
        <v>241</v>
      </c>
      <c r="V47" s="112" t="s">
        <v>241</v>
      </c>
      <c r="W47" s="112" t="s">
        <v>241</v>
      </c>
      <c r="X47" s="112" t="s">
        <v>241</v>
      </c>
      <c r="Y47" s="113">
        <v>23</v>
      </c>
      <c r="Z47" s="113">
        <v>196</v>
      </c>
      <c r="AA47" s="113">
        <v>8</v>
      </c>
      <c r="AB47" s="113">
        <v>82</v>
      </c>
    </row>
    <row r="48" spans="1:28" ht="24" customHeight="1">
      <c r="A48" s="36"/>
      <c r="B48" s="31"/>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row>
    <row r="49" spans="1:28" s="132" customFormat="1" ht="24" customHeight="1">
      <c r="A49" s="437" t="s">
        <v>39</v>
      </c>
      <c r="B49" s="438"/>
      <c r="C49" s="140">
        <f>SUM(C50)</f>
        <v>588</v>
      </c>
      <c r="D49" s="140">
        <f aca="true" t="shared" si="11" ref="D49:R49">SUM(D50)</f>
        <v>3630</v>
      </c>
      <c r="E49" s="140">
        <f t="shared" si="11"/>
        <v>12</v>
      </c>
      <c r="F49" s="140">
        <f t="shared" si="11"/>
        <v>363</v>
      </c>
      <c r="G49" s="140">
        <f t="shared" si="11"/>
        <v>576</v>
      </c>
      <c r="H49" s="140">
        <f t="shared" si="11"/>
        <v>3267</v>
      </c>
      <c r="I49" s="140">
        <f t="shared" si="11"/>
        <v>1</v>
      </c>
      <c r="J49" s="140">
        <f t="shared" si="11"/>
        <v>5</v>
      </c>
      <c r="K49" s="140">
        <f t="shared" si="11"/>
        <v>68</v>
      </c>
      <c r="L49" s="140">
        <f t="shared" si="11"/>
        <v>427</v>
      </c>
      <c r="M49" s="140">
        <f t="shared" si="11"/>
        <v>51</v>
      </c>
      <c r="N49" s="140">
        <f t="shared" si="11"/>
        <v>802</v>
      </c>
      <c r="O49" s="140">
        <f t="shared" si="11"/>
        <v>2</v>
      </c>
      <c r="P49" s="140">
        <f t="shared" si="11"/>
        <v>7</v>
      </c>
      <c r="Q49" s="140">
        <f t="shared" si="11"/>
        <v>15</v>
      </c>
      <c r="R49" s="140">
        <f t="shared" si="11"/>
        <v>97</v>
      </c>
      <c r="S49" s="140">
        <f aca="true" t="shared" si="12" ref="S49:AB49">SUM(S50)</f>
        <v>248</v>
      </c>
      <c r="T49" s="140">
        <f t="shared" si="12"/>
        <v>784</v>
      </c>
      <c r="U49" s="140">
        <f t="shared" si="12"/>
        <v>5</v>
      </c>
      <c r="V49" s="140">
        <f t="shared" si="12"/>
        <v>42</v>
      </c>
      <c r="W49" s="140">
        <f t="shared" si="12"/>
        <v>3</v>
      </c>
      <c r="X49" s="140">
        <f t="shared" si="12"/>
        <v>32</v>
      </c>
      <c r="Y49" s="140">
        <f t="shared" si="12"/>
        <v>171</v>
      </c>
      <c r="Z49" s="140">
        <f t="shared" si="12"/>
        <v>944</v>
      </c>
      <c r="AA49" s="140">
        <f t="shared" si="12"/>
        <v>12</v>
      </c>
      <c r="AB49" s="140">
        <f t="shared" si="12"/>
        <v>127</v>
      </c>
    </row>
    <row r="50" spans="1:28" ht="24" customHeight="1">
      <c r="A50" s="439" t="s">
        <v>77</v>
      </c>
      <c r="B50" s="440"/>
      <c r="C50" s="113">
        <f>SUM(C51:C52)</f>
        <v>588</v>
      </c>
      <c r="D50" s="113">
        <f aca="true" t="shared" si="13" ref="D50:AB50">SUM(D51:D52)</f>
        <v>3630</v>
      </c>
      <c r="E50" s="113">
        <f t="shared" si="13"/>
        <v>12</v>
      </c>
      <c r="F50" s="113">
        <f t="shared" si="13"/>
        <v>363</v>
      </c>
      <c r="G50" s="113">
        <f t="shared" si="13"/>
        <v>576</v>
      </c>
      <c r="H50" s="113">
        <f t="shared" si="13"/>
        <v>3267</v>
      </c>
      <c r="I50" s="113">
        <f t="shared" si="13"/>
        <v>1</v>
      </c>
      <c r="J50" s="113">
        <f t="shared" si="13"/>
        <v>5</v>
      </c>
      <c r="K50" s="113">
        <f t="shared" si="13"/>
        <v>68</v>
      </c>
      <c r="L50" s="113">
        <f t="shared" si="13"/>
        <v>427</v>
      </c>
      <c r="M50" s="113">
        <f t="shared" si="13"/>
        <v>51</v>
      </c>
      <c r="N50" s="113">
        <f t="shared" si="13"/>
        <v>802</v>
      </c>
      <c r="O50" s="113">
        <f t="shared" si="13"/>
        <v>2</v>
      </c>
      <c r="P50" s="113">
        <f t="shared" si="13"/>
        <v>7</v>
      </c>
      <c r="Q50" s="113">
        <f t="shared" si="13"/>
        <v>15</v>
      </c>
      <c r="R50" s="113">
        <f t="shared" si="13"/>
        <v>97</v>
      </c>
      <c r="S50" s="113">
        <f t="shared" si="13"/>
        <v>248</v>
      </c>
      <c r="T50" s="113">
        <f t="shared" si="13"/>
        <v>784</v>
      </c>
      <c r="U50" s="113">
        <f t="shared" si="13"/>
        <v>5</v>
      </c>
      <c r="V50" s="113">
        <f t="shared" si="13"/>
        <v>42</v>
      </c>
      <c r="W50" s="113">
        <f t="shared" si="13"/>
        <v>3</v>
      </c>
      <c r="X50" s="113">
        <f t="shared" si="13"/>
        <v>32</v>
      </c>
      <c r="Y50" s="113">
        <f t="shared" si="13"/>
        <v>171</v>
      </c>
      <c r="Z50" s="113">
        <f t="shared" si="13"/>
        <v>944</v>
      </c>
      <c r="AA50" s="113">
        <f t="shared" si="13"/>
        <v>12</v>
      </c>
      <c r="AB50" s="113">
        <f t="shared" si="13"/>
        <v>127</v>
      </c>
    </row>
    <row r="51" spans="1:28" ht="24" customHeight="1">
      <c r="A51" s="15"/>
      <c r="B51" s="129" t="s">
        <v>78</v>
      </c>
      <c r="C51" s="76">
        <v>542</v>
      </c>
      <c r="D51" s="76">
        <v>3202</v>
      </c>
      <c r="E51" s="75">
        <v>11</v>
      </c>
      <c r="F51" s="75">
        <v>336</v>
      </c>
      <c r="G51" s="75">
        <v>531</v>
      </c>
      <c r="H51" s="75">
        <v>2866</v>
      </c>
      <c r="I51" s="75">
        <v>1</v>
      </c>
      <c r="J51" s="75">
        <v>5</v>
      </c>
      <c r="K51" s="75">
        <v>68</v>
      </c>
      <c r="L51" s="75">
        <v>427</v>
      </c>
      <c r="M51" s="75">
        <v>51</v>
      </c>
      <c r="N51" s="75">
        <v>802</v>
      </c>
      <c r="O51" s="75" t="s">
        <v>262</v>
      </c>
      <c r="P51" s="75" t="s">
        <v>262</v>
      </c>
      <c r="Q51" s="75">
        <v>11</v>
      </c>
      <c r="R51" s="75">
        <v>61</v>
      </c>
      <c r="S51" s="75">
        <v>247</v>
      </c>
      <c r="T51" s="75">
        <v>779</v>
      </c>
      <c r="U51" s="75">
        <v>5</v>
      </c>
      <c r="V51" s="75">
        <v>42</v>
      </c>
      <c r="W51" s="75">
        <v>3</v>
      </c>
      <c r="X51" s="75">
        <v>32</v>
      </c>
      <c r="Y51" s="75">
        <v>145</v>
      </c>
      <c r="Z51" s="75">
        <v>718</v>
      </c>
      <c r="AA51" s="75" t="s">
        <v>262</v>
      </c>
      <c r="AB51" s="75" t="s">
        <v>262</v>
      </c>
    </row>
    <row r="52" spans="1:28" ht="24" customHeight="1">
      <c r="A52" s="19"/>
      <c r="B52" s="156" t="s">
        <v>273</v>
      </c>
      <c r="C52" s="118">
        <v>46</v>
      </c>
      <c r="D52" s="79">
        <v>428</v>
      </c>
      <c r="E52" s="79">
        <v>1</v>
      </c>
      <c r="F52" s="79">
        <v>27</v>
      </c>
      <c r="G52" s="79">
        <v>45</v>
      </c>
      <c r="H52" s="79">
        <v>401</v>
      </c>
      <c r="I52" s="79" t="s">
        <v>262</v>
      </c>
      <c r="J52" s="79" t="s">
        <v>262</v>
      </c>
      <c r="K52" s="79" t="s">
        <v>262</v>
      </c>
      <c r="L52" s="79" t="s">
        <v>262</v>
      </c>
      <c r="M52" s="79" t="s">
        <v>262</v>
      </c>
      <c r="N52" s="79" t="s">
        <v>262</v>
      </c>
      <c r="O52" s="79">
        <v>2</v>
      </c>
      <c r="P52" s="79">
        <v>7</v>
      </c>
      <c r="Q52" s="79">
        <v>4</v>
      </c>
      <c r="R52" s="79">
        <v>36</v>
      </c>
      <c r="S52" s="79">
        <v>1</v>
      </c>
      <c r="T52" s="79">
        <v>5</v>
      </c>
      <c r="U52" s="79" t="s">
        <v>262</v>
      </c>
      <c r="V52" s="79" t="s">
        <v>262</v>
      </c>
      <c r="W52" s="79" t="s">
        <v>262</v>
      </c>
      <c r="X52" s="79" t="s">
        <v>262</v>
      </c>
      <c r="Y52" s="79">
        <v>26</v>
      </c>
      <c r="Z52" s="79">
        <v>226</v>
      </c>
      <c r="AA52" s="79">
        <v>12</v>
      </c>
      <c r="AB52" s="79">
        <v>127</v>
      </c>
    </row>
  </sheetData>
  <sheetProtection/>
  <mergeCells count="27">
    <mergeCell ref="E7:F8"/>
    <mergeCell ref="G7:H8"/>
    <mergeCell ref="AA7:AB8"/>
    <mergeCell ref="Q7:R8"/>
    <mergeCell ref="S7:T8"/>
    <mergeCell ref="U7:V8"/>
    <mergeCell ref="W7:X8"/>
    <mergeCell ref="A32:B32"/>
    <mergeCell ref="A12:B12"/>
    <mergeCell ref="A16:B16"/>
    <mergeCell ref="Y7:Z8"/>
    <mergeCell ref="I7:J8"/>
    <mergeCell ref="K7:L8"/>
    <mergeCell ref="M7:N8"/>
    <mergeCell ref="O7:P8"/>
    <mergeCell ref="A7:B10"/>
    <mergeCell ref="C7:D8"/>
    <mergeCell ref="A5:AB5"/>
    <mergeCell ref="A49:B49"/>
    <mergeCell ref="A50:B50"/>
    <mergeCell ref="A33:B33"/>
    <mergeCell ref="A37:B37"/>
    <mergeCell ref="A41:B41"/>
    <mergeCell ref="A45:B45"/>
    <mergeCell ref="A20:B20"/>
    <mergeCell ref="A24:B24"/>
    <mergeCell ref="A28:B28"/>
  </mergeCells>
  <printOptions horizontalCentered="1"/>
  <pageMargins left="0.5905511811023623" right="0.5905511811023623" top="0.5905511811023623" bottom="0.3937007874015748" header="0" footer="0"/>
  <pageSetup fitToHeight="1" fitToWidth="1" horizontalDpi="600" verticalDpi="600" orientation="landscape" paperSize="8" scale="61" r:id="rId1"/>
</worksheet>
</file>

<file path=xl/worksheets/sheet7.xml><?xml version="1.0" encoding="utf-8"?>
<worksheet xmlns="http://schemas.openxmlformats.org/spreadsheetml/2006/main" xmlns:r="http://schemas.openxmlformats.org/officeDocument/2006/relationships">
  <sheetPr>
    <pageSetUpPr fitToPage="1"/>
  </sheetPr>
  <dimension ref="A1:V49"/>
  <sheetViews>
    <sheetView tabSelected="1" zoomScale="75" zoomScaleNormal="75" zoomScaleSheetLayoutView="75" zoomScalePageLayoutView="0" workbookViewId="0" topLeftCell="A5">
      <pane xSplit="3" ySplit="4" topLeftCell="D9" activePane="bottomRight" state="frozen"/>
      <selection pane="topLeft" activeCell="B1" sqref="B1"/>
      <selection pane="topRight" activeCell="B1" sqref="B1"/>
      <selection pane="bottomLeft" activeCell="B1" sqref="B1"/>
      <selection pane="bottomRight" activeCell="B1" sqref="B1"/>
    </sheetView>
  </sheetViews>
  <sheetFormatPr defaultColWidth="8.875" defaultRowHeight="20.25" customHeight="1"/>
  <cols>
    <col min="1" max="1" width="2.75390625" style="11" customWidth="1"/>
    <col min="2" max="2" width="3.375" style="11" customWidth="1"/>
    <col min="3" max="3" width="37.50390625" style="11" customWidth="1"/>
    <col min="4" max="21" width="11.125" style="11" customWidth="1"/>
    <col min="22" max="16384" width="8.875" style="11" customWidth="1"/>
  </cols>
  <sheetData>
    <row r="1" spans="1:21" s="37" customFormat="1" ht="20.25" customHeight="1">
      <c r="A1" s="445" t="s">
        <v>340</v>
      </c>
      <c r="B1" s="446"/>
      <c r="C1" s="446"/>
      <c r="U1" s="38" t="s">
        <v>341</v>
      </c>
    </row>
    <row r="2" spans="1:21" s="37" customFormat="1" ht="20.25" customHeight="1">
      <c r="A2" s="243"/>
      <c r="B2" s="296"/>
      <c r="C2" s="296"/>
      <c r="U2" s="38"/>
    </row>
    <row r="3" spans="1:21" s="37" customFormat="1" ht="20.25" customHeight="1">
      <c r="A3" s="243"/>
      <c r="B3" s="296"/>
      <c r="C3" s="296"/>
      <c r="U3" s="38"/>
    </row>
    <row r="4" spans="1:21" s="39" customFormat="1" ht="20.25" customHeight="1">
      <c r="A4" s="459" t="s">
        <v>279</v>
      </c>
      <c r="B4" s="459"/>
      <c r="C4" s="459"/>
      <c r="D4" s="459"/>
      <c r="E4" s="459"/>
      <c r="F4" s="459"/>
      <c r="G4" s="459"/>
      <c r="H4" s="459"/>
      <c r="I4" s="459"/>
      <c r="J4" s="459"/>
      <c r="K4" s="459"/>
      <c r="L4" s="459"/>
      <c r="M4" s="459"/>
      <c r="N4" s="459"/>
      <c r="O4" s="459"/>
      <c r="P4" s="459"/>
      <c r="Q4" s="459"/>
      <c r="R4" s="459"/>
      <c r="S4" s="459"/>
      <c r="T4" s="459"/>
      <c r="U4" s="459"/>
    </row>
    <row r="5" spans="2:21" s="39" customFormat="1" ht="20.25" customHeight="1" thickBot="1">
      <c r="B5" s="40"/>
      <c r="C5" s="40"/>
      <c r="D5" s="41"/>
      <c r="E5" s="41"/>
      <c r="F5" s="41"/>
      <c r="G5" s="41"/>
      <c r="H5" s="41"/>
      <c r="I5" s="41"/>
      <c r="J5" s="41"/>
      <c r="K5" s="41"/>
      <c r="L5" s="41"/>
      <c r="M5" s="41"/>
      <c r="N5" s="41"/>
      <c r="O5" s="41"/>
      <c r="P5" s="41"/>
      <c r="Q5" s="41"/>
      <c r="R5" s="41"/>
      <c r="S5" s="41"/>
      <c r="T5" s="42"/>
      <c r="U5" s="42"/>
    </row>
    <row r="6" spans="1:22" s="39" customFormat="1" ht="20.25" customHeight="1">
      <c r="A6" s="447" t="s">
        <v>280</v>
      </c>
      <c r="B6" s="447"/>
      <c r="C6" s="448"/>
      <c r="D6" s="453" t="s">
        <v>1</v>
      </c>
      <c r="E6" s="454"/>
      <c r="F6" s="455" t="s">
        <v>281</v>
      </c>
      <c r="G6" s="456"/>
      <c r="H6" s="455" t="s">
        <v>282</v>
      </c>
      <c r="I6" s="456"/>
      <c r="J6" s="455" t="s">
        <v>283</v>
      </c>
      <c r="K6" s="456"/>
      <c r="L6" s="455" t="s">
        <v>284</v>
      </c>
      <c r="M6" s="456"/>
      <c r="N6" s="455" t="s">
        <v>285</v>
      </c>
      <c r="O6" s="456"/>
      <c r="P6" s="455" t="s">
        <v>286</v>
      </c>
      <c r="Q6" s="456"/>
      <c r="R6" s="455" t="s">
        <v>287</v>
      </c>
      <c r="S6" s="462"/>
      <c r="T6" s="460" t="s">
        <v>106</v>
      </c>
      <c r="U6" s="461"/>
      <c r="V6" s="44"/>
    </row>
    <row r="7" spans="1:21" s="39" customFormat="1" ht="20.25" customHeight="1">
      <c r="A7" s="449"/>
      <c r="B7" s="449"/>
      <c r="C7" s="450"/>
      <c r="D7" s="457" t="s">
        <v>288</v>
      </c>
      <c r="E7" s="457" t="s">
        <v>289</v>
      </c>
      <c r="F7" s="457" t="s">
        <v>288</v>
      </c>
      <c r="G7" s="457" t="s">
        <v>289</v>
      </c>
      <c r="H7" s="457" t="s">
        <v>288</v>
      </c>
      <c r="I7" s="457" t="s">
        <v>289</v>
      </c>
      <c r="J7" s="457" t="s">
        <v>288</v>
      </c>
      <c r="K7" s="457" t="s">
        <v>289</v>
      </c>
      <c r="L7" s="457" t="s">
        <v>288</v>
      </c>
      <c r="M7" s="457" t="s">
        <v>289</v>
      </c>
      <c r="N7" s="457" t="s">
        <v>288</v>
      </c>
      <c r="O7" s="457" t="s">
        <v>289</v>
      </c>
      <c r="P7" s="457" t="s">
        <v>288</v>
      </c>
      <c r="Q7" s="457" t="s">
        <v>289</v>
      </c>
      <c r="R7" s="457" t="s">
        <v>288</v>
      </c>
      <c r="S7" s="457" t="s">
        <v>289</v>
      </c>
      <c r="T7" s="457" t="s">
        <v>288</v>
      </c>
      <c r="U7" s="466" t="s">
        <v>289</v>
      </c>
    </row>
    <row r="8" spans="1:21" s="39" customFormat="1" ht="20.25" customHeight="1">
      <c r="A8" s="451"/>
      <c r="B8" s="451"/>
      <c r="C8" s="452"/>
      <c r="D8" s="458"/>
      <c r="E8" s="458"/>
      <c r="F8" s="458"/>
      <c r="G8" s="458"/>
      <c r="H8" s="458"/>
      <c r="I8" s="458"/>
      <c r="J8" s="458"/>
      <c r="K8" s="458"/>
      <c r="L8" s="458"/>
      <c r="M8" s="458"/>
      <c r="N8" s="458"/>
      <c r="O8" s="458"/>
      <c r="P8" s="458"/>
      <c r="Q8" s="458"/>
      <c r="R8" s="458"/>
      <c r="S8" s="458"/>
      <c r="T8" s="458"/>
      <c r="U8" s="467"/>
    </row>
    <row r="9" spans="1:22" ht="20.25" customHeight="1">
      <c r="A9" s="52"/>
      <c r="B9" s="468"/>
      <c r="C9" s="469"/>
      <c r="D9" s="245"/>
      <c r="E9" s="262" t="s">
        <v>41</v>
      </c>
      <c r="F9" s="262"/>
      <c r="G9" s="262" t="s">
        <v>41</v>
      </c>
      <c r="H9" s="262"/>
      <c r="I9" s="262" t="s">
        <v>41</v>
      </c>
      <c r="J9" s="262"/>
      <c r="K9" s="262" t="s">
        <v>41</v>
      </c>
      <c r="L9" s="262"/>
      <c r="M9" s="262" t="s">
        <v>41</v>
      </c>
      <c r="N9" s="262"/>
      <c r="O9" s="262" t="s">
        <v>41</v>
      </c>
      <c r="P9" s="262"/>
      <c r="Q9" s="262" t="s">
        <v>41</v>
      </c>
      <c r="R9" s="262"/>
      <c r="S9" s="262" t="s">
        <v>41</v>
      </c>
      <c r="T9" s="262"/>
      <c r="U9" s="262" t="s">
        <v>41</v>
      </c>
      <c r="V9" s="247"/>
    </row>
    <row r="10" spans="1:22" s="132" customFormat="1" ht="20.25" customHeight="1">
      <c r="A10" s="463" t="s">
        <v>22</v>
      </c>
      <c r="B10" s="463"/>
      <c r="C10" s="465"/>
      <c r="D10" s="140">
        <f>SUM(D12,D17)</f>
        <v>78879</v>
      </c>
      <c r="E10" s="140">
        <f aca="true" t="shared" si="0" ref="E10:U10">SUM(E12,E17)</f>
        <v>504217</v>
      </c>
      <c r="F10" s="140">
        <f t="shared" si="0"/>
        <v>38179</v>
      </c>
      <c r="G10" s="140">
        <f t="shared" si="0"/>
        <v>59133</v>
      </c>
      <c r="H10" s="140">
        <f t="shared" si="0"/>
        <v>18087</v>
      </c>
      <c r="I10" s="140">
        <f t="shared" si="0"/>
        <v>61355</v>
      </c>
      <c r="J10" s="140">
        <f t="shared" si="0"/>
        <v>12676</v>
      </c>
      <c r="K10" s="140">
        <f t="shared" si="0"/>
        <v>81478</v>
      </c>
      <c r="L10" s="140">
        <f t="shared" si="0"/>
        <v>7570</v>
      </c>
      <c r="M10" s="140">
        <f t="shared" si="0"/>
        <v>118434</v>
      </c>
      <c r="N10" s="140">
        <f t="shared" si="0"/>
        <v>1230</v>
      </c>
      <c r="O10" s="140">
        <f t="shared" si="0"/>
        <v>45933</v>
      </c>
      <c r="P10" s="140">
        <f t="shared" si="0"/>
        <v>736</v>
      </c>
      <c r="Q10" s="140">
        <f t="shared" si="0"/>
        <v>50649</v>
      </c>
      <c r="R10" s="140">
        <f t="shared" si="0"/>
        <v>353</v>
      </c>
      <c r="S10" s="140">
        <f t="shared" si="0"/>
        <v>56125</v>
      </c>
      <c r="T10" s="140">
        <f t="shared" si="0"/>
        <v>48</v>
      </c>
      <c r="U10" s="140">
        <f t="shared" si="0"/>
        <v>31110</v>
      </c>
      <c r="V10" s="294"/>
    </row>
    <row r="11" spans="1:22" s="132" customFormat="1" ht="20.25" customHeight="1">
      <c r="A11" s="137"/>
      <c r="B11" s="463"/>
      <c r="C11" s="465"/>
      <c r="D11" s="140"/>
      <c r="E11" s="140"/>
      <c r="F11" s="140"/>
      <c r="G11" s="140"/>
      <c r="H11" s="140"/>
      <c r="I11" s="140"/>
      <c r="J11" s="140"/>
      <c r="K11" s="140"/>
      <c r="L11" s="140"/>
      <c r="M11" s="140"/>
      <c r="N11" s="140"/>
      <c r="O11" s="140"/>
      <c r="P11" s="140"/>
      <c r="Q11" s="140"/>
      <c r="R11" s="140"/>
      <c r="S11" s="140"/>
      <c r="T11" s="140"/>
      <c r="U11" s="140"/>
      <c r="V11" s="294"/>
    </row>
    <row r="12" spans="1:22" s="132" customFormat="1" ht="20.25" customHeight="1">
      <c r="A12" s="295"/>
      <c r="B12" s="463" t="s">
        <v>2</v>
      </c>
      <c r="C12" s="464"/>
      <c r="D12" s="140">
        <f>SUM(D13:D15)</f>
        <v>205</v>
      </c>
      <c r="E12" s="140">
        <f aca="true" t="shared" si="1" ref="E12:M12">SUM(E13:E15)</f>
        <v>2606</v>
      </c>
      <c r="F12" s="140">
        <f t="shared" si="1"/>
        <v>45</v>
      </c>
      <c r="G12" s="140">
        <f t="shared" si="1"/>
        <v>61</v>
      </c>
      <c r="H12" s="140">
        <f t="shared" si="1"/>
        <v>26</v>
      </c>
      <c r="I12" s="140">
        <f t="shared" si="1"/>
        <v>89</v>
      </c>
      <c r="J12" s="140">
        <f t="shared" si="1"/>
        <v>49</v>
      </c>
      <c r="K12" s="140">
        <f t="shared" si="1"/>
        <v>336</v>
      </c>
      <c r="L12" s="140">
        <f t="shared" si="1"/>
        <v>66</v>
      </c>
      <c r="M12" s="140">
        <f t="shared" si="1"/>
        <v>1191</v>
      </c>
      <c r="N12" s="140">
        <f>SUM(N13:N15)</f>
        <v>11</v>
      </c>
      <c r="O12" s="140">
        <f>SUM(O13:O15)</f>
        <v>393</v>
      </c>
      <c r="P12" s="140">
        <f>SUM(P13:P15)</f>
        <v>8</v>
      </c>
      <c r="Q12" s="140">
        <f>SUM(Q13:Q15)</f>
        <v>536</v>
      </c>
      <c r="R12" s="140" t="s">
        <v>241</v>
      </c>
      <c r="S12" s="140" t="s">
        <v>241</v>
      </c>
      <c r="T12" s="140" t="s">
        <v>241</v>
      </c>
      <c r="U12" s="140" t="s">
        <v>241</v>
      </c>
      <c r="V12" s="294"/>
    </row>
    <row r="13" spans="1:22" s="132" customFormat="1" ht="20.25" customHeight="1">
      <c r="A13" s="139" t="s">
        <v>81</v>
      </c>
      <c r="B13" s="292"/>
      <c r="C13" s="138" t="s">
        <v>82</v>
      </c>
      <c r="D13" s="140">
        <f>SUM(F13,H13,J13,L13,N13)</f>
        <v>100</v>
      </c>
      <c r="E13" s="140">
        <f>SUM(G13,I13,K13,M13,O13)</f>
        <v>598</v>
      </c>
      <c r="F13" s="140">
        <v>40</v>
      </c>
      <c r="G13" s="140">
        <v>54</v>
      </c>
      <c r="H13" s="140">
        <v>16</v>
      </c>
      <c r="I13" s="140">
        <v>56</v>
      </c>
      <c r="J13" s="140">
        <v>24</v>
      </c>
      <c r="K13" s="140">
        <v>155</v>
      </c>
      <c r="L13" s="140">
        <v>19</v>
      </c>
      <c r="M13" s="140">
        <v>299</v>
      </c>
      <c r="N13" s="140">
        <v>1</v>
      </c>
      <c r="O13" s="140">
        <v>34</v>
      </c>
      <c r="P13" s="140" t="s">
        <v>372</v>
      </c>
      <c r="Q13" s="140" t="s">
        <v>372</v>
      </c>
      <c r="R13" s="140" t="s">
        <v>372</v>
      </c>
      <c r="S13" s="140" t="s">
        <v>372</v>
      </c>
      <c r="T13" s="140" t="s">
        <v>372</v>
      </c>
      <c r="U13" s="140" t="s">
        <v>372</v>
      </c>
      <c r="V13" s="294"/>
    </row>
    <row r="14" spans="1:22" s="132" customFormat="1" ht="20.25" customHeight="1">
      <c r="A14" s="139"/>
      <c r="B14" s="292"/>
      <c r="C14" s="138" t="s">
        <v>83</v>
      </c>
      <c r="D14" s="140">
        <f>SUM(F14,H14,J14,L14,N14,P14)</f>
        <v>33</v>
      </c>
      <c r="E14" s="140">
        <f>SUM(G14,I14,K14,M14,O14,Q14)</f>
        <v>638</v>
      </c>
      <c r="F14" s="140">
        <v>3</v>
      </c>
      <c r="G14" s="140">
        <v>5</v>
      </c>
      <c r="H14" s="140">
        <v>5</v>
      </c>
      <c r="I14" s="140">
        <v>16</v>
      </c>
      <c r="J14" s="140">
        <v>3</v>
      </c>
      <c r="K14" s="140">
        <v>23</v>
      </c>
      <c r="L14" s="140">
        <v>16</v>
      </c>
      <c r="M14" s="140">
        <v>321</v>
      </c>
      <c r="N14" s="140">
        <v>5</v>
      </c>
      <c r="O14" s="140">
        <v>180</v>
      </c>
      <c r="P14" s="140">
        <v>1</v>
      </c>
      <c r="Q14" s="140">
        <v>93</v>
      </c>
      <c r="R14" s="140" t="s">
        <v>372</v>
      </c>
      <c r="S14" s="140" t="s">
        <v>372</v>
      </c>
      <c r="T14" s="140" t="s">
        <v>372</v>
      </c>
      <c r="U14" s="140" t="s">
        <v>372</v>
      </c>
      <c r="V14" s="294"/>
    </row>
    <row r="15" spans="1:22" s="132" customFormat="1" ht="20.25" customHeight="1">
      <c r="A15" s="139"/>
      <c r="B15" s="292"/>
      <c r="C15" s="138" t="s">
        <v>84</v>
      </c>
      <c r="D15" s="140">
        <f>SUM(F15,H15,J15,L15,N15,P15)</f>
        <v>72</v>
      </c>
      <c r="E15" s="140">
        <f>SUM(G15,I15,K15,M15,O15,Q15)</f>
        <v>1370</v>
      </c>
      <c r="F15" s="140">
        <v>2</v>
      </c>
      <c r="G15" s="140">
        <v>2</v>
      </c>
      <c r="H15" s="140">
        <v>5</v>
      </c>
      <c r="I15" s="140">
        <v>17</v>
      </c>
      <c r="J15" s="140">
        <v>22</v>
      </c>
      <c r="K15" s="140">
        <v>158</v>
      </c>
      <c r="L15" s="140">
        <v>31</v>
      </c>
      <c r="M15" s="140">
        <v>571</v>
      </c>
      <c r="N15" s="140">
        <v>5</v>
      </c>
      <c r="O15" s="140">
        <v>179</v>
      </c>
      <c r="P15" s="140">
        <v>7</v>
      </c>
      <c r="Q15" s="140">
        <v>443</v>
      </c>
      <c r="R15" s="140" t="s">
        <v>372</v>
      </c>
      <c r="S15" s="140" t="s">
        <v>372</v>
      </c>
      <c r="T15" s="140" t="s">
        <v>372</v>
      </c>
      <c r="U15" s="140" t="s">
        <v>372</v>
      </c>
      <c r="V15" s="294"/>
    </row>
    <row r="16" spans="1:22" s="132" customFormat="1" ht="20.25" customHeight="1">
      <c r="A16" s="139"/>
      <c r="B16" s="106"/>
      <c r="C16" s="138"/>
      <c r="D16" s="140"/>
      <c r="E16" s="140"/>
      <c r="F16" s="140"/>
      <c r="G16" s="140"/>
      <c r="H16" s="140"/>
      <c r="I16" s="140"/>
      <c r="J16" s="140"/>
      <c r="K16" s="140"/>
      <c r="L16" s="140"/>
      <c r="M16" s="140"/>
      <c r="N16" s="140"/>
      <c r="O16" s="140"/>
      <c r="P16" s="140"/>
      <c r="Q16" s="140"/>
      <c r="R16" s="140"/>
      <c r="S16" s="140"/>
      <c r="T16" s="140"/>
      <c r="U16" s="140"/>
      <c r="V16" s="294"/>
    </row>
    <row r="17" spans="1:22" s="132" customFormat="1" ht="20.25" customHeight="1">
      <c r="A17" s="295"/>
      <c r="B17" s="463" t="s">
        <v>3</v>
      </c>
      <c r="C17" s="464"/>
      <c r="D17" s="140">
        <v>78674</v>
      </c>
      <c r="E17" s="140">
        <v>501611</v>
      </c>
      <c r="F17" s="140">
        <v>38134</v>
      </c>
      <c r="G17" s="140">
        <v>59072</v>
      </c>
      <c r="H17" s="140">
        <v>18061</v>
      </c>
      <c r="I17" s="140">
        <v>61266</v>
      </c>
      <c r="J17" s="140">
        <v>12627</v>
      </c>
      <c r="K17" s="140">
        <v>81142</v>
      </c>
      <c r="L17" s="140">
        <v>7504</v>
      </c>
      <c r="M17" s="140">
        <v>117243</v>
      </c>
      <c r="N17" s="140">
        <v>1219</v>
      </c>
      <c r="O17" s="140">
        <v>45540</v>
      </c>
      <c r="P17" s="140">
        <v>728</v>
      </c>
      <c r="Q17" s="140">
        <v>50113</v>
      </c>
      <c r="R17" s="140">
        <v>353</v>
      </c>
      <c r="S17" s="140">
        <v>56125</v>
      </c>
      <c r="T17" s="140">
        <v>48</v>
      </c>
      <c r="U17" s="140">
        <v>31110</v>
      </c>
      <c r="V17" s="294"/>
    </row>
    <row r="18" spans="1:22" s="132" customFormat="1" ht="20.25" customHeight="1">
      <c r="A18" s="295"/>
      <c r="B18" s="106"/>
      <c r="C18" s="55" t="s">
        <v>373</v>
      </c>
      <c r="D18" s="140"/>
      <c r="E18" s="140"/>
      <c r="F18" s="140"/>
      <c r="G18" s="140"/>
      <c r="H18" s="140"/>
      <c r="I18" s="140"/>
      <c r="J18" s="140"/>
      <c r="K18" s="140"/>
      <c r="L18" s="140"/>
      <c r="M18" s="140"/>
      <c r="N18" s="140"/>
      <c r="O18" s="140"/>
      <c r="P18" s="140"/>
      <c r="Q18" s="140"/>
      <c r="R18" s="140"/>
      <c r="S18" s="140"/>
      <c r="T18" s="140"/>
      <c r="U18" s="140"/>
      <c r="V18" s="294"/>
    </row>
    <row r="19" spans="1:22" s="132" customFormat="1" ht="20.25" customHeight="1">
      <c r="A19" s="139"/>
      <c r="B19" s="292"/>
      <c r="C19" s="138" t="s">
        <v>4</v>
      </c>
      <c r="D19" s="140">
        <f>SUM(F19,H19,J19,L19,N19,R19)</f>
        <v>64</v>
      </c>
      <c r="E19" s="140">
        <f>SUM(G19,I19,K19,M19,O19,S19)</f>
        <v>688</v>
      </c>
      <c r="F19" s="140">
        <v>17</v>
      </c>
      <c r="G19" s="140">
        <v>27</v>
      </c>
      <c r="H19" s="140">
        <v>5</v>
      </c>
      <c r="I19" s="140">
        <v>17</v>
      </c>
      <c r="J19" s="140">
        <v>18</v>
      </c>
      <c r="K19" s="140">
        <v>124</v>
      </c>
      <c r="L19" s="140">
        <v>21</v>
      </c>
      <c r="M19" s="140">
        <v>308</v>
      </c>
      <c r="N19" s="140">
        <v>2</v>
      </c>
      <c r="O19" s="140">
        <v>69</v>
      </c>
      <c r="P19" s="140" t="s">
        <v>372</v>
      </c>
      <c r="Q19" s="140" t="s">
        <v>372</v>
      </c>
      <c r="R19" s="140">
        <v>1</v>
      </c>
      <c r="S19" s="140">
        <v>143</v>
      </c>
      <c r="T19" s="140" t="s">
        <v>372</v>
      </c>
      <c r="U19" s="140" t="s">
        <v>372</v>
      </c>
      <c r="V19" s="294"/>
    </row>
    <row r="20" spans="1:22" ht="20.25" customHeight="1">
      <c r="A20" s="54"/>
      <c r="B20" s="293"/>
      <c r="C20" s="53" t="s">
        <v>5</v>
      </c>
      <c r="D20" s="140">
        <f>SUM(F20,H20,J20,L20,N20,P20,R20)</f>
        <v>8179</v>
      </c>
      <c r="E20" s="140">
        <f>SUM(G20,I20,K20,M20,O20,Q20,S20)</f>
        <v>53271</v>
      </c>
      <c r="F20" s="140">
        <v>3408</v>
      </c>
      <c r="G20" s="140">
        <v>4892</v>
      </c>
      <c r="H20" s="140">
        <v>1702</v>
      </c>
      <c r="I20" s="140">
        <v>5844</v>
      </c>
      <c r="J20" s="140">
        <v>1684</v>
      </c>
      <c r="K20" s="140">
        <v>10942</v>
      </c>
      <c r="L20" s="140">
        <v>1130</v>
      </c>
      <c r="M20" s="140">
        <v>17391</v>
      </c>
      <c r="N20" s="140">
        <v>145</v>
      </c>
      <c r="O20" s="140">
        <v>5324</v>
      </c>
      <c r="P20" s="140">
        <v>90</v>
      </c>
      <c r="Q20" s="140">
        <v>6035</v>
      </c>
      <c r="R20" s="140">
        <v>20</v>
      </c>
      <c r="S20" s="140">
        <v>2843</v>
      </c>
      <c r="T20" s="140" t="s">
        <v>372</v>
      </c>
      <c r="U20" s="140" t="s">
        <v>372</v>
      </c>
      <c r="V20" s="247"/>
    </row>
    <row r="21" spans="1:22" s="132" customFormat="1" ht="20.25" customHeight="1">
      <c r="A21" s="139"/>
      <c r="B21" s="292"/>
      <c r="C21" s="138" t="s">
        <v>6</v>
      </c>
      <c r="D21" s="140">
        <f>SUM(D22:D48)</f>
        <v>15355</v>
      </c>
      <c r="E21" s="140">
        <f>SUM(E22:E48)</f>
        <v>144443</v>
      </c>
      <c r="F21" s="140">
        <f>SUM(F22:F48)</f>
        <v>5819</v>
      </c>
      <c r="G21" s="140">
        <f>SUM(G22:G48)</f>
        <v>9931</v>
      </c>
      <c r="H21" s="140">
        <f>SUM(H22:H48)</f>
        <v>4156</v>
      </c>
      <c r="I21" s="140">
        <f aca="true" t="shared" si="2" ref="I21:O21">SUM(I22:I48)</f>
        <v>14193</v>
      </c>
      <c r="J21" s="140">
        <f t="shared" si="2"/>
        <v>2855</v>
      </c>
      <c r="K21" s="140">
        <f t="shared" si="2"/>
        <v>18367</v>
      </c>
      <c r="L21" s="140">
        <f t="shared" si="2"/>
        <v>1775</v>
      </c>
      <c r="M21" s="140">
        <f t="shared" si="2"/>
        <v>27759</v>
      </c>
      <c r="N21" s="140">
        <f t="shared" si="2"/>
        <v>355</v>
      </c>
      <c r="O21" s="140">
        <f t="shared" si="2"/>
        <v>13323</v>
      </c>
      <c r="P21" s="140">
        <f aca="true" t="shared" si="3" ref="P21:U21">SUM(P22:P48)</f>
        <v>234</v>
      </c>
      <c r="Q21" s="140">
        <f t="shared" si="3"/>
        <v>16228</v>
      </c>
      <c r="R21" s="140">
        <f t="shared" si="3"/>
        <v>131</v>
      </c>
      <c r="S21" s="140">
        <f t="shared" si="3"/>
        <v>21664</v>
      </c>
      <c r="T21" s="140">
        <f t="shared" si="3"/>
        <v>30</v>
      </c>
      <c r="U21" s="140">
        <f t="shared" si="3"/>
        <v>21978</v>
      </c>
      <c r="V21" s="140"/>
    </row>
    <row r="22" spans="1:22" ht="20.25" customHeight="1">
      <c r="A22" s="47"/>
      <c r="B22" s="46"/>
      <c r="C22" s="49" t="s">
        <v>85</v>
      </c>
      <c r="D22" s="113">
        <v>969</v>
      </c>
      <c r="E22" s="113">
        <v>10710</v>
      </c>
      <c r="F22" s="113">
        <v>267</v>
      </c>
      <c r="G22" s="113">
        <v>491</v>
      </c>
      <c r="H22" s="113">
        <v>219</v>
      </c>
      <c r="I22" s="113">
        <v>755</v>
      </c>
      <c r="J22" s="113">
        <v>223</v>
      </c>
      <c r="K22" s="113">
        <v>1494</v>
      </c>
      <c r="L22" s="113">
        <v>187</v>
      </c>
      <c r="M22" s="113">
        <v>3051</v>
      </c>
      <c r="N22" s="113">
        <v>32</v>
      </c>
      <c r="O22" s="113">
        <v>1189</v>
      </c>
      <c r="P22" s="113">
        <v>31</v>
      </c>
      <c r="Q22" s="113">
        <v>2182</v>
      </c>
      <c r="R22" s="113">
        <v>9</v>
      </c>
      <c r="S22" s="113">
        <v>1238</v>
      </c>
      <c r="T22" s="113">
        <v>1</v>
      </c>
      <c r="U22" s="113">
        <v>310</v>
      </c>
      <c r="V22" s="247"/>
    </row>
    <row r="23" spans="1:22" ht="20.25" customHeight="1">
      <c r="A23" s="47"/>
      <c r="B23" s="46"/>
      <c r="C23" s="49" t="s">
        <v>195</v>
      </c>
      <c r="D23" s="113">
        <v>80</v>
      </c>
      <c r="E23" s="113">
        <v>1356</v>
      </c>
      <c r="F23" s="113">
        <v>9</v>
      </c>
      <c r="G23" s="113">
        <v>14</v>
      </c>
      <c r="H23" s="113">
        <v>13</v>
      </c>
      <c r="I23" s="113">
        <v>51</v>
      </c>
      <c r="J23" s="113">
        <v>28</v>
      </c>
      <c r="K23" s="113">
        <v>189</v>
      </c>
      <c r="L23" s="113">
        <v>22</v>
      </c>
      <c r="M23" s="113">
        <v>322</v>
      </c>
      <c r="N23" s="113">
        <v>5</v>
      </c>
      <c r="O23" s="113">
        <v>184</v>
      </c>
      <c r="P23" s="113">
        <v>1</v>
      </c>
      <c r="Q23" s="113">
        <v>61</v>
      </c>
      <c r="R23" s="113">
        <v>1</v>
      </c>
      <c r="S23" s="113">
        <v>106</v>
      </c>
      <c r="T23" s="113">
        <v>1</v>
      </c>
      <c r="U23" s="113">
        <v>429</v>
      </c>
      <c r="V23" s="247"/>
    </row>
    <row r="24" spans="1:22" ht="20.25" customHeight="1">
      <c r="A24" s="47"/>
      <c r="B24" s="46"/>
      <c r="C24" s="49" t="s">
        <v>105</v>
      </c>
      <c r="D24" s="113">
        <v>5709</v>
      </c>
      <c r="E24" s="113">
        <v>35327</v>
      </c>
      <c r="F24" s="113">
        <v>2183</v>
      </c>
      <c r="G24" s="113">
        <v>3927</v>
      </c>
      <c r="H24" s="113">
        <v>1944</v>
      </c>
      <c r="I24" s="113">
        <v>6631</v>
      </c>
      <c r="J24" s="113">
        <v>1057</v>
      </c>
      <c r="K24" s="113">
        <v>6631</v>
      </c>
      <c r="L24" s="113">
        <v>390</v>
      </c>
      <c r="M24" s="113">
        <v>6081</v>
      </c>
      <c r="N24" s="113">
        <v>64</v>
      </c>
      <c r="O24" s="113">
        <v>2398</v>
      </c>
      <c r="P24" s="113">
        <v>38</v>
      </c>
      <c r="Q24" s="113">
        <v>2597</v>
      </c>
      <c r="R24" s="113">
        <v>29</v>
      </c>
      <c r="S24" s="113">
        <v>4550</v>
      </c>
      <c r="T24" s="113">
        <v>4</v>
      </c>
      <c r="U24" s="113">
        <v>2512</v>
      </c>
      <c r="V24" s="247"/>
    </row>
    <row r="25" spans="1:22" ht="20.25" customHeight="1">
      <c r="A25" s="47"/>
      <c r="B25" s="46"/>
      <c r="C25" s="49" t="s">
        <v>374</v>
      </c>
      <c r="D25" s="113"/>
      <c r="E25" s="113"/>
      <c r="F25" s="113"/>
      <c r="G25" s="113"/>
      <c r="H25" s="113"/>
      <c r="I25" s="113"/>
      <c r="J25" s="113"/>
      <c r="K25" s="113"/>
      <c r="L25" s="113"/>
      <c r="M25" s="113"/>
      <c r="N25" s="113"/>
      <c r="O25" s="113"/>
      <c r="P25" s="113"/>
      <c r="Q25" s="113"/>
      <c r="R25" s="113"/>
      <c r="S25" s="113"/>
      <c r="T25" s="113"/>
      <c r="U25" s="113"/>
      <c r="V25" s="247"/>
    </row>
    <row r="26" spans="1:22" ht="20.25" customHeight="1">
      <c r="A26" s="47" t="s">
        <v>375</v>
      </c>
      <c r="B26" s="46"/>
      <c r="C26" s="49" t="s">
        <v>86</v>
      </c>
      <c r="D26" s="113">
        <v>570</v>
      </c>
      <c r="E26" s="113">
        <v>9319</v>
      </c>
      <c r="F26" s="113">
        <v>184</v>
      </c>
      <c r="G26" s="113">
        <v>268</v>
      </c>
      <c r="H26" s="113">
        <v>72</v>
      </c>
      <c r="I26" s="113">
        <v>243</v>
      </c>
      <c r="J26" s="113">
        <v>103</v>
      </c>
      <c r="K26" s="113">
        <v>690</v>
      </c>
      <c r="L26" s="113">
        <v>124</v>
      </c>
      <c r="M26" s="113">
        <v>2241</v>
      </c>
      <c r="N26" s="113">
        <v>41</v>
      </c>
      <c r="O26" s="113">
        <v>1579</v>
      </c>
      <c r="P26" s="113">
        <v>34</v>
      </c>
      <c r="Q26" s="113">
        <v>2349</v>
      </c>
      <c r="R26" s="113">
        <v>12</v>
      </c>
      <c r="S26" s="113">
        <v>1949</v>
      </c>
      <c r="T26" s="113" t="s">
        <v>372</v>
      </c>
      <c r="U26" s="113" t="s">
        <v>372</v>
      </c>
      <c r="V26" s="247"/>
    </row>
    <row r="27" spans="1:22" ht="20.25" customHeight="1">
      <c r="A27" s="46"/>
      <c r="B27" s="46"/>
      <c r="C27" s="49" t="s">
        <v>87</v>
      </c>
      <c r="D27" s="113">
        <v>664</v>
      </c>
      <c r="E27" s="113">
        <v>3616</v>
      </c>
      <c r="F27" s="113">
        <v>299</v>
      </c>
      <c r="G27" s="113">
        <v>470</v>
      </c>
      <c r="H27" s="113">
        <v>142</v>
      </c>
      <c r="I27" s="113">
        <v>483</v>
      </c>
      <c r="J27" s="113">
        <v>130</v>
      </c>
      <c r="K27" s="113">
        <v>827</v>
      </c>
      <c r="L27" s="113">
        <v>82</v>
      </c>
      <c r="M27" s="113">
        <v>1159</v>
      </c>
      <c r="N27" s="113">
        <v>7</v>
      </c>
      <c r="O27" s="113">
        <v>260</v>
      </c>
      <c r="P27" s="113">
        <v>3</v>
      </c>
      <c r="Q27" s="113">
        <v>188</v>
      </c>
      <c r="R27" s="113">
        <v>1</v>
      </c>
      <c r="S27" s="113">
        <v>229</v>
      </c>
      <c r="T27" s="113" t="s">
        <v>372</v>
      </c>
      <c r="U27" s="113" t="s">
        <v>372</v>
      </c>
      <c r="V27" s="247"/>
    </row>
    <row r="28" spans="1:22" ht="20.25" customHeight="1">
      <c r="A28" s="46"/>
      <c r="B28" s="46"/>
      <c r="C28" s="49" t="s">
        <v>88</v>
      </c>
      <c r="D28" s="113">
        <v>783</v>
      </c>
      <c r="E28" s="113">
        <v>2774</v>
      </c>
      <c r="F28" s="113">
        <v>459</v>
      </c>
      <c r="G28" s="113">
        <v>665</v>
      </c>
      <c r="H28" s="113">
        <v>196</v>
      </c>
      <c r="I28" s="113">
        <v>651</v>
      </c>
      <c r="J28" s="113">
        <v>86</v>
      </c>
      <c r="K28" s="113">
        <v>543</v>
      </c>
      <c r="L28" s="113">
        <v>39</v>
      </c>
      <c r="M28" s="113">
        <v>573</v>
      </c>
      <c r="N28" s="113">
        <v>2</v>
      </c>
      <c r="O28" s="113">
        <v>76</v>
      </c>
      <c r="P28" s="113" t="s">
        <v>372</v>
      </c>
      <c r="Q28" s="113" t="s">
        <v>372</v>
      </c>
      <c r="R28" s="113">
        <v>1</v>
      </c>
      <c r="S28" s="113">
        <v>266</v>
      </c>
      <c r="T28" s="113" t="s">
        <v>372</v>
      </c>
      <c r="U28" s="113" t="s">
        <v>372</v>
      </c>
      <c r="V28" s="247"/>
    </row>
    <row r="29" spans="1:22" ht="20.25" customHeight="1">
      <c r="A29" s="46"/>
      <c r="B29" s="46"/>
      <c r="C29" s="49"/>
      <c r="D29" s="113"/>
      <c r="E29" s="113"/>
      <c r="F29" s="113"/>
      <c r="G29" s="113"/>
      <c r="H29" s="113"/>
      <c r="I29" s="113"/>
      <c r="J29" s="113"/>
      <c r="K29" s="113"/>
      <c r="L29" s="113"/>
      <c r="M29" s="113"/>
      <c r="N29" s="113"/>
      <c r="O29" s="113"/>
      <c r="P29" s="113"/>
      <c r="Q29" s="113"/>
      <c r="R29" s="113"/>
      <c r="S29" s="113"/>
      <c r="T29" s="113"/>
      <c r="U29" s="113"/>
      <c r="V29" s="247"/>
    </row>
    <row r="30" spans="1:22" ht="20.25" customHeight="1">
      <c r="A30" s="46"/>
      <c r="B30" s="46"/>
      <c r="C30" s="49" t="s">
        <v>89</v>
      </c>
      <c r="D30" s="113">
        <v>182</v>
      </c>
      <c r="E30" s="113">
        <v>1984</v>
      </c>
      <c r="F30" s="113">
        <v>31</v>
      </c>
      <c r="G30" s="113">
        <v>57</v>
      </c>
      <c r="H30" s="113">
        <v>41</v>
      </c>
      <c r="I30" s="113">
        <v>137</v>
      </c>
      <c r="J30" s="113">
        <v>54</v>
      </c>
      <c r="K30" s="113">
        <v>343</v>
      </c>
      <c r="L30" s="113">
        <v>45</v>
      </c>
      <c r="M30" s="113">
        <v>706</v>
      </c>
      <c r="N30" s="113">
        <v>6</v>
      </c>
      <c r="O30" s="113">
        <v>210</v>
      </c>
      <c r="P30" s="113">
        <v>3</v>
      </c>
      <c r="Q30" s="113">
        <v>225</v>
      </c>
      <c r="R30" s="113">
        <v>2</v>
      </c>
      <c r="S30" s="113">
        <v>306</v>
      </c>
      <c r="T30" s="113" t="s">
        <v>372</v>
      </c>
      <c r="U30" s="113" t="s">
        <v>372</v>
      </c>
      <c r="V30" s="247"/>
    </row>
    <row r="31" spans="1:22" ht="20.25" customHeight="1">
      <c r="A31" s="47"/>
      <c r="B31" s="46"/>
      <c r="C31" s="49" t="s">
        <v>90</v>
      </c>
      <c r="D31" s="113">
        <v>587</v>
      </c>
      <c r="E31" s="113">
        <v>5857</v>
      </c>
      <c r="F31" s="113">
        <v>185</v>
      </c>
      <c r="G31" s="113">
        <v>321</v>
      </c>
      <c r="H31" s="113">
        <v>151</v>
      </c>
      <c r="I31" s="113">
        <v>527</v>
      </c>
      <c r="J31" s="113">
        <v>131</v>
      </c>
      <c r="K31" s="113">
        <v>873</v>
      </c>
      <c r="L31" s="113">
        <v>81</v>
      </c>
      <c r="M31" s="113">
        <v>1286</v>
      </c>
      <c r="N31" s="113">
        <v>21</v>
      </c>
      <c r="O31" s="113">
        <v>735</v>
      </c>
      <c r="P31" s="113">
        <v>11</v>
      </c>
      <c r="Q31" s="113">
        <v>723</v>
      </c>
      <c r="R31" s="113">
        <v>6</v>
      </c>
      <c r="S31" s="113">
        <v>960</v>
      </c>
      <c r="T31" s="113">
        <v>1</v>
      </c>
      <c r="U31" s="113">
        <v>432</v>
      </c>
      <c r="V31" s="247"/>
    </row>
    <row r="32" spans="1:22" ht="20.25" customHeight="1">
      <c r="A32" s="47"/>
      <c r="B32" s="46"/>
      <c r="C32" s="49" t="s">
        <v>91</v>
      </c>
      <c r="D32" s="113">
        <v>44</v>
      </c>
      <c r="E32" s="113">
        <v>1122</v>
      </c>
      <c r="F32" s="113">
        <v>5</v>
      </c>
      <c r="G32" s="113">
        <v>9</v>
      </c>
      <c r="H32" s="113">
        <v>13</v>
      </c>
      <c r="I32" s="113">
        <v>47</v>
      </c>
      <c r="J32" s="113">
        <v>7</v>
      </c>
      <c r="K32" s="113">
        <v>46</v>
      </c>
      <c r="L32" s="113">
        <v>10</v>
      </c>
      <c r="M32" s="113">
        <v>150</v>
      </c>
      <c r="N32" s="113">
        <v>3</v>
      </c>
      <c r="O32" s="113">
        <v>122</v>
      </c>
      <c r="P32" s="113">
        <v>3</v>
      </c>
      <c r="Q32" s="113">
        <v>175</v>
      </c>
      <c r="R32" s="113">
        <v>2</v>
      </c>
      <c r="S32" s="113">
        <v>238</v>
      </c>
      <c r="T32" s="113">
        <v>1</v>
      </c>
      <c r="U32" s="113">
        <v>335</v>
      </c>
      <c r="V32" s="247"/>
    </row>
    <row r="33" spans="1:22" ht="20.25" customHeight="1">
      <c r="A33" s="47"/>
      <c r="B33" s="46"/>
      <c r="C33" s="49" t="s">
        <v>92</v>
      </c>
      <c r="D33" s="113">
        <v>11</v>
      </c>
      <c r="E33" s="113">
        <v>94</v>
      </c>
      <c r="F33" s="113" t="s">
        <v>372</v>
      </c>
      <c r="G33" s="113" t="s">
        <v>372</v>
      </c>
      <c r="H33" s="113">
        <v>2</v>
      </c>
      <c r="I33" s="113">
        <v>7</v>
      </c>
      <c r="J33" s="113">
        <v>6</v>
      </c>
      <c r="K33" s="113">
        <v>43</v>
      </c>
      <c r="L33" s="113">
        <v>3</v>
      </c>
      <c r="M33" s="113">
        <v>44</v>
      </c>
      <c r="N33" s="113" t="s">
        <v>372</v>
      </c>
      <c r="O33" s="113" t="s">
        <v>372</v>
      </c>
      <c r="P33" s="113" t="s">
        <v>372</v>
      </c>
      <c r="Q33" s="113" t="s">
        <v>372</v>
      </c>
      <c r="R33" s="113" t="s">
        <v>372</v>
      </c>
      <c r="S33" s="113" t="s">
        <v>372</v>
      </c>
      <c r="T33" s="113" t="s">
        <v>372</v>
      </c>
      <c r="U33" s="113" t="s">
        <v>372</v>
      </c>
      <c r="V33" s="247"/>
    </row>
    <row r="34" spans="1:22" ht="20.25" customHeight="1">
      <c r="A34" s="47"/>
      <c r="B34" s="46"/>
      <c r="C34" s="49" t="s">
        <v>93</v>
      </c>
      <c r="D34" s="113">
        <v>329</v>
      </c>
      <c r="E34" s="113">
        <v>3028</v>
      </c>
      <c r="F34" s="113">
        <v>152</v>
      </c>
      <c r="G34" s="113">
        <v>260</v>
      </c>
      <c r="H34" s="113">
        <v>58</v>
      </c>
      <c r="I34" s="113">
        <v>195</v>
      </c>
      <c r="J34" s="113">
        <v>61</v>
      </c>
      <c r="K34" s="113">
        <v>406</v>
      </c>
      <c r="L34" s="113">
        <v>38</v>
      </c>
      <c r="M34" s="113">
        <v>630</v>
      </c>
      <c r="N34" s="113">
        <v>12</v>
      </c>
      <c r="O34" s="113">
        <v>442</v>
      </c>
      <c r="P34" s="113">
        <v>5</v>
      </c>
      <c r="Q34" s="113">
        <v>337</v>
      </c>
      <c r="R34" s="113">
        <v>2</v>
      </c>
      <c r="S34" s="113">
        <v>296</v>
      </c>
      <c r="T34" s="113">
        <v>1</v>
      </c>
      <c r="U34" s="113">
        <v>462</v>
      </c>
      <c r="V34" s="247"/>
    </row>
    <row r="35" spans="1:22" ht="20.25" customHeight="1">
      <c r="A35" s="47"/>
      <c r="B35" s="46"/>
      <c r="C35" s="49" t="s">
        <v>94</v>
      </c>
      <c r="D35" s="113">
        <v>24</v>
      </c>
      <c r="E35" s="113">
        <v>212</v>
      </c>
      <c r="F35" s="113">
        <v>4</v>
      </c>
      <c r="G35" s="113">
        <v>8</v>
      </c>
      <c r="H35" s="113">
        <v>6</v>
      </c>
      <c r="I35" s="113">
        <v>20</v>
      </c>
      <c r="J35" s="113">
        <v>5</v>
      </c>
      <c r="K35" s="113">
        <v>26</v>
      </c>
      <c r="L35" s="113">
        <v>9</v>
      </c>
      <c r="M35" s="113">
        <v>158</v>
      </c>
      <c r="N35" s="113" t="s">
        <v>372</v>
      </c>
      <c r="O35" s="113" t="s">
        <v>372</v>
      </c>
      <c r="P35" s="113" t="s">
        <v>372</v>
      </c>
      <c r="Q35" s="113" t="s">
        <v>372</v>
      </c>
      <c r="R35" s="113" t="s">
        <v>372</v>
      </c>
      <c r="S35" s="113" t="s">
        <v>372</v>
      </c>
      <c r="T35" s="113" t="s">
        <v>372</v>
      </c>
      <c r="U35" s="113" t="s">
        <v>372</v>
      </c>
      <c r="V35" s="247"/>
    </row>
    <row r="36" spans="1:22" ht="20.25" customHeight="1">
      <c r="A36" s="47"/>
      <c r="B36" s="46"/>
      <c r="C36" s="49"/>
      <c r="D36" s="113"/>
      <c r="E36" s="113"/>
      <c r="F36" s="113"/>
      <c r="G36" s="113"/>
      <c r="H36" s="113"/>
      <c r="I36" s="113"/>
      <c r="J36" s="113"/>
      <c r="K36" s="113"/>
      <c r="L36" s="113"/>
      <c r="M36" s="113"/>
      <c r="N36" s="113"/>
      <c r="O36" s="113"/>
      <c r="P36" s="113"/>
      <c r="Q36" s="113"/>
      <c r="R36" s="113"/>
      <c r="S36" s="113"/>
      <c r="T36" s="113"/>
      <c r="U36" s="113"/>
      <c r="V36" s="247"/>
    </row>
    <row r="37" spans="1:22" ht="20.25" customHeight="1">
      <c r="A37" s="47"/>
      <c r="B37" s="46"/>
      <c r="C37" s="49" t="s">
        <v>290</v>
      </c>
      <c r="D37" s="113">
        <v>13</v>
      </c>
      <c r="E37" s="113">
        <v>97</v>
      </c>
      <c r="F37" s="113">
        <v>5</v>
      </c>
      <c r="G37" s="113">
        <v>6</v>
      </c>
      <c r="H37" s="113">
        <v>1</v>
      </c>
      <c r="I37" s="113">
        <v>4</v>
      </c>
      <c r="J37" s="113">
        <v>5</v>
      </c>
      <c r="K37" s="113">
        <v>31</v>
      </c>
      <c r="L37" s="113">
        <v>1</v>
      </c>
      <c r="M37" s="113">
        <v>26</v>
      </c>
      <c r="N37" s="113">
        <v>1</v>
      </c>
      <c r="O37" s="113">
        <v>30</v>
      </c>
      <c r="P37" s="113" t="s">
        <v>372</v>
      </c>
      <c r="Q37" s="113" t="s">
        <v>372</v>
      </c>
      <c r="R37" s="113" t="s">
        <v>372</v>
      </c>
      <c r="S37" s="113" t="s">
        <v>372</v>
      </c>
      <c r="T37" s="113" t="s">
        <v>372</v>
      </c>
      <c r="U37" s="113" t="s">
        <v>372</v>
      </c>
      <c r="V37" s="247"/>
    </row>
    <row r="38" spans="1:22" ht="20.25" customHeight="1">
      <c r="A38" s="47"/>
      <c r="B38" s="46"/>
      <c r="C38" s="49" t="s">
        <v>95</v>
      </c>
      <c r="D38" s="113">
        <v>782</v>
      </c>
      <c r="E38" s="113">
        <v>6652</v>
      </c>
      <c r="F38" s="113">
        <v>351</v>
      </c>
      <c r="G38" s="113">
        <v>586</v>
      </c>
      <c r="H38" s="113">
        <v>153</v>
      </c>
      <c r="I38" s="113">
        <v>523</v>
      </c>
      <c r="J38" s="113">
        <v>116</v>
      </c>
      <c r="K38" s="113">
        <v>768</v>
      </c>
      <c r="L38" s="113">
        <v>130</v>
      </c>
      <c r="M38" s="113">
        <v>2227</v>
      </c>
      <c r="N38" s="113">
        <v>20</v>
      </c>
      <c r="O38" s="113">
        <v>717</v>
      </c>
      <c r="P38" s="113">
        <v>8</v>
      </c>
      <c r="Q38" s="113">
        <v>538</v>
      </c>
      <c r="R38" s="113">
        <v>3</v>
      </c>
      <c r="S38" s="113">
        <v>501</v>
      </c>
      <c r="T38" s="113">
        <v>1</v>
      </c>
      <c r="U38" s="113">
        <v>792</v>
      </c>
      <c r="V38" s="247"/>
    </row>
    <row r="39" spans="1:22" ht="20.25" customHeight="1">
      <c r="A39" s="47"/>
      <c r="B39" s="46"/>
      <c r="C39" s="49" t="s">
        <v>96</v>
      </c>
      <c r="D39" s="113">
        <v>122</v>
      </c>
      <c r="E39" s="113">
        <v>1833</v>
      </c>
      <c r="F39" s="113">
        <v>34</v>
      </c>
      <c r="G39" s="113">
        <v>59</v>
      </c>
      <c r="H39" s="113">
        <v>19</v>
      </c>
      <c r="I39" s="113">
        <v>67</v>
      </c>
      <c r="J39" s="113">
        <v>18</v>
      </c>
      <c r="K39" s="113">
        <v>109</v>
      </c>
      <c r="L39" s="113">
        <v>36</v>
      </c>
      <c r="M39" s="113">
        <v>559</v>
      </c>
      <c r="N39" s="113">
        <v>6</v>
      </c>
      <c r="O39" s="113">
        <v>227</v>
      </c>
      <c r="P39" s="113">
        <v>7</v>
      </c>
      <c r="Q39" s="113">
        <v>549</v>
      </c>
      <c r="R39" s="113">
        <v>2</v>
      </c>
      <c r="S39" s="113">
        <v>263</v>
      </c>
      <c r="T39" s="113" t="s">
        <v>372</v>
      </c>
      <c r="U39" s="113" t="s">
        <v>372</v>
      </c>
      <c r="V39" s="247"/>
    </row>
    <row r="40" spans="1:22" ht="20.25" customHeight="1">
      <c r="A40" s="47"/>
      <c r="B40" s="46"/>
      <c r="C40" s="49" t="s">
        <v>97</v>
      </c>
      <c r="D40" s="113">
        <v>43</v>
      </c>
      <c r="E40" s="113">
        <v>401</v>
      </c>
      <c r="F40" s="113">
        <v>7</v>
      </c>
      <c r="G40" s="113">
        <v>14</v>
      </c>
      <c r="H40" s="113">
        <v>10</v>
      </c>
      <c r="I40" s="113">
        <v>37</v>
      </c>
      <c r="J40" s="113">
        <v>13</v>
      </c>
      <c r="K40" s="113">
        <v>86</v>
      </c>
      <c r="L40" s="113">
        <v>11</v>
      </c>
      <c r="M40" s="113">
        <v>172</v>
      </c>
      <c r="N40" s="113">
        <v>1</v>
      </c>
      <c r="O40" s="113">
        <v>40</v>
      </c>
      <c r="P40" s="113">
        <v>1</v>
      </c>
      <c r="Q40" s="113">
        <v>52</v>
      </c>
      <c r="R40" s="113" t="s">
        <v>372</v>
      </c>
      <c r="S40" s="113" t="s">
        <v>372</v>
      </c>
      <c r="T40" s="113" t="s">
        <v>372</v>
      </c>
      <c r="U40" s="113" t="s">
        <v>372</v>
      </c>
      <c r="V40" s="247"/>
    </row>
    <row r="41" spans="1:22" ht="20.25" customHeight="1">
      <c r="A41" s="47"/>
      <c r="B41" s="46"/>
      <c r="C41" s="49" t="s">
        <v>98</v>
      </c>
      <c r="D41" s="113">
        <v>1004</v>
      </c>
      <c r="E41" s="113">
        <v>7512</v>
      </c>
      <c r="F41" s="113">
        <v>361</v>
      </c>
      <c r="G41" s="113">
        <v>588</v>
      </c>
      <c r="H41" s="113">
        <v>262</v>
      </c>
      <c r="I41" s="113">
        <v>902</v>
      </c>
      <c r="J41" s="113">
        <v>219</v>
      </c>
      <c r="K41" s="113">
        <v>1444</v>
      </c>
      <c r="L41" s="113">
        <v>131</v>
      </c>
      <c r="M41" s="113">
        <v>2107</v>
      </c>
      <c r="N41" s="113">
        <v>19</v>
      </c>
      <c r="O41" s="113">
        <v>737</v>
      </c>
      <c r="P41" s="113">
        <v>6</v>
      </c>
      <c r="Q41" s="113">
        <v>362</v>
      </c>
      <c r="R41" s="113">
        <v>5</v>
      </c>
      <c r="S41" s="113">
        <v>834</v>
      </c>
      <c r="T41" s="113">
        <v>1</v>
      </c>
      <c r="U41" s="113">
        <v>538</v>
      </c>
      <c r="V41" s="247"/>
    </row>
    <row r="42" spans="1:22" ht="20.25" customHeight="1">
      <c r="A42" s="47"/>
      <c r="B42" s="46"/>
      <c r="C42" s="49"/>
      <c r="D42" s="113"/>
      <c r="E42" s="113"/>
      <c r="F42" s="113"/>
      <c r="G42" s="113"/>
      <c r="H42" s="113"/>
      <c r="I42" s="113"/>
      <c r="J42" s="113"/>
      <c r="K42" s="113"/>
      <c r="L42" s="113"/>
      <c r="M42" s="113"/>
      <c r="N42" s="113"/>
      <c r="O42" s="113"/>
      <c r="P42" s="113"/>
      <c r="Q42" s="113"/>
      <c r="R42" s="113"/>
      <c r="S42" s="113"/>
      <c r="T42" s="113"/>
      <c r="U42" s="113"/>
      <c r="V42" s="247"/>
    </row>
    <row r="43" spans="1:22" ht="20.25" customHeight="1">
      <c r="A43" s="47"/>
      <c r="B43" s="46"/>
      <c r="C43" s="49" t="s">
        <v>99</v>
      </c>
      <c r="D43" s="113">
        <v>1475</v>
      </c>
      <c r="E43" s="113">
        <v>26404</v>
      </c>
      <c r="F43" s="113">
        <v>453</v>
      </c>
      <c r="G43" s="113">
        <v>775</v>
      </c>
      <c r="H43" s="113">
        <v>370</v>
      </c>
      <c r="I43" s="113">
        <v>1264</v>
      </c>
      <c r="J43" s="113">
        <v>308</v>
      </c>
      <c r="K43" s="113">
        <v>1996</v>
      </c>
      <c r="L43" s="113">
        <v>216</v>
      </c>
      <c r="M43" s="113">
        <v>3635</v>
      </c>
      <c r="N43" s="113">
        <v>58</v>
      </c>
      <c r="O43" s="113">
        <v>2169</v>
      </c>
      <c r="P43" s="113">
        <v>45</v>
      </c>
      <c r="Q43" s="113">
        <v>3134</v>
      </c>
      <c r="R43" s="113">
        <v>17</v>
      </c>
      <c r="S43" s="113">
        <v>3098</v>
      </c>
      <c r="T43" s="113">
        <v>8</v>
      </c>
      <c r="U43" s="113">
        <v>10333</v>
      </c>
      <c r="V43" s="247"/>
    </row>
    <row r="44" spans="1:22" ht="20.25" customHeight="1">
      <c r="A44" s="47"/>
      <c r="B44" s="46"/>
      <c r="C44" s="49" t="s">
        <v>100</v>
      </c>
      <c r="D44" s="113">
        <v>344</v>
      </c>
      <c r="E44" s="113">
        <v>16255</v>
      </c>
      <c r="F44" s="113">
        <v>42</v>
      </c>
      <c r="G44" s="113">
        <v>75</v>
      </c>
      <c r="H44" s="113">
        <v>39</v>
      </c>
      <c r="I44" s="113">
        <v>130</v>
      </c>
      <c r="J44" s="113">
        <v>64</v>
      </c>
      <c r="K44" s="113">
        <v>427</v>
      </c>
      <c r="L44" s="113">
        <v>94</v>
      </c>
      <c r="M44" s="113">
        <v>1652</v>
      </c>
      <c r="N44" s="113">
        <v>38</v>
      </c>
      <c r="O44" s="113">
        <v>1472</v>
      </c>
      <c r="P44" s="113">
        <v>25</v>
      </c>
      <c r="Q44" s="113">
        <v>1848</v>
      </c>
      <c r="R44" s="113">
        <v>32</v>
      </c>
      <c r="S44" s="113">
        <v>5554</v>
      </c>
      <c r="T44" s="113">
        <v>10</v>
      </c>
      <c r="U44" s="113">
        <v>5097</v>
      </c>
      <c r="V44" s="247"/>
    </row>
    <row r="45" spans="1:22" ht="20.25" customHeight="1">
      <c r="A45" s="47"/>
      <c r="B45" s="46"/>
      <c r="C45" s="49" t="s">
        <v>101</v>
      </c>
      <c r="D45" s="113">
        <v>155</v>
      </c>
      <c r="E45" s="113">
        <v>3002</v>
      </c>
      <c r="F45" s="113">
        <v>38</v>
      </c>
      <c r="G45" s="113">
        <v>63</v>
      </c>
      <c r="H45" s="113">
        <v>27</v>
      </c>
      <c r="I45" s="113">
        <v>93</v>
      </c>
      <c r="J45" s="113">
        <v>30</v>
      </c>
      <c r="K45" s="113">
        <v>216</v>
      </c>
      <c r="L45" s="113">
        <v>43</v>
      </c>
      <c r="M45" s="113">
        <v>751</v>
      </c>
      <c r="N45" s="113">
        <v>9</v>
      </c>
      <c r="O45" s="113">
        <v>344</v>
      </c>
      <c r="P45" s="113">
        <v>4</v>
      </c>
      <c r="Q45" s="113">
        <v>314</v>
      </c>
      <c r="R45" s="113">
        <v>3</v>
      </c>
      <c r="S45" s="113">
        <v>483</v>
      </c>
      <c r="T45" s="113">
        <v>1</v>
      </c>
      <c r="U45" s="113">
        <v>738</v>
      </c>
      <c r="V45" s="247"/>
    </row>
    <row r="46" spans="1:22" ht="20.25" customHeight="1">
      <c r="A46" s="47"/>
      <c r="B46" s="46"/>
      <c r="C46" s="49" t="s">
        <v>102</v>
      </c>
      <c r="D46" s="113">
        <v>19</v>
      </c>
      <c r="E46" s="113">
        <v>455</v>
      </c>
      <c r="F46" s="113">
        <v>1</v>
      </c>
      <c r="G46" s="113">
        <v>1</v>
      </c>
      <c r="H46" s="113">
        <v>7</v>
      </c>
      <c r="I46" s="113">
        <v>26</v>
      </c>
      <c r="J46" s="113">
        <v>4</v>
      </c>
      <c r="K46" s="113">
        <v>24</v>
      </c>
      <c r="L46" s="113">
        <v>5</v>
      </c>
      <c r="M46" s="113">
        <v>66</v>
      </c>
      <c r="N46" s="113">
        <v>1</v>
      </c>
      <c r="O46" s="113">
        <v>42</v>
      </c>
      <c r="P46" s="113" t="s">
        <v>372</v>
      </c>
      <c r="Q46" s="113" t="s">
        <v>372</v>
      </c>
      <c r="R46" s="113">
        <v>1</v>
      </c>
      <c r="S46" s="113">
        <v>296</v>
      </c>
      <c r="T46" s="113" t="s">
        <v>372</v>
      </c>
      <c r="U46" s="113" t="s">
        <v>372</v>
      </c>
      <c r="V46" s="247"/>
    </row>
    <row r="47" spans="1:22" ht="20.25" customHeight="1">
      <c r="A47" s="47"/>
      <c r="B47" s="46"/>
      <c r="C47" s="49" t="s">
        <v>103</v>
      </c>
      <c r="D47" s="113" t="s">
        <v>372</v>
      </c>
      <c r="E47" s="113" t="s">
        <v>372</v>
      </c>
      <c r="F47" s="113" t="s">
        <v>372</v>
      </c>
      <c r="G47" s="113" t="s">
        <v>372</v>
      </c>
      <c r="H47" s="113" t="s">
        <v>372</v>
      </c>
      <c r="I47" s="113" t="s">
        <v>372</v>
      </c>
      <c r="J47" s="113" t="s">
        <v>372</v>
      </c>
      <c r="K47" s="113" t="s">
        <v>372</v>
      </c>
      <c r="L47" s="113" t="s">
        <v>372</v>
      </c>
      <c r="M47" s="113" t="s">
        <v>372</v>
      </c>
      <c r="N47" s="113" t="s">
        <v>372</v>
      </c>
      <c r="O47" s="113" t="s">
        <v>372</v>
      </c>
      <c r="P47" s="113" t="s">
        <v>372</v>
      </c>
      <c r="Q47" s="113" t="s">
        <v>372</v>
      </c>
      <c r="R47" s="113" t="s">
        <v>372</v>
      </c>
      <c r="S47" s="113" t="s">
        <v>372</v>
      </c>
      <c r="T47" s="113" t="s">
        <v>372</v>
      </c>
      <c r="U47" s="113" t="s">
        <v>372</v>
      </c>
      <c r="V47" s="247"/>
    </row>
    <row r="48" spans="1:22" ht="20.25" customHeight="1">
      <c r="A48" s="48"/>
      <c r="B48" s="48"/>
      <c r="C48" s="50" t="s">
        <v>104</v>
      </c>
      <c r="D48" s="226">
        <v>1446</v>
      </c>
      <c r="E48" s="120">
        <v>6433</v>
      </c>
      <c r="F48" s="120">
        <v>749</v>
      </c>
      <c r="G48" s="120">
        <v>1274</v>
      </c>
      <c r="H48" s="120">
        <v>411</v>
      </c>
      <c r="I48" s="120">
        <v>1400</v>
      </c>
      <c r="J48" s="120">
        <v>187</v>
      </c>
      <c r="K48" s="120">
        <v>1155</v>
      </c>
      <c r="L48" s="120">
        <v>78</v>
      </c>
      <c r="M48" s="120">
        <v>163</v>
      </c>
      <c r="N48" s="120">
        <v>9</v>
      </c>
      <c r="O48" s="120">
        <v>350</v>
      </c>
      <c r="P48" s="120">
        <v>9</v>
      </c>
      <c r="Q48" s="120">
        <v>594</v>
      </c>
      <c r="R48" s="120">
        <v>3</v>
      </c>
      <c r="S48" s="120">
        <v>497</v>
      </c>
      <c r="T48" s="120" t="s">
        <v>372</v>
      </c>
      <c r="U48" s="120" t="s">
        <v>372</v>
      </c>
      <c r="V48" s="247"/>
    </row>
    <row r="49" spans="1:22" ht="20.25" customHeight="1">
      <c r="A49" s="43" t="s">
        <v>15</v>
      </c>
      <c r="B49" s="43"/>
      <c r="C49" s="43"/>
      <c r="D49" s="247"/>
      <c r="E49" s="247"/>
      <c r="F49" s="247"/>
      <c r="G49" s="247"/>
      <c r="H49" s="247"/>
      <c r="I49" s="247"/>
      <c r="J49" s="247"/>
      <c r="K49" s="247"/>
      <c r="L49" s="247"/>
      <c r="M49" s="247"/>
      <c r="N49" s="247"/>
      <c r="O49" s="247"/>
      <c r="P49" s="247"/>
      <c r="Q49" s="247"/>
      <c r="R49" s="247"/>
      <c r="S49" s="247"/>
      <c r="T49" s="247"/>
      <c r="U49" s="247"/>
      <c r="V49" s="247"/>
    </row>
  </sheetData>
  <sheetProtection/>
  <mergeCells count="35">
    <mergeCell ref="B12:C12"/>
    <mergeCell ref="B17:C17"/>
    <mergeCell ref="A10:C10"/>
    <mergeCell ref="B11:C11"/>
    <mergeCell ref="U7:U8"/>
    <mergeCell ref="B9:C9"/>
    <mergeCell ref="Q7:Q8"/>
    <mergeCell ref="R7:R8"/>
    <mergeCell ref="S7:S8"/>
    <mergeCell ref="T7:T8"/>
    <mergeCell ref="D7:D8"/>
    <mergeCell ref="E7:E8"/>
    <mergeCell ref="F7:F8"/>
    <mergeCell ref="G7:G8"/>
    <mergeCell ref="H7:H8"/>
    <mergeCell ref="K7:K8"/>
    <mergeCell ref="P7:P8"/>
    <mergeCell ref="J6:K6"/>
    <mergeCell ref="L6:M6"/>
    <mergeCell ref="N6:O6"/>
    <mergeCell ref="J7:J8"/>
    <mergeCell ref="T6:U6"/>
    <mergeCell ref="L7:L8"/>
    <mergeCell ref="R6:S6"/>
    <mergeCell ref="P6:Q6"/>
    <mergeCell ref="A1:C1"/>
    <mergeCell ref="A6:C8"/>
    <mergeCell ref="D6:E6"/>
    <mergeCell ref="F6:G6"/>
    <mergeCell ref="H6:I6"/>
    <mergeCell ref="I7:I8"/>
    <mergeCell ref="A4:U4"/>
    <mergeCell ref="M7:M8"/>
    <mergeCell ref="N7:N8"/>
    <mergeCell ref="O7:O8"/>
  </mergeCells>
  <printOptions horizontalCentered="1"/>
  <pageMargins left="0.5905511811023623" right="0.5905511811023623" top="0.5905511811023623" bottom="0.3937007874015748" header="0" footer="0"/>
  <pageSetup fitToHeight="1" fitToWidth="1" horizontalDpi="600" verticalDpi="600" orientation="landscape" paperSize="8" scale="81" r:id="rId1"/>
</worksheet>
</file>

<file path=xl/worksheets/sheet8.xml><?xml version="1.0" encoding="utf-8"?>
<worksheet xmlns="http://schemas.openxmlformats.org/spreadsheetml/2006/main" xmlns:r="http://schemas.openxmlformats.org/officeDocument/2006/relationships">
  <sheetPr>
    <pageSetUpPr fitToPage="1"/>
  </sheetPr>
  <dimension ref="A1:U61"/>
  <sheetViews>
    <sheetView tabSelected="1" zoomScaleSheetLayoutView="75" zoomScalePageLayoutView="0" workbookViewId="0" topLeftCell="C1">
      <selection activeCell="B1" sqref="B1"/>
    </sheetView>
  </sheetViews>
  <sheetFormatPr defaultColWidth="8.875" defaultRowHeight="15.75" customHeight="1"/>
  <cols>
    <col min="1" max="1" width="2.00390625" style="11" customWidth="1"/>
    <col min="2" max="2" width="34.75390625" style="11" customWidth="1"/>
    <col min="3" max="3" width="9.875" style="11" bestFit="1" customWidth="1"/>
    <col min="4" max="4" width="11.125" style="11" bestFit="1" customWidth="1"/>
    <col min="5" max="6" width="9.875" style="11" bestFit="1" customWidth="1"/>
    <col min="7" max="7" width="9.25390625" style="11" bestFit="1" customWidth="1"/>
    <col min="8" max="8" width="9.875" style="11" bestFit="1" customWidth="1"/>
    <col min="9" max="9" width="9.25390625" style="11" bestFit="1" customWidth="1"/>
    <col min="10" max="10" width="9.875" style="11" bestFit="1" customWidth="1"/>
    <col min="11" max="11" width="9.25390625" style="11" bestFit="1" customWidth="1"/>
    <col min="12" max="12" width="9.875" style="11" bestFit="1" customWidth="1"/>
    <col min="13" max="13" width="9.25390625" style="11" bestFit="1" customWidth="1"/>
    <col min="14" max="14" width="9.875" style="11" bestFit="1" customWidth="1"/>
    <col min="15" max="15" width="9.25390625" style="11" bestFit="1" customWidth="1"/>
    <col min="16" max="16" width="9.875" style="11" bestFit="1" customWidth="1"/>
    <col min="17" max="17" width="9.25390625" style="11" bestFit="1" customWidth="1"/>
    <col min="18" max="18" width="9.875" style="11" bestFit="1" customWidth="1"/>
    <col min="19" max="20" width="9.25390625" style="11" bestFit="1" customWidth="1"/>
    <col min="21" max="16384" width="8.875" style="11" customWidth="1"/>
  </cols>
  <sheetData>
    <row r="1" spans="1:20" s="51" customFormat="1" ht="15.75" customHeight="1">
      <c r="A1" s="243" t="s">
        <v>370</v>
      </c>
      <c r="T1" s="38" t="s">
        <v>371</v>
      </c>
    </row>
    <row r="2" s="51" customFormat="1" ht="15.75" customHeight="1">
      <c r="T2" s="38"/>
    </row>
    <row r="3" s="51" customFormat="1" ht="15.75" customHeight="1">
      <c r="T3" s="38"/>
    </row>
    <row r="4" spans="1:20" s="39" customFormat="1" ht="15.75" customHeight="1">
      <c r="A4" s="459" t="s">
        <v>291</v>
      </c>
      <c r="B4" s="459"/>
      <c r="C4" s="459"/>
      <c r="D4" s="459"/>
      <c r="E4" s="459"/>
      <c r="F4" s="459"/>
      <c r="G4" s="459"/>
      <c r="H4" s="459"/>
      <c r="I4" s="459"/>
      <c r="J4" s="459"/>
      <c r="K4" s="459"/>
      <c r="L4" s="459"/>
      <c r="M4" s="459"/>
      <c r="N4" s="459"/>
      <c r="O4" s="459"/>
      <c r="P4" s="459"/>
      <c r="Q4" s="459"/>
      <c r="R4" s="459"/>
      <c r="S4" s="459"/>
      <c r="T4" s="459"/>
    </row>
    <row r="5" spans="2:20" s="39" customFormat="1" ht="15.75" customHeight="1" thickBot="1">
      <c r="B5" s="40"/>
      <c r="C5" s="41"/>
      <c r="D5" s="41"/>
      <c r="E5" s="41"/>
      <c r="F5" s="41"/>
      <c r="G5" s="41"/>
      <c r="H5" s="41"/>
      <c r="I5" s="41"/>
      <c r="J5" s="41"/>
      <c r="K5" s="41"/>
      <c r="L5" s="41"/>
      <c r="M5" s="41"/>
      <c r="N5" s="41"/>
      <c r="O5" s="41"/>
      <c r="P5" s="41"/>
      <c r="Q5" s="41"/>
      <c r="R5" s="41"/>
      <c r="S5" s="42"/>
      <c r="T5" s="42"/>
    </row>
    <row r="6" spans="1:21" s="39" customFormat="1" ht="15.75" customHeight="1">
      <c r="A6" s="447" t="s">
        <v>280</v>
      </c>
      <c r="B6" s="448"/>
      <c r="C6" s="453" t="s">
        <v>1</v>
      </c>
      <c r="D6" s="454"/>
      <c r="E6" s="455" t="s">
        <v>281</v>
      </c>
      <c r="F6" s="456"/>
      <c r="G6" s="455" t="s">
        <v>282</v>
      </c>
      <c r="H6" s="456"/>
      <c r="I6" s="455" t="s">
        <v>283</v>
      </c>
      <c r="J6" s="456"/>
      <c r="K6" s="455" t="s">
        <v>284</v>
      </c>
      <c r="L6" s="456"/>
      <c r="M6" s="455" t="s">
        <v>285</v>
      </c>
      <c r="N6" s="456"/>
      <c r="O6" s="455" t="s">
        <v>286</v>
      </c>
      <c r="P6" s="456"/>
      <c r="Q6" s="455" t="s">
        <v>287</v>
      </c>
      <c r="R6" s="462"/>
      <c r="S6" s="460" t="s">
        <v>106</v>
      </c>
      <c r="T6" s="461"/>
      <c r="U6" s="44"/>
    </row>
    <row r="7" spans="1:20" s="39" customFormat="1" ht="15.75" customHeight="1">
      <c r="A7" s="470"/>
      <c r="B7" s="450"/>
      <c r="C7" s="457" t="s">
        <v>288</v>
      </c>
      <c r="D7" s="457" t="s">
        <v>289</v>
      </c>
      <c r="E7" s="457" t="s">
        <v>288</v>
      </c>
      <c r="F7" s="457" t="s">
        <v>289</v>
      </c>
      <c r="G7" s="457" t="s">
        <v>288</v>
      </c>
      <c r="H7" s="457" t="s">
        <v>289</v>
      </c>
      <c r="I7" s="457" t="s">
        <v>288</v>
      </c>
      <c r="J7" s="457" t="s">
        <v>289</v>
      </c>
      <c r="K7" s="457" t="s">
        <v>288</v>
      </c>
      <c r="L7" s="457" t="s">
        <v>289</v>
      </c>
      <c r="M7" s="457" t="s">
        <v>288</v>
      </c>
      <c r="N7" s="457" t="s">
        <v>289</v>
      </c>
      <c r="O7" s="457" t="s">
        <v>288</v>
      </c>
      <c r="P7" s="457" t="s">
        <v>289</v>
      </c>
      <c r="Q7" s="457" t="s">
        <v>288</v>
      </c>
      <c r="R7" s="457" t="s">
        <v>289</v>
      </c>
      <c r="S7" s="457" t="s">
        <v>288</v>
      </c>
      <c r="T7" s="466" t="s">
        <v>289</v>
      </c>
    </row>
    <row r="8" spans="1:20" s="39" customFormat="1" ht="15.75" customHeight="1">
      <c r="A8" s="451"/>
      <c r="B8" s="452"/>
      <c r="C8" s="458"/>
      <c r="D8" s="458"/>
      <c r="E8" s="458"/>
      <c r="F8" s="458"/>
      <c r="G8" s="458"/>
      <c r="H8" s="458"/>
      <c r="I8" s="458"/>
      <c r="J8" s="458"/>
      <c r="K8" s="458"/>
      <c r="L8" s="458"/>
      <c r="M8" s="458"/>
      <c r="N8" s="458"/>
      <c r="O8" s="458"/>
      <c r="P8" s="458"/>
      <c r="Q8" s="458"/>
      <c r="R8" s="458"/>
      <c r="S8" s="458"/>
      <c r="T8" s="467"/>
    </row>
    <row r="9" spans="1:21" ht="15.75" customHeight="1">
      <c r="A9" s="247"/>
      <c r="B9" s="297"/>
      <c r="C9" s="247"/>
      <c r="D9" s="275" t="s">
        <v>41</v>
      </c>
      <c r="E9" s="247"/>
      <c r="F9" s="275" t="s">
        <v>41</v>
      </c>
      <c r="G9" s="247"/>
      <c r="H9" s="275" t="s">
        <v>41</v>
      </c>
      <c r="I9" s="247"/>
      <c r="J9" s="275" t="s">
        <v>41</v>
      </c>
      <c r="K9" s="247"/>
      <c r="L9" s="275" t="s">
        <v>41</v>
      </c>
      <c r="M9" s="247"/>
      <c r="N9" s="275" t="s">
        <v>41</v>
      </c>
      <c r="O9" s="247"/>
      <c r="P9" s="275" t="s">
        <v>41</v>
      </c>
      <c r="Q9" s="247"/>
      <c r="R9" s="275" t="s">
        <v>41</v>
      </c>
      <c r="S9" s="247"/>
      <c r="T9" s="275" t="s">
        <v>41</v>
      </c>
      <c r="U9" s="247"/>
    </row>
    <row r="10" spans="1:21" s="132" customFormat="1" ht="15.75" customHeight="1">
      <c r="A10" s="294"/>
      <c r="B10" s="141" t="s">
        <v>107</v>
      </c>
      <c r="C10" s="140">
        <f>SUM(E10,G10,I10,K10,M10,O10,Q10)</f>
        <v>56</v>
      </c>
      <c r="D10" s="140">
        <f>SUM(F10,H10,J10,L10,N10,P10,R10)</f>
        <v>1384</v>
      </c>
      <c r="E10" s="140">
        <v>18</v>
      </c>
      <c r="F10" s="140">
        <v>28</v>
      </c>
      <c r="G10" s="140">
        <v>1</v>
      </c>
      <c r="H10" s="140">
        <v>3</v>
      </c>
      <c r="I10" s="140">
        <v>2</v>
      </c>
      <c r="J10" s="140">
        <v>12</v>
      </c>
      <c r="K10" s="140">
        <v>20</v>
      </c>
      <c r="L10" s="140">
        <v>320</v>
      </c>
      <c r="M10" s="140">
        <v>10</v>
      </c>
      <c r="N10" s="140">
        <v>362</v>
      </c>
      <c r="O10" s="140">
        <v>3</v>
      </c>
      <c r="P10" s="140">
        <v>217</v>
      </c>
      <c r="Q10" s="140">
        <v>2</v>
      </c>
      <c r="R10" s="140">
        <v>442</v>
      </c>
      <c r="S10" s="231" t="s">
        <v>241</v>
      </c>
      <c r="T10" s="231" t="s">
        <v>241</v>
      </c>
      <c r="U10" s="294"/>
    </row>
    <row r="11" spans="1:21" s="132" customFormat="1" ht="15.75" customHeight="1">
      <c r="A11" s="294"/>
      <c r="B11" s="141" t="s">
        <v>292</v>
      </c>
      <c r="C11" s="140">
        <f>SUM(E11,G11,I11,K11,M11,O11,Q11,S11)</f>
        <v>1665</v>
      </c>
      <c r="D11" s="140">
        <f>SUM(F11,H11,J11,L11,N11,P11,R11,T11)</f>
        <v>25207</v>
      </c>
      <c r="E11" s="140">
        <v>712</v>
      </c>
      <c r="F11" s="140">
        <v>972</v>
      </c>
      <c r="G11" s="140">
        <v>164</v>
      </c>
      <c r="H11" s="140">
        <v>560</v>
      </c>
      <c r="I11" s="140">
        <v>245</v>
      </c>
      <c r="J11" s="140">
        <v>1618</v>
      </c>
      <c r="K11" s="140">
        <v>336</v>
      </c>
      <c r="L11" s="140">
        <v>5797</v>
      </c>
      <c r="M11" s="140">
        <v>111</v>
      </c>
      <c r="N11" s="140">
        <v>4123</v>
      </c>
      <c r="O11" s="140">
        <v>57</v>
      </c>
      <c r="P11" s="140">
        <v>3959</v>
      </c>
      <c r="Q11" s="140">
        <v>36</v>
      </c>
      <c r="R11" s="140">
        <v>6227</v>
      </c>
      <c r="S11" s="140">
        <v>4</v>
      </c>
      <c r="T11" s="140">
        <v>1951</v>
      </c>
      <c r="U11" s="294"/>
    </row>
    <row r="12" spans="1:21" s="132" customFormat="1" ht="15.75" customHeight="1">
      <c r="A12" s="294"/>
      <c r="B12" s="141" t="s">
        <v>293</v>
      </c>
      <c r="C12" s="140">
        <v>32521</v>
      </c>
      <c r="D12" s="140">
        <v>151691</v>
      </c>
      <c r="E12" s="140">
        <v>16134</v>
      </c>
      <c r="F12" s="140">
        <v>26097</v>
      </c>
      <c r="G12" s="140">
        <v>8410</v>
      </c>
      <c r="H12" s="140">
        <v>28384</v>
      </c>
      <c r="I12" s="140">
        <v>5112</v>
      </c>
      <c r="J12" s="140">
        <v>32383</v>
      </c>
      <c r="K12" s="140">
        <v>2360</v>
      </c>
      <c r="L12" s="140">
        <v>35595</v>
      </c>
      <c r="M12" s="140">
        <v>330</v>
      </c>
      <c r="N12" s="140">
        <v>12262</v>
      </c>
      <c r="O12" s="140">
        <v>129</v>
      </c>
      <c r="P12" s="140">
        <v>8662</v>
      </c>
      <c r="Q12" s="140">
        <v>42</v>
      </c>
      <c r="R12" s="140">
        <v>6245</v>
      </c>
      <c r="S12" s="140">
        <v>4</v>
      </c>
      <c r="T12" s="140">
        <v>2063</v>
      </c>
      <c r="U12" s="294"/>
    </row>
    <row r="13" spans="1:21" ht="15.75" customHeight="1">
      <c r="A13" s="247"/>
      <c r="B13" s="56" t="s">
        <v>294</v>
      </c>
      <c r="C13" s="113">
        <v>5097</v>
      </c>
      <c r="D13" s="113">
        <v>43978</v>
      </c>
      <c r="E13" s="113">
        <v>1183</v>
      </c>
      <c r="F13" s="113">
        <v>2018</v>
      </c>
      <c r="G13" s="113">
        <v>1283</v>
      </c>
      <c r="H13" s="113">
        <v>4418</v>
      </c>
      <c r="I13" s="113">
        <v>1434</v>
      </c>
      <c r="J13" s="113">
        <v>9288</v>
      </c>
      <c r="K13" s="113">
        <v>966</v>
      </c>
      <c r="L13" s="113">
        <v>14795</v>
      </c>
      <c r="M13" s="113">
        <v>145</v>
      </c>
      <c r="N13" s="113">
        <v>5422</v>
      </c>
      <c r="O13" s="113">
        <v>65</v>
      </c>
      <c r="P13" s="113">
        <v>4577</v>
      </c>
      <c r="Q13" s="113">
        <v>20</v>
      </c>
      <c r="R13" s="113">
        <v>2689</v>
      </c>
      <c r="S13" s="113">
        <v>1</v>
      </c>
      <c r="T13" s="113">
        <v>771</v>
      </c>
      <c r="U13" s="247"/>
    </row>
    <row r="14" spans="1:21" ht="15.75" customHeight="1">
      <c r="A14" s="247"/>
      <c r="B14" s="56" t="s">
        <v>295</v>
      </c>
      <c r="C14" s="113">
        <v>13</v>
      </c>
      <c r="D14" s="113">
        <v>307</v>
      </c>
      <c r="E14" s="113">
        <v>4</v>
      </c>
      <c r="F14" s="113">
        <v>6</v>
      </c>
      <c r="G14" s="113">
        <v>2</v>
      </c>
      <c r="H14" s="113">
        <v>7</v>
      </c>
      <c r="I14" s="113">
        <v>1</v>
      </c>
      <c r="J14" s="113">
        <v>5</v>
      </c>
      <c r="K14" s="113">
        <v>5</v>
      </c>
      <c r="L14" s="113">
        <v>79</v>
      </c>
      <c r="M14" s="112" t="s">
        <v>241</v>
      </c>
      <c r="N14" s="112" t="s">
        <v>241</v>
      </c>
      <c r="O14" s="112" t="s">
        <v>241</v>
      </c>
      <c r="P14" s="112" t="s">
        <v>241</v>
      </c>
      <c r="Q14" s="113">
        <v>1</v>
      </c>
      <c r="R14" s="113">
        <v>210</v>
      </c>
      <c r="S14" s="112" t="s">
        <v>241</v>
      </c>
      <c r="T14" s="112" t="s">
        <v>241</v>
      </c>
      <c r="U14" s="247"/>
    </row>
    <row r="15" spans="1:21" ht="15.75" customHeight="1">
      <c r="A15" s="247"/>
      <c r="B15" s="58" t="s">
        <v>108</v>
      </c>
      <c r="C15" s="113">
        <v>2856</v>
      </c>
      <c r="D15" s="113">
        <v>22193</v>
      </c>
      <c r="E15" s="113">
        <v>688</v>
      </c>
      <c r="F15" s="112">
        <v>1156</v>
      </c>
      <c r="G15" s="112">
        <v>762</v>
      </c>
      <c r="H15" s="112">
        <v>2644</v>
      </c>
      <c r="I15" s="112">
        <v>854</v>
      </c>
      <c r="J15" s="113">
        <v>5484</v>
      </c>
      <c r="K15" s="113">
        <v>448</v>
      </c>
      <c r="L15" s="113">
        <v>6789</v>
      </c>
      <c r="M15" s="113">
        <v>59</v>
      </c>
      <c r="N15" s="113">
        <v>2233</v>
      </c>
      <c r="O15" s="113">
        <v>30</v>
      </c>
      <c r="P15" s="113">
        <v>2024</v>
      </c>
      <c r="Q15" s="113">
        <v>15</v>
      </c>
      <c r="R15" s="113">
        <v>1863</v>
      </c>
      <c r="S15" s="112" t="s">
        <v>241</v>
      </c>
      <c r="T15" s="112" t="s">
        <v>241</v>
      </c>
      <c r="U15" s="247"/>
    </row>
    <row r="16" spans="1:21" ht="15.75" customHeight="1">
      <c r="A16" s="247"/>
      <c r="B16" s="56"/>
      <c r="C16" s="113"/>
      <c r="D16" s="113"/>
      <c r="E16" s="113"/>
      <c r="F16" s="112"/>
      <c r="G16" s="112"/>
      <c r="H16" s="112"/>
      <c r="I16" s="112"/>
      <c r="J16" s="113"/>
      <c r="K16" s="113"/>
      <c r="L16" s="113"/>
      <c r="M16" s="113"/>
      <c r="N16" s="113"/>
      <c r="O16" s="113"/>
      <c r="P16" s="113"/>
      <c r="Q16" s="113"/>
      <c r="R16" s="113"/>
      <c r="S16" s="113"/>
      <c r="T16" s="113"/>
      <c r="U16" s="247"/>
    </row>
    <row r="17" spans="1:21" ht="15.75" customHeight="1">
      <c r="A17" s="247"/>
      <c r="B17" s="56" t="s">
        <v>191</v>
      </c>
      <c r="C17" s="113">
        <v>2200</v>
      </c>
      <c r="D17" s="113">
        <v>21339</v>
      </c>
      <c r="E17" s="112">
        <v>477</v>
      </c>
      <c r="F17" s="112">
        <v>835</v>
      </c>
      <c r="G17" s="112">
        <v>513</v>
      </c>
      <c r="H17" s="113">
        <v>1747</v>
      </c>
      <c r="I17" s="113">
        <v>574</v>
      </c>
      <c r="J17" s="113">
        <v>3761</v>
      </c>
      <c r="K17" s="113">
        <v>510</v>
      </c>
      <c r="L17" s="113">
        <v>7867</v>
      </c>
      <c r="M17" s="113">
        <v>86</v>
      </c>
      <c r="N17" s="113">
        <v>3189</v>
      </c>
      <c r="O17" s="113">
        <v>35</v>
      </c>
      <c r="P17" s="113">
        <v>2553</v>
      </c>
      <c r="Q17" s="113">
        <v>4</v>
      </c>
      <c r="R17" s="113">
        <v>616</v>
      </c>
      <c r="S17" s="113">
        <v>1</v>
      </c>
      <c r="T17" s="113">
        <v>771</v>
      </c>
      <c r="U17" s="247"/>
    </row>
    <row r="18" spans="1:21" ht="15.75" customHeight="1">
      <c r="A18" s="247"/>
      <c r="B18" s="56" t="s">
        <v>109</v>
      </c>
      <c r="C18" s="113">
        <v>28</v>
      </c>
      <c r="D18" s="113">
        <v>139</v>
      </c>
      <c r="E18" s="112">
        <v>14</v>
      </c>
      <c r="F18" s="112">
        <v>21</v>
      </c>
      <c r="G18" s="112">
        <v>6</v>
      </c>
      <c r="H18" s="113">
        <v>20</v>
      </c>
      <c r="I18" s="113">
        <v>5</v>
      </c>
      <c r="J18" s="113">
        <v>38</v>
      </c>
      <c r="K18" s="113">
        <v>3</v>
      </c>
      <c r="L18" s="113">
        <v>60</v>
      </c>
      <c r="M18" s="112" t="s">
        <v>241</v>
      </c>
      <c r="N18" s="112" t="s">
        <v>241</v>
      </c>
      <c r="O18" s="112" t="s">
        <v>241</v>
      </c>
      <c r="P18" s="112" t="s">
        <v>241</v>
      </c>
      <c r="Q18" s="112" t="s">
        <v>241</v>
      </c>
      <c r="R18" s="112" t="s">
        <v>241</v>
      </c>
      <c r="S18" s="112" t="s">
        <v>241</v>
      </c>
      <c r="T18" s="112" t="s">
        <v>241</v>
      </c>
      <c r="U18" s="247"/>
    </row>
    <row r="19" spans="1:21" ht="15.75" customHeight="1">
      <c r="A19" s="247"/>
      <c r="B19" s="56" t="s">
        <v>296</v>
      </c>
      <c r="C19" s="113">
        <v>18953</v>
      </c>
      <c r="D19" s="113">
        <v>78449</v>
      </c>
      <c r="E19" s="112">
        <v>10237</v>
      </c>
      <c r="F19" s="112">
        <v>16511</v>
      </c>
      <c r="G19" s="112">
        <v>4870</v>
      </c>
      <c r="H19" s="112">
        <v>16404</v>
      </c>
      <c r="I19" s="112">
        <v>2559</v>
      </c>
      <c r="J19" s="112">
        <v>16090</v>
      </c>
      <c r="K19" s="112">
        <v>1055</v>
      </c>
      <c r="L19" s="112">
        <v>15733</v>
      </c>
      <c r="M19" s="112">
        <v>154</v>
      </c>
      <c r="N19" s="112">
        <v>5674</v>
      </c>
      <c r="O19" s="112">
        <v>55</v>
      </c>
      <c r="P19" s="112">
        <v>3495</v>
      </c>
      <c r="Q19" s="112">
        <v>20</v>
      </c>
      <c r="R19" s="112">
        <v>3250</v>
      </c>
      <c r="S19" s="112">
        <v>3</v>
      </c>
      <c r="T19" s="112">
        <v>1292</v>
      </c>
      <c r="U19" s="247"/>
    </row>
    <row r="20" spans="1:21" ht="15.75" customHeight="1">
      <c r="A20" s="247"/>
      <c r="B20" s="56" t="s">
        <v>297</v>
      </c>
      <c r="C20" s="113">
        <v>57</v>
      </c>
      <c r="D20" s="113">
        <v>3713</v>
      </c>
      <c r="E20" s="112">
        <v>9</v>
      </c>
      <c r="F20" s="112">
        <v>13</v>
      </c>
      <c r="G20" s="112">
        <v>10</v>
      </c>
      <c r="H20" s="113">
        <v>35</v>
      </c>
      <c r="I20" s="113">
        <v>5</v>
      </c>
      <c r="J20" s="113">
        <v>31</v>
      </c>
      <c r="K20" s="113">
        <v>10</v>
      </c>
      <c r="L20" s="113">
        <v>178</v>
      </c>
      <c r="M20" s="113">
        <v>4</v>
      </c>
      <c r="N20" s="113">
        <v>171</v>
      </c>
      <c r="O20" s="113">
        <v>6</v>
      </c>
      <c r="P20" s="113">
        <v>422</v>
      </c>
      <c r="Q20" s="113">
        <v>11</v>
      </c>
      <c r="R20" s="113">
        <v>1903</v>
      </c>
      <c r="S20" s="113">
        <v>2</v>
      </c>
      <c r="T20" s="113">
        <v>960</v>
      </c>
      <c r="U20" s="247"/>
    </row>
    <row r="21" spans="1:21" ht="15.75" customHeight="1">
      <c r="A21" s="247"/>
      <c r="B21" s="56" t="s">
        <v>110</v>
      </c>
      <c r="C21" s="113">
        <v>2995</v>
      </c>
      <c r="D21" s="113">
        <v>9894</v>
      </c>
      <c r="E21" s="112">
        <v>1680</v>
      </c>
      <c r="F21" s="112">
        <v>2736</v>
      </c>
      <c r="G21" s="112">
        <v>814</v>
      </c>
      <c r="H21" s="113">
        <v>2733</v>
      </c>
      <c r="I21" s="113">
        <v>377</v>
      </c>
      <c r="J21" s="113">
        <v>2310</v>
      </c>
      <c r="K21" s="113">
        <v>110</v>
      </c>
      <c r="L21" s="113">
        <v>1580</v>
      </c>
      <c r="M21" s="113">
        <v>12</v>
      </c>
      <c r="N21" s="113">
        <v>418</v>
      </c>
      <c r="O21" s="113">
        <v>2</v>
      </c>
      <c r="P21" s="113">
        <v>117</v>
      </c>
      <c r="Q21" s="112" t="s">
        <v>241</v>
      </c>
      <c r="R21" s="112" t="s">
        <v>241</v>
      </c>
      <c r="S21" s="112" t="s">
        <v>241</v>
      </c>
      <c r="T21" s="112" t="s">
        <v>241</v>
      </c>
      <c r="U21" s="247"/>
    </row>
    <row r="22" spans="1:21" ht="15.75" customHeight="1">
      <c r="A22" s="247"/>
      <c r="B22" s="56" t="s">
        <v>298</v>
      </c>
      <c r="C22" s="113">
        <v>7302</v>
      </c>
      <c r="D22" s="113">
        <v>28028</v>
      </c>
      <c r="E22" s="112">
        <v>4173</v>
      </c>
      <c r="F22" s="112">
        <v>6708</v>
      </c>
      <c r="G22" s="112">
        <v>1904</v>
      </c>
      <c r="H22" s="113">
        <v>6389</v>
      </c>
      <c r="I22" s="113">
        <v>796</v>
      </c>
      <c r="J22" s="113">
        <v>5034</v>
      </c>
      <c r="K22" s="113">
        <v>321</v>
      </c>
      <c r="L22" s="113">
        <v>4984</v>
      </c>
      <c r="M22" s="113">
        <v>77</v>
      </c>
      <c r="N22" s="113">
        <v>2824</v>
      </c>
      <c r="O22" s="113">
        <v>30</v>
      </c>
      <c r="P22" s="113">
        <v>1861</v>
      </c>
      <c r="Q22" s="113">
        <v>1</v>
      </c>
      <c r="R22" s="113">
        <v>228</v>
      </c>
      <c r="S22" s="112" t="s">
        <v>241</v>
      </c>
      <c r="T22" s="112" t="s">
        <v>241</v>
      </c>
      <c r="U22" s="247"/>
    </row>
    <row r="23" spans="1:21" ht="15.75" customHeight="1">
      <c r="A23" s="247"/>
      <c r="B23" s="56" t="s">
        <v>299</v>
      </c>
      <c r="C23" s="113">
        <v>1210</v>
      </c>
      <c r="D23" s="113">
        <v>8344</v>
      </c>
      <c r="E23" s="112">
        <v>455</v>
      </c>
      <c r="F23" s="112">
        <v>761</v>
      </c>
      <c r="G23" s="112">
        <v>300</v>
      </c>
      <c r="H23" s="113">
        <v>1012</v>
      </c>
      <c r="I23" s="113">
        <v>235</v>
      </c>
      <c r="J23" s="113">
        <v>1546</v>
      </c>
      <c r="K23" s="113">
        <v>194</v>
      </c>
      <c r="L23" s="113">
        <v>2822</v>
      </c>
      <c r="M23" s="113">
        <v>11</v>
      </c>
      <c r="N23" s="113">
        <v>412</v>
      </c>
      <c r="O23" s="113">
        <v>7</v>
      </c>
      <c r="P23" s="113">
        <v>459</v>
      </c>
      <c r="Q23" s="113">
        <v>7</v>
      </c>
      <c r="R23" s="113">
        <v>1000</v>
      </c>
      <c r="S23" s="113">
        <v>1</v>
      </c>
      <c r="T23" s="113">
        <v>332</v>
      </c>
      <c r="U23" s="247"/>
    </row>
    <row r="24" spans="1:21" ht="15.75" customHeight="1">
      <c r="A24" s="247"/>
      <c r="B24" s="143" t="s">
        <v>192</v>
      </c>
      <c r="C24" s="113">
        <v>2226</v>
      </c>
      <c r="D24" s="113">
        <v>7654</v>
      </c>
      <c r="E24" s="112">
        <v>1304</v>
      </c>
      <c r="F24" s="112">
        <v>2171</v>
      </c>
      <c r="G24" s="112">
        <v>531</v>
      </c>
      <c r="H24" s="113">
        <v>1799</v>
      </c>
      <c r="I24" s="113">
        <v>289</v>
      </c>
      <c r="J24" s="113">
        <v>1833</v>
      </c>
      <c r="K24" s="113">
        <v>88</v>
      </c>
      <c r="L24" s="113">
        <v>1284</v>
      </c>
      <c r="M24" s="113">
        <v>12</v>
      </c>
      <c r="N24" s="113">
        <v>426</v>
      </c>
      <c r="O24" s="113">
        <v>2</v>
      </c>
      <c r="P24" s="113">
        <v>141</v>
      </c>
      <c r="Q24" s="112" t="s">
        <v>241</v>
      </c>
      <c r="R24" s="112" t="s">
        <v>241</v>
      </c>
      <c r="S24" s="112" t="s">
        <v>241</v>
      </c>
      <c r="T24" s="112" t="s">
        <v>241</v>
      </c>
      <c r="U24" s="247"/>
    </row>
    <row r="25" spans="1:21" ht="15.75" customHeight="1">
      <c r="A25" s="247"/>
      <c r="B25" s="56" t="s">
        <v>300</v>
      </c>
      <c r="C25" s="113">
        <v>5163</v>
      </c>
      <c r="D25" s="113">
        <v>20816</v>
      </c>
      <c r="E25" s="112">
        <v>2616</v>
      </c>
      <c r="F25" s="112">
        <v>4122</v>
      </c>
      <c r="G25" s="112">
        <v>1311</v>
      </c>
      <c r="H25" s="113">
        <v>4436</v>
      </c>
      <c r="I25" s="113">
        <v>857</v>
      </c>
      <c r="J25" s="113">
        <v>5336</v>
      </c>
      <c r="K25" s="113">
        <v>332</v>
      </c>
      <c r="L25" s="113">
        <v>4885</v>
      </c>
      <c r="M25" s="113">
        <v>38</v>
      </c>
      <c r="N25" s="113">
        <v>1423</v>
      </c>
      <c r="O25" s="113">
        <v>8</v>
      </c>
      <c r="P25" s="113">
        <v>495</v>
      </c>
      <c r="Q25" s="113">
        <v>1</v>
      </c>
      <c r="R25" s="113">
        <v>119</v>
      </c>
      <c r="S25" s="112" t="s">
        <v>241</v>
      </c>
      <c r="T25" s="112" t="s">
        <v>241</v>
      </c>
      <c r="U25" s="247"/>
    </row>
    <row r="26" spans="1:21" ht="15.75" customHeight="1">
      <c r="A26" s="247"/>
      <c r="B26" s="56" t="s">
        <v>301</v>
      </c>
      <c r="C26" s="113">
        <v>8471</v>
      </c>
      <c r="D26" s="113">
        <v>29264</v>
      </c>
      <c r="E26" s="112">
        <v>4714</v>
      </c>
      <c r="F26" s="112">
        <v>7568</v>
      </c>
      <c r="G26" s="112">
        <v>2257</v>
      </c>
      <c r="H26" s="113">
        <v>7562</v>
      </c>
      <c r="I26" s="113">
        <v>1119</v>
      </c>
      <c r="J26" s="113">
        <v>7005</v>
      </c>
      <c r="K26" s="113">
        <v>339</v>
      </c>
      <c r="L26" s="113">
        <v>5067</v>
      </c>
      <c r="M26" s="113">
        <v>31</v>
      </c>
      <c r="N26" s="113">
        <v>1166</v>
      </c>
      <c r="O26" s="113">
        <v>9</v>
      </c>
      <c r="P26" s="113">
        <v>590</v>
      </c>
      <c r="Q26" s="113">
        <v>2</v>
      </c>
      <c r="R26" s="113">
        <v>306</v>
      </c>
      <c r="S26" s="112" t="s">
        <v>241</v>
      </c>
      <c r="T26" s="112" t="s">
        <v>241</v>
      </c>
      <c r="U26" s="247"/>
    </row>
    <row r="27" spans="1:21" s="132" customFormat="1" ht="15.75" customHeight="1">
      <c r="A27" s="294"/>
      <c r="B27" s="141" t="s">
        <v>302</v>
      </c>
      <c r="C27" s="140">
        <f aca="true" t="shared" si="0" ref="C27:D29">SUM(E27,G27,I27,K27,M27,O27,Q27,S27)</f>
        <v>1169</v>
      </c>
      <c r="D27" s="140">
        <f t="shared" si="0"/>
        <v>17388</v>
      </c>
      <c r="E27" s="231">
        <v>270</v>
      </c>
      <c r="F27" s="231">
        <v>407</v>
      </c>
      <c r="G27" s="231">
        <v>139</v>
      </c>
      <c r="H27" s="140">
        <v>470</v>
      </c>
      <c r="I27" s="140">
        <v>188</v>
      </c>
      <c r="J27" s="140">
        <v>1328</v>
      </c>
      <c r="K27" s="140">
        <v>439</v>
      </c>
      <c r="L27" s="140">
        <v>7206</v>
      </c>
      <c r="M27" s="140">
        <v>78</v>
      </c>
      <c r="N27" s="140">
        <v>2838</v>
      </c>
      <c r="O27" s="140">
        <v>40</v>
      </c>
      <c r="P27" s="140">
        <v>2758</v>
      </c>
      <c r="Q27" s="140">
        <v>14</v>
      </c>
      <c r="R27" s="140">
        <v>1699</v>
      </c>
      <c r="S27" s="140">
        <v>1</v>
      </c>
      <c r="T27" s="140">
        <v>682</v>
      </c>
      <c r="U27" s="294"/>
    </row>
    <row r="28" spans="1:21" s="132" customFormat="1" ht="15.75" customHeight="1">
      <c r="A28" s="294"/>
      <c r="B28" s="141" t="s">
        <v>303</v>
      </c>
      <c r="C28" s="140">
        <f t="shared" si="0"/>
        <v>2268</v>
      </c>
      <c r="D28" s="140">
        <f t="shared" si="0"/>
        <v>10356</v>
      </c>
      <c r="E28" s="231">
        <v>1776</v>
      </c>
      <c r="F28" s="231">
        <v>2322</v>
      </c>
      <c r="G28" s="231">
        <v>315</v>
      </c>
      <c r="H28" s="140">
        <v>1050</v>
      </c>
      <c r="I28" s="140">
        <v>128</v>
      </c>
      <c r="J28" s="140">
        <v>794</v>
      </c>
      <c r="K28" s="140">
        <v>37</v>
      </c>
      <c r="L28" s="140">
        <v>5577</v>
      </c>
      <c r="M28" s="140">
        <v>9</v>
      </c>
      <c r="N28" s="140">
        <v>348</v>
      </c>
      <c r="O28" s="140">
        <v>2</v>
      </c>
      <c r="P28" s="140">
        <v>119</v>
      </c>
      <c r="Q28" s="140">
        <v>1</v>
      </c>
      <c r="R28" s="140">
        <v>146</v>
      </c>
      <c r="S28" s="231" t="s">
        <v>241</v>
      </c>
      <c r="T28" s="231" t="s">
        <v>241</v>
      </c>
      <c r="U28" s="294"/>
    </row>
    <row r="29" spans="1:21" s="132" customFormat="1" ht="15.75" customHeight="1">
      <c r="A29" s="294"/>
      <c r="B29" s="141" t="s">
        <v>140</v>
      </c>
      <c r="C29" s="140">
        <f t="shared" si="0"/>
        <v>17397</v>
      </c>
      <c r="D29" s="140">
        <f t="shared" si="0"/>
        <v>102183</v>
      </c>
      <c r="E29" s="140">
        <f>SUM(E30:E53)</f>
        <v>9980</v>
      </c>
      <c r="F29" s="140">
        <f aca="true" t="shared" si="1" ref="F29:T29">SUM(F30:F53)</f>
        <v>14396</v>
      </c>
      <c r="G29" s="140">
        <f t="shared" si="1"/>
        <v>3169</v>
      </c>
      <c r="H29" s="140">
        <f t="shared" si="1"/>
        <v>10745</v>
      </c>
      <c r="I29" s="140">
        <f t="shared" si="1"/>
        <v>2395</v>
      </c>
      <c r="J29" s="140">
        <f t="shared" si="1"/>
        <v>15574</v>
      </c>
      <c r="K29" s="140">
        <f t="shared" si="1"/>
        <v>1386</v>
      </c>
      <c r="L29" s="140">
        <f t="shared" si="1"/>
        <v>21290</v>
      </c>
      <c r="M29" s="140">
        <f t="shared" si="1"/>
        <v>179</v>
      </c>
      <c r="N29" s="140">
        <f t="shared" si="1"/>
        <v>6891</v>
      </c>
      <c r="O29" s="140">
        <f t="shared" si="1"/>
        <v>173</v>
      </c>
      <c r="P29" s="140">
        <f t="shared" si="1"/>
        <v>12135</v>
      </c>
      <c r="Q29" s="140">
        <f t="shared" si="1"/>
        <v>106</v>
      </c>
      <c r="R29" s="140">
        <f t="shared" si="1"/>
        <v>16716</v>
      </c>
      <c r="S29" s="140">
        <f t="shared" si="1"/>
        <v>9</v>
      </c>
      <c r="T29" s="140">
        <f t="shared" si="1"/>
        <v>4436</v>
      </c>
      <c r="U29" s="294"/>
    </row>
    <row r="30" spans="1:21" ht="15.75" customHeight="1">
      <c r="A30" s="247"/>
      <c r="B30" s="56" t="s">
        <v>304</v>
      </c>
      <c r="C30" s="113">
        <v>275</v>
      </c>
      <c r="D30" s="113">
        <v>1608</v>
      </c>
      <c r="E30" s="112">
        <v>100</v>
      </c>
      <c r="F30" s="112">
        <v>157</v>
      </c>
      <c r="G30" s="112">
        <v>66</v>
      </c>
      <c r="H30" s="113">
        <v>221</v>
      </c>
      <c r="I30" s="113">
        <v>68</v>
      </c>
      <c r="J30" s="113">
        <v>443</v>
      </c>
      <c r="K30" s="113">
        <v>34</v>
      </c>
      <c r="L30" s="113">
        <v>507</v>
      </c>
      <c r="M30" s="113">
        <v>6</v>
      </c>
      <c r="N30" s="113">
        <v>229</v>
      </c>
      <c r="O30" s="113">
        <v>1</v>
      </c>
      <c r="P30" s="113">
        <v>51</v>
      </c>
      <c r="Q30" s="112" t="s">
        <v>241</v>
      </c>
      <c r="R30" s="112" t="s">
        <v>241</v>
      </c>
      <c r="S30" s="112" t="s">
        <v>241</v>
      </c>
      <c r="T30" s="112" t="s">
        <v>241</v>
      </c>
      <c r="U30" s="247"/>
    </row>
    <row r="31" spans="1:21" ht="15.75" customHeight="1">
      <c r="A31" s="247"/>
      <c r="B31" s="56" t="s">
        <v>111</v>
      </c>
      <c r="C31" s="113">
        <v>1487</v>
      </c>
      <c r="D31" s="113">
        <v>18496</v>
      </c>
      <c r="E31" s="112">
        <v>688</v>
      </c>
      <c r="F31" s="112">
        <v>1103</v>
      </c>
      <c r="G31" s="112">
        <v>306</v>
      </c>
      <c r="H31" s="113">
        <v>1043</v>
      </c>
      <c r="I31" s="113">
        <v>228</v>
      </c>
      <c r="J31" s="113">
        <v>1516</v>
      </c>
      <c r="K31" s="113">
        <v>135</v>
      </c>
      <c r="L31" s="113">
        <v>2053</v>
      </c>
      <c r="M31" s="113">
        <v>34</v>
      </c>
      <c r="N31" s="113">
        <v>1337</v>
      </c>
      <c r="O31" s="113">
        <v>49</v>
      </c>
      <c r="P31" s="113">
        <v>3408</v>
      </c>
      <c r="Q31" s="113">
        <v>44</v>
      </c>
      <c r="R31" s="113">
        <v>6911</v>
      </c>
      <c r="S31" s="113">
        <v>3</v>
      </c>
      <c r="T31" s="113">
        <v>1125</v>
      </c>
      <c r="U31" s="247"/>
    </row>
    <row r="32" spans="1:21" ht="15.75" customHeight="1">
      <c r="A32" s="247"/>
      <c r="B32" s="56"/>
      <c r="C32" s="113"/>
      <c r="D32" s="77"/>
      <c r="E32" s="113"/>
      <c r="F32" s="107"/>
      <c r="G32" s="112"/>
      <c r="H32" s="112"/>
      <c r="I32" s="112"/>
      <c r="J32" s="113"/>
      <c r="K32" s="113"/>
      <c r="L32" s="113"/>
      <c r="M32" s="113"/>
      <c r="N32" s="113"/>
      <c r="O32" s="113"/>
      <c r="P32" s="113"/>
      <c r="Q32" s="113"/>
      <c r="R32" s="113"/>
      <c r="S32" s="113"/>
      <c r="T32" s="113"/>
      <c r="U32" s="247"/>
    </row>
    <row r="33" spans="1:21" ht="15.75" customHeight="1">
      <c r="A33" s="247"/>
      <c r="B33" s="56" t="s">
        <v>112</v>
      </c>
      <c r="C33" s="113">
        <v>4278</v>
      </c>
      <c r="D33" s="113">
        <v>10847</v>
      </c>
      <c r="E33" s="70">
        <v>3101</v>
      </c>
      <c r="F33" s="70">
        <v>4585</v>
      </c>
      <c r="G33" s="112">
        <v>782</v>
      </c>
      <c r="H33" s="112">
        <v>2598</v>
      </c>
      <c r="I33" s="112">
        <v>308</v>
      </c>
      <c r="J33" s="113">
        <v>1877</v>
      </c>
      <c r="K33" s="113">
        <v>74</v>
      </c>
      <c r="L33" s="113">
        <v>1059</v>
      </c>
      <c r="M33" s="113">
        <v>4</v>
      </c>
      <c r="N33" s="113">
        <v>151</v>
      </c>
      <c r="O33" s="113">
        <v>8</v>
      </c>
      <c r="P33" s="113">
        <v>467</v>
      </c>
      <c r="Q33" s="113">
        <v>1</v>
      </c>
      <c r="R33" s="113">
        <v>110</v>
      </c>
      <c r="S33" s="112" t="s">
        <v>241</v>
      </c>
      <c r="T33" s="112" t="s">
        <v>241</v>
      </c>
      <c r="U33" s="247"/>
    </row>
    <row r="34" spans="1:21" ht="15.75" customHeight="1">
      <c r="A34" s="247"/>
      <c r="B34" s="56" t="s">
        <v>119</v>
      </c>
      <c r="C34" s="113">
        <v>488</v>
      </c>
      <c r="D34" s="113">
        <v>2406</v>
      </c>
      <c r="E34" s="70">
        <v>318</v>
      </c>
      <c r="F34" s="70">
        <v>456</v>
      </c>
      <c r="G34" s="112">
        <v>76</v>
      </c>
      <c r="H34" s="112">
        <v>253</v>
      </c>
      <c r="I34" s="112">
        <v>48</v>
      </c>
      <c r="J34" s="113">
        <v>302</v>
      </c>
      <c r="K34" s="113">
        <v>35</v>
      </c>
      <c r="L34" s="113">
        <v>588</v>
      </c>
      <c r="M34" s="113">
        <v>1</v>
      </c>
      <c r="N34" s="113">
        <v>35</v>
      </c>
      <c r="O34" s="113">
        <v>9</v>
      </c>
      <c r="P34" s="113">
        <v>670</v>
      </c>
      <c r="Q34" s="113">
        <v>1</v>
      </c>
      <c r="R34" s="113">
        <v>102</v>
      </c>
      <c r="S34" s="112" t="s">
        <v>241</v>
      </c>
      <c r="T34" s="112" t="s">
        <v>241</v>
      </c>
      <c r="U34" s="247"/>
    </row>
    <row r="35" spans="1:21" ht="15.75" customHeight="1">
      <c r="A35" s="247"/>
      <c r="B35" s="56" t="s">
        <v>120</v>
      </c>
      <c r="C35" s="113">
        <v>31</v>
      </c>
      <c r="D35" s="113">
        <v>211</v>
      </c>
      <c r="E35" s="70">
        <v>3</v>
      </c>
      <c r="F35" s="70">
        <v>6</v>
      </c>
      <c r="G35" s="112">
        <v>10</v>
      </c>
      <c r="H35" s="112">
        <v>36</v>
      </c>
      <c r="I35" s="112">
        <v>9</v>
      </c>
      <c r="J35" s="113">
        <v>59</v>
      </c>
      <c r="K35" s="113">
        <v>9</v>
      </c>
      <c r="L35" s="113">
        <v>110</v>
      </c>
      <c r="M35" s="112" t="s">
        <v>241</v>
      </c>
      <c r="N35" s="112" t="s">
        <v>241</v>
      </c>
      <c r="O35" s="112" t="s">
        <v>241</v>
      </c>
      <c r="P35" s="112" t="s">
        <v>241</v>
      </c>
      <c r="Q35" s="112" t="s">
        <v>241</v>
      </c>
      <c r="R35" s="112" t="s">
        <v>241</v>
      </c>
      <c r="S35" s="112" t="s">
        <v>241</v>
      </c>
      <c r="T35" s="112" t="s">
        <v>241</v>
      </c>
      <c r="U35" s="247"/>
    </row>
    <row r="36" spans="1:21" ht="15.75" customHeight="1">
      <c r="A36" s="247"/>
      <c r="B36" s="56" t="s">
        <v>305</v>
      </c>
      <c r="C36" s="113">
        <v>584</v>
      </c>
      <c r="D36" s="113">
        <v>5048</v>
      </c>
      <c r="E36" s="77">
        <v>249</v>
      </c>
      <c r="F36" s="112">
        <v>370</v>
      </c>
      <c r="G36" s="112">
        <v>96</v>
      </c>
      <c r="H36" s="112">
        <v>323</v>
      </c>
      <c r="I36" s="112">
        <v>104</v>
      </c>
      <c r="J36" s="113">
        <v>735</v>
      </c>
      <c r="K36" s="113">
        <v>114</v>
      </c>
      <c r="L36" s="113">
        <v>1693</v>
      </c>
      <c r="M36" s="113">
        <v>6</v>
      </c>
      <c r="N36" s="113">
        <v>229</v>
      </c>
      <c r="O36" s="113">
        <v>7</v>
      </c>
      <c r="P36" s="113">
        <v>530</v>
      </c>
      <c r="Q36" s="113">
        <v>8</v>
      </c>
      <c r="R36" s="113">
        <v>1168</v>
      </c>
      <c r="S36" s="112" t="s">
        <v>241</v>
      </c>
      <c r="T36" s="112" t="s">
        <v>241</v>
      </c>
      <c r="U36" s="247"/>
    </row>
    <row r="37" spans="1:21" ht="15.75" customHeight="1">
      <c r="A37" s="247"/>
      <c r="B37" s="56" t="s">
        <v>306</v>
      </c>
      <c r="C37" s="113">
        <v>19</v>
      </c>
      <c r="D37" s="113">
        <v>623</v>
      </c>
      <c r="E37" s="77">
        <v>2</v>
      </c>
      <c r="F37" s="113">
        <v>4</v>
      </c>
      <c r="G37" s="113">
        <v>2</v>
      </c>
      <c r="H37" s="113">
        <v>6</v>
      </c>
      <c r="I37" s="113">
        <v>2</v>
      </c>
      <c r="J37" s="113">
        <v>16</v>
      </c>
      <c r="K37" s="113">
        <v>9</v>
      </c>
      <c r="L37" s="113">
        <v>113</v>
      </c>
      <c r="M37" s="113">
        <v>1</v>
      </c>
      <c r="N37" s="113">
        <v>30</v>
      </c>
      <c r="O37" s="113">
        <v>1</v>
      </c>
      <c r="P37" s="113">
        <v>79</v>
      </c>
      <c r="Q37" s="113">
        <v>2</v>
      </c>
      <c r="R37" s="113">
        <v>375</v>
      </c>
      <c r="S37" s="112" t="s">
        <v>241</v>
      </c>
      <c r="T37" s="112" t="s">
        <v>241</v>
      </c>
      <c r="U37" s="247"/>
    </row>
    <row r="38" spans="1:21" ht="15.75" customHeight="1">
      <c r="A38" s="247"/>
      <c r="B38" s="56" t="s">
        <v>307</v>
      </c>
      <c r="C38" s="113">
        <v>403</v>
      </c>
      <c r="D38" s="113">
        <v>736</v>
      </c>
      <c r="E38" s="77">
        <v>359</v>
      </c>
      <c r="F38" s="113">
        <v>404</v>
      </c>
      <c r="G38" s="113">
        <v>16</v>
      </c>
      <c r="H38" s="113">
        <v>53</v>
      </c>
      <c r="I38" s="113">
        <v>17</v>
      </c>
      <c r="J38" s="113">
        <v>105</v>
      </c>
      <c r="K38" s="113">
        <v>11</v>
      </c>
      <c r="L38" s="113">
        <v>174</v>
      </c>
      <c r="M38" s="112" t="s">
        <v>241</v>
      </c>
      <c r="N38" s="112" t="s">
        <v>241</v>
      </c>
      <c r="O38" s="112" t="s">
        <v>241</v>
      </c>
      <c r="P38" s="112" t="s">
        <v>241</v>
      </c>
      <c r="Q38" s="112" t="s">
        <v>241</v>
      </c>
      <c r="R38" s="112" t="s">
        <v>241</v>
      </c>
      <c r="S38" s="112" t="s">
        <v>241</v>
      </c>
      <c r="T38" s="112" t="s">
        <v>241</v>
      </c>
      <c r="U38" s="247"/>
    </row>
    <row r="39" spans="1:21" ht="15.75" customHeight="1">
      <c r="A39" s="247"/>
      <c r="B39" s="56" t="s">
        <v>308</v>
      </c>
      <c r="C39" s="113">
        <v>603</v>
      </c>
      <c r="D39" s="113">
        <v>2843</v>
      </c>
      <c r="E39" s="77">
        <v>202</v>
      </c>
      <c r="F39" s="113">
        <v>367</v>
      </c>
      <c r="G39" s="113">
        <v>199</v>
      </c>
      <c r="H39" s="113">
        <v>683</v>
      </c>
      <c r="I39" s="113">
        <v>149</v>
      </c>
      <c r="J39" s="113">
        <v>1012</v>
      </c>
      <c r="K39" s="113">
        <v>52</v>
      </c>
      <c r="L39" s="113">
        <v>696</v>
      </c>
      <c r="M39" s="112" t="s">
        <v>241</v>
      </c>
      <c r="N39" s="112" t="s">
        <v>241</v>
      </c>
      <c r="O39" s="113">
        <v>1</v>
      </c>
      <c r="P39" s="113">
        <v>85</v>
      </c>
      <c r="Q39" s="112" t="s">
        <v>241</v>
      </c>
      <c r="R39" s="112" t="s">
        <v>241</v>
      </c>
      <c r="S39" s="112" t="s">
        <v>241</v>
      </c>
      <c r="T39" s="112" t="s">
        <v>241</v>
      </c>
      <c r="U39" s="247"/>
    </row>
    <row r="40" spans="1:21" ht="15.75" customHeight="1">
      <c r="A40" s="247"/>
      <c r="B40" s="56" t="s">
        <v>113</v>
      </c>
      <c r="C40" s="113">
        <v>455</v>
      </c>
      <c r="D40" s="113">
        <v>1564</v>
      </c>
      <c r="E40" s="77">
        <v>301</v>
      </c>
      <c r="F40" s="113">
        <v>440</v>
      </c>
      <c r="G40" s="113">
        <v>76</v>
      </c>
      <c r="H40" s="113">
        <v>252</v>
      </c>
      <c r="I40" s="113">
        <v>48</v>
      </c>
      <c r="J40" s="113">
        <v>305</v>
      </c>
      <c r="K40" s="113">
        <v>27</v>
      </c>
      <c r="L40" s="113">
        <v>412</v>
      </c>
      <c r="M40" s="113">
        <v>1</v>
      </c>
      <c r="N40" s="113">
        <v>34</v>
      </c>
      <c r="O40" s="113">
        <v>2</v>
      </c>
      <c r="P40" s="113">
        <v>121</v>
      </c>
      <c r="Q40" s="112" t="s">
        <v>241</v>
      </c>
      <c r="R40" s="112" t="s">
        <v>241</v>
      </c>
      <c r="S40" s="112" t="s">
        <v>241</v>
      </c>
      <c r="T40" s="112" t="s">
        <v>241</v>
      </c>
      <c r="U40" s="247"/>
    </row>
    <row r="41" spans="1:21" ht="15.75" customHeight="1">
      <c r="A41" s="247"/>
      <c r="B41" s="143" t="s">
        <v>309</v>
      </c>
      <c r="C41" s="113">
        <v>562</v>
      </c>
      <c r="D41" s="113">
        <v>6867</v>
      </c>
      <c r="E41" s="77">
        <v>153</v>
      </c>
      <c r="F41" s="113">
        <v>234</v>
      </c>
      <c r="G41" s="113">
        <v>92</v>
      </c>
      <c r="H41" s="113">
        <v>318</v>
      </c>
      <c r="I41" s="113">
        <v>151</v>
      </c>
      <c r="J41" s="113">
        <v>1017</v>
      </c>
      <c r="K41" s="113">
        <v>118</v>
      </c>
      <c r="L41" s="113">
        <v>1860</v>
      </c>
      <c r="M41" s="113">
        <v>29</v>
      </c>
      <c r="N41" s="113">
        <v>1152</v>
      </c>
      <c r="O41" s="113">
        <v>12</v>
      </c>
      <c r="P41" s="113">
        <v>979</v>
      </c>
      <c r="Q41" s="113">
        <v>6</v>
      </c>
      <c r="R41" s="113">
        <v>900</v>
      </c>
      <c r="S41" s="113">
        <v>1</v>
      </c>
      <c r="T41" s="113">
        <v>407</v>
      </c>
      <c r="U41" s="247"/>
    </row>
    <row r="42" spans="1:21" ht="15.75" customHeight="1">
      <c r="A42" s="247"/>
      <c r="B42" s="56" t="s">
        <v>114</v>
      </c>
      <c r="C42" s="113">
        <v>223</v>
      </c>
      <c r="D42" s="113">
        <v>2434</v>
      </c>
      <c r="E42" s="77">
        <v>62</v>
      </c>
      <c r="F42" s="113">
        <v>92</v>
      </c>
      <c r="G42" s="113">
        <v>49</v>
      </c>
      <c r="H42" s="113">
        <v>173</v>
      </c>
      <c r="I42" s="113">
        <v>51</v>
      </c>
      <c r="J42" s="113">
        <v>346</v>
      </c>
      <c r="K42" s="113">
        <v>42</v>
      </c>
      <c r="L42" s="113">
        <v>659</v>
      </c>
      <c r="M42" s="113">
        <v>10</v>
      </c>
      <c r="N42" s="113">
        <v>393</v>
      </c>
      <c r="O42" s="113">
        <v>7</v>
      </c>
      <c r="P42" s="113">
        <v>465</v>
      </c>
      <c r="Q42" s="113">
        <v>2</v>
      </c>
      <c r="R42" s="113">
        <v>306</v>
      </c>
      <c r="S42" s="112" t="s">
        <v>241</v>
      </c>
      <c r="T42" s="112" t="s">
        <v>241</v>
      </c>
      <c r="U42" s="247"/>
    </row>
    <row r="43" spans="1:21" ht="15.75" customHeight="1">
      <c r="A43" s="247"/>
      <c r="B43" s="56" t="s">
        <v>115</v>
      </c>
      <c r="C43" s="113">
        <v>431</v>
      </c>
      <c r="D43" s="113">
        <v>5811</v>
      </c>
      <c r="E43" s="77">
        <v>148</v>
      </c>
      <c r="F43" s="113">
        <v>230</v>
      </c>
      <c r="G43" s="113">
        <v>89</v>
      </c>
      <c r="H43" s="113">
        <v>309</v>
      </c>
      <c r="I43" s="113">
        <v>85</v>
      </c>
      <c r="J43" s="113">
        <v>551</v>
      </c>
      <c r="K43" s="113">
        <v>63</v>
      </c>
      <c r="L43" s="113">
        <v>1052</v>
      </c>
      <c r="M43" s="113">
        <v>18</v>
      </c>
      <c r="N43" s="113">
        <v>661</v>
      </c>
      <c r="O43" s="113">
        <v>16</v>
      </c>
      <c r="P43" s="113">
        <v>1066</v>
      </c>
      <c r="Q43" s="113">
        <v>12</v>
      </c>
      <c r="R43" s="113">
        <v>1942</v>
      </c>
      <c r="S43" s="112" t="s">
        <v>241</v>
      </c>
      <c r="T43" s="112" t="s">
        <v>241</v>
      </c>
      <c r="U43" s="247"/>
    </row>
    <row r="44" spans="1:21" ht="15.75" customHeight="1">
      <c r="A44" s="247"/>
      <c r="B44" s="56" t="s">
        <v>310</v>
      </c>
      <c r="C44" s="113">
        <v>2949</v>
      </c>
      <c r="D44" s="113">
        <v>10298</v>
      </c>
      <c r="E44" s="77">
        <v>1918</v>
      </c>
      <c r="F44" s="113">
        <v>2470</v>
      </c>
      <c r="G44" s="113">
        <v>480</v>
      </c>
      <c r="H44" s="113">
        <v>1624</v>
      </c>
      <c r="I44" s="113">
        <v>376</v>
      </c>
      <c r="J44" s="113">
        <v>2378</v>
      </c>
      <c r="K44" s="113">
        <v>152</v>
      </c>
      <c r="L44" s="113">
        <v>2360</v>
      </c>
      <c r="M44" s="113">
        <v>12</v>
      </c>
      <c r="N44" s="113">
        <v>426</v>
      </c>
      <c r="O44" s="113">
        <v>7</v>
      </c>
      <c r="P44" s="113">
        <v>441</v>
      </c>
      <c r="Q44" s="113">
        <v>4</v>
      </c>
      <c r="R44" s="113">
        <v>599</v>
      </c>
      <c r="S44" s="112" t="s">
        <v>241</v>
      </c>
      <c r="T44" s="112" t="s">
        <v>241</v>
      </c>
      <c r="U44" s="247"/>
    </row>
    <row r="45" spans="1:21" ht="15.75" customHeight="1">
      <c r="A45" s="247"/>
      <c r="B45" s="56" t="s">
        <v>196</v>
      </c>
      <c r="C45" s="113">
        <v>1710</v>
      </c>
      <c r="D45" s="113">
        <v>16704</v>
      </c>
      <c r="E45" s="77">
        <v>651</v>
      </c>
      <c r="F45" s="113">
        <v>974</v>
      </c>
      <c r="G45" s="113">
        <v>313</v>
      </c>
      <c r="H45" s="113">
        <v>1088</v>
      </c>
      <c r="I45" s="113">
        <v>451</v>
      </c>
      <c r="J45" s="113">
        <v>2925</v>
      </c>
      <c r="K45" s="113">
        <v>218</v>
      </c>
      <c r="L45" s="113">
        <v>3497</v>
      </c>
      <c r="M45" s="113">
        <v>26</v>
      </c>
      <c r="N45" s="113">
        <v>975</v>
      </c>
      <c r="O45" s="113">
        <v>27</v>
      </c>
      <c r="P45" s="113">
        <v>1972</v>
      </c>
      <c r="Q45" s="113">
        <v>21</v>
      </c>
      <c r="R45" s="113">
        <v>3495</v>
      </c>
      <c r="S45" s="113">
        <v>3</v>
      </c>
      <c r="T45" s="113">
        <v>1778</v>
      </c>
      <c r="U45" s="247"/>
    </row>
    <row r="46" spans="1:21" ht="15.75" customHeight="1">
      <c r="A46" s="247"/>
      <c r="B46" s="56" t="s">
        <v>311</v>
      </c>
      <c r="C46" s="113">
        <v>9</v>
      </c>
      <c r="D46" s="113">
        <v>36</v>
      </c>
      <c r="E46" s="77">
        <v>6</v>
      </c>
      <c r="F46" s="113">
        <v>7</v>
      </c>
      <c r="G46" s="113">
        <v>1</v>
      </c>
      <c r="H46" s="113">
        <v>4</v>
      </c>
      <c r="I46" s="113">
        <v>1</v>
      </c>
      <c r="J46" s="113">
        <v>6</v>
      </c>
      <c r="K46" s="113">
        <v>1</v>
      </c>
      <c r="L46" s="113">
        <v>19</v>
      </c>
      <c r="M46" s="112" t="s">
        <v>241</v>
      </c>
      <c r="N46" s="112" t="s">
        <v>241</v>
      </c>
      <c r="O46" s="112" t="s">
        <v>241</v>
      </c>
      <c r="P46" s="112" t="s">
        <v>241</v>
      </c>
      <c r="Q46" s="112" t="s">
        <v>241</v>
      </c>
      <c r="R46" s="112" t="s">
        <v>241</v>
      </c>
      <c r="S46" s="112" t="s">
        <v>241</v>
      </c>
      <c r="T46" s="112" t="s">
        <v>241</v>
      </c>
      <c r="U46" s="247"/>
    </row>
    <row r="47" spans="1:21" ht="15.75" customHeight="1">
      <c r="A47" s="247"/>
      <c r="B47" s="56" t="s">
        <v>312</v>
      </c>
      <c r="C47" s="113">
        <v>66</v>
      </c>
      <c r="D47" s="113">
        <v>977</v>
      </c>
      <c r="E47" s="77">
        <v>9</v>
      </c>
      <c r="F47" s="113">
        <v>15</v>
      </c>
      <c r="G47" s="113">
        <v>10</v>
      </c>
      <c r="H47" s="113">
        <v>36</v>
      </c>
      <c r="I47" s="113">
        <v>16</v>
      </c>
      <c r="J47" s="113">
        <v>104</v>
      </c>
      <c r="K47" s="113">
        <v>22</v>
      </c>
      <c r="L47" s="113">
        <v>335</v>
      </c>
      <c r="M47" s="113">
        <v>7</v>
      </c>
      <c r="N47" s="113">
        <v>307</v>
      </c>
      <c r="O47" s="113">
        <v>1</v>
      </c>
      <c r="P47" s="113">
        <v>53</v>
      </c>
      <c r="Q47" s="113">
        <v>1</v>
      </c>
      <c r="R47" s="113">
        <v>127</v>
      </c>
      <c r="S47" s="112" t="s">
        <v>241</v>
      </c>
      <c r="T47" s="112" t="s">
        <v>241</v>
      </c>
      <c r="U47" s="247"/>
    </row>
    <row r="48" spans="1:21" ht="15.75" customHeight="1">
      <c r="A48" s="247"/>
      <c r="B48" s="56" t="s">
        <v>313</v>
      </c>
      <c r="C48" s="113">
        <v>1658</v>
      </c>
      <c r="D48" s="113">
        <v>3628</v>
      </c>
      <c r="E48" s="77">
        <v>1238</v>
      </c>
      <c r="F48" s="113">
        <v>1828</v>
      </c>
      <c r="G48" s="113">
        <v>332</v>
      </c>
      <c r="H48" s="113">
        <v>1117</v>
      </c>
      <c r="I48" s="113">
        <v>75</v>
      </c>
      <c r="J48" s="113">
        <v>461</v>
      </c>
      <c r="K48" s="113">
        <v>11</v>
      </c>
      <c r="L48" s="113">
        <v>155</v>
      </c>
      <c r="M48" s="113">
        <v>2</v>
      </c>
      <c r="N48" s="113">
        <v>67</v>
      </c>
      <c r="O48" s="112" t="s">
        <v>241</v>
      </c>
      <c r="P48" s="112" t="s">
        <v>241</v>
      </c>
      <c r="Q48" s="112" t="s">
        <v>241</v>
      </c>
      <c r="R48" s="112" t="s">
        <v>241</v>
      </c>
      <c r="S48" s="112" t="s">
        <v>241</v>
      </c>
      <c r="T48" s="112" t="s">
        <v>241</v>
      </c>
      <c r="U48" s="247"/>
    </row>
    <row r="49" spans="1:21" ht="15.75" customHeight="1">
      <c r="A49" s="247"/>
      <c r="B49" s="56" t="s">
        <v>314</v>
      </c>
      <c r="C49" s="113">
        <v>257</v>
      </c>
      <c r="D49" s="113">
        <v>4656</v>
      </c>
      <c r="E49" s="77">
        <v>63</v>
      </c>
      <c r="F49" s="113">
        <v>98</v>
      </c>
      <c r="G49" s="113">
        <v>34</v>
      </c>
      <c r="H49" s="113">
        <v>123</v>
      </c>
      <c r="I49" s="113">
        <v>56</v>
      </c>
      <c r="J49" s="113">
        <v>376</v>
      </c>
      <c r="K49" s="113">
        <v>74</v>
      </c>
      <c r="L49" s="113">
        <v>1097</v>
      </c>
      <c r="M49" s="113">
        <v>12</v>
      </c>
      <c r="N49" s="113">
        <v>475</v>
      </c>
      <c r="O49" s="113">
        <v>13</v>
      </c>
      <c r="P49" s="113">
        <v>945</v>
      </c>
      <c r="Q49" s="113">
        <v>3</v>
      </c>
      <c r="R49" s="113">
        <v>416</v>
      </c>
      <c r="S49" s="113">
        <v>2</v>
      </c>
      <c r="T49" s="113">
        <v>1126</v>
      </c>
      <c r="U49" s="247"/>
    </row>
    <row r="50" spans="1:21" ht="15.75" customHeight="1">
      <c r="A50" s="247"/>
      <c r="B50" s="56" t="s">
        <v>116</v>
      </c>
      <c r="C50" s="113">
        <v>354</v>
      </c>
      <c r="D50" s="113">
        <v>4159</v>
      </c>
      <c r="E50" s="77">
        <v>64</v>
      </c>
      <c r="F50" s="113">
        <v>107</v>
      </c>
      <c r="G50" s="113">
        <v>49</v>
      </c>
      <c r="H50" s="113">
        <v>170</v>
      </c>
      <c r="I50" s="113">
        <v>72</v>
      </c>
      <c r="J50" s="113">
        <v>515</v>
      </c>
      <c r="K50" s="113">
        <v>152</v>
      </c>
      <c r="L50" s="113">
        <v>2301</v>
      </c>
      <c r="M50" s="113">
        <v>9</v>
      </c>
      <c r="N50" s="113">
        <v>345</v>
      </c>
      <c r="O50" s="113">
        <v>7</v>
      </c>
      <c r="P50" s="113">
        <v>456</v>
      </c>
      <c r="Q50" s="113">
        <v>1</v>
      </c>
      <c r="R50" s="113">
        <v>265</v>
      </c>
      <c r="S50" s="112" t="s">
        <v>241</v>
      </c>
      <c r="T50" s="112" t="s">
        <v>241</v>
      </c>
      <c r="U50" s="247"/>
    </row>
    <row r="51" spans="1:21" ht="15.75" customHeight="1">
      <c r="A51" s="247"/>
      <c r="B51" s="56" t="s">
        <v>315</v>
      </c>
      <c r="C51" s="113">
        <v>10</v>
      </c>
      <c r="D51" s="113">
        <v>134</v>
      </c>
      <c r="E51" s="70">
        <v>3</v>
      </c>
      <c r="F51" s="112">
        <v>6</v>
      </c>
      <c r="G51" s="112">
        <v>1</v>
      </c>
      <c r="H51" s="112">
        <v>4</v>
      </c>
      <c r="I51" s="112">
        <v>2</v>
      </c>
      <c r="J51" s="112">
        <v>16</v>
      </c>
      <c r="K51" s="112">
        <v>3</v>
      </c>
      <c r="L51" s="112">
        <v>63</v>
      </c>
      <c r="M51" s="112">
        <v>1</v>
      </c>
      <c r="N51" s="112">
        <v>45</v>
      </c>
      <c r="O51" s="112" t="s">
        <v>241</v>
      </c>
      <c r="P51" s="112" t="s">
        <v>241</v>
      </c>
      <c r="Q51" s="112" t="s">
        <v>241</v>
      </c>
      <c r="R51" s="112" t="s">
        <v>241</v>
      </c>
      <c r="S51" s="112" t="s">
        <v>241</v>
      </c>
      <c r="T51" s="112" t="s">
        <v>241</v>
      </c>
      <c r="U51" s="247"/>
    </row>
    <row r="52" spans="1:21" ht="15.75" customHeight="1">
      <c r="A52" s="247"/>
      <c r="B52" s="56" t="s">
        <v>117</v>
      </c>
      <c r="C52" s="113">
        <v>493</v>
      </c>
      <c r="D52" s="113">
        <v>1840</v>
      </c>
      <c r="E52" s="70">
        <v>309</v>
      </c>
      <c r="F52" s="112">
        <v>402</v>
      </c>
      <c r="G52" s="112">
        <v>83</v>
      </c>
      <c r="H52" s="112">
        <v>287</v>
      </c>
      <c r="I52" s="112">
        <v>70</v>
      </c>
      <c r="J52" s="112">
        <v>453</v>
      </c>
      <c r="K52" s="112">
        <v>27</v>
      </c>
      <c r="L52" s="112">
        <v>429</v>
      </c>
      <c r="M52" s="112" t="s">
        <v>241</v>
      </c>
      <c r="N52" s="112" t="s">
        <v>241</v>
      </c>
      <c r="O52" s="112">
        <v>4</v>
      </c>
      <c r="P52" s="112">
        <v>269</v>
      </c>
      <c r="Q52" s="112" t="s">
        <v>241</v>
      </c>
      <c r="R52" s="112" t="s">
        <v>241</v>
      </c>
      <c r="S52" s="112" t="s">
        <v>241</v>
      </c>
      <c r="T52" s="112" t="s">
        <v>241</v>
      </c>
      <c r="U52" s="247"/>
    </row>
    <row r="53" spans="1:21" ht="15.75" customHeight="1">
      <c r="A53" s="272"/>
      <c r="B53" s="57" t="s">
        <v>118</v>
      </c>
      <c r="C53" s="226">
        <v>52</v>
      </c>
      <c r="D53" s="120">
        <v>257</v>
      </c>
      <c r="E53" s="71">
        <v>33</v>
      </c>
      <c r="F53" s="120">
        <v>41</v>
      </c>
      <c r="G53" s="120">
        <v>7</v>
      </c>
      <c r="H53" s="120">
        <v>24</v>
      </c>
      <c r="I53" s="120">
        <v>8</v>
      </c>
      <c r="J53" s="120">
        <v>56</v>
      </c>
      <c r="K53" s="120">
        <v>3</v>
      </c>
      <c r="L53" s="120">
        <v>58</v>
      </c>
      <c r="M53" s="120" t="s">
        <v>241</v>
      </c>
      <c r="N53" s="120" t="s">
        <v>241</v>
      </c>
      <c r="O53" s="120">
        <v>1</v>
      </c>
      <c r="P53" s="120">
        <v>78</v>
      </c>
      <c r="Q53" s="120" t="s">
        <v>241</v>
      </c>
      <c r="R53" s="120" t="s">
        <v>241</v>
      </c>
      <c r="S53" s="120" t="s">
        <v>241</v>
      </c>
      <c r="T53" s="120" t="s">
        <v>241</v>
      </c>
      <c r="U53" s="247"/>
    </row>
    <row r="54" spans="1:21" ht="15.75" customHeight="1">
      <c r="A54" s="247"/>
      <c r="B54" s="247"/>
      <c r="C54" s="247"/>
      <c r="D54" s="1"/>
      <c r="E54" s="1"/>
      <c r="F54" s="247"/>
      <c r="G54" s="247"/>
      <c r="H54" s="247"/>
      <c r="I54" s="247"/>
      <c r="J54" s="247"/>
      <c r="K54" s="247"/>
      <c r="L54" s="247"/>
      <c r="M54" s="247"/>
      <c r="N54" s="247"/>
      <c r="O54" s="247"/>
      <c r="P54" s="247"/>
      <c r="Q54" s="247"/>
      <c r="R54" s="247"/>
      <c r="S54" s="247"/>
      <c r="T54" s="247"/>
      <c r="U54" s="247"/>
    </row>
    <row r="55" spans="1:21" ht="15.75" customHeight="1">
      <c r="A55" s="247"/>
      <c r="B55" s="247"/>
      <c r="C55" s="247"/>
      <c r="D55" s="1"/>
      <c r="E55" s="1"/>
      <c r="F55" s="247"/>
      <c r="G55" s="247"/>
      <c r="H55" s="247"/>
      <c r="I55" s="247"/>
      <c r="J55" s="247"/>
      <c r="K55" s="247"/>
      <c r="L55" s="247"/>
      <c r="M55" s="247"/>
      <c r="N55" s="247"/>
      <c r="O55" s="247"/>
      <c r="P55" s="247"/>
      <c r="Q55" s="247"/>
      <c r="R55" s="247"/>
      <c r="S55" s="247"/>
      <c r="T55" s="247"/>
      <c r="U55" s="247"/>
    </row>
    <row r="56" spans="1:21" ht="15.75" customHeight="1">
      <c r="A56" s="247"/>
      <c r="B56" s="247"/>
      <c r="C56" s="247"/>
      <c r="D56" s="1"/>
      <c r="E56" s="1"/>
      <c r="F56" s="247"/>
      <c r="G56" s="247"/>
      <c r="H56" s="247"/>
      <c r="I56" s="247"/>
      <c r="J56" s="247"/>
      <c r="K56" s="247"/>
      <c r="L56" s="247"/>
      <c r="M56" s="247"/>
      <c r="N56" s="247"/>
      <c r="O56" s="247"/>
      <c r="P56" s="247"/>
      <c r="Q56" s="247"/>
      <c r="R56" s="247"/>
      <c r="S56" s="247"/>
      <c r="T56" s="247"/>
      <c r="U56" s="247"/>
    </row>
    <row r="57" spans="1:21" ht="15.75" customHeight="1">
      <c r="A57" s="247"/>
      <c r="B57" s="247"/>
      <c r="C57" s="260"/>
      <c r="D57" s="5"/>
      <c r="E57" s="5"/>
      <c r="F57" s="260"/>
      <c r="G57" s="260"/>
      <c r="H57" s="247"/>
      <c r="I57" s="247"/>
      <c r="J57" s="247"/>
      <c r="K57" s="247"/>
      <c r="L57" s="247"/>
      <c r="M57" s="247"/>
      <c r="N57" s="247"/>
      <c r="O57" s="247"/>
      <c r="P57" s="247"/>
      <c r="Q57" s="247"/>
      <c r="R57" s="247"/>
      <c r="S57" s="247"/>
      <c r="T57" s="247"/>
      <c r="U57" s="247"/>
    </row>
    <row r="58" spans="1:21" ht="15.75" customHeight="1">
      <c r="A58" s="247"/>
      <c r="B58" s="247"/>
      <c r="C58" s="260"/>
      <c r="D58" s="5"/>
      <c r="E58" s="5"/>
      <c r="F58" s="260"/>
      <c r="G58" s="260"/>
      <c r="H58" s="247"/>
      <c r="I58" s="247"/>
      <c r="J58" s="247"/>
      <c r="K58" s="247"/>
      <c r="L58" s="247"/>
      <c r="M58" s="247"/>
      <c r="N58" s="247"/>
      <c r="O58" s="247"/>
      <c r="P58" s="247"/>
      <c r="Q58" s="247"/>
      <c r="R58" s="247"/>
      <c r="S58" s="247"/>
      <c r="T58" s="247"/>
      <c r="U58" s="247"/>
    </row>
    <row r="59" spans="1:21" ht="15.75" customHeight="1">
      <c r="A59" s="247"/>
      <c r="B59" s="247"/>
      <c r="C59" s="260"/>
      <c r="D59" s="260"/>
      <c r="E59" s="260"/>
      <c r="F59" s="260"/>
      <c r="G59" s="260"/>
      <c r="H59" s="247"/>
      <c r="I59" s="247"/>
      <c r="J59" s="247"/>
      <c r="K59" s="247"/>
      <c r="L59" s="247"/>
      <c r="M59" s="247"/>
      <c r="N59" s="247"/>
      <c r="O59" s="247"/>
      <c r="P59" s="247"/>
      <c r="Q59" s="247"/>
      <c r="R59" s="247"/>
      <c r="S59" s="247"/>
      <c r="T59" s="247"/>
      <c r="U59" s="247"/>
    </row>
    <row r="60" spans="1:21" ht="15.75" customHeight="1">
      <c r="A60" s="247"/>
      <c r="B60" s="247"/>
      <c r="C60" s="260"/>
      <c r="D60" s="260"/>
      <c r="E60" s="260"/>
      <c r="F60" s="260"/>
      <c r="G60" s="260"/>
      <c r="H60" s="247"/>
      <c r="I60" s="247"/>
      <c r="J60" s="247"/>
      <c r="K60" s="247"/>
      <c r="L60" s="247"/>
      <c r="M60" s="247"/>
      <c r="N60" s="247"/>
      <c r="O60" s="247"/>
      <c r="P60" s="247"/>
      <c r="Q60" s="247"/>
      <c r="R60" s="247"/>
      <c r="S60" s="247"/>
      <c r="T60" s="247"/>
      <c r="U60" s="247"/>
    </row>
    <row r="61" spans="1:21" ht="15.75" customHeight="1">
      <c r="A61" s="247"/>
      <c r="B61" s="247"/>
      <c r="C61" s="260"/>
      <c r="D61" s="260"/>
      <c r="E61" s="260"/>
      <c r="F61" s="260"/>
      <c r="G61" s="260"/>
      <c r="H61" s="247"/>
      <c r="I61" s="247"/>
      <c r="J61" s="247"/>
      <c r="K61" s="247"/>
      <c r="L61" s="247"/>
      <c r="M61" s="247"/>
      <c r="N61" s="247"/>
      <c r="O61" s="247"/>
      <c r="P61" s="247"/>
      <c r="Q61" s="247"/>
      <c r="R61" s="247"/>
      <c r="S61" s="247"/>
      <c r="T61" s="247"/>
      <c r="U61" s="247"/>
    </row>
  </sheetData>
  <sheetProtection/>
  <mergeCells count="29">
    <mergeCell ref="A4:T4"/>
    <mergeCell ref="M7:M8"/>
    <mergeCell ref="N7:N8"/>
    <mergeCell ref="S7:S8"/>
    <mergeCell ref="T7:T8"/>
    <mergeCell ref="O7:O8"/>
    <mergeCell ref="P7:P8"/>
    <mergeCell ref="Q7:Q8"/>
    <mergeCell ref="R7:R8"/>
    <mergeCell ref="M6:N6"/>
    <mergeCell ref="O6:P6"/>
    <mergeCell ref="Q6:R6"/>
    <mergeCell ref="S6:T6"/>
    <mergeCell ref="I6:J6"/>
    <mergeCell ref="K6:L6"/>
    <mergeCell ref="I7:I8"/>
    <mergeCell ref="J7:J8"/>
    <mergeCell ref="K7:K8"/>
    <mergeCell ref="L7:L8"/>
    <mergeCell ref="A6:B8"/>
    <mergeCell ref="C6:D6"/>
    <mergeCell ref="E6:F6"/>
    <mergeCell ref="G6:H6"/>
    <mergeCell ref="C7:C8"/>
    <mergeCell ref="D7:D8"/>
    <mergeCell ref="E7:E8"/>
    <mergeCell ref="F7:F8"/>
    <mergeCell ref="G7:G8"/>
    <mergeCell ref="H7:H8"/>
  </mergeCells>
  <printOptions horizontalCentered="1"/>
  <pageMargins left="0.5905511811023623" right="0.5905511811023623" top="0.5905511811023623" bottom="0.3937007874015748" header="0" footer="0"/>
  <pageSetup fitToHeight="1" fitToWidth="1" horizontalDpi="600" verticalDpi="600" orientation="landscape" paperSize="8" scale="94" r:id="rId1"/>
</worksheet>
</file>

<file path=xl/worksheets/sheet9.xml><?xml version="1.0" encoding="utf-8"?>
<worksheet xmlns="http://schemas.openxmlformats.org/spreadsheetml/2006/main" xmlns:r="http://schemas.openxmlformats.org/officeDocument/2006/relationships">
  <sheetPr>
    <pageSetUpPr fitToPage="1"/>
  </sheetPr>
  <dimension ref="A1:S63"/>
  <sheetViews>
    <sheetView tabSelected="1" zoomScaleSheetLayoutView="75" zoomScalePageLayoutView="0" workbookViewId="0" topLeftCell="A1">
      <selection activeCell="B1" sqref="B1"/>
    </sheetView>
  </sheetViews>
  <sheetFormatPr defaultColWidth="9.00390625" defaultRowHeight="13.5"/>
  <cols>
    <col min="1" max="1" width="4.625" style="59" customWidth="1"/>
    <col min="2" max="2" width="21.875" style="59" customWidth="1"/>
    <col min="3" max="3" width="15.50390625" style="59" customWidth="1"/>
    <col min="4" max="4" width="13.625" style="59" customWidth="1"/>
    <col min="5" max="5" width="15.125" style="59" customWidth="1"/>
    <col min="6" max="6" width="14.875" style="59" customWidth="1"/>
    <col min="7" max="7" width="16.375" style="59" customWidth="1"/>
    <col min="8" max="8" width="20.125" style="59" customWidth="1"/>
    <col min="9" max="9" width="12.875" style="59" customWidth="1"/>
    <col min="10" max="10" width="13.50390625" style="59" customWidth="1"/>
    <col min="11" max="11" width="11.50390625" style="59" customWidth="1"/>
    <col min="12" max="12" width="12.75390625" style="59" customWidth="1"/>
    <col min="13" max="14" width="11.625" style="59" bestFit="1" customWidth="1"/>
    <col min="15" max="15" width="10.375" style="59" bestFit="1" customWidth="1"/>
    <col min="16" max="16" width="10.625" style="59" customWidth="1"/>
    <col min="17" max="18" width="14.75390625" style="59" customWidth="1"/>
    <col min="19" max="16384" width="9.00390625" style="59" customWidth="1"/>
  </cols>
  <sheetData>
    <row r="1" spans="1:18" ht="13.5">
      <c r="A1" s="243" t="s">
        <v>316</v>
      </c>
      <c r="R1" s="38" t="s">
        <v>317</v>
      </c>
    </row>
    <row r="2" spans="1:18" ht="13.5">
      <c r="A2" s="51"/>
      <c r="R2" s="38"/>
    </row>
    <row r="3" spans="1:18" ht="13.5">
      <c r="A3" s="51"/>
      <c r="R3" s="38"/>
    </row>
    <row r="4" spans="4:18" ht="17.25">
      <c r="D4" s="60"/>
      <c r="E4" s="60"/>
      <c r="F4" s="60"/>
      <c r="G4" s="60"/>
      <c r="H4" s="60"/>
      <c r="I4" s="60"/>
      <c r="J4" s="60"/>
      <c r="K4" s="60"/>
      <c r="L4" s="60"/>
      <c r="M4" s="60"/>
      <c r="N4" s="60"/>
      <c r="O4" s="60"/>
      <c r="P4" s="60"/>
      <c r="Q4" s="60"/>
      <c r="R4" s="60"/>
    </row>
    <row r="5" spans="1:18" ht="18.75">
      <c r="A5" s="525" t="s">
        <v>319</v>
      </c>
      <c r="B5" s="303"/>
      <c r="C5" s="303"/>
      <c r="D5" s="303"/>
      <c r="E5" s="303"/>
      <c r="F5" s="303"/>
      <c r="G5" s="303"/>
      <c r="H5" s="303"/>
      <c r="I5" s="303"/>
      <c r="J5" s="303"/>
      <c r="K5" s="303"/>
      <c r="L5" s="303"/>
      <c r="M5" s="303"/>
      <c r="N5" s="303"/>
      <c r="O5" s="303"/>
      <c r="P5" s="303"/>
      <c r="Q5" s="303"/>
      <c r="R5" s="303"/>
    </row>
    <row r="7" ht="14.25">
      <c r="A7" s="39" t="s">
        <v>197</v>
      </c>
    </row>
    <row r="8" spans="1:19" ht="18" thickBot="1">
      <c r="A8" s="541" t="s">
        <v>318</v>
      </c>
      <c r="B8" s="541"/>
      <c r="C8" s="541"/>
      <c r="D8" s="541"/>
      <c r="E8" s="541"/>
      <c r="F8" s="541"/>
      <c r="G8" s="541"/>
      <c r="H8" s="541"/>
      <c r="I8" s="541"/>
      <c r="J8" s="541"/>
      <c r="K8" s="541"/>
      <c r="L8" s="541"/>
      <c r="M8" s="541"/>
      <c r="N8" s="541"/>
      <c r="O8" s="541"/>
      <c r="P8" s="541"/>
      <c r="Q8" s="160"/>
      <c r="R8" s="159" t="s">
        <v>121</v>
      </c>
      <c r="S8" s="63"/>
    </row>
    <row r="9" spans="1:19" ht="14.25">
      <c r="A9" s="491" t="s">
        <v>320</v>
      </c>
      <c r="B9" s="492"/>
      <c r="C9" s="532" t="s">
        <v>122</v>
      </c>
      <c r="D9" s="535" t="s">
        <v>123</v>
      </c>
      <c r="E9" s="536"/>
      <c r="F9" s="536"/>
      <c r="G9" s="536"/>
      <c r="H9" s="537"/>
      <c r="I9" s="538" t="s">
        <v>124</v>
      </c>
      <c r="J9" s="539"/>
      <c r="K9" s="539"/>
      <c r="L9" s="539"/>
      <c r="M9" s="539"/>
      <c r="N9" s="539"/>
      <c r="O9" s="539"/>
      <c r="P9" s="539"/>
      <c r="Q9" s="540"/>
      <c r="R9" s="473" t="s">
        <v>125</v>
      </c>
      <c r="S9" s="63"/>
    </row>
    <row r="10" spans="1:19" ht="14.25">
      <c r="A10" s="493"/>
      <c r="B10" s="494"/>
      <c r="C10" s="533"/>
      <c r="D10" s="476" t="s">
        <v>126</v>
      </c>
      <c r="E10" s="477" t="s">
        <v>127</v>
      </c>
      <c r="F10" s="479" t="s">
        <v>209</v>
      </c>
      <c r="G10" s="483" t="s">
        <v>128</v>
      </c>
      <c r="H10" s="483" t="s">
        <v>210</v>
      </c>
      <c r="I10" s="526" t="s">
        <v>126</v>
      </c>
      <c r="J10" s="526"/>
      <c r="K10" s="528" t="s">
        <v>129</v>
      </c>
      <c r="L10" s="529"/>
      <c r="M10" s="545"/>
      <c r="N10" s="531"/>
      <c r="O10" s="531" t="s">
        <v>324</v>
      </c>
      <c r="P10" s="527"/>
      <c r="Q10" s="471" t="s">
        <v>130</v>
      </c>
      <c r="R10" s="474"/>
      <c r="S10" s="63"/>
    </row>
    <row r="11" spans="1:19" ht="14.25">
      <c r="A11" s="495"/>
      <c r="B11" s="496"/>
      <c r="C11" s="534"/>
      <c r="D11" s="476"/>
      <c r="E11" s="478"/>
      <c r="F11" s="480"/>
      <c r="G11" s="483"/>
      <c r="H11" s="483"/>
      <c r="I11" s="527"/>
      <c r="J11" s="527"/>
      <c r="K11" s="475"/>
      <c r="L11" s="530"/>
      <c r="M11" s="481" t="s">
        <v>131</v>
      </c>
      <c r="N11" s="482"/>
      <c r="O11" s="527"/>
      <c r="P11" s="527"/>
      <c r="Q11" s="472"/>
      <c r="R11" s="475"/>
      <c r="S11" s="63"/>
    </row>
    <row r="12" spans="1:19" ht="19.5" customHeight="1">
      <c r="A12" s="484" t="s">
        <v>321</v>
      </c>
      <c r="B12" s="162" t="s">
        <v>132</v>
      </c>
      <c r="C12" s="232">
        <v>3828724</v>
      </c>
      <c r="D12" s="194">
        <v>2454447</v>
      </c>
      <c r="E12" s="194">
        <v>779235</v>
      </c>
      <c r="F12" s="194">
        <v>933873</v>
      </c>
      <c r="G12" s="194">
        <v>466750</v>
      </c>
      <c r="H12" s="194">
        <v>274589</v>
      </c>
      <c r="I12" s="487">
        <v>1360741</v>
      </c>
      <c r="J12" s="487"/>
      <c r="K12" s="487">
        <f>SUM(K13:L20)</f>
        <v>1147704</v>
      </c>
      <c r="L12" s="488"/>
      <c r="M12" s="487">
        <f>SUM(M13:N20)</f>
        <v>9159</v>
      </c>
      <c r="N12" s="488"/>
      <c r="O12" s="487">
        <v>19936</v>
      </c>
      <c r="P12" s="488"/>
      <c r="Q12" s="194">
        <f>SUM(Q13:Q20)</f>
        <v>193101</v>
      </c>
      <c r="R12" s="194">
        <f>SUM(R13:R20)</f>
        <v>13535</v>
      </c>
      <c r="S12" s="63"/>
    </row>
    <row r="13" spans="1:19" ht="19.5" customHeight="1">
      <c r="A13" s="485"/>
      <c r="B13" s="49" t="s">
        <v>133</v>
      </c>
      <c r="C13" s="117">
        <v>34912</v>
      </c>
      <c r="D13" s="70">
        <v>15299</v>
      </c>
      <c r="E13" s="77">
        <v>7559</v>
      </c>
      <c r="F13" s="77">
        <v>2125</v>
      </c>
      <c r="G13" s="77">
        <v>1173</v>
      </c>
      <c r="H13" s="77">
        <v>4442</v>
      </c>
      <c r="I13" s="500">
        <v>19559</v>
      </c>
      <c r="J13" s="500"/>
      <c r="K13" s="490">
        <v>16650</v>
      </c>
      <c r="L13" s="490"/>
      <c r="M13" s="490">
        <v>483</v>
      </c>
      <c r="N13" s="490"/>
      <c r="O13" s="490">
        <v>1274</v>
      </c>
      <c r="P13" s="490"/>
      <c r="Q13" s="77">
        <v>1634</v>
      </c>
      <c r="R13" s="77">
        <v>54</v>
      </c>
      <c r="S13" s="63"/>
    </row>
    <row r="14" spans="1:19" ht="19.5" customHeight="1">
      <c r="A14" s="485"/>
      <c r="B14" s="49" t="s">
        <v>134</v>
      </c>
      <c r="C14" s="117">
        <v>24492</v>
      </c>
      <c r="D14" s="70">
        <v>14874</v>
      </c>
      <c r="E14" s="77">
        <v>5826</v>
      </c>
      <c r="F14" s="77">
        <v>5402</v>
      </c>
      <c r="G14" s="77">
        <v>906</v>
      </c>
      <c r="H14" s="77">
        <v>2741</v>
      </c>
      <c r="I14" s="500">
        <f aca="true" t="shared" si="0" ref="I14:I19">SUM(K14,O14,Q14)</f>
        <v>9362</v>
      </c>
      <c r="J14" s="500"/>
      <c r="K14" s="490">
        <v>7823</v>
      </c>
      <c r="L14" s="490"/>
      <c r="M14" s="490" t="s">
        <v>241</v>
      </c>
      <c r="N14" s="490"/>
      <c r="O14" s="490">
        <v>198</v>
      </c>
      <c r="P14" s="490"/>
      <c r="Q14" s="77">
        <v>1341</v>
      </c>
      <c r="R14" s="77">
        <v>256</v>
      </c>
      <c r="S14" s="63"/>
    </row>
    <row r="15" spans="1:18" ht="19.5" customHeight="1">
      <c r="A15" s="485"/>
      <c r="B15" s="49" t="s">
        <v>135</v>
      </c>
      <c r="C15" s="117">
        <v>488351</v>
      </c>
      <c r="D15" s="70">
        <v>377714</v>
      </c>
      <c r="E15" s="77">
        <v>130720</v>
      </c>
      <c r="F15" s="77">
        <v>121882</v>
      </c>
      <c r="G15" s="77">
        <v>65366</v>
      </c>
      <c r="H15" s="77">
        <v>59745</v>
      </c>
      <c r="I15" s="500">
        <f t="shared" si="0"/>
        <v>110152</v>
      </c>
      <c r="J15" s="500"/>
      <c r="K15" s="490">
        <v>87452</v>
      </c>
      <c r="L15" s="490"/>
      <c r="M15" s="490">
        <v>194</v>
      </c>
      <c r="N15" s="490"/>
      <c r="O15" s="490">
        <v>708</v>
      </c>
      <c r="P15" s="490"/>
      <c r="Q15" s="77">
        <v>21992</v>
      </c>
      <c r="R15" s="77">
        <v>485</v>
      </c>
    </row>
    <row r="16" spans="1:18" ht="19.5" customHeight="1">
      <c r="A16" s="485"/>
      <c r="B16" s="49" t="s">
        <v>136</v>
      </c>
      <c r="C16" s="117">
        <v>1441783</v>
      </c>
      <c r="D16" s="70">
        <v>890576</v>
      </c>
      <c r="E16" s="77">
        <v>270805</v>
      </c>
      <c r="F16" s="77">
        <v>334255</v>
      </c>
      <c r="G16" s="77">
        <v>187593</v>
      </c>
      <c r="H16" s="77">
        <v>97924</v>
      </c>
      <c r="I16" s="500">
        <f t="shared" si="0"/>
        <v>543463</v>
      </c>
      <c r="J16" s="500"/>
      <c r="K16" s="490">
        <v>479939</v>
      </c>
      <c r="L16" s="490"/>
      <c r="M16" s="490">
        <v>3457</v>
      </c>
      <c r="N16" s="490"/>
      <c r="O16" s="490">
        <v>5880</v>
      </c>
      <c r="P16" s="490"/>
      <c r="Q16" s="77">
        <v>57644</v>
      </c>
      <c r="R16" s="77">
        <v>7744</v>
      </c>
    </row>
    <row r="17" spans="1:18" ht="19.5" customHeight="1">
      <c r="A17" s="485"/>
      <c r="B17" s="49" t="s">
        <v>137</v>
      </c>
      <c r="C17" s="117">
        <v>1009</v>
      </c>
      <c r="D17" s="70">
        <v>282</v>
      </c>
      <c r="E17" s="77">
        <v>152</v>
      </c>
      <c r="F17" s="77">
        <v>65</v>
      </c>
      <c r="G17" s="77">
        <v>23</v>
      </c>
      <c r="H17" s="77">
        <v>42</v>
      </c>
      <c r="I17" s="500">
        <f t="shared" si="0"/>
        <v>727</v>
      </c>
      <c r="J17" s="500"/>
      <c r="K17" s="490">
        <v>700</v>
      </c>
      <c r="L17" s="490"/>
      <c r="M17" s="490">
        <v>9</v>
      </c>
      <c r="N17" s="490"/>
      <c r="O17" s="490" t="s">
        <v>241</v>
      </c>
      <c r="P17" s="490"/>
      <c r="Q17" s="77">
        <v>27</v>
      </c>
      <c r="R17" s="77" t="s">
        <v>241</v>
      </c>
    </row>
    <row r="18" spans="1:18" ht="19.5" customHeight="1">
      <c r="A18" s="485"/>
      <c r="B18" s="49" t="s">
        <v>138</v>
      </c>
      <c r="C18" s="117">
        <v>89760</v>
      </c>
      <c r="D18" s="70">
        <v>36607</v>
      </c>
      <c r="E18" s="77">
        <v>16392</v>
      </c>
      <c r="F18" s="77">
        <v>14308</v>
      </c>
      <c r="G18" s="77">
        <v>338</v>
      </c>
      <c r="H18" s="77">
        <v>5569</v>
      </c>
      <c r="I18" s="500">
        <f t="shared" si="0"/>
        <v>53102</v>
      </c>
      <c r="J18" s="500"/>
      <c r="K18" s="490">
        <v>44245</v>
      </c>
      <c r="L18" s="490"/>
      <c r="M18" s="490">
        <v>1786</v>
      </c>
      <c r="N18" s="490"/>
      <c r="O18" s="490">
        <v>232</v>
      </c>
      <c r="P18" s="490"/>
      <c r="Q18" s="77">
        <v>8625</v>
      </c>
      <c r="R18" s="77">
        <v>51</v>
      </c>
    </row>
    <row r="19" spans="1:18" ht="19.5" customHeight="1">
      <c r="A19" s="485"/>
      <c r="B19" s="49" t="s">
        <v>139</v>
      </c>
      <c r="C19" s="117">
        <v>1413072</v>
      </c>
      <c r="D19" s="70">
        <v>999543</v>
      </c>
      <c r="E19" s="77">
        <v>292964</v>
      </c>
      <c r="F19" s="77">
        <v>421647</v>
      </c>
      <c r="G19" s="77">
        <v>195597</v>
      </c>
      <c r="H19" s="77">
        <v>89336</v>
      </c>
      <c r="I19" s="500">
        <f t="shared" si="0"/>
        <v>411467</v>
      </c>
      <c r="J19" s="500"/>
      <c r="K19" s="490">
        <v>316226</v>
      </c>
      <c r="L19" s="490"/>
      <c r="M19" s="490">
        <v>1782</v>
      </c>
      <c r="N19" s="490"/>
      <c r="O19" s="490">
        <v>7955</v>
      </c>
      <c r="P19" s="490"/>
      <c r="Q19" s="77">
        <v>87286</v>
      </c>
      <c r="R19" s="77">
        <v>2062</v>
      </c>
    </row>
    <row r="20" spans="1:18" ht="19.5" customHeight="1">
      <c r="A20" s="486"/>
      <c r="B20" s="163" t="s">
        <v>140</v>
      </c>
      <c r="C20" s="117">
        <v>335345</v>
      </c>
      <c r="D20" s="71">
        <v>119552</v>
      </c>
      <c r="E20" s="71">
        <v>54818</v>
      </c>
      <c r="F20" s="71">
        <v>34190</v>
      </c>
      <c r="G20" s="71">
        <v>15755</v>
      </c>
      <c r="H20" s="71">
        <v>14788</v>
      </c>
      <c r="I20" s="489">
        <v>212910</v>
      </c>
      <c r="J20" s="489"/>
      <c r="K20" s="490">
        <v>194669</v>
      </c>
      <c r="L20" s="490"/>
      <c r="M20" s="490">
        <v>1448</v>
      </c>
      <c r="N20" s="490"/>
      <c r="O20" s="489">
        <v>3688</v>
      </c>
      <c r="P20" s="489"/>
      <c r="Q20" s="71">
        <v>14552</v>
      </c>
      <c r="R20" s="71">
        <v>2883</v>
      </c>
    </row>
    <row r="21" spans="1:18" ht="19.5" customHeight="1">
      <c r="A21" s="484" t="s">
        <v>325</v>
      </c>
      <c r="B21" s="162" t="s">
        <v>132</v>
      </c>
      <c r="C21" s="234">
        <v>3828724</v>
      </c>
      <c r="D21" s="194">
        <v>2454447</v>
      </c>
      <c r="E21" s="194">
        <v>779235</v>
      </c>
      <c r="F21" s="194">
        <f>SUM(F22:F26)</f>
        <v>933873</v>
      </c>
      <c r="G21" s="194">
        <v>466750</v>
      </c>
      <c r="H21" s="194">
        <f>SUM(H22:H26)</f>
        <v>274589</v>
      </c>
      <c r="I21" s="487">
        <v>1360741</v>
      </c>
      <c r="J21" s="488"/>
      <c r="K21" s="487">
        <v>1147704</v>
      </c>
      <c r="L21" s="488"/>
      <c r="M21" s="487">
        <v>9159</v>
      </c>
      <c r="N21" s="488"/>
      <c r="O21" s="487">
        <f>SUM(O22:P26)</f>
        <v>19936</v>
      </c>
      <c r="P21" s="488"/>
      <c r="Q21" s="194">
        <f>SUM(Q22:Q26)</f>
        <v>193101</v>
      </c>
      <c r="R21" s="194">
        <f>SUM(R22:R26)</f>
        <v>13535</v>
      </c>
    </row>
    <row r="22" spans="1:18" ht="19.5" customHeight="1">
      <c r="A22" s="485"/>
      <c r="B22" s="49" t="s">
        <v>141</v>
      </c>
      <c r="C22" s="117">
        <v>347489</v>
      </c>
      <c r="D22" s="70">
        <v>155606</v>
      </c>
      <c r="E22" s="77">
        <v>73076</v>
      </c>
      <c r="F22" s="77">
        <v>40740</v>
      </c>
      <c r="G22" s="77">
        <v>16253</v>
      </c>
      <c r="H22" s="77">
        <v>25536</v>
      </c>
      <c r="I22" s="500">
        <f>SUM(K22,O22:Q22)</f>
        <v>191402</v>
      </c>
      <c r="J22" s="500"/>
      <c r="K22" s="490">
        <v>186216</v>
      </c>
      <c r="L22" s="490"/>
      <c r="M22" s="490">
        <v>1625</v>
      </c>
      <c r="N22" s="490"/>
      <c r="O22" s="490">
        <v>1957</v>
      </c>
      <c r="P22" s="490"/>
      <c r="Q22" s="77">
        <v>3229</v>
      </c>
      <c r="R22" s="77">
        <v>481</v>
      </c>
    </row>
    <row r="23" spans="1:18" ht="25.5" customHeight="1">
      <c r="A23" s="485"/>
      <c r="B23" s="161" t="s">
        <v>198</v>
      </c>
      <c r="C23" s="117">
        <v>395629</v>
      </c>
      <c r="D23" s="70">
        <v>293722</v>
      </c>
      <c r="E23" s="77">
        <v>113397</v>
      </c>
      <c r="F23" s="77">
        <v>90335</v>
      </c>
      <c r="G23" s="77">
        <v>44321</v>
      </c>
      <c r="H23" s="77">
        <v>45669</v>
      </c>
      <c r="I23" s="500">
        <f>SUM(K23,O23:Q23)</f>
        <v>101166</v>
      </c>
      <c r="J23" s="500"/>
      <c r="K23" s="490">
        <v>83046</v>
      </c>
      <c r="L23" s="490"/>
      <c r="M23" s="490">
        <v>32</v>
      </c>
      <c r="N23" s="490"/>
      <c r="O23" s="490">
        <v>635</v>
      </c>
      <c r="P23" s="490"/>
      <c r="Q23" s="77">
        <v>17485</v>
      </c>
      <c r="R23" s="77">
        <v>742</v>
      </c>
    </row>
    <row r="24" spans="1:18" ht="30.75" customHeight="1">
      <c r="A24" s="485"/>
      <c r="B24" s="161" t="s">
        <v>199</v>
      </c>
      <c r="C24" s="117">
        <v>511198</v>
      </c>
      <c r="D24" s="70">
        <f>SUM(E24:H24)</f>
        <v>344562</v>
      </c>
      <c r="E24" s="77">
        <v>115644</v>
      </c>
      <c r="F24" s="77">
        <v>133399</v>
      </c>
      <c r="G24" s="77">
        <v>54408</v>
      </c>
      <c r="H24" s="77">
        <v>41111</v>
      </c>
      <c r="I24" s="500">
        <f>SUM(K24,O24:Q24)</f>
        <v>165479</v>
      </c>
      <c r="J24" s="500"/>
      <c r="K24" s="490">
        <v>139930</v>
      </c>
      <c r="L24" s="490"/>
      <c r="M24" s="490">
        <v>1822</v>
      </c>
      <c r="N24" s="490"/>
      <c r="O24" s="490">
        <v>2540</v>
      </c>
      <c r="P24" s="490"/>
      <c r="Q24" s="77">
        <v>23009</v>
      </c>
      <c r="R24" s="77">
        <v>1158</v>
      </c>
    </row>
    <row r="25" spans="1:18" ht="29.25" customHeight="1">
      <c r="A25" s="485"/>
      <c r="B25" s="161" t="s">
        <v>219</v>
      </c>
      <c r="C25" s="117">
        <v>453028</v>
      </c>
      <c r="D25" s="70">
        <v>310447</v>
      </c>
      <c r="E25" s="77">
        <v>108511</v>
      </c>
      <c r="F25" s="77">
        <v>117279</v>
      </c>
      <c r="G25" s="77">
        <v>61309</v>
      </c>
      <c r="H25" s="77">
        <v>23349</v>
      </c>
      <c r="I25" s="500">
        <f>SUM(K25,O25:Q25)</f>
        <v>142265</v>
      </c>
      <c r="J25" s="500"/>
      <c r="K25" s="490">
        <v>117057</v>
      </c>
      <c r="L25" s="490"/>
      <c r="M25" s="490">
        <v>276</v>
      </c>
      <c r="N25" s="490"/>
      <c r="O25" s="490">
        <v>4666</v>
      </c>
      <c r="P25" s="490"/>
      <c r="Q25" s="77">
        <v>20542</v>
      </c>
      <c r="R25" s="77">
        <v>316</v>
      </c>
    </row>
    <row r="26" spans="1:18" ht="19.5" customHeight="1">
      <c r="A26" s="486"/>
      <c r="B26" s="163" t="s">
        <v>143</v>
      </c>
      <c r="C26" s="80">
        <v>2121378</v>
      </c>
      <c r="D26" s="71">
        <v>1350111</v>
      </c>
      <c r="E26" s="71">
        <v>368608</v>
      </c>
      <c r="F26" s="71">
        <v>552120</v>
      </c>
      <c r="G26" s="71">
        <v>290460</v>
      </c>
      <c r="H26" s="71">
        <v>138924</v>
      </c>
      <c r="I26" s="489">
        <v>760429</v>
      </c>
      <c r="J26" s="489"/>
      <c r="K26" s="489">
        <v>621456</v>
      </c>
      <c r="L26" s="489"/>
      <c r="M26" s="489">
        <v>5405</v>
      </c>
      <c r="N26" s="489"/>
      <c r="O26" s="489">
        <v>10138</v>
      </c>
      <c r="P26" s="489"/>
      <c r="Q26" s="71">
        <v>128836</v>
      </c>
      <c r="R26" s="71">
        <v>10838</v>
      </c>
    </row>
    <row r="28" spans="1:18" ht="13.5">
      <c r="A28" s="63"/>
      <c r="B28" s="63"/>
      <c r="C28" s="63"/>
      <c r="D28" s="63"/>
      <c r="E28" s="63"/>
      <c r="F28" s="63"/>
      <c r="G28" s="63"/>
      <c r="H28" s="63"/>
      <c r="I28" s="63"/>
      <c r="J28" s="63"/>
      <c r="K28" s="63"/>
      <c r="L28" s="63"/>
      <c r="M28" s="63"/>
      <c r="N28" s="63"/>
      <c r="O28" s="63"/>
      <c r="P28" s="63"/>
      <c r="Q28" s="63"/>
      <c r="R28" s="63"/>
    </row>
    <row r="29" spans="1:18" ht="14.25" thickBot="1">
      <c r="A29" s="61"/>
      <c r="B29" s="61"/>
      <c r="C29" s="61"/>
      <c r="D29" s="61"/>
      <c r="E29" s="61"/>
      <c r="F29" s="61"/>
      <c r="G29" s="61"/>
      <c r="H29" s="61"/>
      <c r="I29" s="61"/>
      <c r="J29" s="61"/>
      <c r="K29" s="61"/>
      <c r="L29" s="61"/>
      <c r="M29" s="61"/>
      <c r="N29" s="61"/>
      <c r="O29" s="61"/>
      <c r="P29" s="61"/>
      <c r="Q29" s="61"/>
      <c r="R29" s="62" t="s">
        <v>121</v>
      </c>
    </row>
    <row r="30" spans="1:19" ht="21" customHeight="1">
      <c r="A30" s="491" t="s">
        <v>320</v>
      </c>
      <c r="B30" s="492"/>
      <c r="C30" s="542" t="s">
        <v>322</v>
      </c>
      <c r="D30" s="497" t="s">
        <v>144</v>
      </c>
      <c r="E30" s="498"/>
      <c r="F30" s="498"/>
      <c r="G30" s="498"/>
      <c r="H30" s="498"/>
      <c r="I30" s="498" t="s">
        <v>145</v>
      </c>
      <c r="J30" s="498"/>
      <c r="K30" s="498"/>
      <c r="L30" s="498"/>
      <c r="M30" s="498" t="s">
        <v>146</v>
      </c>
      <c r="N30" s="498"/>
      <c r="O30" s="498"/>
      <c r="P30" s="498"/>
      <c r="Q30" s="498"/>
      <c r="R30" s="501"/>
      <c r="S30" s="63"/>
    </row>
    <row r="31" spans="1:19" ht="13.5" customHeight="1">
      <c r="A31" s="493"/>
      <c r="B31" s="494"/>
      <c r="C31" s="543"/>
      <c r="D31" s="502" t="s">
        <v>126</v>
      </c>
      <c r="E31" s="479" t="s">
        <v>211</v>
      </c>
      <c r="F31" s="476" t="s">
        <v>147</v>
      </c>
      <c r="G31" s="477" t="s">
        <v>148</v>
      </c>
      <c r="H31" s="477" t="s">
        <v>323</v>
      </c>
      <c r="I31" s="476" t="s">
        <v>126</v>
      </c>
      <c r="J31" s="476" t="s">
        <v>149</v>
      </c>
      <c r="K31" s="476" t="s">
        <v>148</v>
      </c>
      <c r="L31" s="477" t="s">
        <v>221</v>
      </c>
      <c r="M31" s="499" t="s">
        <v>126</v>
      </c>
      <c r="N31" s="508" t="s">
        <v>150</v>
      </c>
      <c r="O31" s="499" t="s">
        <v>151</v>
      </c>
      <c r="P31" s="499" t="s">
        <v>152</v>
      </c>
      <c r="Q31" s="164" t="s">
        <v>153</v>
      </c>
      <c r="R31" s="165" t="s">
        <v>200</v>
      </c>
      <c r="S31" s="63"/>
    </row>
    <row r="32" spans="1:19" ht="14.25">
      <c r="A32" s="495"/>
      <c r="B32" s="496"/>
      <c r="C32" s="544"/>
      <c r="D32" s="503"/>
      <c r="E32" s="504"/>
      <c r="F32" s="505"/>
      <c r="G32" s="478"/>
      <c r="H32" s="478"/>
      <c r="I32" s="476"/>
      <c r="J32" s="476"/>
      <c r="K32" s="476"/>
      <c r="L32" s="478"/>
      <c r="M32" s="499"/>
      <c r="N32" s="509"/>
      <c r="O32" s="499"/>
      <c r="P32" s="499"/>
      <c r="Q32" s="164" t="s">
        <v>154</v>
      </c>
      <c r="R32" s="165" t="s">
        <v>201</v>
      </c>
      <c r="S32" s="63"/>
    </row>
    <row r="33" spans="1:19" s="64" customFormat="1" ht="15" customHeight="1">
      <c r="A33" s="511" t="s">
        <v>220</v>
      </c>
      <c r="B33" s="514" t="s">
        <v>132</v>
      </c>
      <c r="C33" s="515">
        <v>3828724</v>
      </c>
      <c r="D33" s="487">
        <v>2227426</v>
      </c>
      <c r="E33" s="487">
        <v>962135</v>
      </c>
      <c r="F33" s="487">
        <v>921380</v>
      </c>
      <c r="G33" s="487">
        <f>SUM(G35:G50)</f>
        <v>47160</v>
      </c>
      <c r="H33" s="487">
        <v>296750</v>
      </c>
      <c r="I33" s="487">
        <v>1096929</v>
      </c>
      <c r="J33" s="487">
        <f>SUM(J35:J50)</f>
        <v>958162</v>
      </c>
      <c r="K33" s="487">
        <v>62145</v>
      </c>
      <c r="L33" s="487">
        <v>76622</v>
      </c>
      <c r="M33" s="487">
        <v>504368</v>
      </c>
      <c r="N33" s="487">
        <v>200703</v>
      </c>
      <c r="O33" s="487">
        <f>SUM(O35:O50)</f>
        <v>36997</v>
      </c>
      <c r="P33" s="487">
        <f>SUM(P35:P50)</f>
        <v>306315</v>
      </c>
      <c r="Q33" s="236">
        <v>77240</v>
      </c>
      <c r="R33" s="236">
        <v>70748</v>
      </c>
      <c r="S33" s="65"/>
    </row>
    <row r="34" spans="1:19" s="64" customFormat="1" ht="15" customHeight="1">
      <c r="A34" s="512"/>
      <c r="B34" s="463"/>
      <c r="C34" s="516"/>
      <c r="D34" s="510"/>
      <c r="E34" s="510"/>
      <c r="F34" s="510"/>
      <c r="G34" s="510"/>
      <c r="H34" s="510"/>
      <c r="I34" s="510"/>
      <c r="J34" s="510"/>
      <c r="K34" s="510"/>
      <c r="L34" s="510"/>
      <c r="M34" s="510"/>
      <c r="N34" s="510"/>
      <c r="O34" s="510"/>
      <c r="P34" s="510"/>
      <c r="Q34" s="236">
        <v>-152681</v>
      </c>
      <c r="R34" s="236">
        <f>SUM(R36,R38,R40,R42,R44,R46,R48,R50)</f>
        <v>-34954</v>
      </c>
      <c r="S34" s="65"/>
    </row>
    <row r="35" spans="1:19" ht="15" customHeight="1">
      <c r="A35" s="512"/>
      <c r="B35" s="506" t="s">
        <v>133</v>
      </c>
      <c r="C35" s="507">
        <v>34912</v>
      </c>
      <c r="D35" s="500">
        <f>SUM(E35:H36)</f>
        <v>21591</v>
      </c>
      <c r="E35" s="490">
        <v>2960</v>
      </c>
      <c r="F35" s="490">
        <v>12972</v>
      </c>
      <c r="G35" s="490">
        <v>37</v>
      </c>
      <c r="H35" s="500">
        <v>5622</v>
      </c>
      <c r="I35" s="500">
        <f>SUM(J35:L36)</f>
        <v>16072</v>
      </c>
      <c r="J35" s="490">
        <v>14932</v>
      </c>
      <c r="K35" s="490">
        <v>846</v>
      </c>
      <c r="L35" s="490">
        <v>294</v>
      </c>
      <c r="M35" s="517">
        <v>2751</v>
      </c>
      <c r="N35" s="490">
        <v>1995</v>
      </c>
      <c r="O35" s="490">
        <v>41</v>
      </c>
      <c r="P35" s="490">
        <v>594</v>
      </c>
      <c r="Q35" s="166">
        <v>48</v>
      </c>
      <c r="R35" s="166">
        <v>863</v>
      </c>
      <c r="S35" s="63"/>
    </row>
    <row r="36" spans="1:19" ht="15" customHeight="1">
      <c r="A36" s="512"/>
      <c r="B36" s="506"/>
      <c r="C36" s="507"/>
      <c r="D36" s="500"/>
      <c r="E36" s="490"/>
      <c r="F36" s="490"/>
      <c r="G36" s="490"/>
      <c r="H36" s="500"/>
      <c r="I36" s="500"/>
      <c r="J36" s="490"/>
      <c r="K36" s="490"/>
      <c r="L36" s="490"/>
      <c r="M36" s="517"/>
      <c r="N36" s="490"/>
      <c r="O36" s="490"/>
      <c r="P36" s="490"/>
      <c r="Q36" s="166">
        <v>-5410</v>
      </c>
      <c r="R36" s="166">
        <v>-881</v>
      </c>
      <c r="S36" s="63"/>
    </row>
    <row r="37" spans="1:19" ht="15" customHeight="1">
      <c r="A37" s="512"/>
      <c r="B37" s="506" t="s">
        <v>134</v>
      </c>
      <c r="C37" s="507">
        <v>24492</v>
      </c>
      <c r="D37" s="500">
        <v>14792</v>
      </c>
      <c r="E37" s="490">
        <v>5900</v>
      </c>
      <c r="F37" s="490">
        <v>6469</v>
      </c>
      <c r="G37" s="490">
        <v>343</v>
      </c>
      <c r="H37" s="490">
        <v>2079</v>
      </c>
      <c r="I37" s="500">
        <f>SUM(J37:L38)</f>
        <v>4932</v>
      </c>
      <c r="J37" s="490">
        <v>3584</v>
      </c>
      <c r="K37" s="490">
        <v>738</v>
      </c>
      <c r="L37" s="490">
        <v>610</v>
      </c>
      <c r="M37" s="517">
        <v>4768</v>
      </c>
      <c r="N37" s="490">
        <v>977</v>
      </c>
      <c r="O37" s="490">
        <v>192</v>
      </c>
      <c r="P37" s="490">
        <v>2712</v>
      </c>
      <c r="Q37" s="166">
        <v>1531</v>
      </c>
      <c r="R37" s="166">
        <v>539</v>
      </c>
      <c r="S37" s="63"/>
    </row>
    <row r="38" spans="1:19" ht="15" customHeight="1">
      <c r="A38" s="512"/>
      <c r="B38" s="506"/>
      <c r="C38" s="507"/>
      <c r="D38" s="500"/>
      <c r="E38" s="490"/>
      <c r="F38" s="490"/>
      <c r="G38" s="490"/>
      <c r="H38" s="490"/>
      <c r="I38" s="500"/>
      <c r="J38" s="490"/>
      <c r="K38" s="490"/>
      <c r="L38" s="490"/>
      <c r="M38" s="517"/>
      <c r="N38" s="490"/>
      <c r="O38" s="490"/>
      <c r="P38" s="490"/>
      <c r="Q38" s="166">
        <v>-1062</v>
      </c>
      <c r="R38" s="166">
        <v>-119</v>
      </c>
      <c r="S38" s="63"/>
    </row>
    <row r="39" spans="1:19" ht="15" customHeight="1">
      <c r="A39" s="512"/>
      <c r="B39" s="506" t="s">
        <v>135</v>
      </c>
      <c r="C39" s="507">
        <v>488351</v>
      </c>
      <c r="D39" s="500">
        <v>323826</v>
      </c>
      <c r="E39" s="490">
        <v>130455</v>
      </c>
      <c r="F39" s="490">
        <v>124789</v>
      </c>
      <c r="G39" s="490">
        <v>3809</v>
      </c>
      <c r="H39" s="490">
        <v>64234</v>
      </c>
      <c r="I39" s="500">
        <v>101193</v>
      </c>
      <c r="J39" s="490">
        <v>95320</v>
      </c>
      <c r="K39" s="490">
        <v>4371</v>
      </c>
      <c r="L39" s="490">
        <v>1501</v>
      </c>
      <c r="M39" s="517">
        <f>SUM(N39:R40)</f>
        <v>63872</v>
      </c>
      <c r="N39" s="490">
        <v>23155</v>
      </c>
      <c r="O39" s="490">
        <v>5304</v>
      </c>
      <c r="P39" s="490">
        <v>28859</v>
      </c>
      <c r="Q39" s="166">
        <v>6599</v>
      </c>
      <c r="R39" s="166">
        <v>5133</v>
      </c>
      <c r="S39" s="63"/>
    </row>
    <row r="40" spans="1:19" ht="15" customHeight="1">
      <c r="A40" s="512"/>
      <c r="B40" s="506"/>
      <c r="C40" s="507"/>
      <c r="D40" s="500"/>
      <c r="E40" s="490"/>
      <c r="F40" s="490"/>
      <c r="G40" s="490"/>
      <c r="H40" s="490"/>
      <c r="I40" s="500"/>
      <c r="J40" s="490"/>
      <c r="K40" s="490"/>
      <c r="L40" s="490"/>
      <c r="M40" s="517"/>
      <c r="N40" s="490"/>
      <c r="O40" s="490"/>
      <c r="P40" s="490"/>
      <c r="Q40" s="166">
        <v>-4054</v>
      </c>
      <c r="R40" s="166">
        <v>-1124</v>
      </c>
      <c r="S40" s="63"/>
    </row>
    <row r="41" spans="1:18" ht="15" customHeight="1">
      <c r="A41" s="512"/>
      <c r="B41" s="506" t="s">
        <v>136</v>
      </c>
      <c r="C41" s="507">
        <v>1441783</v>
      </c>
      <c r="D41" s="500">
        <f>SUM(E41:H42)</f>
        <v>757626</v>
      </c>
      <c r="E41" s="490">
        <v>309634</v>
      </c>
      <c r="F41" s="490">
        <v>336244</v>
      </c>
      <c r="G41" s="490">
        <v>23483</v>
      </c>
      <c r="H41" s="490">
        <v>88265</v>
      </c>
      <c r="I41" s="500">
        <f>SUM(J41:L42)</f>
        <v>456576</v>
      </c>
      <c r="J41" s="490">
        <v>392608</v>
      </c>
      <c r="K41" s="490">
        <v>30435</v>
      </c>
      <c r="L41" s="490">
        <v>33533</v>
      </c>
      <c r="M41" s="517">
        <f>SUM(N41:R42)</f>
        <v>227581</v>
      </c>
      <c r="N41" s="490">
        <v>88190</v>
      </c>
      <c r="O41" s="490">
        <v>22438</v>
      </c>
      <c r="P41" s="490">
        <v>146797</v>
      </c>
      <c r="Q41" s="166">
        <v>23041</v>
      </c>
      <c r="R41" s="166">
        <v>32448</v>
      </c>
    </row>
    <row r="42" spans="1:18" ht="15" customHeight="1">
      <c r="A42" s="512"/>
      <c r="B42" s="506"/>
      <c r="C42" s="507"/>
      <c r="D42" s="500"/>
      <c r="E42" s="490"/>
      <c r="F42" s="490"/>
      <c r="G42" s="490"/>
      <c r="H42" s="490"/>
      <c r="I42" s="500"/>
      <c r="J42" s="490"/>
      <c r="K42" s="490"/>
      <c r="L42" s="490"/>
      <c r="M42" s="517"/>
      <c r="N42" s="490"/>
      <c r="O42" s="490"/>
      <c r="P42" s="490"/>
      <c r="Q42" s="166">
        <v>-69592</v>
      </c>
      <c r="R42" s="166">
        <v>-15741</v>
      </c>
    </row>
    <row r="43" spans="1:18" ht="15" customHeight="1">
      <c r="A43" s="512"/>
      <c r="B43" s="506" t="s">
        <v>137</v>
      </c>
      <c r="C43" s="507">
        <v>1009</v>
      </c>
      <c r="D43" s="500">
        <f>SUM(E43:H44)</f>
        <v>252</v>
      </c>
      <c r="E43" s="490">
        <v>115</v>
      </c>
      <c r="F43" s="490">
        <v>43</v>
      </c>
      <c r="G43" s="490">
        <v>0</v>
      </c>
      <c r="H43" s="490">
        <v>94</v>
      </c>
      <c r="I43" s="500">
        <f>SUM(J43:L44)</f>
        <v>331</v>
      </c>
      <c r="J43" s="490">
        <v>210</v>
      </c>
      <c r="K43" s="490">
        <v>121</v>
      </c>
      <c r="L43" s="490">
        <v>0</v>
      </c>
      <c r="M43" s="517">
        <v>427</v>
      </c>
      <c r="N43" s="490">
        <v>40</v>
      </c>
      <c r="O43" s="490">
        <v>10</v>
      </c>
      <c r="P43" s="490">
        <v>277</v>
      </c>
      <c r="Q43" s="166">
        <v>23</v>
      </c>
      <c r="R43" s="166">
        <v>76</v>
      </c>
    </row>
    <row r="44" spans="1:18" ht="15" customHeight="1">
      <c r="A44" s="512"/>
      <c r="B44" s="506"/>
      <c r="C44" s="507"/>
      <c r="D44" s="500"/>
      <c r="E44" s="490"/>
      <c r="F44" s="490"/>
      <c r="G44" s="490"/>
      <c r="H44" s="490"/>
      <c r="I44" s="500"/>
      <c r="J44" s="490"/>
      <c r="K44" s="490"/>
      <c r="L44" s="490"/>
      <c r="M44" s="517"/>
      <c r="N44" s="490"/>
      <c r="O44" s="490"/>
      <c r="P44" s="490"/>
      <c r="Q44" s="166" t="s">
        <v>241</v>
      </c>
      <c r="R44" s="166" t="s">
        <v>241</v>
      </c>
    </row>
    <row r="45" spans="1:18" ht="15" customHeight="1">
      <c r="A45" s="512"/>
      <c r="B45" s="506" t="s">
        <v>138</v>
      </c>
      <c r="C45" s="507">
        <v>89760</v>
      </c>
      <c r="D45" s="500">
        <v>51527</v>
      </c>
      <c r="E45" s="490">
        <v>11465</v>
      </c>
      <c r="F45" s="490">
        <v>28402</v>
      </c>
      <c r="G45" s="490">
        <v>2509</v>
      </c>
      <c r="H45" s="490">
        <v>9150</v>
      </c>
      <c r="I45" s="500">
        <f>SUM(J45:L46)</f>
        <v>28266</v>
      </c>
      <c r="J45" s="490">
        <v>19331</v>
      </c>
      <c r="K45" s="490">
        <v>7883</v>
      </c>
      <c r="L45" s="490">
        <v>1052</v>
      </c>
      <c r="M45" s="517">
        <f>SUM(N45:R46)</f>
        <v>9967</v>
      </c>
      <c r="N45" s="490">
        <v>12301</v>
      </c>
      <c r="O45" s="490">
        <v>335</v>
      </c>
      <c r="P45" s="490">
        <v>4635</v>
      </c>
      <c r="Q45" s="166">
        <v>2390</v>
      </c>
      <c r="R45" s="166">
        <v>2647</v>
      </c>
    </row>
    <row r="46" spans="1:18" ht="15" customHeight="1">
      <c r="A46" s="512"/>
      <c r="B46" s="506"/>
      <c r="C46" s="507"/>
      <c r="D46" s="500"/>
      <c r="E46" s="490"/>
      <c r="F46" s="490"/>
      <c r="G46" s="490"/>
      <c r="H46" s="490"/>
      <c r="I46" s="500"/>
      <c r="J46" s="490"/>
      <c r="K46" s="490"/>
      <c r="L46" s="490"/>
      <c r="M46" s="517"/>
      <c r="N46" s="490"/>
      <c r="O46" s="490"/>
      <c r="P46" s="490"/>
      <c r="Q46" s="166">
        <v>-11360</v>
      </c>
      <c r="R46" s="166">
        <v>-981</v>
      </c>
    </row>
    <row r="47" spans="1:18" ht="15" customHeight="1">
      <c r="A47" s="512"/>
      <c r="B47" s="506" t="s">
        <v>139</v>
      </c>
      <c r="C47" s="507">
        <v>1413072</v>
      </c>
      <c r="D47" s="500">
        <v>900706</v>
      </c>
      <c r="E47" s="490">
        <v>470935</v>
      </c>
      <c r="F47" s="490">
        <v>328554</v>
      </c>
      <c r="G47" s="490">
        <v>12485</v>
      </c>
      <c r="H47" s="490">
        <v>88733</v>
      </c>
      <c r="I47" s="500">
        <f>SUM(J47:L48)</f>
        <v>336344</v>
      </c>
      <c r="J47" s="490">
        <v>311758</v>
      </c>
      <c r="K47" s="490">
        <v>10834</v>
      </c>
      <c r="L47" s="490">
        <v>13752</v>
      </c>
      <c r="M47" s="517">
        <f>SUM(N47:R48)</f>
        <v>176021</v>
      </c>
      <c r="N47" s="490">
        <v>49716</v>
      </c>
      <c r="O47" s="490">
        <v>7317</v>
      </c>
      <c r="P47" s="490">
        <v>101028</v>
      </c>
      <c r="Q47" s="166">
        <v>36263</v>
      </c>
      <c r="R47" s="166">
        <v>18515</v>
      </c>
    </row>
    <row r="48" spans="1:18" ht="15" customHeight="1">
      <c r="A48" s="512"/>
      <c r="B48" s="506"/>
      <c r="C48" s="507"/>
      <c r="D48" s="500"/>
      <c r="E48" s="490"/>
      <c r="F48" s="490"/>
      <c r="G48" s="490"/>
      <c r="H48" s="490"/>
      <c r="I48" s="500"/>
      <c r="J48" s="490"/>
      <c r="K48" s="490"/>
      <c r="L48" s="490"/>
      <c r="M48" s="517"/>
      <c r="N48" s="490"/>
      <c r="O48" s="490"/>
      <c r="P48" s="490"/>
      <c r="Q48" s="166">
        <v>-29602</v>
      </c>
      <c r="R48" s="166">
        <v>-7216</v>
      </c>
    </row>
    <row r="49" spans="1:18" ht="15" customHeight="1">
      <c r="A49" s="512"/>
      <c r="B49" s="506" t="s">
        <v>140</v>
      </c>
      <c r="C49" s="507">
        <v>335345</v>
      </c>
      <c r="D49" s="500">
        <v>157647</v>
      </c>
      <c r="E49" s="500">
        <v>30672</v>
      </c>
      <c r="F49" s="500">
        <v>83908</v>
      </c>
      <c r="G49" s="500">
        <v>4494</v>
      </c>
      <c r="H49" s="500">
        <v>38572</v>
      </c>
      <c r="I49" s="500">
        <f>SUM(J49:L50)</f>
        <v>153215</v>
      </c>
      <c r="J49" s="500">
        <v>120419</v>
      </c>
      <c r="K49" s="500">
        <v>6918</v>
      </c>
      <c r="L49" s="500">
        <v>25878</v>
      </c>
      <c r="M49" s="517">
        <v>24483</v>
      </c>
      <c r="N49" s="500">
        <v>24330</v>
      </c>
      <c r="O49" s="500">
        <v>1360</v>
      </c>
      <c r="P49" s="500">
        <v>21413</v>
      </c>
      <c r="Q49" s="167">
        <v>7346</v>
      </c>
      <c r="R49" s="167">
        <v>10529</v>
      </c>
    </row>
    <row r="50" spans="1:18" ht="15" customHeight="1">
      <c r="A50" s="513"/>
      <c r="B50" s="518"/>
      <c r="C50" s="507"/>
      <c r="D50" s="489"/>
      <c r="E50" s="500"/>
      <c r="F50" s="500"/>
      <c r="G50" s="500"/>
      <c r="H50" s="500"/>
      <c r="I50" s="489"/>
      <c r="J50" s="500"/>
      <c r="K50" s="500"/>
      <c r="L50" s="500"/>
      <c r="M50" s="517"/>
      <c r="N50" s="500"/>
      <c r="O50" s="500"/>
      <c r="P50" s="500"/>
      <c r="Q50" s="167">
        <v>-31602</v>
      </c>
      <c r="R50" s="167">
        <v>-8892</v>
      </c>
    </row>
    <row r="51" spans="1:18" s="64" customFormat="1" ht="15" customHeight="1">
      <c r="A51" s="511" t="s">
        <v>326</v>
      </c>
      <c r="B51" s="519" t="s">
        <v>132</v>
      </c>
      <c r="C51" s="487">
        <v>3828724</v>
      </c>
      <c r="D51" s="487">
        <v>2227426</v>
      </c>
      <c r="E51" s="487">
        <v>962135</v>
      </c>
      <c r="F51" s="487">
        <v>921380</v>
      </c>
      <c r="G51" s="487">
        <f aca="true" t="shared" si="1" ref="G51:N51">SUM(G53:G62)</f>
        <v>47161</v>
      </c>
      <c r="H51" s="487">
        <f t="shared" si="1"/>
        <v>296750</v>
      </c>
      <c r="I51" s="487">
        <v>1096929</v>
      </c>
      <c r="J51" s="487">
        <v>958162</v>
      </c>
      <c r="K51" s="487">
        <f t="shared" si="1"/>
        <v>62145</v>
      </c>
      <c r="L51" s="487">
        <f t="shared" si="1"/>
        <v>76622</v>
      </c>
      <c r="M51" s="487">
        <v>504368</v>
      </c>
      <c r="N51" s="487">
        <f t="shared" si="1"/>
        <v>200703</v>
      </c>
      <c r="O51" s="487">
        <v>36997</v>
      </c>
      <c r="P51" s="487">
        <v>306315</v>
      </c>
      <c r="Q51" s="233">
        <f>SUM(Q53,Q55,Q57,Q59,Q61)</f>
        <v>77240</v>
      </c>
      <c r="R51" s="233">
        <v>70748</v>
      </c>
    </row>
    <row r="52" spans="1:18" s="64" customFormat="1" ht="15" customHeight="1">
      <c r="A52" s="512"/>
      <c r="B52" s="520"/>
      <c r="C52" s="510"/>
      <c r="D52" s="510"/>
      <c r="E52" s="510"/>
      <c r="F52" s="510"/>
      <c r="G52" s="510"/>
      <c r="H52" s="510"/>
      <c r="I52" s="510"/>
      <c r="J52" s="510"/>
      <c r="K52" s="510"/>
      <c r="L52" s="510"/>
      <c r="M52" s="510"/>
      <c r="N52" s="510"/>
      <c r="O52" s="510"/>
      <c r="P52" s="510"/>
      <c r="Q52" s="236">
        <v>-152681</v>
      </c>
      <c r="R52" s="236">
        <v>-34954</v>
      </c>
    </row>
    <row r="53" spans="1:18" ht="15" customHeight="1">
      <c r="A53" s="512"/>
      <c r="B53" s="521" t="s">
        <v>141</v>
      </c>
      <c r="C53" s="507">
        <v>347489</v>
      </c>
      <c r="D53" s="500">
        <v>147556</v>
      </c>
      <c r="E53" s="500">
        <v>50313</v>
      </c>
      <c r="F53" s="500">
        <v>61322</v>
      </c>
      <c r="G53" s="500">
        <v>383</v>
      </c>
      <c r="H53" s="500">
        <v>35537</v>
      </c>
      <c r="I53" s="500">
        <v>175338</v>
      </c>
      <c r="J53" s="500">
        <v>174503</v>
      </c>
      <c r="K53" s="500">
        <v>557</v>
      </c>
      <c r="L53" s="500">
        <v>279</v>
      </c>
      <c r="M53" s="490">
        <f>SUM(N53:R54)</f>
        <v>24595</v>
      </c>
      <c r="N53" s="500">
        <v>5246</v>
      </c>
      <c r="O53" s="500">
        <v>995</v>
      </c>
      <c r="P53" s="500">
        <v>8363</v>
      </c>
      <c r="Q53" s="167">
        <v>22912</v>
      </c>
      <c r="R53" s="167">
        <v>6782</v>
      </c>
    </row>
    <row r="54" spans="1:18" ht="15" customHeight="1">
      <c r="A54" s="512"/>
      <c r="B54" s="521"/>
      <c r="C54" s="507"/>
      <c r="D54" s="500"/>
      <c r="E54" s="500"/>
      <c r="F54" s="500"/>
      <c r="G54" s="500"/>
      <c r="H54" s="500"/>
      <c r="I54" s="500"/>
      <c r="J54" s="500"/>
      <c r="K54" s="500"/>
      <c r="L54" s="500"/>
      <c r="M54" s="490"/>
      <c r="N54" s="500"/>
      <c r="O54" s="500"/>
      <c r="P54" s="500"/>
      <c r="Q54" s="167">
        <v>-11230</v>
      </c>
      <c r="R54" s="167">
        <v>-8473</v>
      </c>
    </row>
    <row r="55" spans="1:18" ht="15" customHeight="1">
      <c r="A55" s="512"/>
      <c r="B55" s="523" t="s">
        <v>198</v>
      </c>
      <c r="C55" s="507">
        <v>395629</v>
      </c>
      <c r="D55" s="500">
        <f>SUM(E55:H56)</f>
        <v>239314</v>
      </c>
      <c r="E55" s="500">
        <v>102313</v>
      </c>
      <c r="F55" s="500">
        <v>111423</v>
      </c>
      <c r="G55" s="500">
        <v>1782</v>
      </c>
      <c r="H55" s="500">
        <v>23796</v>
      </c>
      <c r="I55" s="500">
        <f>SUM(J55:L56)</f>
        <v>117953</v>
      </c>
      <c r="J55" s="500">
        <v>99757</v>
      </c>
      <c r="K55" s="500">
        <v>1269</v>
      </c>
      <c r="L55" s="500">
        <v>16927</v>
      </c>
      <c r="M55" s="490">
        <f>SUM(N55:R56)</f>
        <v>38363</v>
      </c>
      <c r="N55" s="500">
        <v>21522</v>
      </c>
      <c r="O55" s="500">
        <v>1342</v>
      </c>
      <c r="P55" s="500">
        <v>16646</v>
      </c>
      <c r="Q55" s="167">
        <v>14229</v>
      </c>
      <c r="R55" s="167">
        <v>12080</v>
      </c>
    </row>
    <row r="56" spans="1:18" ht="15" customHeight="1">
      <c r="A56" s="512"/>
      <c r="B56" s="523"/>
      <c r="C56" s="507"/>
      <c r="D56" s="500"/>
      <c r="E56" s="500"/>
      <c r="F56" s="500"/>
      <c r="G56" s="500"/>
      <c r="H56" s="500"/>
      <c r="I56" s="500"/>
      <c r="J56" s="500"/>
      <c r="K56" s="500"/>
      <c r="L56" s="500"/>
      <c r="M56" s="490"/>
      <c r="N56" s="500"/>
      <c r="O56" s="500"/>
      <c r="P56" s="500"/>
      <c r="Q56" s="167">
        <v>-23331</v>
      </c>
      <c r="R56" s="167">
        <v>-4125</v>
      </c>
    </row>
    <row r="57" spans="1:18" ht="15" customHeight="1">
      <c r="A57" s="512"/>
      <c r="B57" s="523" t="s">
        <v>199</v>
      </c>
      <c r="C57" s="507">
        <v>511198</v>
      </c>
      <c r="D57" s="500">
        <f>SUM(E57:H58)</f>
        <v>287552</v>
      </c>
      <c r="E57" s="500">
        <v>128407</v>
      </c>
      <c r="F57" s="500">
        <v>115413</v>
      </c>
      <c r="G57" s="500">
        <v>4724</v>
      </c>
      <c r="H57" s="500">
        <v>39008</v>
      </c>
      <c r="I57" s="500">
        <f>SUM(J57:L58)</f>
        <v>151993</v>
      </c>
      <c r="J57" s="500">
        <v>140806</v>
      </c>
      <c r="K57" s="500">
        <v>2204</v>
      </c>
      <c r="L57" s="500">
        <v>8983</v>
      </c>
      <c r="M57" s="490">
        <f>SUM(N57:R58)</f>
        <v>71653</v>
      </c>
      <c r="N57" s="500">
        <v>24765</v>
      </c>
      <c r="O57" s="500">
        <v>2310</v>
      </c>
      <c r="P57" s="500">
        <v>37945</v>
      </c>
      <c r="Q57" s="167">
        <v>12066</v>
      </c>
      <c r="R57" s="167">
        <v>13969</v>
      </c>
    </row>
    <row r="58" spans="1:18" ht="15" customHeight="1">
      <c r="A58" s="512"/>
      <c r="B58" s="523"/>
      <c r="C58" s="507"/>
      <c r="D58" s="500"/>
      <c r="E58" s="500"/>
      <c r="F58" s="500"/>
      <c r="G58" s="500"/>
      <c r="H58" s="500"/>
      <c r="I58" s="500"/>
      <c r="J58" s="500"/>
      <c r="K58" s="500"/>
      <c r="L58" s="500"/>
      <c r="M58" s="490"/>
      <c r="N58" s="500"/>
      <c r="O58" s="500"/>
      <c r="P58" s="500"/>
      <c r="Q58" s="167">
        <v>-17070</v>
      </c>
      <c r="R58" s="167">
        <v>-2332</v>
      </c>
    </row>
    <row r="59" spans="1:18" ht="15" customHeight="1">
      <c r="A59" s="512"/>
      <c r="B59" s="523" t="s">
        <v>219</v>
      </c>
      <c r="C59" s="507">
        <v>453028</v>
      </c>
      <c r="D59" s="500">
        <v>297155</v>
      </c>
      <c r="E59" s="500">
        <v>120575</v>
      </c>
      <c r="F59" s="500">
        <v>130978</v>
      </c>
      <c r="G59" s="500">
        <v>3113</v>
      </c>
      <c r="H59" s="500">
        <v>42490</v>
      </c>
      <c r="I59" s="500">
        <f>SUM(J59:L60)</f>
        <v>118360</v>
      </c>
      <c r="J59" s="500">
        <v>112531</v>
      </c>
      <c r="K59" s="500">
        <v>3839</v>
      </c>
      <c r="L59" s="500">
        <v>1990</v>
      </c>
      <c r="M59" s="490">
        <f>SUM(N59:R60)</f>
        <v>37513</v>
      </c>
      <c r="N59" s="500">
        <v>23172</v>
      </c>
      <c r="O59" s="500">
        <v>5003</v>
      </c>
      <c r="P59" s="500">
        <v>33312</v>
      </c>
      <c r="Q59" s="167">
        <v>4665</v>
      </c>
      <c r="R59" s="167">
        <v>5083</v>
      </c>
    </row>
    <row r="60" spans="1:18" ht="15" customHeight="1">
      <c r="A60" s="512"/>
      <c r="B60" s="523"/>
      <c r="C60" s="507"/>
      <c r="D60" s="500"/>
      <c r="E60" s="500"/>
      <c r="F60" s="500"/>
      <c r="G60" s="500"/>
      <c r="H60" s="500"/>
      <c r="I60" s="500"/>
      <c r="J60" s="500"/>
      <c r="K60" s="500"/>
      <c r="L60" s="500"/>
      <c r="M60" s="490"/>
      <c r="N60" s="500"/>
      <c r="O60" s="500"/>
      <c r="P60" s="500"/>
      <c r="Q60" s="167">
        <v>-31673</v>
      </c>
      <c r="R60" s="167">
        <v>-2049</v>
      </c>
    </row>
    <row r="61" spans="1:18" ht="15" customHeight="1">
      <c r="A61" s="512"/>
      <c r="B61" s="521" t="s">
        <v>143</v>
      </c>
      <c r="C61" s="507">
        <v>2121378</v>
      </c>
      <c r="D61" s="500">
        <v>1255849</v>
      </c>
      <c r="E61" s="500">
        <v>560526</v>
      </c>
      <c r="F61" s="500">
        <v>502246</v>
      </c>
      <c r="G61" s="500">
        <v>37159</v>
      </c>
      <c r="H61" s="500">
        <v>155919</v>
      </c>
      <c r="I61" s="500">
        <f>SUM(J61:L62)</f>
        <v>533285</v>
      </c>
      <c r="J61" s="500">
        <v>430566</v>
      </c>
      <c r="K61" s="500">
        <v>54276</v>
      </c>
      <c r="L61" s="500">
        <v>48443</v>
      </c>
      <c r="M61" s="500">
        <v>332244</v>
      </c>
      <c r="N61" s="500">
        <v>125998</v>
      </c>
      <c r="O61" s="500">
        <v>27348</v>
      </c>
      <c r="P61" s="500">
        <v>210048</v>
      </c>
      <c r="Q61" s="167">
        <v>23368</v>
      </c>
      <c r="R61" s="167">
        <v>32833</v>
      </c>
    </row>
    <row r="62" spans="1:18" ht="15" customHeight="1">
      <c r="A62" s="513"/>
      <c r="B62" s="524"/>
      <c r="C62" s="522"/>
      <c r="D62" s="489"/>
      <c r="E62" s="489"/>
      <c r="F62" s="489"/>
      <c r="G62" s="489"/>
      <c r="H62" s="489"/>
      <c r="I62" s="489"/>
      <c r="J62" s="489"/>
      <c r="K62" s="489"/>
      <c r="L62" s="489"/>
      <c r="M62" s="489"/>
      <c r="N62" s="489"/>
      <c r="O62" s="489"/>
      <c r="P62" s="489"/>
      <c r="Q62" s="168">
        <v>-69376</v>
      </c>
      <c r="R62" s="168">
        <v>-17974</v>
      </c>
    </row>
    <row r="63" spans="1:18" ht="14.25">
      <c r="A63" s="39"/>
      <c r="B63" s="39" t="s">
        <v>155</v>
      </c>
      <c r="C63" s="39"/>
      <c r="D63" s="39"/>
      <c r="E63" s="39"/>
      <c r="F63" s="39"/>
      <c r="G63" s="39"/>
      <c r="H63" s="39"/>
      <c r="I63" s="39"/>
      <c r="J63" s="39"/>
      <c r="K63" s="39"/>
      <c r="L63" s="39"/>
      <c r="M63" s="39"/>
      <c r="N63" s="39"/>
      <c r="O63" s="39"/>
      <c r="P63" s="39"/>
      <c r="Q63" s="39"/>
      <c r="R63" s="39"/>
    </row>
  </sheetData>
  <sheetProtection/>
  <mergeCells count="325">
    <mergeCell ref="A8:P8"/>
    <mergeCell ref="C30:C32"/>
    <mergeCell ref="M10:N10"/>
    <mergeCell ref="I12:J12"/>
    <mergeCell ref="I23:J23"/>
    <mergeCell ref="I24:J24"/>
    <mergeCell ref="I17:J17"/>
    <mergeCell ref="I18:J18"/>
    <mergeCell ref="I19:J19"/>
    <mergeCell ref="I20:J20"/>
    <mergeCell ref="K20:L20"/>
    <mergeCell ref="A5:R5"/>
    <mergeCell ref="H10:H11"/>
    <mergeCell ref="I10:J11"/>
    <mergeCell ref="K10:L11"/>
    <mergeCell ref="O10:P11"/>
    <mergeCell ref="A9:B11"/>
    <mergeCell ref="C9:C11"/>
    <mergeCell ref="D9:H9"/>
    <mergeCell ref="I9:Q9"/>
    <mergeCell ref="O23:P23"/>
    <mergeCell ref="K22:L22"/>
    <mergeCell ref="I13:J13"/>
    <mergeCell ref="I14:J14"/>
    <mergeCell ref="I15:J15"/>
    <mergeCell ref="I16:J16"/>
    <mergeCell ref="I22:J22"/>
    <mergeCell ref="K17:L17"/>
    <mergeCell ref="K18:L18"/>
    <mergeCell ref="K19:L19"/>
    <mergeCell ref="O21:P21"/>
    <mergeCell ref="O12:P12"/>
    <mergeCell ref="M13:N13"/>
    <mergeCell ref="M12:N12"/>
    <mergeCell ref="M21:N21"/>
    <mergeCell ref="M22:N22"/>
    <mergeCell ref="M14:N14"/>
    <mergeCell ref="O22:P22"/>
    <mergeCell ref="O25:P25"/>
    <mergeCell ref="N61:N62"/>
    <mergeCell ref="O61:O62"/>
    <mergeCell ref="P61:P62"/>
    <mergeCell ref="P59:P60"/>
    <mergeCell ref="N57:N58"/>
    <mergeCell ref="O57:O58"/>
    <mergeCell ref="P57:P58"/>
    <mergeCell ref="N47:N48"/>
    <mergeCell ref="O26:P26"/>
    <mergeCell ref="O59:O60"/>
    <mergeCell ref="K59:K60"/>
    <mergeCell ref="L59:L60"/>
    <mergeCell ref="O13:P13"/>
    <mergeCell ref="O14:P14"/>
    <mergeCell ref="O15:P15"/>
    <mergeCell ref="O16:P16"/>
    <mergeCell ref="O17:P17"/>
    <mergeCell ref="O18:P18"/>
    <mergeCell ref="O24:P24"/>
    <mergeCell ref="E61:E62"/>
    <mergeCell ref="F61:F62"/>
    <mergeCell ref="G61:G62"/>
    <mergeCell ref="O19:P19"/>
    <mergeCell ref="J61:J62"/>
    <mergeCell ref="K61:K62"/>
    <mergeCell ref="L61:L62"/>
    <mergeCell ref="M61:M62"/>
    <mergeCell ref="M59:M60"/>
    <mergeCell ref="N59:N60"/>
    <mergeCell ref="H61:H62"/>
    <mergeCell ref="I61:I62"/>
    <mergeCell ref="B59:B60"/>
    <mergeCell ref="C59:C60"/>
    <mergeCell ref="D59:D60"/>
    <mergeCell ref="E59:E60"/>
    <mergeCell ref="F59:F60"/>
    <mergeCell ref="G59:G60"/>
    <mergeCell ref="H59:H60"/>
    <mergeCell ref="B61:B62"/>
    <mergeCell ref="J57:J58"/>
    <mergeCell ref="I59:I60"/>
    <mergeCell ref="J59:J60"/>
    <mergeCell ref="K57:K58"/>
    <mergeCell ref="L57:L58"/>
    <mergeCell ref="M57:M58"/>
    <mergeCell ref="F57:F58"/>
    <mergeCell ref="G57:G58"/>
    <mergeCell ref="H57:H58"/>
    <mergeCell ref="I57:I58"/>
    <mergeCell ref="B57:B58"/>
    <mergeCell ref="C57:C58"/>
    <mergeCell ref="D57:D58"/>
    <mergeCell ref="E57:E58"/>
    <mergeCell ref="M55:M56"/>
    <mergeCell ref="N55:N56"/>
    <mergeCell ref="O55:O56"/>
    <mergeCell ref="P55:P56"/>
    <mergeCell ref="I55:I56"/>
    <mergeCell ref="J55:J56"/>
    <mergeCell ref="K55:K56"/>
    <mergeCell ref="L55:L56"/>
    <mergeCell ref="E55:E56"/>
    <mergeCell ref="F55:F56"/>
    <mergeCell ref="G55:G56"/>
    <mergeCell ref="H55:H56"/>
    <mergeCell ref="M53:M54"/>
    <mergeCell ref="N53:N54"/>
    <mergeCell ref="E53:E54"/>
    <mergeCell ref="F53:F54"/>
    <mergeCell ref="G53:G54"/>
    <mergeCell ref="H53:H54"/>
    <mergeCell ref="O53:O54"/>
    <mergeCell ref="P53:P54"/>
    <mergeCell ref="I53:I54"/>
    <mergeCell ref="J53:J54"/>
    <mergeCell ref="K53:K54"/>
    <mergeCell ref="L53:L54"/>
    <mergeCell ref="O51:O52"/>
    <mergeCell ref="P51:P52"/>
    <mergeCell ref="I51:I52"/>
    <mergeCell ref="J51:J52"/>
    <mergeCell ref="K51:K52"/>
    <mergeCell ref="L51:L52"/>
    <mergeCell ref="A51:A62"/>
    <mergeCell ref="B51:B52"/>
    <mergeCell ref="C51:C52"/>
    <mergeCell ref="D51:D52"/>
    <mergeCell ref="B53:B54"/>
    <mergeCell ref="C53:C54"/>
    <mergeCell ref="C61:C62"/>
    <mergeCell ref="D61:D62"/>
    <mergeCell ref="D53:D54"/>
    <mergeCell ref="B55:B56"/>
    <mergeCell ref="C55:C56"/>
    <mergeCell ref="D55:D56"/>
    <mergeCell ref="M49:M50"/>
    <mergeCell ref="N49:N50"/>
    <mergeCell ref="E51:E52"/>
    <mergeCell ref="F51:F52"/>
    <mergeCell ref="G51:G52"/>
    <mergeCell ref="H51:H52"/>
    <mergeCell ref="M51:M52"/>
    <mergeCell ref="N51:N52"/>
    <mergeCell ref="O49:O50"/>
    <mergeCell ref="P49:P50"/>
    <mergeCell ref="I49:I50"/>
    <mergeCell ref="J49:J50"/>
    <mergeCell ref="K49:K50"/>
    <mergeCell ref="L49:L50"/>
    <mergeCell ref="O47:O48"/>
    <mergeCell ref="P47:P48"/>
    <mergeCell ref="B49:B50"/>
    <mergeCell ref="C49:C50"/>
    <mergeCell ref="D49:D50"/>
    <mergeCell ref="E49:E50"/>
    <mergeCell ref="F49:F50"/>
    <mergeCell ref="G49:G50"/>
    <mergeCell ref="H49:H50"/>
    <mergeCell ref="J47:J48"/>
    <mergeCell ref="M45:M46"/>
    <mergeCell ref="N45:N46"/>
    <mergeCell ref="K47:K48"/>
    <mergeCell ref="L47:L48"/>
    <mergeCell ref="M47:M48"/>
    <mergeCell ref="F47:F48"/>
    <mergeCell ref="G47:G48"/>
    <mergeCell ref="H47:H48"/>
    <mergeCell ref="I47:I48"/>
    <mergeCell ref="I45:I46"/>
    <mergeCell ref="J45:J46"/>
    <mergeCell ref="K45:K46"/>
    <mergeCell ref="L45:L46"/>
    <mergeCell ref="B47:B48"/>
    <mergeCell ref="C47:C48"/>
    <mergeCell ref="D47:D48"/>
    <mergeCell ref="E47:E48"/>
    <mergeCell ref="P43:P44"/>
    <mergeCell ref="B45:B46"/>
    <mergeCell ref="C45:C46"/>
    <mergeCell ref="D45:D46"/>
    <mergeCell ref="E45:E46"/>
    <mergeCell ref="F45:F46"/>
    <mergeCell ref="G45:G46"/>
    <mergeCell ref="H45:H46"/>
    <mergeCell ref="O45:O46"/>
    <mergeCell ref="P45:P46"/>
    <mergeCell ref="F43:F44"/>
    <mergeCell ref="G43:G44"/>
    <mergeCell ref="H43:H44"/>
    <mergeCell ref="I43:I44"/>
    <mergeCell ref="N43:N44"/>
    <mergeCell ref="O43:O44"/>
    <mergeCell ref="B43:B44"/>
    <mergeCell ref="C43:C44"/>
    <mergeCell ref="D43:D44"/>
    <mergeCell ref="E43:E44"/>
    <mergeCell ref="M41:M42"/>
    <mergeCell ref="N41:N42"/>
    <mergeCell ref="J43:J44"/>
    <mergeCell ref="K43:K44"/>
    <mergeCell ref="L43:L44"/>
    <mergeCell ref="M43:M44"/>
    <mergeCell ref="G41:G42"/>
    <mergeCell ref="H41:H42"/>
    <mergeCell ref="O41:O42"/>
    <mergeCell ref="P41:P42"/>
    <mergeCell ref="I41:I42"/>
    <mergeCell ref="J41:J42"/>
    <mergeCell ref="K41:K42"/>
    <mergeCell ref="L41:L42"/>
    <mergeCell ref="O37:O38"/>
    <mergeCell ref="P37:P38"/>
    <mergeCell ref="N39:N40"/>
    <mergeCell ref="O39:O40"/>
    <mergeCell ref="P39:P40"/>
    <mergeCell ref="B41:B42"/>
    <mergeCell ref="C41:C42"/>
    <mergeCell ref="D41:D42"/>
    <mergeCell ref="E41:E42"/>
    <mergeCell ref="F41:F42"/>
    <mergeCell ref="E39:E40"/>
    <mergeCell ref="F39:F40"/>
    <mergeCell ref="G39:G40"/>
    <mergeCell ref="J39:J40"/>
    <mergeCell ref="K39:K40"/>
    <mergeCell ref="L39:L40"/>
    <mergeCell ref="H39:H40"/>
    <mergeCell ref="I39:I40"/>
    <mergeCell ref="K37:K38"/>
    <mergeCell ref="L37:L38"/>
    <mergeCell ref="M37:M38"/>
    <mergeCell ref="N37:N38"/>
    <mergeCell ref="M39:M40"/>
    <mergeCell ref="G37:G38"/>
    <mergeCell ref="H37:H38"/>
    <mergeCell ref="I37:I38"/>
    <mergeCell ref="J37:J38"/>
    <mergeCell ref="M35:M36"/>
    <mergeCell ref="N35:N36"/>
    <mergeCell ref="K35:K36"/>
    <mergeCell ref="L35:L36"/>
    <mergeCell ref="O35:O36"/>
    <mergeCell ref="P35:P36"/>
    <mergeCell ref="O33:O34"/>
    <mergeCell ref="P33:P34"/>
    <mergeCell ref="E35:E36"/>
    <mergeCell ref="F35:F36"/>
    <mergeCell ref="G35:G36"/>
    <mergeCell ref="H35:H36"/>
    <mergeCell ref="I35:I36"/>
    <mergeCell ref="J35:J36"/>
    <mergeCell ref="K33:K34"/>
    <mergeCell ref="L33:L34"/>
    <mergeCell ref="M33:M34"/>
    <mergeCell ref="N33:N34"/>
    <mergeCell ref="G33:G34"/>
    <mergeCell ref="H33:H34"/>
    <mergeCell ref="I33:I34"/>
    <mergeCell ref="J33:J34"/>
    <mergeCell ref="F37:F38"/>
    <mergeCell ref="A33:A50"/>
    <mergeCell ref="B33:B34"/>
    <mergeCell ref="C33:C34"/>
    <mergeCell ref="D33:D34"/>
    <mergeCell ref="B35:B36"/>
    <mergeCell ref="C35:C36"/>
    <mergeCell ref="B39:B40"/>
    <mergeCell ref="C39:C40"/>
    <mergeCell ref="D39:D40"/>
    <mergeCell ref="D35:D36"/>
    <mergeCell ref="B37:B38"/>
    <mergeCell ref="C37:C38"/>
    <mergeCell ref="D37:D38"/>
    <mergeCell ref="M31:M32"/>
    <mergeCell ref="N31:N32"/>
    <mergeCell ref="I31:I32"/>
    <mergeCell ref="E33:E34"/>
    <mergeCell ref="F33:F34"/>
    <mergeCell ref="E37:E38"/>
    <mergeCell ref="O31:O32"/>
    <mergeCell ref="P31:P32"/>
    <mergeCell ref="I25:J25"/>
    <mergeCell ref="I26:J26"/>
    <mergeCell ref="M30:R30"/>
    <mergeCell ref="D31:D32"/>
    <mergeCell ref="E31:E32"/>
    <mergeCell ref="F31:F32"/>
    <mergeCell ref="G31:G32"/>
    <mergeCell ref="H31:H32"/>
    <mergeCell ref="K23:L23"/>
    <mergeCell ref="K24:L24"/>
    <mergeCell ref="K25:L25"/>
    <mergeCell ref="K26:L26"/>
    <mergeCell ref="A30:B32"/>
    <mergeCell ref="D30:H30"/>
    <mergeCell ref="I30:L30"/>
    <mergeCell ref="L31:L32"/>
    <mergeCell ref="J31:J32"/>
    <mergeCell ref="K31:K32"/>
    <mergeCell ref="A21:A26"/>
    <mergeCell ref="I21:J21"/>
    <mergeCell ref="K21:L21"/>
    <mergeCell ref="M15:N15"/>
    <mergeCell ref="M16:N16"/>
    <mergeCell ref="M23:N23"/>
    <mergeCell ref="M24:N24"/>
    <mergeCell ref="M25:N25"/>
    <mergeCell ref="M26:N26"/>
    <mergeCell ref="K15:L15"/>
    <mergeCell ref="A12:A20"/>
    <mergeCell ref="K12:L12"/>
    <mergeCell ref="O20:P20"/>
    <mergeCell ref="M17:N17"/>
    <mergeCell ref="M18:N18"/>
    <mergeCell ref="M19:N19"/>
    <mergeCell ref="M20:N20"/>
    <mergeCell ref="K13:L13"/>
    <mergeCell ref="K14:L14"/>
    <mergeCell ref="K16:L16"/>
    <mergeCell ref="Q10:Q11"/>
    <mergeCell ref="R9:R11"/>
    <mergeCell ref="D10:D11"/>
    <mergeCell ref="E10:E11"/>
    <mergeCell ref="F10:F11"/>
    <mergeCell ref="M11:N11"/>
    <mergeCell ref="G10:G11"/>
  </mergeCells>
  <printOptions horizontalCentered="1"/>
  <pageMargins left="0.5905511811023623" right="0.5905511811023623" top="0.5905511811023623" bottom="0.3937007874015748" header="0" footer="0"/>
  <pageSetup fitToHeight="1"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2013-06-27T02:05:47Z</cp:lastPrinted>
  <dcterms:created xsi:type="dcterms:W3CDTF">2004-02-06T01:39:50Z</dcterms:created>
  <dcterms:modified xsi:type="dcterms:W3CDTF">2013-06-27T02:06:36Z</dcterms:modified>
  <cp:category/>
  <cp:version/>
  <cp:contentType/>
  <cp:contentStatus/>
</cp:coreProperties>
</file>