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525" tabRatio="524" activeTab="7"/>
  </bookViews>
  <sheets>
    <sheet name="120" sheetId="1" r:id="rId1"/>
    <sheet name="122" sheetId="2" r:id="rId2"/>
    <sheet name="124" sheetId="3" r:id="rId3"/>
    <sheet name="126" sheetId="4" r:id="rId4"/>
    <sheet name="128" sheetId="5" r:id="rId5"/>
    <sheet name="130" sheetId="6" r:id="rId6"/>
    <sheet name="132" sheetId="7" r:id="rId7"/>
    <sheet name="134" sheetId="8" r:id="rId8"/>
  </sheets>
  <definedNames>
    <definedName name="_xlnm.Print_Area" localSheetId="0">'120'!$A$1:$Z$76</definedName>
    <definedName name="_xlnm.Print_Area" localSheetId="1">'122'!$A$1:$V$68</definedName>
    <definedName name="_xlnm.Print_Area" localSheetId="2">'124'!$A$1:$V$73</definedName>
    <definedName name="_xlnm.Print_Area" localSheetId="3">'126'!$A$1:$V$77</definedName>
    <definedName name="_xlnm.Print_Area" localSheetId="4">'128'!$A$1:$V$76</definedName>
    <definedName name="_xlnm.Print_Area" localSheetId="5">'130'!$A$1:$S$75</definedName>
    <definedName name="_xlnm.Print_Area" localSheetId="6">'132'!$A$1:$T$71</definedName>
    <definedName name="_xlnm.Print_Area" localSheetId="7">'134'!$A$1:$W$57</definedName>
  </definedNames>
  <calcPr fullCalcOnLoad="1"/>
</workbook>
</file>

<file path=xl/comments1.xml><?xml version="1.0" encoding="utf-8"?>
<comments xmlns="http://schemas.openxmlformats.org/spreadsheetml/2006/main">
  <authors>
    <author>yutaka-k</author>
  </authors>
  <commentList>
    <comment ref="C50" authorId="0">
      <text>
        <r>
          <rPr>
            <b/>
            <sz val="9"/>
            <rFont val="ＭＳ Ｐゴシック"/>
            <family val="3"/>
          </rPr>
          <t>yutaka-k: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<sst xmlns="http://schemas.openxmlformats.org/spreadsheetml/2006/main" count="2002" uniqueCount="577">
  <si>
    <t>産　　　　業　　　　分　　　　類</t>
  </si>
  <si>
    <t>商　　　　　店　　　　　数</t>
  </si>
  <si>
    <t>従　業　者　数</t>
  </si>
  <si>
    <t>年　間　商　品　販　売　額</t>
  </si>
  <si>
    <t>商　店　数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</si>
  <si>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</si>
  <si>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</si>
  <si>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</si>
  <si>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</si>
  <si>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</si>
  <si>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</si>
  <si>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</si>
  <si>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</si>
  <si>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</si>
  <si>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</si>
  <si>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</si>
  <si>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</si>
  <si>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</si>
  <si>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</si>
  <si>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</si>
  <si>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</si>
  <si>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</si>
  <si>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</si>
  <si>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</si>
  <si>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</si>
  <si>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</si>
  <si>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家具・建具・じゅう器等卸売業</t>
  </si>
  <si>
    <t>医薬品・化粧品等卸売業</t>
  </si>
  <si>
    <t>小売業計</t>
  </si>
  <si>
    <t>各種商品小売業</t>
  </si>
  <si>
    <t>飲食料品小売業</t>
  </si>
  <si>
    <t>自動車・自転車小売業</t>
  </si>
  <si>
    <t>その他の小売業</t>
  </si>
  <si>
    <t>産業分類</t>
  </si>
  <si>
    <t>（時間階級別構成比）</t>
  </si>
  <si>
    <t>織物・衣服・身の回り品小売業</t>
  </si>
  <si>
    <t>産　　　業　　　分　　　類</t>
  </si>
  <si>
    <t>調　査　商　店　数</t>
  </si>
  <si>
    <t>売　場　面　積</t>
  </si>
  <si>
    <t>構　成　比</t>
  </si>
  <si>
    <t>店</t>
  </si>
  <si>
    <t>㎡</t>
  </si>
  <si>
    <t>％</t>
  </si>
  <si>
    <t>小　　売　　業　　計</t>
  </si>
  <si>
    <t>陶磁器・ガラス器小売業</t>
  </si>
  <si>
    <t>その他のじゅう器小売業</t>
  </si>
  <si>
    <t>時計・眼鏡・光学機械小売業</t>
  </si>
  <si>
    <t>年　  　間          商品販売額</t>
  </si>
  <si>
    <t>計</t>
  </si>
  <si>
    <t>経 営 組 織 別</t>
  </si>
  <si>
    <t>従　　業　　者　　規　　模　　別</t>
  </si>
  <si>
    <t>売 場 面 積</t>
  </si>
  <si>
    <t>法　　人</t>
  </si>
  <si>
    <t>個　　人</t>
  </si>
  <si>
    <t>（小売業のみ）</t>
  </si>
  <si>
    <t>合　　　　　　　　　計</t>
  </si>
  <si>
    <t>卸　　売　　業　　計</t>
  </si>
  <si>
    <t xml:space="preserve">各 種 商 品 卸 売 業 </t>
  </si>
  <si>
    <t>機械器具卸売業</t>
  </si>
  <si>
    <t>その他の卸売業</t>
  </si>
  <si>
    <t>織物・衣服・身の回り品小売業</t>
  </si>
  <si>
    <t>市町村別</t>
  </si>
  <si>
    <t>合　　　　　計</t>
  </si>
  <si>
    <t>卸　売　業　計</t>
  </si>
  <si>
    <t>小　売　業　計</t>
  </si>
  <si>
    <t>従業者数</t>
  </si>
  <si>
    <t>年間商品　　　　販 売 額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</si>
  <si>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</si>
  <si>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</si>
  <si>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</si>
  <si>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</si>
  <si>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</si>
  <si>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</si>
  <si>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</si>
  <si>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</si>
  <si>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</si>
  <si>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</si>
  <si>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</si>
  <si>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</si>
  <si>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</si>
  <si>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</si>
  <si>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</si>
  <si>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</si>
  <si>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</si>
  <si>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</si>
  <si>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</si>
  <si>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</si>
  <si>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</si>
  <si>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</si>
  <si>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</si>
  <si>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</si>
  <si>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</si>
  <si>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</si>
  <si>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</si>
  <si>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</si>
  <si>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</si>
  <si>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</si>
  <si>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</si>
  <si>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</si>
  <si>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</si>
  <si>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</si>
  <si>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</si>
  <si>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</si>
  <si>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</si>
  <si>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</si>
  <si>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</si>
  <si>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</si>
  <si>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</si>
  <si>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</si>
  <si>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</si>
  <si>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</si>
  <si>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</si>
  <si>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</si>
  <si>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</si>
  <si>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</si>
  <si>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</si>
  <si>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</si>
  <si>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</si>
  <si>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</si>
  <si>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総　　　額</t>
  </si>
  <si>
    <t>衣　料　品</t>
  </si>
  <si>
    <t>家 庭 用 品</t>
  </si>
  <si>
    <t>単　位</t>
  </si>
  <si>
    <t>数   量</t>
  </si>
  <si>
    <t>北アメリカ</t>
  </si>
  <si>
    <t>南アメリカ</t>
  </si>
  <si>
    <t>不   明</t>
  </si>
  <si>
    <t>食品加工品</t>
  </si>
  <si>
    <t>(1)</t>
  </si>
  <si>
    <t>t</t>
  </si>
  <si>
    <t>(2)</t>
  </si>
  <si>
    <t>織      物</t>
  </si>
  <si>
    <t>千㎡</t>
  </si>
  <si>
    <t>絹  織  物</t>
  </si>
  <si>
    <t>〃</t>
  </si>
  <si>
    <t>キュプラ繊維織物</t>
  </si>
  <si>
    <t>アセテート繊維織物</t>
  </si>
  <si>
    <t>合成繊維織物</t>
  </si>
  <si>
    <t>(3)</t>
  </si>
  <si>
    <t>漁      網</t>
  </si>
  <si>
    <t>(4)</t>
  </si>
  <si>
    <t>繊 維 雑 品</t>
  </si>
  <si>
    <t>(5)</t>
  </si>
  <si>
    <t>(6)</t>
  </si>
  <si>
    <t>メ リ ヤ ス</t>
  </si>
  <si>
    <t>年次及び月次</t>
  </si>
  <si>
    <t>陶  磁  器</t>
  </si>
  <si>
    <t>洋飲食器</t>
  </si>
  <si>
    <t>九  谷  焼</t>
  </si>
  <si>
    <t>そ   の   他</t>
  </si>
  <si>
    <t>建 設 機 械</t>
  </si>
  <si>
    <t>金属加工機械</t>
  </si>
  <si>
    <t>繊 維 機 械</t>
  </si>
  <si>
    <t>(7)</t>
  </si>
  <si>
    <t>その他の機械・部品</t>
  </si>
  <si>
    <t>漆　　　器</t>
  </si>
  <si>
    <t>そ　の　他</t>
  </si>
  <si>
    <t>x</t>
  </si>
  <si>
    <t>-</t>
  </si>
  <si>
    <t>合　　　計</t>
  </si>
  <si>
    <t>一般卸売業</t>
  </si>
  <si>
    <t>代理商・仲立業</t>
  </si>
  <si>
    <t>（産 業 別 構 成 比）</t>
  </si>
  <si>
    <t>-</t>
  </si>
  <si>
    <t>修理料　　　　　サービス手数料　　　　　仲立手数料</t>
  </si>
  <si>
    <t>商品手持額</t>
  </si>
  <si>
    <t>料理品小売業</t>
  </si>
  <si>
    <t>従　　業　　者　　数　　(人）</t>
  </si>
  <si>
    <t>家　　族</t>
  </si>
  <si>
    <t>常　　用</t>
  </si>
  <si>
    <t>男</t>
  </si>
  <si>
    <t>女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</si>
  <si>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</si>
  <si>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</si>
  <si>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</si>
  <si>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</si>
  <si>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</si>
  <si>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</si>
  <si>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</si>
  <si>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婦人服・子供服小売業</t>
  </si>
  <si>
    <t>靴・履物小売業</t>
  </si>
  <si>
    <t>靴小売業</t>
  </si>
  <si>
    <t>その他の織物・衣服・身の回り品小売業</t>
  </si>
  <si>
    <t>かばん・袋物小売業</t>
  </si>
  <si>
    <t>洋品雑貨・小間物小売業</t>
  </si>
  <si>
    <t>他の分類されない織物・衣服・身の回り品小売業</t>
  </si>
  <si>
    <t>飲食料品小売業</t>
  </si>
  <si>
    <t>各種飲食料品小売業</t>
  </si>
  <si>
    <t>各種食料品小売業</t>
  </si>
  <si>
    <t>酒・調味料小売業</t>
  </si>
  <si>
    <t>食肉小売業</t>
  </si>
  <si>
    <t>卵・鳥肉小売業</t>
  </si>
  <si>
    <t>鮮魚小売業</t>
  </si>
  <si>
    <t>乾物小売業</t>
  </si>
  <si>
    <t>乾物小売業</t>
  </si>
  <si>
    <t>野菜・果実小売業</t>
  </si>
  <si>
    <t>野菜・小売業</t>
  </si>
  <si>
    <t>果実小売業</t>
  </si>
  <si>
    <t>菓子・菓子パン小売業</t>
  </si>
  <si>
    <t>米穀類小売業</t>
  </si>
  <si>
    <t>その他の飲食料品小売業</t>
  </si>
  <si>
    <t>牛乳小売業</t>
  </si>
  <si>
    <t>茶小売業</t>
  </si>
  <si>
    <t>豆腐・かまばこ等加工食品業（製造小売）</t>
  </si>
  <si>
    <t>豆腐・かまばこ等加工食品業（製造小売でないもの）</t>
  </si>
  <si>
    <t>他に分類されない飲食料品小売業</t>
  </si>
  <si>
    <t>自動車・自転車小売業</t>
  </si>
  <si>
    <t>自動車小売業</t>
  </si>
  <si>
    <t>衣服.身の回り品卸売業</t>
  </si>
  <si>
    <t>男 子 服 卸 売 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</si>
  <si>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</si>
  <si>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</si>
  <si>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</si>
  <si>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</si>
  <si>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</si>
  <si>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</si>
  <si>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</si>
  <si>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</si>
  <si>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</si>
  <si>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</si>
  <si>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</si>
  <si>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</si>
  <si>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</si>
  <si>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食料・飲料卸売業</t>
  </si>
  <si>
    <t>砂糖卸売業</t>
  </si>
  <si>
    <t>味そ、しょう油卸売業</t>
  </si>
  <si>
    <t>酒類卸売業</t>
  </si>
  <si>
    <t>乾物卸売業</t>
  </si>
  <si>
    <t>缶詰・瓶詰食品卸売業（気密容器入の物）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</si>
  <si>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</si>
  <si>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</si>
  <si>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</si>
  <si>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</si>
  <si>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</si>
  <si>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</si>
  <si>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</si>
  <si>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</si>
  <si>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</si>
  <si>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</si>
  <si>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</si>
  <si>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</si>
  <si>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</si>
  <si>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</si>
  <si>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紙・紙製品卸売業</t>
  </si>
  <si>
    <t>金物卸売業</t>
  </si>
  <si>
    <t>薪炭卸売業</t>
  </si>
  <si>
    <t>肥料・飼料卸売業</t>
  </si>
  <si>
    <t>スポーツ用品・娯楽用品・がん具小売業</t>
  </si>
  <si>
    <t>たばこ卸売業</t>
  </si>
  <si>
    <t>他に分類されない卸売業</t>
  </si>
  <si>
    <t>代理商・仲立業</t>
  </si>
  <si>
    <t>代理商・仲立業</t>
  </si>
  <si>
    <t>小売業計</t>
  </si>
  <si>
    <t>各種商品小売業</t>
  </si>
  <si>
    <t>百貨店</t>
  </si>
  <si>
    <t>建具小売業（製造小売）</t>
  </si>
  <si>
    <t>スポーツ用品小売業</t>
  </si>
  <si>
    <t>自転車小売業（二輪自動車を含む）</t>
  </si>
  <si>
    <t>家具・建具・じゅう器小売業</t>
  </si>
  <si>
    <t>家具・建具・畳小売業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</si>
  <si>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</si>
  <si>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</si>
  <si>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</si>
  <si>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</si>
  <si>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</si>
  <si>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</si>
  <si>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</si>
  <si>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</si>
  <si>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</si>
  <si>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</si>
  <si>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</si>
  <si>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</si>
  <si>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</si>
  <si>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</si>
  <si>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</si>
  <si>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</si>
  <si>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</si>
  <si>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</si>
  <si>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</si>
  <si>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</si>
  <si>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</si>
  <si>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</si>
  <si>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楽器小売業</t>
  </si>
  <si>
    <t>写真機・写真材料小売業</t>
  </si>
  <si>
    <t>写真機・写真材料小売業</t>
  </si>
  <si>
    <t>時計・眼鏡・光学機械小売業</t>
  </si>
  <si>
    <t>中古品小売業（他に分類されないもの）</t>
  </si>
  <si>
    <t>平成元年</t>
  </si>
  <si>
    <t>産　業　分　類</t>
  </si>
  <si>
    <t>合計</t>
  </si>
  <si>
    <t>食堂・レストラン</t>
  </si>
  <si>
    <t>一般食堂</t>
  </si>
  <si>
    <t>日本料理店</t>
  </si>
  <si>
    <t>西洋料理店</t>
  </si>
  <si>
    <t>中華・東洋料理店</t>
  </si>
  <si>
    <t>そば・うどん店</t>
  </si>
  <si>
    <t>すし店</t>
  </si>
  <si>
    <t>喫茶店</t>
  </si>
  <si>
    <t>その他の一般飲食店</t>
  </si>
  <si>
    <t>喫茶店</t>
  </si>
  <si>
    <t>飲食店数</t>
  </si>
  <si>
    <t>山中町</t>
  </si>
  <si>
    <t>その他の織物</t>
  </si>
  <si>
    <t>その他の衣服・身の回り品卸売業</t>
  </si>
  <si>
    <t>その他の農畜産物・水産卸売業</t>
  </si>
  <si>
    <t>その他の卸売業</t>
  </si>
  <si>
    <t>-</t>
  </si>
  <si>
    <t>スポーツ用品・がん具・娯楽用品・楽器小売業</t>
  </si>
  <si>
    <t>骨董品小売業</t>
  </si>
  <si>
    <t>その他の中古品小売業</t>
  </si>
  <si>
    <t>他に分類されない小売業</t>
  </si>
  <si>
    <t>たばこ・喫煙具専門小売業</t>
  </si>
  <si>
    <t>花・植木小売業</t>
  </si>
  <si>
    <t>他に分類されないその他の小売業</t>
  </si>
  <si>
    <t>（単位　金額万円）</t>
  </si>
  <si>
    <t xml:space="preserve">金 額 </t>
  </si>
  <si>
    <t>各種商品卸売業(従業員が常時100人以上のもの)</t>
  </si>
  <si>
    <t>その他の各種商品卸売業(従業員が常時100人未満のもの)</t>
  </si>
  <si>
    <t xml:space="preserve">繊 維・機械器具・建築材料等 卸 売 業 </t>
  </si>
  <si>
    <t>生糸・繭卸売業</t>
  </si>
  <si>
    <t>糸卸売業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</si>
  <si>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</si>
  <si>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</si>
  <si>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</si>
  <si>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</si>
  <si>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</si>
  <si>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</si>
  <si>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</si>
  <si>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</si>
  <si>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</si>
  <si>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</si>
  <si>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</si>
  <si>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</si>
  <si>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自動車卸売業（二輪自動車含む）</t>
  </si>
  <si>
    <t>自動車部品・付属品卸売業</t>
  </si>
  <si>
    <t>精密機械器具卸売業</t>
  </si>
  <si>
    <t>家庭用電気機械器具卸売業</t>
  </si>
  <si>
    <t>木材・竹材卸売業</t>
  </si>
  <si>
    <t>セメント卸売業</t>
  </si>
  <si>
    <t>板ガラス卸売業</t>
  </si>
  <si>
    <t>その他の建築材料卸売業</t>
  </si>
  <si>
    <t>空瓶・空缶等空容器卸売業</t>
  </si>
  <si>
    <t>鉄スクラップ卸売業</t>
  </si>
  <si>
    <t>非鉄金属スクラップ卸売業</t>
  </si>
  <si>
    <t>故紙卸売業</t>
  </si>
  <si>
    <t>その他の再生資源卸売業</t>
  </si>
  <si>
    <t>衣料・食料・家具等卸売業</t>
  </si>
  <si>
    <t>x</t>
  </si>
  <si>
    <t>資料　石川県統計情報課「商業統計」による。</t>
  </si>
  <si>
    <t>10時間以上           12時間未満</t>
  </si>
  <si>
    <t>その他の小売業</t>
  </si>
  <si>
    <t>注　・調査商店数とは、売場面積を調査している業種の商店数。</t>
  </si>
  <si>
    <t>　　・自動車小売業、ガソリンステーション、牛乳小売業、畳小売業及び新聞小売業は売場面積を調査していない。</t>
  </si>
  <si>
    <t>注　　牛乳小売業、新聞小売業は開店、閉店時刻を調査していない。</t>
  </si>
  <si>
    <t>計</t>
  </si>
  <si>
    <t>終日営業</t>
  </si>
  <si>
    <t>各種商品小売業</t>
  </si>
  <si>
    <t xml:space="preserve">自動車 ・自転車小 売 業 </t>
  </si>
  <si>
    <t>家具・建具・じゅう器小売業</t>
  </si>
  <si>
    <t>（単位　万円）</t>
  </si>
  <si>
    <t>128 商業及び貿易</t>
  </si>
  <si>
    <t>（単位　従業員数、人、金額万円）</t>
  </si>
  <si>
    <t>市町村</t>
  </si>
  <si>
    <t>産業分類</t>
  </si>
  <si>
    <t>その他</t>
  </si>
  <si>
    <t>63年</t>
  </si>
  <si>
    <t>70　　商　　　　　　　　　　　　　　　　　業</t>
  </si>
  <si>
    <t>％</t>
  </si>
  <si>
    <t>1～2人</t>
  </si>
  <si>
    <t>100人以上</t>
  </si>
  <si>
    <t>（4）産業細分類別の商店数、従業者数、年間商品販売額、修理料・サービス料・仲立手数料、商品手持額及び売場面積（飲食店を除く）　（昭和63年）</t>
  </si>
  <si>
    <t>122 商業及び貿易</t>
  </si>
  <si>
    <t>商業及び貿易 123</t>
  </si>
  <si>
    <t>産　　　　業　　　　分　　　　類</t>
  </si>
  <si>
    <t>3～4</t>
  </si>
  <si>
    <t>5～9</t>
  </si>
  <si>
    <t>10～19</t>
  </si>
  <si>
    <t>20～29</t>
  </si>
  <si>
    <t>30～49</t>
  </si>
  <si>
    <t>50～99</t>
  </si>
  <si>
    <t>産業細分類別の商店数、従業者数、年間商品販売額、修理料・サービス料・仲立手数料、商品手持額及び売場面積（飲食店を除く）　（昭和63年）（つづき）</t>
  </si>
  <si>
    <t>124 商業及び貿易</t>
  </si>
  <si>
    <t>商業及び貿易 125</t>
  </si>
  <si>
    <t>商業及び貿易 127</t>
  </si>
  <si>
    <t>126 商業及び貿易</t>
  </si>
  <si>
    <t>商業及び貿易 129</t>
  </si>
  <si>
    <t>130 商業及び貿易</t>
  </si>
  <si>
    <t>商業及び貿易 131</t>
  </si>
  <si>
    <t>昭和61年</t>
  </si>
  <si>
    <t>飲　食　店　数　（人）</t>
  </si>
  <si>
    <t>対61年　　　　　　</t>
  </si>
  <si>
    <t>132 商業及び貿易</t>
  </si>
  <si>
    <t>商業及び貿易　133</t>
  </si>
  <si>
    <t>134 商業及び貿易</t>
  </si>
  <si>
    <t>商業及び貿易 135</t>
  </si>
  <si>
    <t>120　商業及び貿易</t>
  </si>
  <si>
    <t>商業及び貿易　121</t>
  </si>
  <si>
    <t>平成2年</t>
  </si>
  <si>
    <t>平成2年1月</t>
  </si>
  <si>
    <t>8時間未満</t>
  </si>
  <si>
    <t>ガソリンステーション</t>
  </si>
  <si>
    <t>金沢市</t>
  </si>
  <si>
    <t>織物用繊維糸</t>
  </si>
  <si>
    <t>人絹織物</t>
  </si>
  <si>
    <t>衣類</t>
  </si>
  <si>
    <t>食料品加工機 械</t>
  </si>
  <si>
    <t>荷役積込用機械</t>
  </si>
  <si>
    <t>電気機器</t>
  </si>
  <si>
    <t>輸送用機器</t>
  </si>
  <si>
    <t>(8)</t>
  </si>
  <si>
    <t>個</t>
  </si>
  <si>
    <t>台</t>
  </si>
  <si>
    <t>打</t>
  </si>
  <si>
    <t>農産品</t>
  </si>
  <si>
    <t>（単位　百万円）</t>
  </si>
  <si>
    <t>年次及び月次</t>
  </si>
  <si>
    <t>身の回り品　　　</t>
  </si>
  <si>
    <t>食堂・喫茶</t>
  </si>
  <si>
    <t>ア ジ ア</t>
  </si>
  <si>
    <t>ヨーロッパ</t>
  </si>
  <si>
    <t>アフリカ</t>
  </si>
  <si>
    <t>オセアニア</t>
  </si>
  <si>
    <t>t</t>
  </si>
  <si>
    <t>繊    維    品</t>
  </si>
  <si>
    <t>（　　）内はＸの数値を含む。</t>
  </si>
  <si>
    <t>注　従業者数の家族は個人事業主及び家族従業者で、常用は有給役員及び常時雇用従業者である。</t>
  </si>
  <si>
    <t>　　年間商品販売額、修理料・サービス料・仲立手数料は昭和62年6月1日から昭和63年5月31日までの1か年間の実績である。</t>
  </si>
  <si>
    <t>　　（　）内はｘの数値を含む。　　</t>
  </si>
  <si>
    <t>資料　北陸財務局経済調査課「百貨店、主要スーパー等売上高調査」による。</t>
  </si>
  <si>
    <t>資料　社団法人北陸経済調査会「石川県輸出実態調査（石川県委託調査）」による。</t>
  </si>
  <si>
    <t>（単位　従業者数人、金額万円）</t>
  </si>
  <si>
    <t>対61年　　　　　　増加率（％）</t>
  </si>
  <si>
    <t>家具・建具・じゅう器小売業</t>
  </si>
  <si>
    <t>飲食料品小売業</t>
  </si>
  <si>
    <t>輸送用機械器具卸売業（自動車を除く）</t>
  </si>
  <si>
    <r>
      <t>6</t>
    </r>
    <r>
      <rPr>
        <sz val="12"/>
        <rFont val="ＭＳ 明朝"/>
        <family val="1"/>
      </rPr>
      <t>0年</t>
    </r>
  </si>
  <si>
    <r>
      <t>対　6</t>
    </r>
    <r>
      <rPr>
        <sz val="12"/>
        <rFont val="ＭＳ 明朝"/>
        <family val="1"/>
      </rPr>
      <t xml:space="preserve">0  </t>
    </r>
    <r>
      <rPr>
        <sz val="12"/>
        <rFont val="ＭＳ 明朝"/>
        <family val="1"/>
      </rPr>
      <t>年　増　減　率</t>
    </r>
  </si>
  <si>
    <t>11　　　商　　　　業　　　　及　　　　び　　　　貿　　　　易</t>
  </si>
  <si>
    <t>(1) 　 産業分類別商店数、従業者数、年間商品販売額（飲食店を除く）の前回比較（昭和60,63年）</t>
  </si>
  <si>
    <t>(2)        産業小分類別売場面積（飲食店を除 く）の前回比較（昭和60,63年）</t>
  </si>
  <si>
    <t>(3)    　産業分類別、営業時間階級別の商店数（昭和63年）</t>
  </si>
  <si>
    <t>x</t>
  </si>
  <si>
    <t>(100.0)％</t>
  </si>
  <si>
    <t>53 各種商品小売業</t>
  </si>
  <si>
    <t>54  織物・衣服・身の回り品小売業</t>
  </si>
  <si>
    <t>55  飲食料品小売業</t>
  </si>
  <si>
    <t>56  自動車・自転車小売業</t>
  </si>
  <si>
    <t>57  家具・建具・じゅう器小売業</t>
  </si>
  <si>
    <t>12時間以上14時間未満</t>
  </si>
  <si>
    <t>14時間以上</t>
  </si>
  <si>
    <t>対60年
増減率</t>
  </si>
  <si>
    <t>1店当たり売場面積</t>
  </si>
  <si>
    <t>商店数</t>
  </si>
  <si>
    <t>対60年増減</t>
  </si>
  <si>
    <t>建築材料卸売業</t>
  </si>
  <si>
    <t>商　　　　　　　　　　　　　店　　　　　　　　　　　　　数　　（店）</t>
  </si>
  <si>
    <t>従　　　　　業　　　　　者　　　　　数　　(人）</t>
  </si>
  <si>
    <t>年　  　間          
商品販売額</t>
  </si>
  <si>
    <r>
      <t xml:space="preserve">織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卸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(室</t>
    </r>
    <r>
      <rPr>
        <sz val="12"/>
        <rFont val="ＭＳ 明朝"/>
        <family val="1"/>
      </rPr>
      <t>内</t>
    </r>
    <r>
      <rPr>
        <sz val="12"/>
        <rFont val="ＭＳ 明朝"/>
        <family val="1"/>
      </rPr>
      <t>装</t>
    </r>
    <r>
      <rPr>
        <sz val="12"/>
        <rFont val="ＭＳ 明朝"/>
        <family val="1"/>
      </rPr>
      <t>飾</t>
    </r>
    <r>
      <rPr>
        <sz val="12"/>
        <rFont val="ＭＳ 明朝"/>
        <family val="1"/>
      </rPr>
      <t>繊</t>
    </r>
    <r>
      <rPr>
        <sz val="12"/>
        <rFont val="ＭＳ 明朝"/>
        <family val="1"/>
      </rPr>
      <t>維</t>
    </r>
    <r>
      <rPr>
        <sz val="12"/>
        <rFont val="ＭＳ 明朝"/>
        <family val="1"/>
      </rPr>
      <t>品を除く)</t>
    </r>
  </si>
  <si>
    <t>繊  維  原  料  卸  売  業  (生糸・繭を除く)</t>
  </si>
  <si>
    <t>電気機械器具卸売業（家庭用電気機械器具を除く）</t>
  </si>
  <si>
    <t>繊 維 品 卸 売 業 (衣服・身の回り品を除く）</t>
  </si>
  <si>
    <t>-</t>
  </si>
  <si>
    <t>年間商品販売額</t>
  </si>
  <si>
    <t>男 子 服 小 売 業 （製造小物）</t>
  </si>
  <si>
    <t>男 子 服 小 売 業 （製造小物でないもの）</t>
  </si>
  <si>
    <t>パ  ン  小  売  業 （製造小売）</t>
  </si>
  <si>
    <t>商　　　　          　　　店　　　　          　　　数　（店）</t>
  </si>
  <si>
    <t>従　  　  業　    　者　    　数　　(人）</t>
  </si>
  <si>
    <t>履   物   小   売   業 （靴を除く）</t>
  </si>
  <si>
    <t>商   　　　　　   　　店　　　   　　   　　数　（店）</t>
  </si>
  <si>
    <t>(5) 　市町村別商店数、従業者数及び年間商品販売額（飲食店を除く）（昭和63年）</t>
  </si>
  <si>
    <t>(6)    　飲  　食　  店　  数　（昭和61、平成元年）</t>
  </si>
  <si>
    <t>増 減 率 (％)</t>
  </si>
  <si>
    <t>構　    成　    比　（％）</t>
  </si>
  <si>
    <t>(7)   　飲　食　店　従　業　員　者　数（昭和61、平成元年）</t>
  </si>
  <si>
    <t>飲　食　店　数　(人）</t>
  </si>
  <si>
    <t>構　成　比　(％）</t>
  </si>
  <si>
    <t>(8)  　飲　食　店　年　間　商　品　販　売　額　（昭和61、平成元年）</t>
  </si>
  <si>
    <r>
      <t>飲 食</t>
    </r>
    <r>
      <rPr>
        <sz val="12"/>
        <rFont val="ＭＳ 明朝"/>
        <family val="1"/>
      </rPr>
      <t xml:space="preserve"> 料 品</t>
    </r>
  </si>
  <si>
    <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</si>
  <si>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</si>
  <si>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t>-</t>
  </si>
  <si>
    <t>-</t>
  </si>
  <si>
    <t>t</t>
  </si>
  <si>
    <t>-</t>
  </si>
  <si>
    <t xml:space="preserve">紙 製 品・印 刷 </t>
  </si>
  <si>
    <t>化  学  製  品</t>
  </si>
  <si>
    <t>（単位　百万円）</t>
  </si>
  <si>
    <t>窯  業  製  品</t>
  </si>
  <si>
    <t>身の回り品　　　</t>
  </si>
  <si>
    <r>
      <t xml:space="preserve"> 食</t>
    </r>
    <r>
      <rPr>
        <sz val="12"/>
        <rFont val="ＭＳ 明朝"/>
        <family val="1"/>
      </rPr>
      <t xml:space="preserve"> 料 品</t>
    </r>
  </si>
  <si>
    <t>食堂・喫茶</t>
  </si>
  <si>
    <t>耐火断熱レンガ</t>
  </si>
  <si>
    <t>-</t>
  </si>
  <si>
    <t>〃</t>
  </si>
  <si>
    <t>-</t>
  </si>
  <si>
    <t>〃</t>
  </si>
  <si>
    <t>鉄  鋼 ・ 金  属</t>
  </si>
  <si>
    <t>機  械  器  具</t>
  </si>
  <si>
    <t>そ　　の　　他</t>
  </si>
  <si>
    <t>-</t>
  </si>
  <si>
    <t xml:space="preserve">比　　　　　　　　率 </t>
  </si>
  <si>
    <t>％</t>
  </si>
  <si>
    <t>(1) 　百　貨　店　売　上　高　（昭和61～平成2年）</t>
  </si>
  <si>
    <t>72　　品 目 ・ 別 仕 向 地 別 輸 出 実 績 （平成2年）</t>
  </si>
  <si>
    <r>
      <t>平成2年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</si>
  <si>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</si>
  <si>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</si>
  <si>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</si>
  <si>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</si>
  <si>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</si>
  <si>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</si>
  <si>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</si>
  <si>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</si>
  <si>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</si>
  <si>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平成2年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</si>
  <si>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(2)  ス ー パ ー 等 売 上 高 （ 昭 和61～平成2年）</t>
  </si>
  <si>
    <r>
      <t>品　　　 目　　　</t>
    </r>
    <r>
      <rPr>
        <sz val="12"/>
        <rFont val="ＭＳ 明朝"/>
        <family val="1"/>
      </rPr>
      <t xml:space="preserve"> 別</t>
    </r>
  </si>
  <si>
    <t>-</t>
  </si>
  <si>
    <t xml:space="preserve"> 8時間以上
 10時間未満</t>
  </si>
  <si>
    <r>
      <t>商　　　　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　店　　　　　</t>
    </r>
    <r>
      <rPr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　　数　（店）</t>
    </r>
  </si>
  <si>
    <t>食　  肉　  小 　 売 　 業  （卵・鳥肉を除く）</t>
  </si>
  <si>
    <t>菓　  子　  小　  売　  業 （製造小売）</t>
  </si>
  <si>
    <t>菓 　 子 　 小　  売　  業 （製造小売でないもの）</t>
  </si>
  <si>
    <t>パ　  ン　  小　  売 　 業 （製造小売でないもの）</t>
  </si>
  <si>
    <t>家  具  小  売  業 （製造小物）</t>
  </si>
  <si>
    <t>家 具 小 売 業 （製造小物でないもの）</t>
  </si>
  <si>
    <t>畳  小  売  業（製造小売でないもの）</t>
  </si>
  <si>
    <t>建  具  小  売  業 （製造小売でないもの）</t>
  </si>
  <si>
    <t>畳  小  売  業 （製造小売）</t>
  </si>
  <si>
    <t>58  その他の小売業</t>
  </si>
  <si>
    <t>家具・建具・じゅう器等卸売業</t>
  </si>
  <si>
    <t>娯楽用品・がん具小売業</t>
  </si>
  <si>
    <r>
      <t xml:space="preserve">(9)    </t>
    </r>
    <r>
      <rPr>
        <sz val="12"/>
        <rFont val="ＭＳ 明朝"/>
        <family val="1"/>
      </rPr>
      <t>　市町村別、産業小分類別飲食店数、従業者数及び年間販売額（平成元年</t>
    </r>
    <r>
      <rPr>
        <sz val="12"/>
        <rFont val="ＭＳ 明朝"/>
        <family val="1"/>
      </rPr>
      <t>）</t>
    </r>
  </si>
  <si>
    <t>71　　百貨店及びスーパー等売上高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</si>
  <si>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</si>
  <si>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</si>
  <si>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</si>
  <si>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</si>
  <si>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</si>
  <si>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</si>
  <si>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</si>
  <si>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</si>
  <si>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</si>
  <si>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</si>
  <si>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</si>
  <si>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</si>
  <si>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</si>
  <si>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ｘ</t>
  </si>
  <si>
    <t>x</t>
  </si>
  <si>
    <t>x</t>
  </si>
  <si>
    <t>-</t>
  </si>
  <si>
    <t>-</t>
  </si>
  <si>
    <t>x</t>
  </si>
  <si>
    <t>ｘ</t>
  </si>
  <si>
    <t>-</t>
  </si>
  <si>
    <t>-</t>
  </si>
  <si>
    <t>x</t>
  </si>
  <si>
    <t>産業細分類別の商店数、従業者数、年間商品販売額、修理料・サービス料・仲立手数料、商品手持額及び売場面積（飲食店を除く）（昭和63年）（つづき）</t>
  </si>
  <si>
    <t>-</t>
  </si>
  <si>
    <t>-</t>
  </si>
  <si>
    <t>-</t>
  </si>
  <si>
    <t>商 店 数</t>
  </si>
  <si>
    <t>x</t>
  </si>
  <si>
    <t>x</t>
  </si>
  <si>
    <t>x</t>
  </si>
  <si>
    <t>-</t>
  </si>
  <si>
    <t>-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</si>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</sst>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0;&quot;△ &quot;0"/>
    <numFmt numFmtId="202" formatCode="0.0;&quot;△ &quot;0.0"/>
    <numFmt numFmtId="203" formatCode="0.0_);\(0.0\)"/>
    <numFmt numFmtId="204" formatCode="0_ "/>
    <numFmt numFmtId="205" formatCode="#,##0;&quot;△ &quot;#,##0"/>
    <numFmt numFmtId="206" formatCode="#,##0.0;&quot;△ &quot;#,##0.0"/>
    <numFmt numFmtId="207" formatCode="#,##0.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_);[Red]\(0\)"/>
    <numFmt numFmtId="212" formatCode="\(General\)"/>
    <numFmt numFmtId="213" formatCode="\(#,##0_ \)"/>
    <numFmt numFmtId="214" formatCode="\(###,###\)"/>
    <numFmt numFmtId="215" formatCode="\(###,###.0\)"/>
    <numFmt numFmtId="216" formatCode="\(##,###\)"/>
    <numFmt numFmtId="217" formatCode="\(##,###.00\)"/>
    <numFmt numFmtId="218" formatCode="\(##,###.0\)"/>
    <numFmt numFmtId="219" formatCode="\(000.0\)"/>
    <numFmt numFmtId="220" formatCode="\(##0.0\)"/>
    <numFmt numFmtId="221" formatCode="\(000.0\)%"/>
    <numFmt numFmtId="222" formatCode="\(###,###.0\)%"/>
    <numFmt numFmtId="223" formatCode="[&lt;=999]000;[&lt;=99999]000\-00;000\-0000"/>
    <numFmt numFmtId="224" formatCode="0_);\(0\)"/>
  </numFmts>
  <fonts count="61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color indexed="12"/>
      <name val="ＭＳ 明朝"/>
      <family val="1"/>
    </font>
    <font>
      <sz val="12"/>
      <color indexed="5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2"/>
      <color indexed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186" fontId="11" fillId="0" borderId="13" xfId="0" applyNumberFormat="1" applyFont="1" applyFill="1" applyBorder="1" applyAlignment="1" applyProtection="1">
      <alignment horizontal="right" vertical="center"/>
      <protection/>
    </xf>
    <xf numFmtId="202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3" fontId="11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38" fontId="11" fillId="0" borderId="15" xfId="49" applyFont="1" applyFill="1" applyBorder="1" applyAlignment="1" applyProtection="1">
      <alignment horizontal="right" vertical="center"/>
      <protection/>
    </xf>
    <xf numFmtId="38" fontId="11" fillId="0" borderId="13" xfId="49" applyFont="1" applyFill="1" applyBorder="1" applyAlignment="1" applyProtection="1">
      <alignment horizontal="right" vertical="center"/>
      <protection/>
    </xf>
    <xf numFmtId="199" fontId="11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right" vertical="top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18" fontId="11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distributed" vertical="center"/>
    </xf>
    <xf numFmtId="181" fontId="1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193" fontId="13" fillId="0" borderId="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3" fillId="0" borderId="0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 wrapText="1"/>
    </xf>
    <xf numFmtId="38" fontId="0" fillId="0" borderId="21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>
      <alignment horizontal="right" vertical="center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Fill="1" applyAlignment="1">
      <alignment horizontal="right" vertical="center"/>
    </xf>
    <xf numFmtId="194" fontId="0" fillId="0" borderId="0" xfId="49" applyNumberFormat="1" applyFont="1" applyFill="1" applyAlignment="1">
      <alignment horizontal="right" vertical="center"/>
    </xf>
    <xf numFmtId="220" fontId="0" fillId="0" borderId="0" xfId="49" applyNumberFormat="1" applyFont="1" applyFill="1" applyAlignment="1">
      <alignment vertical="center"/>
    </xf>
    <xf numFmtId="220" fontId="0" fillId="0" borderId="0" xfId="49" applyNumberFormat="1" applyFont="1" applyFill="1" applyAlignment="1">
      <alignment horizontal="right" vertical="center"/>
    </xf>
    <xf numFmtId="194" fontId="0" fillId="0" borderId="0" xfId="49" applyNumberFormat="1" applyFont="1" applyFill="1" applyAlignment="1">
      <alignment vertical="center"/>
    </xf>
    <xf numFmtId="194" fontId="0" fillId="0" borderId="0" xfId="49" applyNumberFormat="1" applyFont="1" applyFill="1" applyAlignment="1" quotePrefix="1">
      <alignment vertical="center"/>
    </xf>
    <xf numFmtId="194" fontId="0" fillId="0" borderId="0" xfId="49" applyNumberFormat="1" applyFont="1" applyFill="1" applyAlignment="1" quotePrefix="1">
      <alignment horizontal="right" vertical="center"/>
    </xf>
    <xf numFmtId="220" fontId="0" fillId="0" borderId="0" xfId="49" applyNumberFormat="1" applyFont="1" applyFill="1" applyAlignment="1" quotePrefix="1">
      <alignment vertical="center"/>
    </xf>
    <xf numFmtId="220" fontId="0" fillId="0" borderId="0" xfId="49" applyNumberFormat="1" applyFont="1" applyFill="1" applyAlignment="1" quotePrefix="1">
      <alignment horizontal="right" vertical="center"/>
    </xf>
    <xf numFmtId="195" fontId="0" fillId="0" borderId="0" xfId="49" applyNumberFormat="1" applyFont="1" applyFill="1" applyAlignment="1" quotePrefix="1">
      <alignment vertical="center"/>
    </xf>
    <xf numFmtId="195" fontId="0" fillId="0" borderId="0" xfId="49" applyNumberFormat="1" applyFont="1" applyFill="1" applyAlignment="1" quotePrefix="1">
      <alignment horizontal="right" vertical="center"/>
    </xf>
    <xf numFmtId="193" fontId="0" fillId="0" borderId="0" xfId="49" applyNumberFormat="1" applyFont="1" applyFill="1" applyAlignment="1" quotePrefix="1">
      <alignment vertical="center"/>
    </xf>
    <xf numFmtId="193" fontId="0" fillId="0" borderId="0" xfId="49" applyNumberFormat="1" applyFont="1" applyFill="1" applyAlignment="1" quotePrefix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13" xfId="0" applyNumberFormat="1" applyFont="1" applyFill="1" applyBorder="1" applyAlignment="1" applyProtection="1">
      <alignment horizontal="right" vertical="center"/>
      <protection/>
    </xf>
    <xf numFmtId="207" fontId="0" fillId="0" borderId="13" xfId="0" applyNumberFormat="1" applyFont="1" applyFill="1" applyBorder="1" applyAlignment="1" applyProtection="1">
      <alignment horizontal="right" vertical="center"/>
      <protection/>
    </xf>
    <xf numFmtId="206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205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202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205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18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202" fontId="1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05" fontId="10" fillId="0" borderId="0" xfId="49" applyNumberFormat="1" applyFont="1" applyFill="1" applyBorder="1" applyAlignment="1">
      <alignment vertical="center"/>
    </xf>
    <xf numFmtId="215" fontId="12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205" fontId="4" fillId="0" borderId="0" xfId="49" applyNumberFormat="1" applyFont="1" applyFill="1" applyBorder="1" applyAlignment="1">
      <alignment vertical="center"/>
    </xf>
    <xf numFmtId="222" fontId="0" fillId="0" borderId="0" xfId="49" applyNumberFormat="1" applyFont="1" applyFill="1" applyAlignment="1" quotePrefix="1">
      <alignment horizontal="right" vertical="center"/>
    </xf>
    <xf numFmtId="182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Alignment="1" quotePrefix="1">
      <alignment horizontal="right" vertical="center"/>
    </xf>
    <xf numFmtId="0" fontId="2" fillId="0" borderId="2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27" xfId="0" applyFill="1" applyBorder="1" applyAlignment="1">
      <alignment horizontal="distributed" vertical="center" wrapText="1"/>
    </xf>
    <xf numFmtId="196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vertical="center"/>
    </xf>
    <xf numFmtId="196" fontId="0" fillId="0" borderId="0" xfId="49" applyNumberFormat="1" applyFont="1" applyFill="1" applyAlignment="1">
      <alignment horizontal="right" vertical="center"/>
    </xf>
    <xf numFmtId="196" fontId="0" fillId="0" borderId="0" xfId="49" applyNumberFormat="1" applyFont="1" applyFill="1" applyBorder="1" applyAlignment="1">
      <alignment vertical="center"/>
    </xf>
    <xf numFmtId="196" fontId="0" fillId="0" borderId="14" xfId="0" applyNumberFormat="1" applyFont="1" applyFill="1" applyBorder="1" applyAlignment="1" applyProtection="1">
      <alignment horizontal="centerContinuous" vertical="center"/>
      <protection/>
    </xf>
    <xf numFmtId="196" fontId="0" fillId="0" borderId="2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6" fontId="11" fillId="0" borderId="13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38" fontId="2" fillId="0" borderId="11" xfId="49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wrapText="1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38" fontId="0" fillId="0" borderId="13" xfId="49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30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206" fontId="11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184" fontId="0" fillId="0" borderId="17" xfId="49" applyNumberFormat="1" applyFont="1" applyFill="1" applyBorder="1" applyAlignment="1">
      <alignment horizontal="right" vertical="center"/>
    </xf>
    <xf numFmtId="184" fontId="0" fillId="0" borderId="0" xfId="49" applyNumberFormat="1" applyFont="1" applyFill="1" applyBorder="1" applyAlignment="1">
      <alignment horizontal="right" vertical="center"/>
    </xf>
    <xf numFmtId="184" fontId="0" fillId="0" borderId="12" xfId="49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>
      <alignment horizontal="center" vertical="center"/>
    </xf>
    <xf numFmtId="38" fontId="12" fillId="0" borderId="17" xfId="49" applyFont="1" applyFill="1" applyBorder="1" applyAlignment="1">
      <alignment horizontal="right" vertical="center"/>
    </xf>
    <xf numFmtId="38" fontId="0" fillId="0" borderId="30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38" fontId="0" fillId="0" borderId="34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9" fillId="0" borderId="17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22" fillId="0" borderId="0" xfId="49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206" fontId="22" fillId="0" borderId="0" xfId="0" applyNumberFormat="1" applyFont="1" applyFill="1" applyBorder="1" applyAlignment="1">
      <alignment vertical="center"/>
    </xf>
    <xf numFmtId="202" fontId="22" fillId="0" borderId="0" xfId="0" applyNumberFormat="1" applyFont="1" applyFill="1" applyBorder="1" applyAlignment="1">
      <alignment vertical="center"/>
    </xf>
    <xf numFmtId="38" fontId="23" fillId="0" borderId="0" xfId="49" applyFont="1" applyFill="1" applyAlignment="1">
      <alignment vertical="center"/>
    </xf>
    <xf numFmtId="0" fontId="23" fillId="0" borderId="0" xfId="0" applyFont="1" applyFill="1" applyAlignment="1">
      <alignment vertical="center"/>
    </xf>
    <xf numFmtId="206" fontId="23" fillId="0" borderId="0" xfId="0" applyNumberFormat="1" applyFont="1" applyFill="1" applyBorder="1" applyAlignment="1">
      <alignment vertical="center"/>
    </xf>
    <xf numFmtId="202" fontId="23" fillId="0" borderId="0" xfId="49" applyNumberFormat="1" applyFont="1" applyFill="1" applyAlignment="1">
      <alignment vertical="center"/>
    </xf>
    <xf numFmtId="205" fontId="23" fillId="0" borderId="0" xfId="49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215" fontId="22" fillId="0" borderId="0" xfId="0" applyNumberFormat="1" applyFont="1" applyFill="1" applyAlignment="1" quotePrefix="1">
      <alignment horizontal="right" vertical="center"/>
    </xf>
    <xf numFmtId="185" fontId="22" fillId="0" borderId="0" xfId="49" applyNumberFormat="1" applyFont="1" applyFill="1" applyAlignment="1">
      <alignment vertical="center"/>
    </xf>
    <xf numFmtId="203" fontId="22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vertical="center"/>
    </xf>
    <xf numFmtId="202" fontId="23" fillId="0" borderId="0" xfId="0" applyNumberFormat="1" applyFont="1" applyFill="1" applyBorder="1" applyAlignment="1">
      <alignment vertical="center"/>
    </xf>
    <xf numFmtId="38" fontId="23" fillId="0" borderId="15" xfId="49" applyFont="1" applyFill="1" applyBorder="1" applyAlignment="1">
      <alignment vertical="center"/>
    </xf>
    <xf numFmtId="218" fontId="23" fillId="0" borderId="0" xfId="0" applyNumberFormat="1" applyFont="1" applyFill="1" applyAlignment="1">
      <alignment vertical="center"/>
    </xf>
    <xf numFmtId="224" fontId="23" fillId="0" borderId="0" xfId="49" applyNumberFormat="1" applyFont="1" applyFill="1" applyAlignment="1">
      <alignment vertical="center"/>
    </xf>
    <xf numFmtId="203" fontId="23" fillId="0" borderId="0" xfId="0" applyNumberFormat="1" applyFont="1" applyFill="1" applyBorder="1" applyAlignment="1">
      <alignment vertical="center"/>
    </xf>
    <xf numFmtId="38" fontId="22" fillId="0" borderId="0" xfId="49" applyFont="1" applyFill="1" applyAlignment="1">
      <alignment horizontal="right" vertical="center"/>
    </xf>
    <xf numFmtId="176" fontId="22" fillId="0" borderId="0" xfId="0" applyNumberFormat="1" applyFont="1" applyFill="1" applyAlignment="1">
      <alignment horizontal="right" vertical="center"/>
    </xf>
    <xf numFmtId="202" fontId="22" fillId="0" borderId="0" xfId="0" applyNumberFormat="1" applyFont="1" applyFill="1" applyAlignment="1">
      <alignment horizontal="right" vertical="center"/>
    </xf>
    <xf numFmtId="206" fontId="22" fillId="0" borderId="0" xfId="0" applyNumberFormat="1" applyFont="1" applyFill="1" applyBorder="1" applyAlignment="1">
      <alignment horizontal="right" vertical="center"/>
    </xf>
    <xf numFmtId="195" fontId="23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84" fontId="22" fillId="0" borderId="0" xfId="49" applyNumberFormat="1" applyFont="1" applyFill="1" applyAlignment="1">
      <alignment vertical="center"/>
    </xf>
    <xf numFmtId="38" fontId="23" fillId="0" borderId="0" xfId="49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205" fontId="23" fillId="0" borderId="0" xfId="49" applyNumberFormat="1" applyFont="1" applyFill="1" applyBorder="1" applyAlignment="1">
      <alignment vertical="center"/>
    </xf>
    <xf numFmtId="184" fontId="23" fillId="0" borderId="0" xfId="49" applyNumberFormat="1" applyFont="1" applyFill="1" applyBorder="1" applyAlignment="1">
      <alignment vertical="center"/>
    </xf>
    <xf numFmtId="38" fontId="23" fillId="0" borderId="13" xfId="49" applyFont="1" applyFill="1" applyBorder="1" applyAlignment="1">
      <alignment vertical="center"/>
    </xf>
    <xf numFmtId="176" fontId="23" fillId="0" borderId="13" xfId="0" applyNumberFormat="1" applyFont="1" applyFill="1" applyBorder="1" applyAlignment="1">
      <alignment vertical="center"/>
    </xf>
    <xf numFmtId="206" fontId="23" fillId="0" borderId="13" xfId="0" applyNumberFormat="1" applyFont="1" applyFill="1" applyBorder="1" applyAlignment="1">
      <alignment vertical="center"/>
    </xf>
    <xf numFmtId="205" fontId="23" fillId="0" borderId="13" xfId="49" applyNumberFormat="1" applyFont="1" applyFill="1" applyBorder="1" applyAlignment="1">
      <alignment vertical="center"/>
    </xf>
    <xf numFmtId="202" fontId="23" fillId="0" borderId="13" xfId="0" applyNumberFormat="1" applyFont="1" applyFill="1" applyBorder="1" applyAlignment="1">
      <alignment vertical="center"/>
    </xf>
    <xf numFmtId="184" fontId="23" fillId="0" borderId="13" xfId="49" applyNumberFormat="1" applyFont="1" applyFill="1" applyBorder="1" applyAlignment="1">
      <alignment vertical="center"/>
    </xf>
    <xf numFmtId="37" fontId="22" fillId="0" borderId="0" xfId="0" applyNumberFormat="1" applyFont="1" applyFill="1" applyBorder="1" applyAlignment="1" applyProtection="1">
      <alignment horizontal="right" vertical="center"/>
      <protection/>
    </xf>
    <xf numFmtId="196" fontId="22" fillId="0" borderId="0" xfId="0" applyNumberFormat="1" applyFont="1" applyFill="1" applyBorder="1" applyAlignment="1" applyProtection="1">
      <alignment vertical="center"/>
      <protection/>
    </xf>
    <xf numFmtId="206" fontId="22" fillId="0" borderId="0" xfId="0" applyNumberFormat="1" applyFont="1" applyFill="1" applyBorder="1" applyAlignment="1" applyProtection="1">
      <alignment horizontal="right" vertical="center"/>
      <protection/>
    </xf>
    <xf numFmtId="181" fontId="22" fillId="0" borderId="0" xfId="0" applyNumberFormat="1" applyFont="1" applyFill="1" applyBorder="1" applyAlignment="1" applyProtection="1">
      <alignment horizontal="right" vertical="center"/>
      <protection/>
    </xf>
    <xf numFmtId="199" fontId="23" fillId="0" borderId="0" xfId="0" applyNumberFormat="1" applyFont="1" applyFill="1" applyBorder="1" applyAlignment="1" applyProtection="1">
      <alignment horizontal="right" vertical="center"/>
      <protection/>
    </xf>
    <xf numFmtId="186" fontId="23" fillId="0" borderId="0" xfId="0" applyNumberFormat="1" applyFont="1" applyFill="1" applyBorder="1" applyAlignment="1" applyProtection="1">
      <alignment horizontal="right" vertical="center"/>
      <protection/>
    </xf>
    <xf numFmtId="196" fontId="23" fillId="0" borderId="0" xfId="0" applyNumberFormat="1" applyFont="1" applyFill="1" applyBorder="1" applyAlignment="1" applyProtection="1">
      <alignment vertical="center"/>
      <protection/>
    </xf>
    <xf numFmtId="206" fontId="23" fillId="0" borderId="0" xfId="0" applyNumberFormat="1" applyFont="1" applyFill="1" applyBorder="1" applyAlignment="1" applyProtection="1">
      <alignment horizontal="right" vertical="center"/>
      <protection/>
    </xf>
    <xf numFmtId="196" fontId="23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Alignment="1">
      <alignment horizontal="right" vertical="center"/>
    </xf>
    <xf numFmtId="220" fontId="0" fillId="0" borderId="0" xfId="0" applyNumberFormat="1" applyFont="1" applyFill="1" applyAlignment="1">
      <alignment horizontal="right" vertical="center"/>
    </xf>
    <xf numFmtId="220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horizontal="right" vertical="center"/>
    </xf>
    <xf numFmtId="220" fontId="0" fillId="0" borderId="13" xfId="0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 applyProtection="1">
      <alignment horizontal="right" vertical="center"/>
      <protection/>
    </xf>
    <xf numFmtId="38" fontId="23" fillId="0" borderId="0" xfId="49" applyFont="1" applyFill="1" applyBorder="1" applyAlignment="1" applyProtection="1">
      <alignment horizontal="right" vertical="center"/>
      <protection/>
    </xf>
    <xf numFmtId="38" fontId="23" fillId="0" borderId="0" xfId="49" applyFont="1" applyFill="1" applyBorder="1" applyAlignment="1" applyProtection="1" quotePrefix="1">
      <alignment horizontal="right" vertical="center"/>
      <protection/>
    </xf>
    <xf numFmtId="38" fontId="23" fillId="0" borderId="0" xfId="49" applyFont="1" applyFill="1" applyAlignment="1">
      <alignment horizontal="right" vertical="center"/>
    </xf>
    <xf numFmtId="38" fontId="23" fillId="0" borderId="15" xfId="49" applyFont="1" applyFill="1" applyBorder="1" applyAlignment="1" applyProtection="1">
      <alignment horizontal="right" vertical="center"/>
      <protection/>
    </xf>
    <xf numFmtId="38" fontId="22" fillId="0" borderId="15" xfId="49" applyFont="1" applyFill="1" applyBorder="1" applyAlignment="1" applyProtection="1">
      <alignment horizontal="right" vertical="center"/>
      <protection/>
    </xf>
    <xf numFmtId="38" fontId="23" fillId="0" borderId="0" xfId="49" applyFont="1" applyFill="1" applyAlignment="1" applyProtection="1">
      <alignment horizontal="right" vertical="center"/>
      <protection/>
    </xf>
    <xf numFmtId="38" fontId="23" fillId="0" borderId="15" xfId="49" applyFont="1" applyFill="1" applyBorder="1" applyAlignment="1">
      <alignment horizontal="right" vertical="center"/>
    </xf>
    <xf numFmtId="38" fontId="23" fillId="0" borderId="0" xfId="49" applyFont="1" applyFill="1" applyBorder="1" applyAlignment="1">
      <alignment horizontal="right" vertical="center"/>
    </xf>
    <xf numFmtId="193" fontId="22" fillId="0" borderId="18" xfId="0" applyNumberFormat="1" applyFont="1" applyFill="1" applyBorder="1" applyAlignment="1" applyProtection="1">
      <alignment horizontal="right" vertical="center"/>
      <protection/>
    </xf>
    <xf numFmtId="193" fontId="22" fillId="0" borderId="13" xfId="0" applyNumberFormat="1" applyFont="1" applyFill="1" applyBorder="1" applyAlignment="1" applyProtection="1">
      <alignment horizontal="right" vertical="center"/>
      <protection/>
    </xf>
    <xf numFmtId="214" fontId="22" fillId="0" borderId="13" xfId="0" applyNumberFormat="1" applyFont="1" applyFill="1" applyBorder="1" applyAlignment="1" applyProtection="1">
      <alignment horizontal="right" vertical="center"/>
      <protection/>
    </xf>
    <xf numFmtId="214" fontId="22" fillId="0" borderId="13" xfId="0" applyNumberFormat="1" applyFont="1" applyFill="1" applyBorder="1" applyAlignment="1" applyProtection="1">
      <alignment vertical="center"/>
      <protection/>
    </xf>
    <xf numFmtId="213" fontId="22" fillId="0" borderId="13" xfId="49" applyNumberFormat="1" applyFont="1" applyFill="1" applyBorder="1" applyAlignment="1" applyProtection="1">
      <alignment vertical="center"/>
      <protection/>
    </xf>
    <xf numFmtId="213" fontId="22" fillId="0" borderId="13" xfId="0" applyNumberFormat="1" applyFont="1" applyFill="1" applyBorder="1" applyAlignment="1" applyProtection="1">
      <alignment vertical="center"/>
      <protection/>
    </xf>
    <xf numFmtId="214" fontId="22" fillId="0" borderId="0" xfId="49" applyNumberFormat="1" applyFont="1" applyFill="1" applyBorder="1" applyAlignment="1" applyProtection="1">
      <alignment horizontal="right" vertical="center"/>
      <protection/>
    </xf>
    <xf numFmtId="216" fontId="23" fillId="0" borderId="0" xfId="49" applyNumberFormat="1" applyFont="1" applyFill="1" applyBorder="1" applyAlignment="1">
      <alignment horizontal="right" vertical="center"/>
    </xf>
    <xf numFmtId="216" fontId="23" fillId="0" borderId="0" xfId="49" applyNumberFormat="1" applyFont="1" applyFill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8" fontId="23" fillId="0" borderId="0" xfId="49" applyFont="1" applyFill="1" applyBorder="1" applyAlignment="1" applyProtection="1">
      <alignment vertical="center"/>
      <protection/>
    </xf>
    <xf numFmtId="38" fontId="23" fillId="0" borderId="0" xfId="49" applyFont="1" applyFill="1" applyBorder="1" applyAlignment="1" applyProtection="1">
      <alignment horizontal="center" vertical="center"/>
      <protection/>
    </xf>
    <xf numFmtId="38" fontId="22" fillId="0" borderId="0" xfId="49" applyFont="1" applyFill="1" applyBorder="1" applyAlignment="1" applyProtection="1">
      <alignment vertical="center"/>
      <protection/>
    </xf>
    <xf numFmtId="38" fontId="23" fillId="0" borderId="0" xfId="49" applyFont="1" applyFill="1" applyBorder="1" applyAlignment="1" applyProtection="1" quotePrefix="1">
      <alignment vertical="center"/>
      <protection/>
    </xf>
    <xf numFmtId="38" fontId="23" fillId="0" borderId="18" xfId="49" applyFont="1" applyFill="1" applyBorder="1" applyAlignment="1" applyProtection="1">
      <alignment horizontal="right" vertical="center"/>
      <protection/>
    </xf>
    <xf numFmtId="38" fontId="23" fillId="0" borderId="13" xfId="49" applyFont="1" applyFill="1" applyBorder="1" applyAlignment="1" applyProtection="1">
      <alignment horizontal="right" vertical="center"/>
      <protection/>
    </xf>
    <xf numFmtId="38" fontId="23" fillId="0" borderId="13" xfId="49" applyFont="1" applyFill="1" applyBorder="1" applyAlignment="1" applyProtection="1">
      <alignment vertical="center"/>
      <protection/>
    </xf>
    <xf numFmtId="37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horizontal="right" vertical="center"/>
      <protection/>
    </xf>
    <xf numFmtId="37" fontId="23" fillId="0" borderId="12" xfId="0" applyNumberFormat="1" applyFont="1" applyFill="1" applyBorder="1" applyAlignment="1" applyProtection="1">
      <alignment vertical="center"/>
      <protection/>
    </xf>
    <xf numFmtId="38" fontId="23" fillId="0" borderId="17" xfId="49" applyFont="1" applyFill="1" applyBorder="1" applyAlignment="1" applyProtection="1">
      <alignment horizontal="right" vertical="center"/>
      <protection/>
    </xf>
    <xf numFmtId="38" fontId="22" fillId="0" borderId="17" xfId="49" applyFont="1" applyFill="1" applyBorder="1" applyAlignment="1">
      <alignment horizontal="right" vertical="center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horizontal="distributed" vertical="center" indent="6"/>
    </xf>
    <xf numFmtId="0" fontId="0" fillId="0" borderId="37" xfId="0" applyFont="1" applyFill="1" applyBorder="1" applyAlignment="1">
      <alignment horizontal="distributed" vertical="center" indent="6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96" fontId="22" fillId="0" borderId="0" xfId="49" applyNumberFormat="1" applyFont="1" applyFill="1" applyAlignment="1">
      <alignment vertical="center"/>
    </xf>
    <xf numFmtId="196" fontId="23" fillId="0" borderId="0" xfId="49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23" fillId="0" borderId="0" xfId="49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96" fontId="0" fillId="0" borderId="28" xfId="0" applyNumberFormat="1" applyFont="1" applyFill="1" applyBorder="1" applyAlignment="1">
      <alignment horizontal="center" vertical="center"/>
    </xf>
    <xf numFmtId="196" fontId="0" fillId="0" borderId="25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22" fillId="0" borderId="0" xfId="49" applyFont="1" applyFill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8" fontId="23" fillId="0" borderId="13" xfId="49" applyFont="1" applyFill="1" applyBorder="1" applyAlignment="1">
      <alignment vertical="center"/>
    </xf>
    <xf numFmtId="0" fontId="0" fillId="0" borderId="38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distributed" vertical="center" indent="1"/>
    </xf>
    <xf numFmtId="205" fontId="23" fillId="0" borderId="13" xfId="49" applyNumberFormat="1" applyFont="1" applyFill="1" applyBorder="1" applyAlignment="1">
      <alignment vertical="center"/>
    </xf>
    <xf numFmtId="205" fontId="23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43" xfId="0" applyFont="1" applyFill="1" applyBorder="1" applyAlignment="1">
      <alignment horizontal="distributed" vertical="center" indent="2"/>
    </xf>
    <xf numFmtId="0" fontId="0" fillId="0" borderId="13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>
      <alignment horizontal="distributed" vertical="center" indent="2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20" fontId="0" fillId="0" borderId="15" xfId="49" applyNumberFormat="1" applyFont="1" applyFill="1" applyBorder="1" applyAlignment="1">
      <alignment vertical="center"/>
    </xf>
    <xf numFmtId="220" fontId="0" fillId="0" borderId="0" xfId="49" applyNumberFormat="1" applyFont="1" applyFill="1" applyAlignment="1">
      <alignment vertical="center"/>
    </xf>
    <xf numFmtId="185" fontId="0" fillId="0" borderId="15" xfId="49" applyNumberFormat="1" applyFont="1" applyFill="1" applyBorder="1" applyAlignment="1">
      <alignment vertical="center"/>
    </xf>
    <xf numFmtId="185" fontId="0" fillId="0" borderId="0" xfId="49" applyNumberFormat="1" applyFont="1" applyFill="1" applyAlignment="1">
      <alignment vertical="center"/>
    </xf>
    <xf numFmtId="194" fontId="0" fillId="0" borderId="15" xfId="49" applyNumberFormat="1" applyFont="1" applyFill="1" applyBorder="1" applyAlignment="1">
      <alignment vertical="center"/>
    </xf>
    <xf numFmtId="194" fontId="0" fillId="0" borderId="0" xfId="49" applyNumberFormat="1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96" fontId="0" fillId="0" borderId="18" xfId="0" applyNumberFormat="1" applyFont="1" applyFill="1" applyBorder="1" applyAlignment="1" applyProtection="1">
      <alignment horizontal="center" vertical="center"/>
      <protection/>
    </xf>
    <xf numFmtId="196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90" fontId="22" fillId="0" borderId="0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190" fontId="23" fillId="0" borderId="0" xfId="0" applyNumberFormat="1" applyFont="1" applyFill="1" applyBorder="1" applyAlignment="1" applyProtection="1">
      <alignment vertical="center"/>
      <protection/>
    </xf>
    <xf numFmtId="196" fontId="23" fillId="0" borderId="13" xfId="49" applyNumberFormat="1" applyFont="1" applyFill="1" applyBorder="1" applyAlignment="1">
      <alignment vertical="center"/>
    </xf>
    <xf numFmtId="202" fontId="0" fillId="0" borderId="23" xfId="0" applyNumberFormat="1" applyFont="1" applyFill="1" applyBorder="1" applyAlignment="1">
      <alignment horizontal="center" vertical="center"/>
    </xf>
    <xf numFmtId="206" fontId="22" fillId="0" borderId="0" xfId="0" applyNumberFormat="1" applyFont="1" applyFill="1" applyBorder="1" applyAlignment="1">
      <alignment vertical="center"/>
    </xf>
    <xf numFmtId="206" fontId="23" fillId="0" borderId="0" xfId="0" applyNumberFormat="1" applyFont="1" applyFill="1" applyBorder="1" applyAlignment="1">
      <alignment vertical="center"/>
    </xf>
    <xf numFmtId="205" fontId="22" fillId="0" borderId="0" xfId="49" applyNumberFormat="1" applyFont="1" applyFill="1" applyAlignment="1">
      <alignment horizontal="right" vertical="center"/>
    </xf>
    <xf numFmtId="205" fontId="22" fillId="0" borderId="0" xfId="49" applyNumberFormat="1" applyFont="1" applyFill="1" applyAlignment="1">
      <alignment vertical="center"/>
    </xf>
    <xf numFmtId="0" fontId="0" fillId="0" borderId="21" xfId="0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206" fontId="23" fillId="0" borderId="13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distributed" vertical="center"/>
    </xf>
    <xf numFmtId="176" fontId="11" fillId="0" borderId="13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214" fontId="23" fillId="0" borderId="0" xfId="49" applyNumberFormat="1" applyFont="1" applyFill="1" applyAlignment="1">
      <alignment vertical="center"/>
    </xf>
    <xf numFmtId="214" fontId="22" fillId="0" borderId="0" xfId="49" applyNumberFormat="1" applyFont="1" applyFill="1" applyAlignment="1">
      <alignment vertical="center"/>
    </xf>
    <xf numFmtId="38" fontId="23" fillId="0" borderId="0" xfId="49" applyFont="1" applyFill="1" applyBorder="1" applyAlignment="1">
      <alignment vertical="center"/>
    </xf>
    <xf numFmtId="38" fontId="22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22" fontId="0" fillId="0" borderId="15" xfId="49" applyNumberFormat="1" applyFont="1" applyFill="1" applyBorder="1" applyAlignment="1" quotePrefix="1">
      <alignment horizontal="right" vertical="center"/>
    </xf>
    <xf numFmtId="222" fontId="0" fillId="0" borderId="0" xfId="49" applyNumberFormat="1" applyFont="1" applyFill="1" applyAlignment="1" quotePrefix="1">
      <alignment horizontal="right" vertical="center"/>
    </xf>
    <xf numFmtId="220" fontId="0" fillId="0" borderId="15" xfId="49" applyNumberFormat="1" applyFont="1" applyFill="1" applyBorder="1" applyAlignment="1" quotePrefix="1">
      <alignment vertical="center"/>
    </xf>
    <xf numFmtId="220" fontId="0" fillId="0" borderId="0" xfId="49" applyNumberFormat="1" applyFont="1" applyFill="1" applyAlignment="1" quotePrefix="1">
      <alignment vertical="center"/>
    </xf>
    <xf numFmtId="195" fontId="0" fillId="0" borderId="15" xfId="49" applyNumberFormat="1" applyFont="1" applyFill="1" applyBorder="1" applyAlignment="1" quotePrefix="1">
      <alignment vertical="center"/>
    </xf>
    <xf numFmtId="195" fontId="0" fillId="0" borderId="0" xfId="49" applyNumberFormat="1" applyFont="1" applyFill="1" applyAlignment="1" quotePrefix="1">
      <alignment vertical="center"/>
    </xf>
    <xf numFmtId="220" fontId="0" fillId="0" borderId="15" xfId="0" applyNumberFormat="1" applyFont="1" applyFill="1" applyBorder="1" applyAlignment="1">
      <alignment vertical="center"/>
    </xf>
    <xf numFmtId="220" fontId="0" fillId="0" borderId="0" xfId="0" applyNumberFormat="1" applyFont="1" applyFill="1" applyAlignment="1">
      <alignment vertical="center"/>
    </xf>
    <xf numFmtId="195" fontId="0" fillId="0" borderId="15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 vertical="center"/>
    </xf>
    <xf numFmtId="220" fontId="0" fillId="0" borderId="21" xfId="0" applyNumberFormat="1" applyFont="1" applyFill="1" applyBorder="1" applyAlignment="1">
      <alignment vertical="center"/>
    </xf>
    <xf numFmtId="220" fontId="0" fillId="0" borderId="13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 indent="2"/>
    </xf>
    <xf numFmtId="0" fontId="0" fillId="0" borderId="26" xfId="0" applyFont="1" applyFill="1" applyBorder="1" applyAlignment="1">
      <alignment horizontal="distributed" vertical="center" indent="2"/>
    </xf>
    <xf numFmtId="0" fontId="0" fillId="0" borderId="25" xfId="0" applyFont="1" applyFill="1" applyBorder="1" applyAlignment="1">
      <alignment horizontal="distributed" vertical="center" indent="2"/>
    </xf>
    <xf numFmtId="0" fontId="0" fillId="0" borderId="28" xfId="0" applyFill="1" applyBorder="1" applyAlignment="1">
      <alignment horizontal="distributed" vertical="center" inden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distributed" vertical="center" indent="1"/>
      <protection/>
    </xf>
    <xf numFmtId="0" fontId="0" fillId="0" borderId="4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29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38" fontId="9" fillId="0" borderId="0" xfId="49" applyFont="1" applyFill="1" applyBorder="1" applyAlignment="1" applyProtection="1">
      <alignment horizontal="distributed" vertical="center"/>
      <protection/>
    </xf>
    <xf numFmtId="38" fontId="9" fillId="0" borderId="11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17" fillId="0" borderId="47" xfId="0" applyFont="1" applyFill="1" applyBorder="1" applyAlignment="1" applyProtection="1">
      <alignment horizontal="distributed" vertical="center" wrapText="1"/>
      <protection/>
    </xf>
    <xf numFmtId="0" fontId="17" fillId="0" borderId="33" xfId="0" applyFont="1" applyFill="1" applyBorder="1" applyAlignment="1">
      <alignment horizontal="distributed" vertical="center" wrapText="1"/>
    </xf>
    <xf numFmtId="0" fontId="17" fillId="0" borderId="48" xfId="0" applyFont="1" applyFill="1" applyBorder="1" applyAlignment="1">
      <alignment horizontal="distributed" vertical="center" wrapText="1"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>
      <alignment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>
      <alignment horizontal="distributed" vertical="center" indent="1"/>
      <protection/>
    </xf>
    <xf numFmtId="0" fontId="0" fillId="0" borderId="53" xfId="0" applyFont="1" applyFill="1" applyBorder="1" applyAlignment="1" applyProtection="1">
      <alignment horizontal="distributed" vertical="center" indent="1"/>
      <protection/>
    </xf>
    <xf numFmtId="0" fontId="0" fillId="0" borderId="52" xfId="0" applyFont="1" applyFill="1" applyBorder="1" applyAlignment="1" applyProtection="1">
      <alignment horizontal="distributed" vertical="center" indent="1"/>
      <protection/>
    </xf>
    <xf numFmtId="0" fontId="0" fillId="0" borderId="41" xfId="0" applyFill="1" applyBorder="1" applyAlignment="1" applyProtection="1">
      <alignment horizontal="distributed" vertical="center" indent="6"/>
      <protection/>
    </xf>
    <xf numFmtId="0" fontId="0" fillId="0" borderId="46" xfId="0" applyFont="1" applyFill="1" applyBorder="1" applyAlignment="1" applyProtection="1">
      <alignment horizontal="distributed" vertical="center" indent="6"/>
      <protection/>
    </xf>
    <xf numFmtId="0" fontId="0" fillId="0" borderId="42" xfId="0" applyFont="1" applyFill="1" applyBorder="1" applyAlignment="1" applyProtection="1">
      <alignment horizontal="distributed" vertical="center" indent="6"/>
      <protection/>
    </xf>
    <xf numFmtId="0" fontId="0" fillId="0" borderId="50" xfId="0" applyFont="1" applyFill="1" applyBorder="1" applyAlignment="1" applyProtection="1">
      <alignment horizontal="distributed" vertical="center" indent="3"/>
      <protection/>
    </xf>
    <xf numFmtId="0" fontId="0" fillId="0" borderId="53" xfId="0" applyFont="1" applyFill="1" applyBorder="1" applyAlignment="1" applyProtection="1">
      <alignment horizontal="distributed" vertical="center" indent="3"/>
      <protection/>
    </xf>
    <xf numFmtId="0" fontId="0" fillId="0" borderId="52" xfId="0" applyFont="1" applyFill="1" applyBorder="1" applyAlignment="1" applyProtection="1">
      <alignment horizontal="distributed" vertical="center" indent="3"/>
      <protection/>
    </xf>
    <xf numFmtId="0" fontId="0" fillId="0" borderId="41" xfId="0" applyFont="1" applyFill="1" applyBorder="1" applyAlignment="1" applyProtection="1">
      <alignment horizontal="distributed" vertical="center" indent="1"/>
      <protection/>
    </xf>
    <xf numFmtId="0" fontId="0" fillId="0" borderId="46" xfId="0" applyFont="1" applyFill="1" applyBorder="1" applyAlignment="1" applyProtection="1">
      <alignment horizontal="distributed" vertical="center" indent="1"/>
      <protection/>
    </xf>
    <xf numFmtId="0" fontId="0" fillId="0" borderId="42" xfId="0" applyFont="1" applyFill="1" applyBorder="1" applyAlignment="1" applyProtection="1">
      <alignment horizontal="distributed" vertical="center" inden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37" fontId="0" fillId="0" borderId="20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vertical="center"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vertical="center"/>
    </xf>
    <xf numFmtId="37" fontId="0" fillId="0" borderId="25" xfId="0" applyNumberFormat="1" applyFont="1" applyFill="1" applyBorder="1" applyAlignment="1" applyProtection="1">
      <alignment horizontal="distributed" vertical="center"/>
      <protection/>
    </xf>
    <xf numFmtId="0" fontId="0" fillId="0" borderId="25" xfId="0" applyFont="1" applyBorder="1" applyAlignment="1">
      <alignment horizontal="distributed" vertical="center"/>
    </xf>
    <xf numFmtId="0" fontId="0" fillId="0" borderId="32" xfId="0" applyFill="1" applyBorder="1" applyAlignment="1" applyProtection="1">
      <alignment horizontal="distributed" vertical="center" wrapText="1"/>
      <protection/>
    </xf>
    <xf numFmtId="0" fontId="0" fillId="0" borderId="15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49" xfId="0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distributed" vertical="center"/>
      <protection/>
    </xf>
    <xf numFmtId="0" fontId="9" fillId="0" borderId="5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top"/>
    </xf>
    <xf numFmtId="0" fontId="0" fillId="0" borderId="34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distributed" vertical="center" indent="3"/>
      <protection/>
    </xf>
    <xf numFmtId="0" fontId="0" fillId="0" borderId="13" xfId="0" applyFont="1" applyFill="1" applyBorder="1" applyAlignment="1" applyProtection="1">
      <alignment horizontal="distributed" vertical="center" indent="3"/>
      <protection/>
    </xf>
    <xf numFmtId="0" fontId="0" fillId="0" borderId="24" xfId="0" applyFont="1" applyFill="1" applyBorder="1" applyAlignment="1" applyProtection="1">
      <alignment horizontal="distributed" vertical="center" indent="3"/>
      <protection/>
    </xf>
    <xf numFmtId="0" fontId="0" fillId="0" borderId="21" xfId="0" applyFont="1" applyFill="1" applyBorder="1" applyAlignment="1" applyProtection="1">
      <alignment horizontal="distributed" vertical="center" indent="2"/>
      <protection/>
    </xf>
    <xf numFmtId="0" fontId="0" fillId="0" borderId="13" xfId="0" applyFont="1" applyFill="1" applyBorder="1" applyAlignment="1" applyProtection="1">
      <alignment horizontal="distributed" vertical="center" indent="2"/>
      <protection/>
    </xf>
    <xf numFmtId="0" fontId="0" fillId="0" borderId="24" xfId="0" applyFont="1" applyFill="1" applyBorder="1" applyAlignment="1" applyProtection="1">
      <alignment horizontal="distributed" vertical="center" indent="2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0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38100" y="800100"/>
          <a:ext cx="1581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"/>
  <sheetViews>
    <sheetView zoomScaleSheetLayoutView="70" zoomScalePageLayoutView="0" workbookViewId="0" topLeftCell="A1">
      <selection activeCell="A1" sqref="A1"/>
    </sheetView>
  </sheetViews>
  <sheetFormatPr defaultColWidth="8.796875" defaultRowHeight="17.25" customHeight="1"/>
  <cols>
    <col min="1" max="1" width="2.59765625" style="118" customWidth="1"/>
    <col min="2" max="2" width="34.59765625" style="118" customWidth="1"/>
    <col min="3" max="3" width="10.59765625" style="118" customWidth="1"/>
    <col min="4" max="4" width="10.09765625" style="118" customWidth="1"/>
    <col min="5" max="5" width="12.19921875" style="118" customWidth="1"/>
    <col min="6" max="6" width="12.69921875" style="118" customWidth="1"/>
    <col min="7" max="7" width="8.69921875" style="175" bestFit="1" customWidth="1"/>
    <col min="8" max="8" width="9" style="175" bestFit="1" customWidth="1"/>
    <col min="9" max="9" width="7.5" style="118" customWidth="1"/>
    <col min="10" max="11" width="6.8984375" style="118" customWidth="1"/>
    <col min="12" max="13" width="7.19921875" style="118" customWidth="1"/>
    <col min="14" max="14" width="9.19921875" style="118" customWidth="1"/>
    <col min="15" max="15" width="11" style="118" customWidth="1"/>
    <col min="16" max="17" width="12.09765625" style="118" customWidth="1"/>
    <col min="18" max="18" width="11.5" style="118" customWidth="1"/>
    <col min="19" max="19" width="3.59765625" style="118" customWidth="1"/>
    <col min="20" max="20" width="11.8984375" style="118" customWidth="1"/>
    <col min="21" max="21" width="14.8984375" style="118" customWidth="1"/>
    <col min="22" max="22" width="15.09765625" style="118" customWidth="1"/>
    <col min="23" max="23" width="11" style="118" customWidth="1"/>
    <col min="24" max="26" width="11.19921875" style="118" customWidth="1"/>
    <col min="27" max="27" width="10.8984375" style="118" customWidth="1"/>
    <col min="28" max="28" width="10.5" style="118" customWidth="1"/>
    <col min="29" max="16384" width="9" style="118" customWidth="1"/>
  </cols>
  <sheetData>
    <row r="1" spans="1:26" s="117" customFormat="1" ht="17.25" customHeight="1">
      <c r="A1" s="3" t="s">
        <v>395</v>
      </c>
      <c r="G1" s="174"/>
      <c r="H1" s="174"/>
      <c r="Z1" s="5" t="s">
        <v>396</v>
      </c>
    </row>
    <row r="2" spans="1:26" ht="17.25" customHeight="1">
      <c r="A2" s="373" t="s">
        <v>437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</row>
    <row r="3" spans="1:26" ht="17.25" customHeight="1">
      <c r="A3" s="374" t="s">
        <v>366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</row>
    <row r="4" spans="1:26" ht="17.25" customHeight="1">
      <c r="A4" s="390" t="s">
        <v>438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ht="17.25" customHeight="1" thickBot="1">
      <c r="Z5" s="119"/>
    </row>
    <row r="6" spans="1:36" ht="17.25" customHeight="1">
      <c r="A6" s="376" t="s">
        <v>0</v>
      </c>
      <c r="B6" s="377"/>
      <c r="C6" s="384" t="s">
        <v>1</v>
      </c>
      <c r="D6" s="385"/>
      <c r="E6" s="385"/>
      <c r="F6" s="385"/>
      <c r="G6" s="385"/>
      <c r="H6" s="385"/>
      <c r="I6" s="385"/>
      <c r="J6" s="386"/>
      <c r="K6" s="398" t="s">
        <v>2</v>
      </c>
      <c r="L6" s="399"/>
      <c r="M6" s="399"/>
      <c r="N6" s="399"/>
      <c r="O6" s="399"/>
      <c r="P6" s="399"/>
      <c r="Q6" s="399"/>
      <c r="R6" s="399"/>
      <c r="S6" s="384" t="s">
        <v>3</v>
      </c>
      <c r="T6" s="385"/>
      <c r="U6" s="385"/>
      <c r="V6" s="385"/>
      <c r="W6" s="385"/>
      <c r="X6" s="385"/>
      <c r="Y6" s="385"/>
      <c r="Z6" s="385"/>
      <c r="AF6" s="120"/>
      <c r="AG6" s="120"/>
      <c r="AH6" s="120"/>
      <c r="AI6" s="120"/>
      <c r="AJ6" s="120"/>
    </row>
    <row r="7" spans="1:36" ht="17.25" customHeight="1">
      <c r="A7" s="378"/>
      <c r="B7" s="379"/>
      <c r="C7" s="375" t="s">
        <v>4</v>
      </c>
      <c r="D7" s="375"/>
      <c r="E7" s="375" t="s">
        <v>5</v>
      </c>
      <c r="F7" s="375"/>
      <c r="G7" s="395" t="s">
        <v>453</v>
      </c>
      <c r="H7" s="396"/>
      <c r="I7" s="396"/>
      <c r="J7" s="394"/>
      <c r="K7" s="462" t="s">
        <v>6</v>
      </c>
      <c r="L7" s="463"/>
      <c r="M7" s="463"/>
      <c r="N7" s="464"/>
      <c r="O7" s="375" t="s">
        <v>5</v>
      </c>
      <c r="P7" s="375"/>
      <c r="Q7" s="465" t="s">
        <v>453</v>
      </c>
      <c r="R7" s="389"/>
      <c r="S7" s="387" t="s">
        <v>7</v>
      </c>
      <c r="T7" s="388"/>
      <c r="U7" s="389"/>
      <c r="V7" s="391" t="s">
        <v>5</v>
      </c>
      <c r="W7" s="391"/>
      <c r="X7" s="437" t="s">
        <v>453</v>
      </c>
      <c r="Y7" s="438"/>
      <c r="Z7" s="439"/>
      <c r="AF7" s="120"/>
      <c r="AG7" s="120"/>
      <c r="AH7" s="120"/>
      <c r="AI7" s="120"/>
      <c r="AJ7" s="120"/>
    </row>
    <row r="8" spans="1:36" ht="17.25" customHeight="1">
      <c r="A8" s="380"/>
      <c r="B8" s="381"/>
      <c r="C8" s="122" t="s">
        <v>435</v>
      </c>
      <c r="D8" s="122" t="s">
        <v>365</v>
      </c>
      <c r="E8" s="122" t="s">
        <v>435</v>
      </c>
      <c r="F8" s="122" t="s">
        <v>365</v>
      </c>
      <c r="G8" s="382" t="s">
        <v>8</v>
      </c>
      <c r="H8" s="383"/>
      <c r="I8" s="393" t="s">
        <v>9</v>
      </c>
      <c r="J8" s="394"/>
      <c r="K8" s="393" t="s">
        <v>435</v>
      </c>
      <c r="L8" s="394"/>
      <c r="M8" s="393" t="s">
        <v>365</v>
      </c>
      <c r="N8" s="394"/>
      <c r="O8" s="184" t="s">
        <v>435</v>
      </c>
      <c r="P8" s="184" t="s">
        <v>365</v>
      </c>
      <c r="Q8" s="184" t="s">
        <v>8</v>
      </c>
      <c r="R8" s="183" t="s">
        <v>9</v>
      </c>
      <c r="S8" s="393" t="s">
        <v>435</v>
      </c>
      <c r="T8" s="394"/>
      <c r="U8" s="184" t="s">
        <v>365</v>
      </c>
      <c r="V8" s="184" t="s">
        <v>435</v>
      </c>
      <c r="W8" s="184" t="s">
        <v>365</v>
      </c>
      <c r="X8" s="393" t="s">
        <v>8</v>
      </c>
      <c r="Y8" s="394"/>
      <c r="Z8" s="183" t="s">
        <v>9</v>
      </c>
      <c r="AF8" s="123"/>
      <c r="AG8" s="120"/>
      <c r="AH8" s="120"/>
      <c r="AI8" s="120"/>
      <c r="AJ8" s="120"/>
    </row>
    <row r="9" spans="2:36" ht="17.25" customHeight="1">
      <c r="B9" s="124"/>
      <c r="C9" s="125" t="s">
        <v>10</v>
      </c>
      <c r="D9" s="125" t="s">
        <v>10</v>
      </c>
      <c r="E9" s="125" t="s">
        <v>367</v>
      </c>
      <c r="F9" s="125" t="s">
        <v>367</v>
      </c>
      <c r="H9" s="176" t="s">
        <v>11</v>
      </c>
      <c r="I9" s="432" t="s">
        <v>367</v>
      </c>
      <c r="J9" s="432"/>
      <c r="K9" s="127"/>
      <c r="L9" s="127" t="s">
        <v>12</v>
      </c>
      <c r="N9" s="127" t="s">
        <v>12</v>
      </c>
      <c r="O9" s="125" t="s">
        <v>367</v>
      </c>
      <c r="P9" s="125" t="s">
        <v>367</v>
      </c>
      <c r="Q9" s="126" t="s">
        <v>12</v>
      </c>
      <c r="R9" s="128" t="s">
        <v>367</v>
      </c>
      <c r="T9" s="127" t="s">
        <v>12</v>
      </c>
      <c r="U9" s="127" t="s">
        <v>13</v>
      </c>
      <c r="V9" s="127" t="s">
        <v>367</v>
      </c>
      <c r="W9" s="127" t="s">
        <v>367</v>
      </c>
      <c r="Y9" s="126" t="s">
        <v>13</v>
      </c>
      <c r="Z9" s="129" t="s">
        <v>367</v>
      </c>
      <c r="AF9" s="120"/>
      <c r="AG9" s="120"/>
      <c r="AH9" s="120"/>
      <c r="AI9" s="120"/>
      <c r="AJ9" s="120"/>
    </row>
    <row r="10" spans="1:36" s="156" customFormat="1" ht="17.25" customHeight="1">
      <c r="A10" s="363" t="s">
        <v>14</v>
      </c>
      <c r="B10" s="364"/>
      <c r="C10" s="265">
        <f>SUM(C12,C33)</f>
        <v>22477</v>
      </c>
      <c r="D10" s="265">
        <f>SUM(D12,D33)</f>
        <v>22264</v>
      </c>
      <c r="E10" s="266" t="s">
        <v>163</v>
      </c>
      <c r="F10" s="266" t="s">
        <v>163</v>
      </c>
      <c r="G10" s="359">
        <f>SUM(G12,G33)</f>
        <v>-213</v>
      </c>
      <c r="H10" s="359"/>
      <c r="I10" s="433">
        <v>-0.9</v>
      </c>
      <c r="J10" s="433"/>
      <c r="K10" s="392">
        <v>105608</v>
      </c>
      <c r="L10" s="392"/>
      <c r="M10" s="392">
        <v>111355</v>
      </c>
      <c r="N10" s="392"/>
      <c r="O10" s="266" t="s">
        <v>163</v>
      </c>
      <c r="P10" s="266" t="s">
        <v>163</v>
      </c>
      <c r="Q10" s="265">
        <v>5747</v>
      </c>
      <c r="R10" s="268">
        <v>5.4</v>
      </c>
      <c r="S10" s="392">
        <f>SUM(S12,S33)</f>
        <v>411404917</v>
      </c>
      <c r="T10" s="392"/>
      <c r="U10" s="265">
        <f>SUM(U12,U33)</f>
        <v>429174463</v>
      </c>
      <c r="V10" s="266" t="s">
        <v>163</v>
      </c>
      <c r="W10" s="266" t="s">
        <v>163</v>
      </c>
      <c r="X10" s="392">
        <f>SUM(X12,X33)</f>
        <v>17769446</v>
      </c>
      <c r="Y10" s="392"/>
      <c r="Z10" s="267">
        <v>4.3</v>
      </c>
      <c r="AF10" s="155"/>
      <c r="AG10" s="157"/>
      <c r="AH10" s="157"/>
      <c r="AI10" s="157"/>
      <c r="AJ10" s="157"/>
    </row>
    <row r="11" spans="2:36" s="156" customFormat="1" ht="17.25" customHeight="1">
      <c r="B11" s="158"/>
      <c r="C11" s="269"/>
      <c r="D11" s="269"/>
      <c r="E11" s="270"/>
      <c r="F11" s="270"/>
      <c r="G11" s="359"/>
      <c r="H11" s="359"/>
      <c r="I11" s="434"/>
      <c r="J11" s="434"/>
      <c r="K11" s="372"/>
      <c r="L11" s="372"/>
      <c r="M11" s="372"/>
      <c r="N11" s="372"/>
      <c r="O11" s="270"/>
      <c r="P11" s="270"/>
      <c r="Q11" s="269"/>
      <c r="R11" s="272"/>
      <c r="S11" s="372"/>
      <c r="T11" s="372"/>
      <c r="U11" s="269"/>
      <c r="V11" s="270"/>
      <c r="W11" s="270"/>
      <c r="X11" s="401"/>
      <c r="Y11" s="401"/>
      <c r="Z11" s="271"/>
      <c r="AF11" s="159"/>
      <c r="AG11" s="157"/>
      <c r="AH11" s="157"/>
      <c r="AI11" s="157"/>
      <c r="AJ11" s="157"/>
    </row>
    <row r="12" spans="1:36" s="156" customFormat="1" ht="17.25" customHeight="1">
      <c r="A12" s="363" t="s">
        <v>15</v>
      </c>
      <c r="B12" s="364"/>
      <c r="C12" s="265">
        <f>SUM(C14,C30)</f>
        <v>4613</v>
      </c>
      <c r="D12" s="265">
        <f>SUM(D14,D30)</f>
        <v>4687</v>
      </c>
      <c r="E12" s="274">
        <v>100</v>
      </c>
      <c r="F12" s="274">
        <v>100</v>
      </c>
      <c r="G12" s="359">
        <v>74</v>
      </c>
      <c r="H12" s="359"/>
      <c r="I12" s="433">
        <v>1.6</v>
      </c>
      <c r="J12" s="433"/>
      <c r="K12" s="392">
        <v>40177</v>
      </c>
      <c r="L12" s="392"/>
      <c r="M12" s="392">
        <v>42694</v>
      </c>
      <c r="N12" s="392"/>
      <c r="O12" s="274">
        <v>100</v>
      </c>
      <c r="P12" s="274">
        <v>100</v>
      </c>
      <c r="Q12" s="265">
        <v>2517</v>
      </c>
      <c r="R12" s="268">
        <v>6.3</v>
      </c>
      <c r="S12" s="392">
        <f>SUM(S14,S30)</f>
        <v>308703594</v>
      </c>
      <c r="T12" s="392"/>
      <c r="U12" s="265">
        <f>SUM(U14,U30)</f>
        <v>319224295</v>
      </c>
      <c r="V12" s="274">
        <v>100</v>
      </c>
      <c r="W12" s="274">
        <v>100</v>
      </c>
      <c r="X12" s="392">
        <f>SUM(X14,X30)</f>
        <v>10520701</v>
      </c>
      <c r="Y12" s="392"/>
      <c r="Z12" s="267">
        <v>3.4</v>
      </c>
      <c r="AF12" s="155"/>
      <c r="AG12" s="157"/>
      <c r="AH12" s="157"/>
      <c r="AI12" s="157"/>
      <c r="AJ12" s="157"/>
    </row>
    <row r="13" spans="2:36" s="156" customFormat="1" ht="17.25" customHeight="1">
      <c r="B13" s="158"/>
      <c r="C13" s="269"/>
      <c r="D13" s="269"/>
      <c r="E13" s="270"/>
      <c r="F13" s="270"/>
      <c r="G13" s="359"/>
      <c r="H13" s="359"/>
      <c r="I13" s="434"/>
      <c r="J13" s="434"/>
      <c r="K13" s="372"/>
      <c r="L13" s="372"/>
      <c r="M13" s="372"/>
      <c r="N13" s="372"/>
      <c r="O13" s="270"/>
      <c r="P13" s="270"/>
      <c r="Q13" s="269"/>
      <c r="R13" s="272"/>
      <c r="S13" s="372"/>
      <c r="T13" s="372"/>
      <c r="U13" s="269"/>
      <c r="V13" s="270"/>
      <c r="W13" s="270"/>
      <c r="X13" s="401"/>
      <c r="Y13" s="401"/>
      <c r="Z13" s="271"/>
      <c r="AF13" s="159"/>
      <c r="AG13" s="157"/>
      <c r="AH13" s="157"/>
      <c r="AI13" s="157"/>
      <c r="AJ13" s="157"/>
    </row>
    <row r="14" spans="1:36" s="156" customFormat="1" ht="17.25" customHeight="1">
      <c r="A14" s="365" t="s">
        <v>160</v>
      </c>
      <c r="B14" s="364"/>
      <c r="C14" s="265">
        <f>SUM(C15:C27)</f>
        <v>4611</v>
      </c>
      <c r="D14" s="265">
        <f>SUM(D15:D27)</f>
        <v>4686</v>
      </c>
      <c r="E14" s="274">
        <f>100*C14/C$14</f>
        <v>100</v>
      </c>
      <c r="F14" s="274">
        <f>100*D14/D$14</f>
        <v>100</v>
      </c>
      <c r="G14" s="359">
        <v>75</v>
      </c>
      <c r="H14" s="359"/>
      <c r="I14" s="433">
        <f>100*(D14-C14)/C14</f>
        <v>1.6265452179570592</v>
      </c>
      <c r="J14" s="433"/>
      <c r="K14" s="446">
        <v>40177</v>
      </c>
      <c r="L14" s="446"/>
      <c r="M14" s="446">
        <v>42694</v>
      </c>
      <c r="N14" s="446"/>
      <c r="O14" s="275">
        <v>100</v>
      </c>
      <c r="P14" s="275">
        <v>100</v>
      </c>
      <c r="Q14" s="276">
        <v>-2517</v>
      </c>
      <c r="R14" s="277">
        <v>-6.3</v>
      </c>
      <c r="S14" s="392">
        <f>SUM(S15:T27)</f>
        <v>308703594</v>
      </c>
      <c r="T14" s="392"/>
      <c r="U14" s="265">
        <f>SUM(U15:U27)</f>
        <v>319224295</v>
      </c>
      <c r="V14" s="274">
        <f>100*S14/S$14</f>
        <v>100</v>
      </c>
      <c r="W14" s="274">
        <f>100*U14/U$14</f>
        <v>100</v>
      </c>
      <c r="X14" s="436">
        <f>SUM(X15:Y27)</f>
        <v>10520701</v>
      </c>
      <c r="Y14" s="436"/>
      <c r="Z14" s="267">
        <f>100*(U14-S14)/S14</f>
        <v>3.4080267300030203</v>
      </c>
      <c r="AF14" s="160"/>
      <c r="AG14" s="157"/>
      <c r="AH14" s="157"/>
      <c r="AI14" s="157"/>
      <c r="AJ14" s="157"/>
    </row>
    <row r="15" spans="2:36" ht="17.25" customHeight="1">
      <c r="B15" s="130" t="s">
        <v>16</v>
      </c>
      <c r="C15" s="269">
        <v>5</v>
      </c>
      <c r="D15" s="269">
        <v>6</v>
      </c>
      <c r="E15" s="278">
        <f>100*C15/C$14</f>
        <v>0.10843634786380395</v>
      </c>
      <c r="F15" s="278">
        <f>100*D15/D$14</f>
        <v>0.12804097311139565</v>
      </c>
      <c r="G15" s="360">
        <v>1</v>
      </c>
      <c r="H15" s="360"/>
      <c r="I15" s="434">
        <f>100*(D15-C15)/C15</f>
        <v>20</v>
      </c>
      <c r="J15" s="434"/>
      <c r="K15" s="372">
        <v>31</v>
      </c>
      <c r="L15" s="372"/>
      <c r="M15" s="372">
        <v>57</v>
      </c>
      <c r="N15" s="372"/>
      <c r="O15" s="278">
        <v>0.07715857331308958</v>
      </c>
      <c r="P15" s="278">
        <v>0.13350822129573242</v>
      </c>
      <c r="Q15" s="269">
        <v>26</v>
      </c>
      <c r="R15" s="279">
        <v>83.87096774193549</v>
      </c>
      <c r="S15" s="372">
        <v>170238</v>
      </c>
      <c r="T15" s="372"/>
      <c r="U15" s="269">
        <v>159985</v>
      </c>
      <c r="V15" s="278">
        <f>100*S15/S$14</f>
        <v>0.055146102380654496</v>
      </c>
      <c r="W15" s="278">
        <f>100*U15/U$14</f>
        <v>0.05011679953745375</v>
      </c>
      <c r="X15" s="401">
        <f>U15-S15</f>
        <v>-10253</v>
      </c>
      <c r="Y15" s="401"/>
      <c r="Z15" s="271">
        <f>100*(U15-S15)/S15</f>
        <v>-6.022744628108883</v>
      </c>
      <c r="AF15" s="24"/>
      <c r="AG15" s="120"/>
      <c r="AH15" s="120"/>
      <c r="AI15" s="120"/>
      <c r="AJ15" s="120"/>
    </row>
    <row r="16" spans="2:36" ht="17.25" customHeight="1">
      <c r="B16" s="130" t="s">
        <v>17</v>
      </c>
      <c r="C16" s="269">
        <v>187</v>
      </c>
      <c r="D16" s="269">
        <v>182</v>
      </c>
      <c r="E16" s="278">
        <f aca="true" t="shared" si="0" ref="E16:F27">100*C16/C$14</f>
        <v>4.0555194101062675</v>
      </c>
      <c r="F16" s="278">
        <f t="shared" si="0"/>
        <v>3.8839095177123344</v>
      </c>
      <c r="G16" s="360">
        <v>-5</v>
      </c>
      <c r="H16" s="360"/>
      <c r="I16" s="434">
        <f>100*(D16-C16)/C16</f>
        <v>-2.6737967914438503</v>
      </c>
      <c r="J16" s="434"/>
      <c r="K16" s="372">
        <v>1687</v>
      </c>
      <c r="L16" s="372"/>
      <c r="M16" s="372">
        <v>1210</v>
      </c>
      <c r="N16" s="372"/>
      <c r="O16" s="278">
        <v>4.198919779973616</v>
      </c>
      <c r="P16" s="278">
        <v>2.8341218906637935</v>
      </c>
      <c r="Q16" s="273">
        <v>-477</v>
      </c>
      <c r="R16" s="279">
        <v>-28.27504445761707</v>
      </c>
      <c r="S16" s="372">
        <v>44852759</v>
      </c>
      <c r="T16" s="372"/>
      <c r="U16" s="269">
        <v>34008993</v>
      </c>
      <c r="V16" s="278">
        <f aca="true" t="shared" si="1" ref="V16:V27">100*S16/S$14</f>
        <v>14.529393201687181</v>
      </c>
      <c r="W16" s="278">
        <f aca="true" t="shared" si="2" ref="W16:W27">100*U16/U$14</f>
        <v>10.653635557406432</v>
      </c>
      <c r="X16" s="401">
        <f aca="true" t="shared" si="3" ref="X16:X27">U16-S16</f>
        <v>-10843766</v>
      </c>
      <c r="Y16" s="401"/>
      <c r="Z16" s="271">
        <f aca="true" t="shared" si="4" ref="Z16:Z27">100*(U16-S16)/S16</f>
        <v>-24.17636337599656</v>
      </c>
      <c r="AF16" s="24"/>
      <c r="AG16" s="120"/>
      <c r="AH16" s="120"/>
      <c r="AI16" s="120"/>
      <c r="AJ16" s="120"/>
    </row>
    <row r="17" spans="2:36" ht="17.25" customHeight="1">
      <c r="B17" s="130" t="s">
        <v>22</v>
      </c>
      <c r="C17" s="269">
        <v>148</v>
      </c>
      <c r="D17" s="269">
        <v>163</v>
      </c>
      <c r="E17" s="278">
        <f t="shared" si="0"/>
        <v>3.209715896768597</v>
      </c>
      <c r="F17" s="278">
        <f t="shared" si="0"/>
        <v>3.478446436192915</v>
      </c>
      <c r="G17" s="360">
        <v>15</v>
      </c>
      <c r="H17" s="360"/>
      <c r="I17" s="434">
        <f aca="true" t="shared" si="5" ref="I17:I27">100*(D17-C17)/C17</f>
        <v>10.135135135135135</v>
      </c>
      <c r="J17" s="434"/>
      <c r="K17" s="372">
        <v>1080</v>
      </c>
      <c r="L17" s="372"/>
      <c r="M17" s="372">
        <v>1193</v>
      </c>
      <c r="N17" s="372"/>
      <c r="O17" s="278">
        <v>2.6881051347786045</v>
      </c>
      <c r="P17" s="278">
        <v>2.7943036492247155</v>
      </c>
      <c r="Q17" s="269">
        <v>113</v>
      </c>
      <c r="R17" s="279">
        <v>10.462962962962962</v>
      </c>
      <c r="S17" s="372">
        <v>9148400</v>
      </c>
      <c r="T17" s="372"/>
      <c r="U17" s="269">
        <v>9024769</v>
      </c>
      <c r="V17" s="278">
        <f t="shared" si="1"/>
        <v>2.9634899553517995</v>
      </c>
      <c r="W17" s="278">
        <f t="shared" si="2"/>
        <v>2.8270934077871486</v>
      </c>
      <c r="X17" s="401">
        <f t="shared" si="3"/>
        <v>-123631</v>
      </c>
      <c r="Y17" s="401"/>
      <c r="Z17" s="271">
        <f t="shared" si="4"/>
        <v>-1.3513947794149797</v>
      </c>
      <c r="AF17" s="24"/>
      <c r="AG17" s="120"/>
      <c r="AH17" s="120"/>
      <c r="AI17" s="120"/>
      <c r="AJ17" s="120"/>
    </row>
    <row r="18" spans="2:36" ht="17.25" customHeight="1">
      <c r="B18" s="130" t="s">
        <v>23</v>
      </c>
      <c r="C18" s="269">
        <v>186</v>
      </c>
      <c r="D18" s="269">
        <v>183</v>
      </c>
      <c r="E18" s="278">
        <f t="shared" si="0"/>
        <v>4.033832140533507</v>
      </c>
      <c r="F18" s="278">
        <f t="shared" si="0"/>
        <v>3.905249679897567</v>
      </c>
      <c r="G18" s="360">
        <v>-3</v>
      </c>
      <c r="H18" s="360"/>
      <c r="I18" s="434">
        <f t="shared" si="5"/>
        <v>-1.6129032258064515</v>
      </c>
      <c r="J18" s="434"/>
      <c r="K18" s="372">
        <v>2065</v>
      </c>
      <c r="L18" s="372"/>
      <c r="M18" s="372">
        <v>2155</v>
      </c>
      <c r="N18" s="372"/>
      <c r="O18" s="278">
        <v>5.139756577146128</v>
      </c>
      <c r="P18" s="278">
        <v>5.047547664777252</v>
      </c>
      <c r="Q18" s="269">
        <v>90</v>
      </c>
      <c r="R18" s="279">
        <v>4.358353510895881</v>
      </c>
      <c r="S18" s="372">
        <v>44075814</v>
      </c>
      <c r="T18" s="372"/>
      <c r="U18" s="269">
        <v>30616109</v>
      </c>
      <c r="V18" s="278">
        <f t="shared" si="1"/>
        <v>14.277713268216761</v>
      </c>
      <c r="W18" s="278">
        <f t="shared" si="2"/>
        <v>9.590782869455472</v>
      </c>
      <c r="X18" s="401">
        <f t="shared" si="3"/>
        <v>-13459705</v>
      </c>
      <c r="Y18" s="401"/>
      <c r="Z18" s="271">
        <f t="shared" si="4"/>
        <v>-30.53762092743199</v>
      </c>
      <c r="AF18" s="24"/>
      <c r="AG18" s="120"/>
      <c r="AH18" s="120"/>
      <c r="AI18" s="120"/>
      <c r="AJ18" s="120"/>
    </row>
    <row r="19" spans="2:36" ht="17.25" customHeight="1">
      <c r="B19" s="130" t="s">
        <v>58</v>
      </c>
      <c r="C19" s="269">
        <v>1099</v>
      </c>
      <c r="D19" s="269">
        <v>1216</v>
      </c>
      <c r="E19" s="278">
        <f t="shared" si="0"/>
        <v>23.834309260464106</v>
      </c>
      <c r="F19" s="278">
        <f t="shared" si="0"/>
        <v>25.949637217242852</v>
      </c>
      <c r="G19" s="360">
        <v>117</v>
      </c>
      <c r="H19" s="360"/>
      <c r="I19" s="434">
        <f t="shared" si="5"/>
        <v>10.646041856232939</v>
      </c>
      <c r="J19" s="434"/>
      <c r="K19" s="372">
        <v>10800</v>
      </c>
      <c r="L19" s="372"/>
      <c r="M19" s="372">
        <v>11903</v>
      </c>
      <c r="N19" s="372"/>
      <c r="O19" s="278">
        <v>26.881051347786045</v>
      </c>
      <c r="P19" s="278">
        <v>27.87979575584391</v>
      </c>
      <c r="Q19" s="269">
        <v>1103</v>
      </c>
      <c r="R19" s="279">
        <v>10.212962962962962</v>
      </c>
      <c r="S19" s="372">
        <v>59753672</v>
      </c>
      <c r="T19" s="372"/>
      <c r="U19" s="269">
        <v>68778948</v>
      </c>
      <c r="V19" s="278">
        <f t="shared" si="1"/>
        <v>19.35632534294369</v>
      </c>
      <c r="W19" s="278">
        <f t="shared" si="2"/>
        <v>21.545649587854832</v>
      </c>
      <c r="X19" s="401">
        <f t="shared" si="3"/>
        <v>9025276</v>
      </c>
      <c r="Y19" s="401"/>
      <c r="Z19" s="271">
        <f t="shared" si="4"/>
        <v>15.10413619434133</v>
      </c>
      <c r="AF19" s="24"/>
      <c r="AG19" s="120"/>
      <c r="AH19" s="120"/>
      <c r="AI19" s="120"/>
      <c r="AJ19" s="120"/>
    </row>
    <row r="20" spans="2:36" ht="17.25" customHeight="1">
      <c r="B20" s="130" t="s">
        <v>21</v>
      </c>
      <c r="C20" s="269">
        <v>587</v>
      </c>
      <c r="D20" s="269">
        <v>605</v>
      </c>
      <c r="E20" s="278">
        <f t="shared" si="0"/>
        <v>12.730427239210583</v>
      </c>
      <c r="F20" s="278">
        <f t="shared" si="0"/>
        <v>12.910798122065728</v>
      </c>
      <c r="G20" s="360">
        <v>18</v>
      </c>
      <c r="H20" s="360"/>
      <c r="I20" s="434">
        <f t="shared" si="5"/>
        <v>3.0664395229982966</v>
      </c>
      <c r="J20" s="434"/>
      <c r="K20" s="372">
        <v>3888</v>
      </c>
      <c r="L20" s="372"/>
      <c r="M20" s="372">
        <v>4157</v>
      </c>
      <c r="N20" s="372"/>
      <c r="O20" s="278">
        <v>9.677178485202976</v>
      </c>
      <c r="P20" s="278">
        <v>9.7367311566028</v>
      </c>
      <c r="Q20" s="269">
        <v>269</v>
      </c>
      <c r="R20" s="279">
        <v>6.918724279835402</v>
      </c>
      <c r="S20" s="372">
        <v>20977679</v>
      </c>
      <c r="T20" s="372"/>
      <c r="U20" s="269">
        <v>24295558</v>
      </c>
      <c r="V20" s="278">
        <f t="shared" si="1"/>
        <v>6.795411329095184</v>
      </c>
      <c r="W20" s="278">
        <f t="shared" si="2"/>
        <v>7.610811075641972</v>
      </c>
      <c r="X20" s="401">
        <f t="shared" si="3"/>
        <v>3317879</v>
      </c>
      <c r="Y20" s="401"/>
      <c r="Z20" s="271">
        <f t="shared" si="4"/>
        <v>15.816234960979239</v>
      </c>
      <c r="AF20" s="24"/>
      <c r="AG20" s="120"/>
      <c r="AH20" s="120"/>
      <c r="AI20" s="120"/>
      <c r="AJ20" s="120"/>
    </row>
    <row r="21" spans="2:36" ht="17.25" customHeight="1">
      <c r="B21" s="130" t="s">
        <v>24</v>
      </c>
      <c r="C21" s="269">
        <v>157</v>
      </c>
      <c r="D21" s="269">
        <v>134</v>
      </c>
      <c r="E21" s="278">
        <f t="shared" si="0"/>
        <v>3.4049013229234437</v>
      </c>
      <c r="F21" s="278">
        <f t="shared" si="0"/>
        <v>2.8595817328211695</v>
      </c>
      <c r="G21" s="360">
        <v>-23</v>
      </c>
      <c r="H21" s="360"/>
      <c r="I21" s="434">
        <f t="shared" si="5"/>
        <v>-14.64968152866242</v>
      </c>
      <c r="J21" s="434"/>
      <c r="K21" s="372">
        <v>677</v>
      </c>
      <c r="L21" s="372"/>
      <c r="M21" s="372">
        <v>592</v>
      </c>
      <c r="N21" s="372"/>
      <c r="O21" s="278">
        <v>1.68504368170844</v>
      </c>
      <c r="P21" s="278">
        <v>1.386611701878484</v>
      </c>
      <c r="Q21" s="273">
        <v>-85</v>
      </c>
      <c r="R21" s="279">
        <v>-12.555391432791723</v>
      </c>
      <c r="S21" s="372">
        <v>1165270</v>
      </c>
      <c r="T21" s="372"/>
      <c r="U21" s="269">
        <v>979841</v>
      </c>
      <c r="V21" s="278">
        <f t="shared" si="1"/>
        <v>0.3774721197447413</v>
      </c>
      <c r="W21" s="278">
        <f t="shared" si="2"/>
        <v>0.3069443696320169</v>
      </c>
      <c r="X21" s="401">
        <f t="shared" si="3"/>
        <v>-185429</v>
      </c>
      <c r="Y21" s="401"/>
      <c r="Z21" s="271">
        <f t="shared" si="4"/>
        <v>-15.912964377354605</v>
      </c>
      <c r="AF21" s="24"/>
      <c r="AG21" s="120"/>
      <c r="AH21" s="120"/>
      <c r="AI21" s="120"/>
      <c r="AJ21" s="120"/>
    </row>
    <row r="22" spans="2:36" ht="17.25" customHeight="1">
      <c r="B22" s="130" t="s">
        <v>18</v>
      </c>
      <c r="C22" s="269">
        <v>278</v>
      </c>
      <c r="D22" s="269">
        <v>264</v>
      </c>
      <c r="E22" s="278">
        <f t="shared" si="0"/>
        <v>6.0290609412275</v>
      </c>
      <c r="F22" s="278">
        <f t="shared" si="0"/>
        <v>5.633802816901408</v>
      </c>
      <c r="G22" s="360">
        <v>-14</v>
      </c>
      <c r="H22" s="360"/>
      <c r="I22" s="434">
        <f t="shared" si="5"/>
        <v>-5.0359712230215825</v>
      </c>
      <c r="J22" s="434"/>
      <c r="K22" s="372">
        <v>2180</v>
      </c>
      <c r="L22" s="372"/>
      <c r="M22" s="372">
        <v>2317</v>
      </c>
      <c r="N22" s="372"/>
      <c r="O22" s="278">
        <v>5.425989994275331</v>
      </c>
      <c r="P22" s="278">
        <v>5.426992083196702</v>
      </c>
      <c r="Q22" s="273">
        <v>137</v>
      </c>
      <c r="R22" s="279">
        <v>6.284403669724782</v>
      </c>
      <c r="S22" s="372">
        <v>7218172</v>
      </c>
      <c r="T22" s="372"/>
      <c r="U22" s="269">
        <v>8107347</v>
      </c>
      <c r="V22" s="278">
        <f t="shared" si="1"/>
        <v>2.338220914914259</v>
      </c>
      <c r="W22" s="278">
        <f t="shared" si="2"/>
        <v>2.539702374469963</v>
      </c>
      <c r="X22" s="401">
        <f t="shared" si="3"/>
        <v>889175</v>
      </c>
      <c r="Y22" s="401"/>
      <c r="Z22" s="271">
        <f t="shared" si="4"/>
        <v>12.318562095777159</v>
      </c>
      <c r="AF22" s="24"/>
      <c r="AG22" s="120"/>
      <c r="AH22" s="120"/>
      <c r="AI22" s="120"/>
      <c r="AJ22" s="120"/>
    </row>
    <row r="23" spans="2:36" ht="17.25" customHeight="1">
      <c r="B23" s="130" t="s">
        <v>19</v>
      </c>
      <c r="C23" s="269">
        <v>336</v>
      </c>
      <c r="D23" s="269">
        <v>327</v>
      </c>
      <c r="E23" s="278">
        <f t="shared" si="0"/>
        <v>7.286922576447625</v>
      </c>
      <c r="F23" s="278">
        <f t="shared" si="0"/>
        <v>6.978233034571063</v>
      </c>
      <c r="G23" s="360">
        <v>-9</v>
      </c>
      <c r="H23" s="360"/>
      <c r="I23" s="434">
        <f t="shared" si="5"/>
        <v>-2.6785714285714284</v>
      </c>
      <c r="J23" s="434"/>
      <c r="K23" s="372">
        <v>3829</v>
      </c>
      <c r="L23" s="372"/>
      <c r="M23" s="372">
        <v>4332</v>
      </c>
      <c r="N23" s="372"/>
      <c r="O23" s="278">
        <v>9.530328297284516</v>
      </c>
      <c r="P23" s="278">
        <v>10.146624818475663</v>
      </c>
      <c r="Q23" s="273">
        <v>503</v>
      </c>
      <c r="R23" s="279">
        <v>13.136589187777489</v>
      </c>
      <c r="S23" s="372">
        <v>38999120</v>
      </c>
      <c r="T23" s="372"/>
      <c r="U23" s="269">
        <v>41160375</v>
      </c>
      <c r="V23" s="278">
        <f t="shared" si="1"/>
        <v>12.633192731795665</v>
      </c>
      <c r="W23" s="278">
        <f t="shared" si="2"/>
        <v>12.893872942847285</v>
      </c>
      <c r="X23" s="401">
        <f t="shared" si="3"/>
        <v>2161255</v>
      </c>
      <c r="Y23" s="401"/>
      <c r="Z23" s="271">
        <f t="shared" si="4"/>
        <v>5.541804533025361</v>
      </c>
      <c r="AF23" s="24"/>
      <c r="AG23" s="120"/>
      <c r="AH23" s="120"/>
      <c r="AI23" s="120"/>
      <c r="AJ23" s="120"/>
    </row>
    <row r="24" spans="2:36" ht="17.25" customHeight="1">
      <c r="B24" s="131" t="s">
        <v>20</v>
      </c>
      <c r="C24" s="280">
        <v>585</v>
      </c>
      <c r="D24" s="269">
        <v>575</v>
      </c>
      <c r="E24" s="278">
        <f t="shared" si="0"/>
        <v>12.687052700065061</v>
      </c>
      <c r="F24" s="278">
        <f t="shared" si="0"/>
        <v>12.27059325650875</v>
      </c>
      <c r="G24" s="360">
        <v>-10</v>
      </c>
      <c r="H24" s="360"/>
      <c r="I24" s="434">
        <f t="shared" si="5"/>
        <v>-1.7094017094017093</v>
      </c>
      <c r="J24" s="434"/>
      <c r="K24" s="372">
        <v>5243</v>
      </c>
      <c r="L24" s="372"/>
      <c r="M24" s="372">
        <v>5863</v>
      </c>
      <c r="N24" s="372"/>
      <c r="O24" s="278">
        <v>13.049754834855765</v>
      </c>
      <c r="P24" s="278">
        <v>13.73260879748911</v>
      </c>
      <c r="Q24" s="273">
        <v>620</v>
      </c>
      <c r="R24" s="279">
        <v>11.825290864009162</v>
      </c>
      <c r="S24" s="372">
        <v>43080077</v>
      </c>
      <c r="T24" s="372"/>
      <c r="U24" s="269">
        <v>52200553</v>
      </c>
      <c r="V24" s="278">
        <f t="shared" si="1"/>
        <v>13.955158876446381</v>
      </c>
      <c r="W24" s="278">
        <f t="shared" si="2"/>
        <v>16.352312094541553</v>
      </c>
      <c r="X24" s="401">
        <f t="shared" si="3"/>
        <v>9120476</v>
      </c>
      <c r="Y24" s="401"/>
      <c r="Z24" s="271">
        <f t="shared" si="4"/>
        <v>21.17098351518731</v>
      </c>
      <c r="AF24" s="24"/>
      <c r="AG24" s="120"/>
      <c r="AH24" s="120"/>
      <c r="AI24" s="120"/>
      <c r="AJ24" s="120"/>
    </row>
    <row r="25" spans="2:36" ht="17.25" customHeight="1">
      <c r="B25" s="131" t="s">
        <v>27</v>
      </c>
      <c r="C25" s="280">
        <v>200</v>
      </c>
      <c r="D25" s="269">
        <v>197</v>
      </c>
      <c r="E25" s="278">
        <f t="shared" si="0"/>
        <v>4.337453914552158</v>
      </c>
      <c r="F25" s="278">
        <f t="shared" si="0"/>
        <v>4.204011950490823</v>
      </c>
      <c r="G25" s="360">
        <v>-3</v>
      </c>
      <c r="H25" s="360"/>
      <c r="I25" s="434">
        <f t="shared" si="5"/>
        <v>-1.5</v>
      </c>
      <c r="J25" s="434"/>
      <c r="K25" s="372">
        <v>2582</v>
      </c>
      <c r="L25" s="372"/>
      <c r="M25" s="372">
        <v>2670</v>
      </c>
      <c r="N25" s="372"/>
      <c r="O25" s="278">
        <v>6.42656246110959</v>
      </c>
      <c r="P25" s="278">
        <v>6.253806155431676</v>
      </c>
      <c r="Q25" s="273">
        <v>88</v>
      </c>
      <c r="R25" s="279">
        <v>3.408210689388085</v>
      </c>
      <c r="S25" s="372">
        <v>11810526</v>
      </c>
      <c r="T25" s="372"/>
      <c r="U25" s="269">
        <v>15200688</v>
      </c>
      <c r="V25" s="278">
        <f t="shared" si="1"/>
        <v>3.8258466145360135</v>
      </c>
      <c r="W25" s="278">
        <f t="shared" si="2"/>
        <v>4.7617578730967205</v>
      </c>
      <c r="X25" s="401">
        <f t="shared" si="3"/>
        <v>3390162</v>
      </c>
      <c r="Y25" s="401"/>
      <c r="Z25" s="271">
        <f t="shared" si="4"/>
        <v>28.704580981405908</v>
      </c>
      <c r="AF25" s="24"/>
      <c r="AG25" s="120"/>
      <c r="AH25" s="120"/>
      <c r="AI25" s="120"/>
      <c r="AJ25" s="120"/>
    </row>
    <row r="26" spans="2:36" ht="17.25" customHeight="1">
      <c r="B26" s="131" t="s">
        <v>26</v>
      </c>
      <c r="C26" s="280">
        <v>451</v>
      </c>
      <c r="D26" s="269">
        <v>423</v>
      </c>
      <c r="E26" s="278">
        <f t="shared" si="0"/>
        <v>9.780958577315117</v>
      </c>
      <c r="F26" s="278">
        <f t="shared" si="0"/>
        <v>9.026888604353394</v>
      </c>
      <c r="G26" s="360">
        <v>-28</v>
      </c>
      <c r="H26" s="360"/>
      <c r="I26" s="434">
        <f t="shared" si="5"/>
        <v>-6.208425720620842</v>
      </c>
      <c r="J26" s="434"/>
      <c r="K26" s="372">
        <v>3160</v>
      </c>
      <c r="L26" s="372"/>
      <c r="M26" s="372">
        <v>3045</v>
      </c>
      <c r="N26" s="372"/>
      <c r="O26" s="278">
        <v>7.865196505463325</v>
      </c>
      <c r="P26" s="278">
        <v>7.132149716587811</v>
      </c>
      <c r="Q26" s="273">
        <v>-115</v>
      </c>
      <c r="R26" s="279">
        <v>-3.6392405063291164</v>
      </c>
      <c r="S26" s="372">
        <v>10319550</v>
      </c>
      <c r="T26" s="372"/>
      <c r="U26" s="269">
        <v>10299545</v>
      </c>
      <c r="V26" s="278">
        <f t="shared" si="1"/>
        <v>3.3428668148256153</v>
      </c>
      <c r="W26" s="278">
        <f t="shared" si="2"/>
        <v>3.2264289282869276</v>
      </c>
      <c r="X26" s="401">
        <f t="shared" si="3"/>
        <v>-20005</v>
      </c>
      <c r="Y26" s="401"/>
      <c r="Z26" s="271">
        <f t="shared" si="4"/>
        <v>-0.19385535221981579</v>
      </c>
      <c r="AF26" s="24"/>
      <c r="AG26" s="120"/>
      <c r="AH26" s="120"/>
      <c r="AI26" s="120"/>
      <c r="AJ26" s="120"/>
    </row>
    <row r="27" spans="2:36" ht="17.25" customHeight="1">
      <c r="B27" s="131" t="s">
        <v>59</v>
      </c>
      <c r="C27" s="280">
        <v>392</v>
      </c>
      <c r="D27" s="269">
        <v>411</v>
      </c>
      <c r="E27" s="278">
        <f t="shared" si="0"/>
        <v>8.501409672522229</v>
      </c>
      <c r="F27" s="278">
        <f t="shared" si="0"/>
        <v>8.770806658130601</v>
      </c>
      <c r="G27" s="360">
        <v>19</v>
      </c>
      <c r="H27" s="360"/>
      <c r="I27" s="434">
        <f t="shared" si="5"/>
        <v>4.846938775510204</v>
      </c>
      <c r="J27" s="434"/>
      <c r="K27" s="445">
        <v>2955</v>
      </c>
      <c r="L27" s="445"/>
      <c r="M27" s="445">
        <v>3200</v>
      </c>
      <c r="N27" s="445"/>
      <c r="O27" s="281">
        <v>7.354954327102571</v>
      </c>
      <c r="P27" s="281">
        <v>7.495198388532347</v>
      </c>
      <c r="Q27" s="282">
        <v>-245</v>
      </c>
      <c r="R27" s="283">
        <v>-8.3</v>
      </c>
      <c r="S27" s="372">
        <v>17132317</v>
      </c>
      <c r="T27" s="372"/>
      <c r="U27" s="269">
        <v>24391584</v>
      </c>
      <c r="V27" s="278">
        <f t="shared" si="1"/>
        <v>5.549762728062052</v>
      </c>
      <c r="W27" s="278">
        <f t="shared" si="2"/>
        <v>7.640892119442225</v>
      </c>
      <c r="X27" s="401">
        <f t="shared" si="3"/>
        <v>7259267</v>
      </c>
      <c r="Y27" s="401"/>
      <c r="Z27" s="271">
        <f t="shared" si="4"/>
        <v>42.37177610010368</v>
      </c>
      <c r="AF27" s="56"/>
      <c r="AG27" s="120"/>
      <c r="AH27" s="120"/>
      <c r="AI27" s="120"/>
      <c r="AJ27" s="120"/>
    </row>
    <row r="28" spans="2:36" ht="17.25" customHeight="1">
      <c r="B28" s="131"/>
      <c r="C28" s="280"/>
      <c r="D28" s="269"/>
      <c r="E28" s="278"/>
      <c r="F28" s="278"/>
      <c r="G28" s="360"/>
      <c r="H28" s="360"/>
      <c r="I28" s="434"/>
      <c r="J28" s="434"/>
      <c r="K28" s="372"/>
      <c r="L28" s="372"/>
      <c r="M28" s="372"/>
      <c r="N28" s="372"/>
      <c r="O28" s="278"/>
      <c r="P28" s="278"/>
      <c r="Q28" s="269"/>
      <c r="R28" s="272"/>
      <c r="S28" s="372"/>
      <c r="T28" s="372"/>
      <c r="U28" s="269"/>
      <c r="V28" s="278"/>
      <c r="W28" s="278"/>
      <c r="X28" s="401"/>
      <c r="Y28" s="401"/>
      <c r="Z28" s="271"/>
      <c r="AF28" s="132"/>
      <c r="AG28" s="120"/>
      <c r="AH28" s="120"/>
      <c r="AI28" s="120"/>
      <c r="AJ28" s="120"/>
    </row>
    <row r="29" spans="2:36" ht="17.25" customHeight="1">
      <c r="B29" s="131"/>
      <c r="C29" s="280"/>
      <c r="D29" s="269"/>
      <c r="E29" s="278"/>
      <c r="F29" s="278"/>
      <c r="G29" s="360"/>
      <c r="H29" s="360"/>
      <c r="I29" s="434"/>
      <c r="J29" s="434"/>
      <c r="K29" s="372"/>
      <c r="L29" s="372"/>
      <c r="M29" s="372"/>
      <c r="N29" s="372"/>
      <c r="O29" s="278"/>
      <c r="P29" s="278"/>
      <c r="Q29" s="269"/>
      <c r="R29" s="272"/>
      <c r="S29" s="372"/>
      <c r="T29" s="372"/>
      <c r="U29" s="269"/>
      <c r="V29" s="278"/>
      <c r="W29" s="278"/>
      <c r="X29" s="401"/>
      <c r="Y29" s="401"/>
      <c r="Z29" s="271"/>
      <c r="AF29" s="132"/>
      <c r="AG29" s="120"/>
      <c r="AH29" s="120"/>
      <c r="AI29" s="120"/>
      <c r="AJ29" s="120"/>
    </row>
    <row r="30" spans="1:36" s="156" customFormat="1" ht="17.25" customHeight="1">
      <c r="A30" s="364" t="s">
        <v>161</v>
      </c>
      <c r="B30" s="364"/>
      <c r="C30" s="265">
        <v>2</v>
      </c>
      <c r="D30" s="265">
        <v>1</v>
      </c>
      <c r="E30" s="274">
        <v>0.02133560913164071</v>
      </c>
      <c r="F30" s="274">
        <v>0.03723008190618019</v>
      </c>
      <c r="G30" s="359">
        <v>-1</v>
      </c>
      <c r="H30" s="359"/>
      <c r="I30" s="433">
        <v>-50</v>
      </c>
      <c r="J30" s="433"/>
      <c r="K30" s="448" t="s">
        <v>441</v>
      </c>
      <c r="L30" s="448"/>
      <c r="M30" s="448" t="s">
        <v>441</v>
      </c>
      <c r="N30" s="448"/>
      <c r="O30" s="285" t="s">
        <v>347</v>
      </c>
      <c r="P30" s="285" t="s">
        <v>347</v>
      </c>
      <c r="Q30" s="284" t="s">
        <v>347</v>
      </c>
      <c r="R30" s="286" t="s">
        <v>347</v>
      </c>
      <c r="S30" s="448" t="s">
        <v>163</v>
      </c>
      <c r="T30" s="448"/>
      <c r="U30" s="284" t="s">
        <v>163</v>
      </c>
      <c r="V30" s="284" t="s">
        <v>163</v>
      </c>
      <c r="W30" s="284" t="s">
        <v>163</v>
      </c>
      <c r="X30" s="435" t="s">
        <v>536</v>
      </c>
      <c r="Y30" s="435"/>
      <c r="Z30" s="287" t="s">
        <v>163</v>
      </c>
      <c r="AF30" s="161"/>
      <c r="AG30" s="157"/>
      <c r="AH30" s="157"/>
      <c r="AI30" s="157"/>
      <c r="AJ30" s="157"/>
    </row>
    <row r="31" spans="2:36" s="156" customFormat="1" ht="17.25" customHeight="1">
      <c r="B31" s="162"/>
      <c r="C31" s="269"/>
      <c r="D31" s="269"/>
      <c r="E31" s="278"/>
      <c r="F31" s="278"/>
      <c r="G31" s="360"/>
      <c r="H31" s="360"/>
      <c r="I31" s="434"/>
      <c r="J31" s="434"/>
      <c r="K31" s="372"/>
      <c r="L31" s="372"/>
      <c r="M31" s="372"/>
      <c r="N31" s="372"/>
      <c r="O31" s="288"/>
      <c r="P31" s="288"/>
      <c r="Q31" s="269"/>
      <c r="R31" s="272"/>
      <c r="S31" s="372"/>
      <c r="T31" s="372"/>
      <c r="U31" s="269"/>
      <c r="V31" s="278"/>
      <c r="W31" s="278"/>
      <c r="X31" s="401"/>
      <c r="Y31" s="401"/>
      <c r="Z31" s="271"/>
      <c r="AF31" s="163"/>
      <c r="AG31" s="157"/>
      <c r="AH31" s="157"/>
      <c r="AI31" s="157"/>
      <c r="AJ31" s="157"/>
    </row>
    <row r="32" spans="2:36" s="156" customFormat="1" ht="17.25" customHeight="1">
      <c r="B32" s="162"/>
      <c r="C32" s="269"/>
      <c r="D32" s="269"/>
      <c r="E32" s="278"/>
      <c r="F32" s="278"/>
      <c r="G32" s="360"/>
      <c r="H32" s="360"/>
      <c r="I32" s="434"/>
      <c r="J32" s="434"/>
      <c r="K32" s="372"/>
      <c r="L32" s="372"/>
      <c r="M32" s="372"/>
      <c r="N32" s="372"/>
      <c r="O32" s="278"/>
      <c r="P32" s="278"/>
      <c r="Q32" s="269"/>
      <c r="R32" s="272"/>
      <c r="S32" s="372"/>
      <c r="T32" s="372"/>
      <c r="U32" s="269"/>
      <c r="V32" s="278"/>
      <c r="W32" s="278"/>
      <c r="X32" s="401"/>
      <c r="Y32" s="401"/>
      <c r="Z32" s="271"/>
      <c r="AF32" s="159"/>
      <c r="AG32" s="157"/>
      <c r="AH32" s="157"/>
      <c r="AI32" s="157"/>
      <c r="AJ32" s="157"/>
    </row>
    <row r="33" spans="1:36" s="156" customFormat="1" ht="17.25" customHeight="1">
      <c r="A33" s="363" t="s">
        <v>28</v>
      </c>
      <c r="B33" s="364"/>
      <c r="C33" s="265">
        <f>SUM(C34:C39)</f>
        <v>17864</v>
      </c>
      <c r="D33" s="265">
        <f>SUM(D34:D39)</f>
        <v>17577</v>
      </c>
      <c r="E33" s="274">
        <f>100*C33/C$33</f>
        <v>100</v>
      </c>
      <c r="F33" s="274">
        <f>100*D33/D$33</f>
        <v>100</v>
      </c>
      <c r="G33" s="359">
        <f>SUM(G34:H39)</f>
        <v>-287</v>
      </c>
      <c r="H33" s="359"/>
      <c r="I33" s="433">
        <f aca="true" t="shared" si="6" ref="I33:I39">100*(D33-C33)/C33</f>
        <v>-1.6065830721003134</v>
      </c>
      <c r="J33" s="433"/>
      <c r="K33" s="392">
        <f>SUM(K34:L39)</f>
        <v>65431</v>
      </c>
      <c r="L33" s="392"/>
      <c r="M33" s="392">
        <f>SUM(M34:N39)</f>
        <v>68661</v>
      </c>
      <c r="N33" s="392"/>
      <c r="O33" s="289">
        <f>100*K33/K$33</f>
        <v>100</v>
      </c>
      <c r="P33" s="289">
        <f>100*O33/O$33</f>
        <v>100</v>
      </c>
      <c r="Q33" s="265">
        <f>M33-K33</f>
        <v>3230</v>
      </c>
      <c r="R33" s="268">
        <f>100*(M33-K33)/K33</f>
        <v>4.93649799024927</v>
      </c>
      <c r="S33" s="392">
        <f>SUM(S34:T39)</f>
        <v>102701323</v>
      </c>
      <c r="T33" s="392"/>
      <c r="U33" s="265">
        <f>SUM(U34:V39)</f>
        <v>109950168</v>
      </c>
      <c r="V33" s="290">
        <f>100*S33/S$33</f>
        <v>100</v>
      </c>
      <c r="W33" s="274">
        <f>100*U33/U$33</f>
        <v>100</v>
      </c>
      <c r="X33" s="436">
        <f>SUM(X34:Y39)</f>
        <v>7248745</v>
      </c>
      <c r="Y33" s="436"/>
      <c r="Z33" s="267">
        <f aca="true" t="shared" si="7" ref="Z33:Z39">100*(U33-S33)/S33</f>
        <v>7.058180740281213</v>
      </c>
      <c r="AF33" s="155"/>
      <c r="AG33" s="157"/>
      <c r="AH33" s="157"/>
      <c r="AI33" s="157"/>
      <c r="AJ33" s="157"/>
    </row>
    <row r="34" spans="2:36" ht="17.25" customHeight="1">
      <c r="B34" s="130" t="s">
        <v>29</v>
      </c>
      <c r="C34" s="291">
        <v>19</v>
      </c>
      <c r="D34" s="291">
        <v>28</v>
      </c>
      <c r="E34" s="278">
        <f aca="true" t="shared" si="8" ref="E34:E39">100*C34/C$33</f>
        <v>0.10635915808329602</v>
      </c>
      <c r="F34" s="278">
        <f aca="true" t="shared" si="9" ref="F34:F39">100*D34/D$33</f>
        <v>0.15929908403026682</v>
      </c>
      <c r="G34" s="360">
        <v>9</v>
      </c>
      <c r="H34" s="360"/>
      <c r="I34" s="434">
        <f t="shared" si="6"/>
        <v>47.36842105263158</v>
      </c>
      <c r="J34" s="434"/>
      <c r="K34" s="447">
        <v>1935</v>
      </c>
      <c r="L34" s="447"/>
      <c r="M34" s="447">
        <v>2270</v>
      </c>
      <c r="N34" s="447"/>
      <c r="O34" s="292">
        <f aca="true" t="shared" si="10" ref="O34:O39">100*K34/K$33</f>
        <v>2.9573138114960797</v>
      </c>
      <c r="P34" s="292">
        <f aca="true" t="shared" si="11" ref="P34:P39">100*O34/O$33</f>
        <v>2.9573138114960797</v>
      </c>
      <c r="Q34" s="293">
        <f aca="true" t="shared" si="12" ref="Q34:Q39">M34-K34</f>
        <v>335</v>
      </c>
      <c r="R34" s="279">
        <f aca="true" t="shared" si="13" ref="R34:R39">100*(M34-K34)/K34</f>
        <v>17.31266149870801</v>
      </c>
      <c r="S34" s="372">
        <v>6497972</v>
      </c>
      <c r="T34" s="372"/>
      <c r="U34" s="291">
        <v>9635679</v>
      </c>
      <c r="V34" s="294">
        <f aca="true" t="shared" si="14" ref="V34:V39">100*S34/S$33</f>
        <v>6.327057734202704</v>
      </c>
      <c r="W34" s="292">
        <f aca="true" t="shared" si="15" ref="W34:W39">100*U34/U$33</f>
        <v>8.763678287421989</v>
      </c>
      <c r="X34" s="401">
        <v>3137707</v>
      </c>
      <c r="Y34" s="401"/>
      <c r="Z34" s="271">
        <f t="shared" si="7"/>
        <v>48.28748107871194</v>
      </c>
      <c r="AF34" s="89"/>
      <c r="AG34" s="120"/>
      <c r="AH34" s="120"/>
      <c r="AI34" s="120"/>
      <c r="AJ34" s="120"/>
    </row>
    <row r="35" spans="2:36" ht="17.25" customHeight="1">
      <c r="B35" s="130" t="s">
        <v>35</v>
      </c>
      <c r="C35" s="291">
        <v>2771</v>
      </c>
      <c r="D35" s="291">
        <v>2855</v>
      </c>
      <c r="E35" s="278">
        <f t="shared" si="8"/>
        <v>15.511643528884909</v>
      </c>
      <c r="F35" s="278">
        <f t="shared" si="9"/>
        <v>16.242817318086136</v>
      </c>
      <c r="G35" s="360">
        <v>84</v>
      </c>
      <c r="H35" s="360"/>
      <c r="I35" s="434">
        <f t="shared" si="6"/>
        <v>3.0313966077228436</v>
      </c>
      <c r="J35" s="434"/>
      <c r="K35" s="447">
        <v>8751</v>
      </c>
      <c r="L35" s="447"/>
      <c r="M35" s="447">
        <v>9188</v>
      </c>
      <c r="N35" s="447"/>
      <c r="O35" s="292">
        <f t="shared" si="10"/>
        <v>13.374394400207853</v>
      </c>
      <c r="P35" s="292">
        <f t="shared" si="11"/>
        <v>13.374394400207853</v>
      </c>
      <c r="Q35" s="293">
        <f t="shared" si="12"/>
        <v>437</v>
      </c>
      <c r="R35" s="279">
        <f t="shared" si="13"/>
        <v>4.993715003999543</v>
      </c>
      <c r="S35" s="372">
        <v>12293219</v>
      </c>
      <c r="T35" s="372"/>
      <c r="U35" s="291">
        <v>13189205</v>
      </c>
      <c r="V35" s="294">
        <f t="shared" si="14"/>
        <v>11.969874039499958</v>
      </c>
      <c r="W35" s="292">
        <f t="shared" si="15"/>
        <v>11.995620597869392</v>
      </c>
      <c r="X35" s="401">
        <v>895986</v>
      </c>
      <c r="Y35" s="401"/>
      <c r="Z35" s="271">
        <f t="shared" si="7"/>
        <v>7.288457156746333</v>
      </c>
      <c r="AF35" s="89"/>
      <c r="AG35" s="120"/>
      <c r="AH35" s="120"/>
      <c r="AI35" s="120"/>
      <c r="AJ35" s="120"/>
    </row>
    <row r="36" spans="2:36" ht="17.25" customHeight="1">
      <c r="B36" s="130" t="s">
        <v>30</v>
      </c>
      <c r="C36" s="291">
        <v>6656</v>
      </c>
      <c r="D36" s="291">
        <v>6560</v>
      </c>
      <c r="E36" s="278">
        <f t="shared" si="8"/>
        <v>37.25929243170622</v>
      </c>
      <c r="F36" s="278">
        <f t="shared" si="9"/>
        <v>37.321499687091084</v>
      </c>
      <c r="G36" s="360">
        <v>-96</v>
      </c>
      <c r="H36" s="360"/>
      <c r="I36" s="434">
        <f t="shared" si="6"/>
        <v>-1.4423076923076923</v>
      </c>
      <c r="J36" s="434"/>
      <c r="K36" s="447">
        <v>23178</v>
      </c>
      <c r="L36" s="447"/>
      <c r="M36" s="447">
        <v>24977</v>
      </c>
      <c r="N36" s="447"/>
      <c r="O36" s="292">
        <f t="shared" si="10"/>
        <v>35.42357598080421</v>
      </c>
      <c r="P36" s="292">
        <f t="shared" si="11"/>
        <v>35.42357598080421</v>
      </c>
      <c r="Q36" s="293">
        <f t="shared" si="12"/>
        <v>1799</v>
      </c>
      <c r="R36" s="279">
        <f t="shared" si="13"/>
        <v>7.76167054965916</v>
      </c>
      <c r="S36" s="372">
        <v>33230379</v>
      </c>
      <c r="T36" s="372"/>
      <c r="U36" s="291">
        <v>35869104</v>
      </c>
      <c r="V36" s="294">
        <f t="shared" si="14"/>
        <v>32.35633001533972</v>
      </c>
      <c r="W36" s="292">
        <f t="shared" si="15"/>
        <v>32.62305520078878</v>
      </c>
      <c r="X36" s="401">
        <v>2638725</v>
      </c>
      <c r="Y36" s="401"/>
      <c r="Z36" s="271">
        <f t="shared" si="7"/>
        <v>7.940700886980554</v>
      </c>
      <c r="AF36" s="89"/>
      <c r="AG36" s="120"/>
      <c r="AH36" s="120"/>
      <c r="AI36" s="120"/>
      <c r="AJ36" s="120"/>
    </row>
    <row r="37" spans="2:36" ht="17.25" customHeight="1">
      <c r="B37" s="130" t="s">
        <v>31</v>
      </c>
      <c r="C37" s="291">
        <v>1065</v>
      </c>
      <c r="D37" s="291">
        <v>1085</v>
      </c>
      <c r="E37" s="278">
        <f t="shared" si="8"/>
        <v>5.961710703090014</v>
      </c>
      <c r="F37" s="278">
        <f t="shared" si="9"/>
        <v>6.172839506172839</v>
      </c>
      <c r="G37" s="360">
        <v>20</v>
      </c>
      <c r="H37" s="360"/>
      <c r="I37" s="434">
        <f t="shared" si="6"/>
        <v>1.8779342723004695</v>
      </c>
      <c r="J37" s="434"/>
      <c r="K37" s="447">
        <v>6180</v>
      </c>
      <c r="L37" s="447"/>
      <c r="M37" s="447">
        <v>6079</v>
      </c>
      <c r="N37" s="447"/>
      <c r="O37" s="292">
        <f t="shared" si="10"/>
        <v>9.445064266173526</v>
      </c>
      <c r="P37" s="292">
        <f t="shared" si="11"/>
        <v>9.445064266173526</v>
      </c>
      <c r="Q37" s="293">
        <f t="shared" si="12"/>
        <v>-101</v>
      </c>
      <c r="R37" s="279">
        <f t="shared" si="13"/>
        <v>-1.6343042071197411</v>
      </c>
      <c r="S37" s="372">
        <v>13112422</v>
      </c>
      <c r="T37" s="372"/>
      <c r="U37" s="291">
        <v>14643590</v>
      </c>
      <c r="V37" s="294">
        <f t="shared" si="14"/>
        <v>12.767529781481004</v>
      </c>
      <c r="W37" s="292">
        <f t="shared" si="15"/>
        <v>13.318388017378927</v>
      </c>
      <c r="X37" s="401">
        <v>1531168</v>
      </c>
      <c r="Y37" s="401"/>
      <c r="Z37" s="271">
        <f t="shared" si="7"/>
        <v>11.677232474671728</v>
      </c>
      <c r="AF37" s="89"/>
      <c r="AG37" s="120"/>
      <c r="AH37" s="120"/>
      <c r="AI37" s="120"/>
      <c r="AJ37" s="120"/>
    </row>
    <row r="38" spans="2:36" ht="17.25" customHeight="1">
      <c r="B38" s="1" t="s">
        <v>432</v>
      </c>
      <c r="C38" s="291">
        <v>2267</v>
      </c>
      <c r="D38" s="291">
        <v>2083</v>
      </c>
      <c r="E38" s="278">
        <f t="shared" si="8"/>
        <v>12.690326914464846</v>
      </c>
      <c r="F38" s="278">
        <f t="shared" si="9"/>
        <v>11.850714001251635</v>
      </c>
      <c r="G38" s="360">
        <v>-184</v>
      </c>
      <c r="H38" s="360"/>
      <c r="I38" s="434">
        <f t="shared" si="6"/>
        <v>-8.116453462726069</v>
      </c>
      <c r="J38" s="434"/>
      <c r="K38" s="447">
        <v>7223</v>
      </c>
      <c r="L38" s="447"/>
      <c r="M38" s="447">
        <v>6994</v>
      </c>
      <c r="N38" s="447"/>
      <c r="O38" s="292">
        <f t="shared" si="10"/>
        <v>11.039109902034204</v>
      </c>
      <c r="P38" s="292">
        <f t="shared" si="11"/>
        <v>11.039109902034204</v>
      </c>
      <c r="Q38" s="293">
        <f t="shared" si="12"/>
        <v>-229</v>
      </c>
      <c r="R38" s="279">
        <f t="shared" si="13"/>
        <v>-3.170427800083068</v>
      </c>
      <c r="S38" s="372">
        <v>9650694</v>
      </c>
      <c r="T38" s="372"/>
      <c r="U38" s="291">
        <v>9568215</v>
      </c>
      <c r="V38" s="294">
        <f t="shared" si="14"/>
        <v>9.39685460527125</v>
      </c>
      <c r="W38" s="292">
        <f t="shared" si="15"/>
        <v>8.702319581721785</v>
      </c>
      <c r="X38" s="401">
        <v>-82479</v>
      </c>
      <c r="Y38" s="401"/>
      <c r="Z38" s="271">
        <f t="shared" si="7"/>
        <v>-0.8546431997533027</v>
      </c>
      <c r="AF38" s="89"/>
      <c r="AG38" s="120"/>
      <c r="AH38" s="120"/>
      <c r="AI38" s="120"/>
      <c r="AJ38" s="120"/>
    </row>
    <row r="39" spans="1:36" ht="17.25" customHeight="1">
      <c r="A39" s="134"/>
      <c r="B39" s="135" t="s">
        <v>32</v>
      </c>
      <c r="C39" s="295">
        <v>5086</v>
      </c>
      <c r="D39" s="295">
        <v>4966</v>
      </c>
      <c r="E39" s="278">
        <f t="shared" si="8"/>
        <v>28.47066726377071</v>
      </c>
      <c r="F39" s="296">
        <f t="shared" si="9"/>
        <v>28.252830403368037</v>
      </c>
      <c r="G39" s="431">
        <v>-120</v>
      </c>
      <c r="H39" s="431"/>
      <c r="I39" s="440">
        <f t="shared" si="6"/>
        <v>-2.359418010224145</v>
      </c>
      <c r="J39" s="440"/>
      <c r="K39" s="397">
        <v>18164</v>
      </c>
      <c r="L39" s="397"/>
      <c r="M39" s="397">
        <v>19153</v>
      </c>
      <c r="N39" s="397"/>
      <c r="O39" s="296">
        <f t="shared" si="10"/>
        <v>27.76054163928413</v>
      </c>
      <c r="P39" s="296">
        <f t="shared" si="11"/>
        <v>27.760541639284135</v>
      </c>
      <c r="Q39" s="298">
        <f t="shared" si="12"/>
        <v>989</v>
      </c>
      <c r="R39" s="299">
        <f t="shared" si="13"/>
        <v>5.444835939220436</v>
      </c>
      <c r="S39" s="397">
        <v>27916637</v>
      </c>
      <c r="T39" s="397"/>
      <c r="U39" s="295">
        <v>27044275</v>
      </c>
      <c r="V39" s="300">
        <f t="shared" si="14"/>
        <v>27.18235382420536</v>
      </c>
      <c r="W39" s="296">
        <f t="shared" si="15"/>
        <v>24.59684736452608</v>
      </c>
      <c r="X39" s="400">
        <v>-872362</v>
      </c>
      <c r="Y39" s="400"/>
      <c r="Z39" s="297">
        <f t="shared" si="7"/>
        <v>-3.124882126740409</v>
      </c>
      <c r="AF39" s="89"/>
      <c r="AG39" s="120"/>
      <c r="AH39" s="120"/>
      <c r="AI39" s="120"/>
      <c r="AJ39" s="120"/>
    </row>
    <row r="40" spans="2:36" ht="17.25" customHeight="1">
      <c r="B40" s="131" t="s">
        <v>424</v>
      </c>
      <c r="C40" s="133"/>
      <c r="D40" s="133"/>
      <c r="E40" s="136"/>
      <c r="F40" s="137"/>
      <c r="G40" s="177"/>
      <c r="H40" s="177"/>
      <c r="I40" s="133"/>
      <c r="J40" s="133"/>
      <c r="K40" s="133"/>
      <c r="L40" s="138"/>
      <c r="M40" s="138"/>
      <c r="N40" s="133"/>
      <c r="O40" s="133"/>
      <c r="P40" s="137"/>
      <c r="Q40" s="137"/>
      <c r="R40" s="133"/>
      <c r="S40" s="133"/>
      <c r="T40" s="139"/>
      <c r="U40" s="133"/>
      <c r="V40" s="133"/>
      <c r="Z40" s="138"/>
      <c r="AF40" s="120"/>
      <c r="AG40" s="120"/>
      <c r="AH40" s="120"/>
      <c r="AI40" s="120"/>
      <c r="AJ40" s="120"/>
    </row>
    <row r="41" spans="1:36" ht="17.25" customHeight="1">
      <c r="A41" s="118" t="s">
        <v>348</v>
      </c>
      <c r="B41" s="140"/>
      <c r="AF41" s="120"/>
      <c r="AG41" s="120"/>
      <c r="AH41" s="120"/>
      <c r="AI41" s="120"/>
      <c r="AJ41" s="120"/>
    </row>
    <row r="42" spans="15:36" ht="17.25" customHeight="1">
      <c r="O42" s="141"/>
      <c r="AF42" s="120"/>
      <c r="AG42" s="120"/>
      <c r="AH42" s="120"/>
      <c r="AI42" s="120"/>
      <c r="AJ42" s="120"/>
    </row>
    <row r="43" spans="16:36" ht="17.25" customHeight="1">
      <c r="P43" s="449" t="s">
        <v>440</v>
      </c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F43" s="120"/>
      <c r="AG43" s="120"/>
      <c r="AH43" s="120"/>
      <c r="AI43" s="120"/>
      <c r="AJ43" s="120"/>
    </row>
    <row r="44" spans="16:36" ht="17.25" customHeight="1" thickBot="1">
      <c r="P44" s="119"/>
      <c r="Q44" s="119"/>
      <c r="R44" s="119"/>
      <c r="Z44" s="119"/>
      <c r="AF44" s="120"/>
      <c r="AG44" s="120"/>
      <c r="AH44" s="120"/>
      <c r="AI44" s="120"/>
      <c r="AJ44" s="120"/>
    </row>
    <row r="45" spans="1:36" ht="17.25" customHeight="1">
      <c r="A45" s="466" t="s">
        <v>439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110"/>
      <c r="P45" s="404" t="s">
        <v>33</v>
      </c>
      <c r="Q45" s="404"/>
      <c r="R45" s="405"/>
      <c r="S45" s="355" t="s">
        <v>452</v>
      </c>
      <c r="T45" s="356"/>
      <c r="U45" s="356"/>
      <c r="V45" s="356"/>
      <c r="W45" s="356"/>
      <c r="X45" s="356"/>
      <c r="Y45" s="356"/>
      <c r="Z45" s="356"/>
      <c r="AF45" s="120"/>
      <c r="AG45" s="120"/>
      <c r="AH45" s="120"/>
      <c r="AI45" s="120"/>
      <c r="AJ45" s="120"/>
    </row>
    <row r="46" spans="1:36" ht="29.25" customHeight="1" thickBot="1">
      <c r="A46" s="142"/>
      <c r="B46" s="142"/>
      <c r="C46" s="142"/>
      <c r="D46" s="142"/>
      <c r="E46" s="142"/>
      <c r="F46" s="142"/>
      <c r="G46" s="178"/>
      <c r="H46" s="178"/>
      <c r="I46" s="143"/>
      <c r="J46" s="143"/>
      <c r="K46" s="143"/>
      <c r="L46" s="143"/>
      <c r="M46" s="143"/>
      <c r="N46" s="119"/>
      <c r="P46" s="406"/>
      <c r="Q46" s="406"/>
      <c r="R46" s="407"/>
      <c r="S46" s="408" t="s">
        <v>354</v>
      </c>
      <c r="T46" s="409"/>
      <c r="U46" s="168" t="s">
        <v>399</v>
      </c>
      <c r="V46" s="182" t="s">
        <v>520</v>
      </c>
      <c r="W46" s="167" t="s">
        <v>349</v>
      </c>
      <c r="X46" s="169" t="s">
        <v>448</v>
      </c>
      <c r="Y46" s="168" t="s">
        <v>449</v>
      </c>
      <c r="Z46" s="170" t="s">
        <v>355</v>
      </c>
      <c r="AF46" s="120"/>
      <c r="AG46" s="120"/>
      <c r="AH46" s="120"/>
      <c r="AI46" s="120"/>
      <c r="AJ46" s="120"/>
    </row>
    <row r="47" spans="1:36" ht="17.25" customHeight="1">
      <c r="A47" s="366" t="s">
        <v>36</v>
      </c>
      <c r="B47" s="367"/>
      <c r="C47" s="370" t="s">
        <v>37</v>
      </c>
      <c r="D47" s="371"/>
      <c r="E47" s="370" t="s">
        <v>38</v>
      </c>
      <c r="F47" s="371"/>
      <c r="G47" s="423" t="s">
        <v>39</v>
      </c>
      <c r="H47" s="424"/>
      <c r="I47" s="357" t="s">
        <v>436</v>
      </c>
      <c r="J47" s="353" t="s">
        <v>451</v>
      </c>
      <c r="K47" s="354"/>
      <c r="L47" s="354"/>
      <c r="M47" s="354"/>
      <c r="N47" s="354"/>
      <c r="P47" s="378"/>
      <c r="Q47" s="378"/>
      <c r="R47" s="379"/>
      <c r="S47" s="410" t="s">
        <v>11</v>
      </c>
      <c r="T47" s="378"/>
      <c r="U47" s="125" t="s">
        <v>11</v>
      </c>
      <c r="V47" s="125" t="s">
        <v>11</v>
      </c>
      <c r="W47" s="125" t="s">
        <v>11</v>
      </c>
      <c r="X47" s="125" t="s">
        <v>11</v>
      </c>
      <c r="Y47" s="125" t="s">
        <v>11</v>
      </c>
      <c r="Z47" s="125" t="s">
        <v>11</v>
      </c>
      <c r="AF47" s="120"/>
      <c r="AG47" s="120"/>
      <c r="AH47" s="120"/>
      <c r="AI47" s="120"/>
      <c r="AJ47" s="120"/>
    </row>
    <row r="48" spans="1:36" ht="17.25" customHeight="1">
      <c r="A48" s="368"/>
      <c r="B48" s="369"/>
      <c r="C48" s="122" t="s">
        <v>435</v>
      </c>
      <c r="D48" s="122" t="s">
        <v>365</v>
      </c>
      <c r="E48" s="122" t="s">
        <v>435</v>
      </c>
      <c r="F48" s="122" t="s">
        <v>365</v>
      </c>
      <c r="G48" s="179" t="s">
        <v>435</v>
      </c>
      <c r="H48" s="179" t="s">
        <v>365</v>
      </c>
      <c r="I48" s="358"/>
      <c r="J48" s="425" t="s">
        <v>435</v>
      </c>
      <c r="K48" s="426"/>
      <c r="L48" s="425" t="s">
        <v>365</v>
      </c>
      <c r="M48" s="442"/>
      <c r="N48" s="173" t="s">
        <v>450</v>
      </c>
      <c r="P48" s="402" t="s">
        <v>28</v>
      </c>
      <c r="Q48" s="402"/>
      <c r="R48" s="403"/>
      <c r="S48" s="411">
        <f>SUM(S52,S56,S60,S64,S68,S72)</f>
        <v>17089</v>
      </c>
      <c r="T48" s="412"/>
      <c r="U48" s="310">
        <f aca="true" t="shared" si="16" ref="U48:Z48">SUM(U52,U56,U60,U64,U68,U72)</f>
        <v>278</v>
      </c>
      <c r="V48" s="310">
        <f t="shared" si="16"/>
        <v>4032</v>
      </c>
      <c r="W48" s="310">
        <f t="shared" si="16"/>
        <v>5330</v>
      </c>
      <c r="X48" s="310">
        <f t="shared" si="16"/>
        <v>5399</v>
      </c>
      <c r="Y48" s="310">
        <f t="shared" si="16"/>
        <v>1977</v>
      </c>
      <c r="Z48" s="310">
        <f t="shared" si="16"/>
        <v>73</v>
      </c>
      <c r="AF48" s="120"/>
      <c r="AG48" s="120"/>
      <c r="AH48" s="120"/>
      <c r="AI48" s="120"/>
      <c r="AJ48" s="120"/>
    </row>
    <row r="49" spans="1:36" ht="17.25" customHeight="1">
      <c r="A49" s="145"/>
      <c r="B49" s="146"/>
      <c r="C49" s="147" t="s">
        <v>40</v>
      </c>
      <c r="D49" s="147" t="s">
        <v>40</v>
      </c>
      <c r="E49" s="147" t="s">
        <v>41</v>
      </c>
      <c r="F49" s="147" t="s">
        <v>41</v>
      </c>
      <c r="G49" s="180" t="s">
        <v>42</v>
      </c>
      <c r="H49" s="180" t="s">
        <v>42</v>
      </c>
      <c r="I49" s="147" t="s">
        <v>42</v>
      </c>
      <c r="J49" s="427" t="s">
        <v>41</v>
      </c>
      <c r="K49" s="427"/>
      <c r="L49" s="427" t="s">
        <v>41</v>
      </c>
      <c r="M49" s="427"/>
      <c r="N49" s="147" t="s">
        <v>42</v>
      </c>
      <c r="P49" s="144"/>
      <c r="Q49" s="420" t="s">
        <v>34</v>
      </c>
      <c r="R49" s="403"/>
      <c r="S49" s="450" t="s">
        <v>442</v>
      </c>
      <c r="T49" s="451"/>
      <c r="U49" s="164">
        <v>0.016</v>
      </c>
      <c r="V49" s="164">
        <v>0.236</v>
      </c>
      <c r="W49" s="164">
        <v>0.312</v>
      </c>
      <c r="X49" s="164">
        <v>0.316</v>
      </c>
      <c r="Y49" s="164">
        <v>0.116</v>
      </c>
      <c r="Z49" s="165">
        <v>0.004</v>
      </c>
      <c r="AF49" s="120"/>
      <c r="AG49" s="120"/>
      <c r="AH49" s="120"/>
      <c r="AI49" s="120"/>
      <c r="AJ49" s="120"/>
    </row>
    <row r="50" spans="1:36" ht="17.25" customHeight="1">
      <c r="A50" s="361" t="s">
        <v>43</v>
      </c>
      <c r="B50" s="362"/>
      <c r="C50" s="301">
        <f>SUM(C52:C62)</f>
        <v>15907</v>
      </c>
      <c r="D50" s="301">
        <f>SUM(D52:D62)</f>
        <v>15581</v>
      </c>
      <c r="E50" s="301">
        <f>SUM(E52:E62)</f>
        <v>1124441</v>
      </c>
      <c r="F50" s="301">
        <f>SUM(F52:F62)</f>
        <v>1131952</v>
      </c>
      <c r="G50" s="302">
        <f>100*E50/E$50</f>
        <v>100</v>
      </c>
      <c r="H50" s="302">
        <f>100*F50/F$50</f>
        <v>100</v>
      </c>
      <c r="I50" s="303">
        <f>100*(F50-E50)/E50</f>
        <v>0.6679763544730226</v>
      </c>
      <c r="J50" s="428">
        <f>E50/C50</f>
        <v>70.68843905198969</v>
      </c>
      <c r="K50" s="428"/>
      <c r="L50" s="428">
        <f>F50/D50</f>
        <v>72.64950901739297</v>
      </c>
      <c r="M50" s="428"/>
      <c r="N50" s="303">
        <f>100*(L50-J50)/L50</f>
        <v>2.6993574931577093</v>
      </c>
      <c r="P50" s="144"/>
      <c r="Q50" s="420" t="s">
        <v>162</v>
      </c>
      <c r="R50" s="403"/>
      <c r="S50" s="450" t="s">
        <v>442</v>
      </c>
      <c r="T50" s="451"/>
      <c r="U50" s="164" t="s">
        <v>442</v>
      </c>
      <c r="V50" s="164" t="s">
        <v>442</v>
      </c>
      <c r="W50" s="164" t="s">
        <v>442</v>
      </c>
      <c r="X50" s="164" t="s">
        <v>442</v>
      </c>
      <c r="Y50" s="164" t="s">
        <v>442</v>
      </c>
      <c r="Z50" s="164" t="s">
        <v>442</v>
      </c>
      <c r="AF50" s="120"/>
      <c r="AG50" s="120"/>
      <c r="AH50" s="120"/>
      <c r="AI50" s="120"/>
      <c r="AJ50" s="120"/>
    </row>
    <row r="51" spans="1:36" ht="17.25" customHeight="1">
      <c r="A51" s="49"/>
      <c r="B51" s="60"/>
      <c r="C51" s="301"/>
      <c r="D51" s="301"/>
      <c r="E51" s="301"/>
      <c r="F51" s="301"/>
      <c r="G51" s="302"/>
      <c r="H51" s="302"/>
      <c r="I51" s="304"/>
      <c r="J51" s="429"/>
      <c r="K51" s="429"/>
      <c r="L51" s="429"/>
      <c r="M51" s="429"/>
      <c r="N51" s="303"/>
      <c r="P51" s="144"/>
      <c r="Q51" s="144"/>
      <c r="R51" s="130"/>
      <c r="S51" s="415"/>
      <c r="T51" s="416"/>
      <c r="U51" s="91"/>
      <c r="V51" s="92"/>
      <c r="W51" s="166"/>
      <c r="X51" s="92"/>
      <c r="Y51" s="92"/>
      <c r="Z51" s="92"/>
      <c r="AF51" s="120"/>
      <c r="AG51" s="120"/>
      <c r="AH51" s="120"/>
      <c r="AI51" s="120"/>
      <c r="AJ51" s="120"/>
    </row>
    <row r="52" spans="1:36" ht="17.25" customHeight="1">
      <c r="A52" s="145"/>
      <c r="B52" s="148" t="s">
        <v>356</v>
      </c>
      <c r="C52" s="305">
        <v>19</v>
      </c>
      <c r="D52" s="305">
        <v>28</v>
      </c>
      <c r="E52" s="306">
        <v>78617</v>
      </c>
      <c r="F52" s="306">
        <v>110908</v>
      </c>
      <c r="G52" s="307">
        <f>100*E52/E$50</f>
        <v>6.991651851897966</v>
      </c>
      <c r="H52" s="307">
        <f>100*F52/F$50</f>
        <v>9.797941962203344</v>
      </c>
      <c r="I52" s="308">
        <f>100*(F52-E52)/E52</f>
        <v>41.07381355177633</v>
      </c>
      <c r="J52" s="430">
        <f>E52/C52</f>
        <v>4137.736842105263</v>
      </c>
      <c r="K52" s="430"/>
      <c r="L52" s="430">
        <f>F52/D52</f>
        <v>3961</v>
      </c>
      <c r="M52" s="430"/>
      <c r="N52" s="308">
        <f>100*(L52-J52)/L52</f>
        <v>-4.461924819622907</v>
      </c>
      <c r="P52" s="402" t="s">
        <v>443</v>
      </c>
      <c r="Q52" s="402"/>
      <c r="R52" s="403"/>
      <c r="S52" s="411">
        <f>SUM(U52:Z52)</f>
        <v>28</v>
      </c>
      <c r="T52" s="412"/>
      <c r="U52" s="93">
        <v>2</v>
      </c>
      <c r="V52" s="94">
        <v>18</v>
      </c>
      <c r="W52" s="94">
        <v>6</v>
      </c>
      <c r="X52" s="94">
        <v>2</v>
      </c>
      <c r="Y52" s="95" t="s">
        <v>163</v>
      </c>
      <c r="Z52" s="95" t="s">
        <v>163</v>
      </c>
      <c r="AF52" s="120"/>
      <c r="AG52" s="120"/>
      <c r="AH52" s="120"/>
      <c r="AI52" s="120"/>
      <c r="AJ52" s="120"/>
    </row>
    <row r="53" spans="1:36" ht="17.25" customHeight="1">
      <c r="A53" s="145"/>
      <c r="B53" s="148"/>
      <c r="C53" s="305"/>
      <c r="D53" s="305"/>
      <c r="E53" s="306"/>
      <c r="F53" s="306"/>
      <c r="G53" s="309"/>
      <c r="H53" s="309"/>
      <c r="I53" s="308"/>
      <c r="J53" s="430"/>
      <c r="K53" s="430"/>
      <c r="L53" s="430"/>
      <c r="M53" s="430"/>
      <c r="N53" s="308"/>
      <c r="P53" s="144"/>
      <c r="Q53" s="420" t="s">
        <v>34</v>
      </c>
      <c r="R53" s="403"/>
      <c r="S53" s="413">
        <v>100</v>
      </c>
      <c r="T53" s="414"/>
      <c r="U53" s="96">
        <v>7.1</v>
      </c>
      <c r="V53" s="97">
        <v>64.3</v>
      </c>
      <c r="W53" s="97">
        <v>21.4</v>
      </c>
      <c r="X53" s="97">
        <v>7.1</v>
      </c>
      <c r="Y53" s="97" t="s">
        <v>163</v>
      </c>
      <c r="Z53" s="97" t="s">
        <v>163</v>
      </c>
      <c r="AF53" s="120"/>
      <c r="AG53" s="120"/>
      <c r="AH53" s="120"/>
      <c r="AI53" s="120"/>
      <c r="AJ53" s="120"/>
    </row>
    <row r="54" spans="1:36" ht="17.25" customHeight="1">
      <c r="A54" s="145"/>
      <c r="B54" s="148" t="s">
        <v>60</v>
      </c>
      <c r="C54" s="305">
        <v>2771</v>
      </c>
      <c r="D54" s="305">
        <v>2855</v>
      </c>
      <c r="E54" s="306">
        <v>213292</v>
      </c>
      <c r="F54" s="306">
        <v>223707</v>
      </c>
      <c r="G54" s="307">
        <f>100*E54/E$50</f>
        <v>18.96871423222739</v>
      </c>
      <c r="H54" s="307">
        <f>100*F54/F$50</f>
        <v>19.76294047804147</v>
      </c>
      <c r="I54" s="308">
        <f>100*(F54-E54)/E54</f>
        <v>4.882977326857079</v>
      </c>
      <c r="J54" s="430">
        <f>E54/C54</f>
        <v>76.97293395885961</v>
      </c>
      <c r="K54" s="430"/>
      <c r="L54" s="430">
        <f>F54/D54</f>
        <v>78.35621716287216</v>
      </c>
      <c r="M54" s="430"/>
      <c r="N54" s="308">
        <f>100*(L54-J54)/L54</f>
        <v>1.7653777250849587</v>
      </c>
      <c r="P54" s="144"/>
      <c r="Q54" s="420" t="s">
        <v>162</v>
      </c>
      <c r="R54" s="403"/>
      <c r="S54" s="413">
        <v>0.2</v>
      </c>
      <c r="T54" s="414"/>
      <c r="U54" s="96">
        <v>0.7</v>
      </c>
      <c r="V54" s="97">
        <v>0.4</v>
      </c>
      <c r="W54" s="97">
        <v>0.1</v>
      </c>
      <c r="X54" s="97">
        <v>0</v>
      </c>
      <c r="Y54" s="97" t="s">
        <v>537</v>
      </c>
      <c r="Z54" s="97" t="s">
        <v>163</v>
      </c>
      <c r="AF54" s="120"/>
      <c r="AG54" s="120"/>
      <c r="AH54" s="120"/>
      <c r="AI54" s="120"/>
      <c r="AJ54" s="120"/>
    </row>
    <row r="55" spans="1:36" ht="17.25" customHeight="1">
      <c r="A55" s="145"/>
      <c r="B55" s="148"/>
      <c r="C55" s="305"/>
      <c r="D55" s="305"/>
      <c r="E55" s="306"/>
      <c r="F55" s="306"/>
      <c r="G55" s="309"/>
      <c r="H55" s="309"/>
      <c r="I55" s="308"/>
      <c r="J55" s="430"/>
      <c r="K55" s="430"/>
      <c r="L55" s="444"/>
      <c r="M55" s="444"/>
      <c r="N55" s="308"/>
      <c r="P55" s="144"/>
      <c r="Q55" s="144"/>
      <c r="R55" s="130"/>
      <c r="S55" s="417"/>
      <c r="T55" s="418"/>
      <c r="U55" s="98"/>
      <c r="V55" s="95"/>
      <c r="W55" s="95"/>
      <c r="X55" s="95"/>
      <c r="Y55" s="95"/>
      <c r="Z55" s="311"/>
      <c r="AF55" s="120"/>
      <c r="AG55" s="120"/>
      <c r="AH55" s="120"/>
      <c r="AI55" s="120"/>
      <c r="AJ55" s="120"/>
    </row>
    <row r="56" spans="1:26" ht="17.25" customHeight="1">
      <c r="A56" s="145"/>
      <c r="B56" s="148" t="s">
        <v>433</v>
      </c>
      <c r="C56" s="305">
        <v>6479</v>
      </c>
      <c r="D56" s="305">
        <v>6384</v>
      </c>
      <c r="E56" s="306">
        <v>371698</v>
      </c>
      <c r="F56" s="306">
        <v>354499</v>
      </c>
      <c r="G56" s="307">
        <f>100*E56/E$50</f>
        <v>33.05624750431548</v>
      </c>
      <c r="H56" s="307">
        <f>100*F56/F$50</f>
        <v>31.31749402801532</v>
      </c>
      <c r="I56" s="308">
        <f>100*(F56-E56)/E56</f>
        <v>-4.627143541261992</v>
      </c>
      <c r="J56" s="430">
        <f>E56/C56</f>
        <v>57.369655811081955</v>
      </c>
      <c r="K56" s="430"/>
      <c r="L56" s="430">
        <f>F56/D56</f>
        <v>55.529291979949875</v>
      </c>
      <c r="M56" s="430"/>
      <c r="N56" s="308">
        <f>100*(L56-J56)/L56</f>
        <v>-3.3142216756456864</v>
      </c>
      <c r="P56" s="402" t="s">
        <v>444</v>
      </c>
      <c r="Q56" s="402"/>
      <c r="R56" s="403"/>
      <c r="S56" s="411">
        <f>SUM(U56:Z56)</f>
        <v>2855</v>
      </c>
      <c r="T56" s="412"/>
      <c r="U56" s="99">
        <v>50</v>
      </c>
      <c r="V56" s="100">
        <v>1081</v>
      </c>
      <c r="W56" s="100">
        <v>1002</v>
      </c>
      <c r="X56" s="100">
        <v>643</v>
      </c>
      <c r="Y56" s="100">
        <v>78</v>
      </c>
      <c r="Z56" s="95">
        <v>1</v>
      </c>
    </row>
    <row r="57" spans="1:26" ht="17.25" customHeight="1">
      <c r="A57" s="145"/>
      <c r="B57" s="148"/>
      <c r="C57" s="305"/>
      <c r="D57" s="305"/>
      <c r="E57" s="306"/>
      <c r="F57" s="306"/>
      <c r="G57" s="309"/>
      <c r="H57" s="309"/>
      <c r="I57" s="308"/>
      <c r="J57" s="430"/>
      <c r="K57" s="430"/>
      <c r="L57" s="444"/>
      <c r="M57" s="444"/>
      <c r="N57" s="308"/>
      <c r="P57" s="144"/>
      <c r="Q57" s="420" t="s">
        <v>34</v>
      </c>
      <c r="R57" s="403"/>
      <c r="S57" s="452">
        <v>100</v>
      </c>
      <c r="T57" s="453"/>
      <c r="U57" s="101">
        <v>1.8</v>
      </c>
      <c r="V57" s="102">
        <v>37.9</v>
      </c>
      <c r="W57" s="102">
        <v>35.1</v>
      </c>
      <c r="X57" s="102">
        <v>22.5</v>
      </c>
      <c r="Y57" s="102">
        <v>2.7</v>
      </c>
      <c r="Z57" s="97">
        <v>0</v>
      </c>
    </row>
    <row r="58" spans="1:26" ht="17.25" customHeight="1">
      <c r="A58" s="145"/>
      <c r="B58" s="148" t="s">
        <v>357</v>
      </c>
      <c r="C58" s="305">
        <v>327</v>
      </c>
      <c r="D58" s="305">
        <v>316</v>
      </c>
      <c r="E58" s="306">
        <v>15705</v>
      </c>
      <c r="F58" s="306">
        <v>17278</v>
      </c>
      <c r="G58" s="307">
        <f>100*E58/E$50</f>
        <v>1.3966940017306377</v>
      </c>
      <c r="H58" s="307">
        <f>100*F58/F$50</f>
        <v>1.5263898115821166</v>
      </c>
      <c r="I58" s="308">
        <f>100*(F58-E58)/E58</f>
        <v>10.015918497293855</v>
      </c>
      <c r="J58" s="430">
        <f>E58/C58</f>
        <v>48.027522935779814</v>
      </c>
      <c r="K58" s="430"/>
      <c r="L58" s="430">
        <f>F58/D58</f>
        <v>54.677215189873415</v>
      </c>
      <c r="M58" s="430"/>
      <c r="N58" s="308">
        <f>100*(L58-J58)/L58</f>
        <v>12.161724460548546</v>
      </c>
      <c r="P58" s="144"/>
      <c r="Q58" s="420" t="s">
        <v>162</v>
      </c>
      <c r="R58" s="403"/>
      <c r="S58" s="452">
        <v>16.7</v>
      </c>
      <c r="T58" s="453"/>
      <c r="U58" s="101">
        <v>18</v>
      </c>
      <c r="V58" s="102">
        <v>26.8</v>
      </c>
      <c r="W58" s="102">
        <v>18.8</v>
      </c>
      <c r="X58" s="102">
        <v>11.9</v>
      </c>
      <c r="Y58" s="102">
        <v>3.9</v>
      </c>
      <c r="Z58" s="97">
        <v>1.4</v>
      </c>
    </row>
    <row r="59" spans="1:26" ht="17.25" customHeight="1">
      <c r="A59" s="145"/>
      <c r="B59" s="148"/>
      <c r="C59" s="305"/>
      <c r="D59" s="305"/>
      <c r="E59" s="306"/>
      <c r="F59" s="306"/>
      <c r="G59" s="309"/>
      <c r="H59" s="309"/>
      <c r="I59" s="308"/>
      <c r="J59" s="430"/>
      <c r="K59" s="430"/>
      <c r="L59" s="444"/>
      <c r="M59" s="444"/>
      <c r="N59" s="308"/>
      <c r="P59" s="144"/>
      <c r="Q59" s="144"/>
      <c r="R59" s="130"/>
      <c r="S59" s="454"/>
      <c r="T59" s="455"/>
      <c r="U59" s="103"/>
      <c r="V59" s="104"/>
      <c r="W59" s="104"/>
      <c r="X59" s="104"/>
      <c r="Y59" s="104"/>
      <c r="Z59" s="104"/>
    </row>
    <row r="60" spans="1:26" ht="17.25" customHeight="1">
      <c r="A60" s="149"/>
      <c r="B60" s="148" t="s">
        <v>358</v>
      </c>
      <c r="C60" s="305">
        <v>2120</v>
      </c>
      <c r="D60" s="305">
        <v>1963</v>
      </c>
      <c r="E60" s="306">
        <v>227934</v>
      </c>
      <c r="F60" s="306">
        <v>212924</v>
      </c>
      <c r="G60" s="307">
        <f>100*E60/E$50</f>
        <v>20.270872371249357</v>
      </c>
      <c r="H60" s="307">
        <f>100*F60/F$50</f>
        <v>18.8103382475582</v>
      </c>
      <c r="I60" s="308">
        <f>100*(F60-E60)/E60</f>
        <v>-6.585239586897962</v>
      </c>
      <c r="J60" s="430">
        <f>E60/C60</f>
        <v>107.51603773584905</v>
      </c>
      <c r="K60" s="430"/>
      <c r="L60" s="430">
        <f>F60/D60</f>
        <v>108.46867040244524</v>
      </c>
      <c r="M60" s="430"/>
      <c r="N60" s="308">
        <f>100*(L60-J60)/L60</f>
        <v>0.8782560559299637</v>
      </c>
      <c r="P60" s="402" t="s">
        <v>445</v>
      </c>
      <c r="Q60" s="402"/>
      <c r="R60" s="403"/>
      <c r="S60" s="411">
        <f>SUM(U60:Z60)</f>
        <v>6384</v>
      </c>
      <c r="T60" s="412"/>
      <c r="U60" s="105">
        <v>131</v>
      </c>
      <c r="V60" s="106">
        <v>1050</v>
      </c>
      <c r="W60" s="106">
        <v>1630</v>
      </c>
      <c r="X60" s="106">
        <v>2264</v>
      </c>
      <c r="Y60" s="106">
        <v>1251</v>
      </c>
      <c r="Z60" s="106">
        <v>58</v>
      </c>
    </row>
    <row r="61" spans="1:26" ht="17.25" customHeight="1">
      <c r="A61" s="149"/>
      <c r="B61" s="148"/>
      <c r="C61" s="305"/>
      <c r="D61" s="305"/>
      <c r="E61" s="306"/>
      <c r="F61" s="306"/>
      <c r="G61" s="309"/>
      <c r="H61" s="309"/>
      <c r="I61" s="308"/>
      <c r="J61" s="430"/>
      <c r="K61" s="430"/>
      <c r="L61" s="444"/>
      <c r="M61" s="444"/>
      <c r="N61" s="308"/>
      <c r="P61" s="144"/>
      <c r="Q61" s="420" t="s">
        <v>34</v>
      </c>
      <c r="R61" s="403"/>
      <c r="S61" s="452">
        <v>100</v>
      </c>
      <c r="T61" s="453"/>
      <c r="U61" s="101">
        <v>2.1</v>
      </c>
      <c r="V61" s="102">
        <v>16.4</v>
      </c>
      <c r="W61" s="102">
        <v>25.5</v>
      </c>
      <c r="X61" s="102">
        <v>35.5</v>
      </c>
      <c r="Y61" s="102">
        <v>19.6</v>
      </c>
      <c r="Z61" s="102">
        <v>0.9</v>
      </c>
    </row>
    <row r="62" spans="1:26" ht="17.25" customHeight="1">
      <c r="A62" s="149"/>
      <c r="B62" s="148" t="s">
        <v>350</v>
      </c>
      <c r="C62" s="305">
        <v>4191</v>
      </c>
      <c r="D62" s="305">
        <v>4035</v>
      </c>
      <c r="E62" s="306">
        <v>217195</v>
      </c>
      <c r="F62" s="306">
        <v>212636</v>
      </c>
      <c r="G62" s="307">
        <f>100*E62/E$50</f>
        <v>19.31582003857917</v>
      </c>
      <c r="H62" s="307">
        <f>100*F62/F$50</f>
        <v>18.784895472599544</v>
      </c>
      <c r="I62" s="308">
        <f>100*(F62-E62)/E62</f>
        <v>-2.09903542899238</v>
      </c>
      <c r="J62" s="430">
        <f>E62/C62</f>
        <v>51.824146981627294</v>
      </c>
      <c r="K62" s="430"/>
      <c r="L62" s="430">
        <f>F62/D62</f>
        <v>52.697893432465925</v>
      </c>
      <c r="M62" s="430"/>
      <c r="N62" s="308">
        <f>100*(L62-J62)/L62</f>
        <v>1.6580291809166257</v>
      </c>
      <c r="P62" s="144"/>
      <c r="Q62" s="420" t="s">
        <v>162</v>
      </c>
      <c r="R62" s="403"/>
      <c r="S62" s="452">
        <v>374</v>
      </c>
      <c r="T62" s="453"/>
      <c r="U62" s="101">
        <v>47.1</v>
      </c>
      <c r="V62" s="102">
        <v>26</v>
      </c>
      <c r="W62" s="102">
        <v>30.6</v>
      </c>
      <c r="X62" s="102">
        <v>41.9</v>
      </c>
      <c r="Y62" s="102">
        <v>63.3</v>
      </c>
      <c r="Z62" s="102">
        <v>79.5</v>
      </c>
    </row>
    <row r="63" spans="1:26" ht="17.25" customHeight="1">
      <c r="A63" s="150"/>
      <c r="B63" s="151"/>
      <c r="C63" s="40"/>
      <c r="D63" s="40"/>
      <c r="E63" s="23"/>
      <c r="F63" s="23"/>
      <c r="G63" s="181"/>
      <c r="H63" s="181"/>
      <c r="I63" s="152"/>
      <c r="J63" s="441"/>
      <c r="K63" s="441"/>
      <c r="L63" s="443"/>
      <c r="M63" s="443"/>
      <c r="N63" s="61"/>
      <c r="P63" s="144"/>
      <c r="Q63" s="144"/>
      <c r="R63" s="130"/>
      <c r="S63" s="454"/>
      <c r="T63" s="455"/>
      <c r="U63" s="103"/>
      <c r="V63" s="104"/>
      <c r="W63" s="104"/>
      <c r="X63" s="104"/>
      <c r="Y63" s="104"/>
      <c r="Z63" s="104"/>
    </row>
    <row r="64" spans="1:26" ht="17.25" customHeight="1">
      <c r="A64" s="118" t="s">
        <v>351</v>
      </c>
      <c r="P64" s="402" t="s">
        <v>446</v>
      </c>
      <c r="Q64" s="402"/>
      <c r="R64" s="403"/>
      <c r="S64" s="411">
        <f>SUM(U64:Z64)</f>
        <v>1085</v>
      </c>
      <c r="T64" s="412"/>
      <c r="U64" s="93">
        <v>6</v>
      </c>
      <c r="V64" s="94">
        <v>410</v>
      </c>
      <c r="W64" s="94">
        <v>462</v>
      </c>
      <c r="X64" s="94">
        <v>186</v>
      </c>
      <c r="Y64" s="94">
        <v>21</v>
      </c>
      <c r="Z64" s="312" t="s">
        <v>163</v>
      </c>
    </row>
    <row r="65" spans="1:26" ht="17.25" customHeight="1">
      <c r="A65" s="118" t="s">
        <v>352</v>
      </c>
      <c r="P65" s="144"/>
      <c r="Q65" s="420" t="s">
        <v>34</v>
      </c>
      <c r="R65" s="403"/>
      <c r="S65" s="452">
        <v>100</v>
      </c>
      <c r="T65" s="453"/>
      <c r="U65" s="101">
        <v>0.6</v>
      </c>
      <c r="V65" s="102">
        <v>37.8</v>
      </c>
      <c r="W65" s="102">
        <v>42.6</v>
      </c>
      <c r="X65" s="102">
        <v>17.1</v>
      </c>
      <c r="Y65" s="102">
        <v>1.9</v>
      </c>
      <c r="Z65" s="313" t="s">
        <v>163</v>
      </c>
    </row>
    <row r="66" spans="1:26" ht="17.25" customHeight="1">
      <c r="A66" s="118" t="s">
        <v>348</v>
      </c>
      <c r="P66" s="144"/>
      <c r="Q66" s="420" t="s">
        <v>162</v>
      </c>
      <c r="R66" s="403"/>
      <c r="S66" s="456">
        <v>6.3</v>
      </c>
      <c r="T66" s="457"/>
      <c r="U66" s="314">
        <v>2.2</v>
      </c>
      <c r="V66" s="313">
        <v>10.2</v>
      </c>
      <c r="W66" s="313">
        <v>8.7</v>
      </c>
      <c r="X66" s="313">
        <v>3.4</v>
      </c>
      <c r="Y66" s="313">
        <v>1.1</v>
      </c>
      <c r="Z66" s="313" t="s">
        <v>163</v>
      </c>
    </row>
    <row r="67" spans="16:26" ht="17.25" customHeight="1">
      <c r="P67" s="144"/>
      <c r="Q67" s="144"/>
      <c r="R67" s="130"/>
      <c r="S67" s="458"/>
      <c r="T67" s="459"/>
      <c r="U67" s="315"/>
      <c r="V67" s="312"/>
      <c r="W67" s="312"/>
      <c r="X67" s="312"/>
      <c r="Y67" s="312"/>
      <c r="Z67" s="312"/>
    </row>
    <row r="68" spans="16:26" ht="17.25" customHeight="1">
      <c r="P68" s="402" t="s">
        <v>447</v>
      </c>
      <c r="Q68" s="402"/>
      <c r="R68" s="403"/>
      <c r="S68" s="411">
        <f>SUM(U68:Z68)</f>
        <v>2083</v>
      </c>
      <c r="T68" s="412"/>
      <c r="U68" s="316">
        <v>20</v>
      </c>
      <c r="V68" s="317">
        <v>441</v>
      </c>
      <c r="W68" s="317">
        <v>949</v>
      </c>
      <c r="X68" s="317">
        <v>615</v>
      </c>
      <c r="Y68" s="317">
        <v>58</v>
      </c>
      <c r="Z68" s="317" t="s">
        <v>163</v>
      </c>
    </row>
    <row r="69" spans="16:26" ht="17.25" customHeight="1">
      <c r="P69" s="144"/>
      <c r="Q69" s="420" t="s">
        <v>34</v>
      </c>
      <c r="R69" s="403"/>
      <c r="S69" s="456">
        <v>100</v>
      </c>
      <c r="T69" s="457"/>
      <c r="U69" s="314">
        <v>1</v>
      </c>
      <c r="V69" s="313">
        <v>21.2</v>
      </c>
      <c r="W69" s="313">
        <v>45.6</v>
      </c>
      <c r="X69" s="313">
        <v>29.5</v>
      </c>
      <c r="Y69" s="313">
        <v>2.8</v>
      </c>
      <c r="Z69" s="313" t="s">
        <v>163</v>
      </c>
    </row>
    <row r="70" spans="16:26" ht="17.25" customHeight="1">
      <c r="P70" s="144"/>
      <c r="Q70" s="420" t="s">
        <v>162</v>
      </c>
      <c r="R70" s="403"/>
      <c r="S70" s="456">
        <v>12.2</v>
      </c>
      <c r="T70" s="457"/>
      <c r="U70" s="314">
        <v>7.2</v>
      </c>
      <c r="V70" s="313">
        <v>10.9</v>
      </c>
      <c r="W70" s="313">
        <v>17.8</v>
      </c>
      <c r="X70" s="313">
        <v>11.4</v>
      </c>
      <c r="Y70" s="313">
        <v>2.9</v>
      </c>
      <c r="Z70" s="313" t="s">
        <v>163</v>
      </c>
    </row>
    <row r="71" spans="16:26" ht="17.25" customHeight="1">
      <c r="P71" s="144"/>
      <c r="Q71" s="144"/>
      <c r="R71" s="130"/>
      <c r="S71" s="458"/>
      <c r="T71" s="459"/>
      <c r="U71" s="315"/>
      <c r="V71" s="312"/>
      <c r="W71" s="312"/>
      <c r="X71" s="312"/>
      <c r="Y71" s="312"/>
      <c r="Z71" s="312"/>
    </row>
    <row r="72" spans="16:26" ht="17.25" customHeight="1">
      <c r="P72" s="419" t="s">
        <v>531</v>
      </c>
      <c r="Q72" s="402"/>
      <c r="R72" s="403"/>
      <c r="S72" s="411">
        <f>SUM(U72:Z72)</f>
        <v>4654</v>
      </c>
      <c r="T72" s="412"/>
      <c r="U72" s="316">
        <v>69</v>
      </c>
      <c r="V72" s="317">
        <v>1032</v>
      </c>
      <c r="W72" s="317">
        <v>1281</v>
      </c>
      <c r="X72" s="317">
        <v>1689</v>
      </c>
      <c r="Y72" s="317">
        <v>569</v>
      </c>
      <c r="Z72" s="317">
        <v>14</v>
      </c>
    </row>
    <row r="73" spans="16:26" ht="17.25" customHeight="1">
      <c r="P73" s="144"/>
      <c r="Q73" s="420" t="s">
        <v>34</v>
      </c>
      <c r="R73" s="403"/>
      <c r="S73" s="456">
        <v>100</v>
      </c>
      <c r="T73" s="457"/>
      <c r="U73" s="314">
        <v>1.5</v>
      </c>
      <c r="V73" s="313">
        <v>22.2</v>
      </c>
      <c r="W73" s="313">
        <v>27.5</v>
      </c>
      <c r="X73" s="313">
        <v>36.3</v>
      </c>
      <c r="Y73" s="313">
        <v>12.2</v>
      </c>
      <c r="Z73" s="313">
        <v>0.3</v>
      </c>
    </row>
    <row r="74" spans="16:26" ht="17.25" customHeight="1">
      <c r="P74" s="153"/>
      <c r="Q74" s="421" t="s">
        <v>162</v>
      </c>
      <c r="R74" s="422"/>
      <c r="S74" s="460">
        <v>27.2</v>
      </c>
      <c r="T74" s="461"/>
      <c r="U74" s="313">
        <v>24.8</v>
      </c>
      <c r="V74" s="313">
        <v>25.6</v>
      </c>
      <c r="W74" s="313">
        <v>24</v>
      </c>
      <c r="X74" s="313">
        <v>31.3</v>
      </c>
      <c r="Y74" s="313">
        <v>28.8</v>
      </c>
      <c r="Z74" s="318">
        <v>19.2</v>
      </c>
    </row>
    <row r="75" spans="16:25" ht="17.25" customHeight="1">
      <c r="P75" s="171" t="s">
        <v>353</v>
      </c>
      <c r="R75" s="154"/>
      <c r="S75" s="154"/>
      <c r="T75" s="154"/>
      <c r="U75" s="154"/>
      <c r="V75" s="154"/>
      <c r="W75" s="154"/>
      <c r="X75" s="154"/>
      <c r="Y75" s="154"/>
    </row>
    <row r="76" ht="17.25" customHeight="1">
      <c r="P76" s="172" t="s">
        <v>348</v>
      </c>
    </row>
  </sheetData>
  <sheetProtection/>
  <mergeCells count="302">
    <mergeCell ref="A45:N45"/>
    <mergeCell ref="S11:T11"/>
    <mergeCell ref="S12:T12"/>
    <mergeCell ref="S13:T13"/>
    <mergeCell ref="S33:T33"/>
    <mergeCell ref="S32:T32"/>
    <mergeCell ref="S31:T31"/>
    <mergeCell ref="S16:T16"/>
    <mergeCell ref="S17:T17"/>
    <mergeCell ref="S34:T34"/>
    <mergeCell ref="S35:T35"/>
    <mergeCell ref="S36:T36"/>
    <mergeCell ref="S37:T37"/>
    <mergeCell ref="S30:T30"/>
    <mergeCell ref="S26:T26"/>
    <mergeCell ref="S27:T27"/>
    <mergeCell ref="S28:T28"/>
    <mergeCell ref="S29:T29"/>
    <mergeCell ref="S22:T22"/>
    <mergeCell ref="S23:T23"/>
    <mergeCell ref="S24:T24"/>
    <mergeCell ref="S25:T25"/>
    <mergeCell ref="S18:T18"/>
    <mergeCell ref="S19:T19"/>
    <mergeCell ref="S20:T20"/>
    <mergeCell ref="S21:T21"/>
    <mergeCell ref="S14:T14"/>
    <mergeCell ref="S15:T15"/>
    <mergeCell ref="M39:N39"/>
    <mergeCell ref="K7:N7"/>
    <mergeCell ref="Q7:R7"/>
    <mergeCell ref="M35:N35"/>
    <mergeCell ref="M36:N36"/>
    <mergeCell ref="M37:N37"/>
    <mergeCell ref="M38:N38"/>
    <mergeCell ref="M32:N32"/>
    <mergeCell ref="M26:N26"/>
    <mergeCell ref="M31:N31"/>
    <mergeCell ref="M34:N34"/>
    <mergeCell ref="M33:N33"/>
    <mergeCell ref="M27:N27"/>
    <mergeCell ref="M28:N28"/>
    <mergeCell ref="M29:N29"/>
    <mergeCell ref="M30:N30"/>
    <mergeCell ref="M22:N22"/>
    <mergeCell ref="M23:N23"/>
    <mergeCell ref="M24:N24"/>
    <mergeCell ref="M25:N25"/>
    <mergeCell ref="M18:N18"/>
    <mergeCell ref="M19:N19"/>
    <mergeCell ref="M20:N20"/>
    <mergeCell ref="M21:N21"/>
    <mergeCell ref="S72:T72"/>
    <mergeCell ref="S73:T73"/>
    <mergeCell ref="S74:T74"/>
    <mergeCell ref="M11:N11"/>
    <mergeCell ref="M12:N12"/>
    <mergeCell ref="M13:N13"/>
    <mergeCell ref="M14:N14"/>
    <mergeCell ref="M15:N15"/>
    <mergeCell ref="M16:N16"/>
    <mergeCell ref="M17:N17"/>
    <mergeCell ref="S68:T68"/>
    <mergeCell ref="S69:T69"/>
    <mergeCell ref="S70:T70"/>
    <mergeCell ref="S71:T71"/>
    <mergeCell ref="S64:T64"/>
    <mergeCell ref="S65:T65"/>
    <mergeCell ref="S66:T66"/>
    <mergeCell ref="S67:T67"/>
    <mergeCell ref="S60:T60"/>
    <mergeCell ref="S61:T61"/>
    <mergeCell ref="S62:T62"/>
    <mergeCell ref="S63:T63"/>
    <mergeCell ref="S56:T56"/>
    <mergeCell ref="S57:T57"/>
    <mergeCell ref="S58:T58"/>
    <mergeCell ref="S59:T59"/>
    <mergeCell ref="P43:Z43"/>
    <mergeCell ref="S48:T48"/>
    <mergeCell ref="S49:T49"/>
    <mergeCell ref="S50:T50"/>
    <mergeCell ref="P48:R48"/>
    <mergeCell ref="K36:L36"/>
    <mergeCell ref="K37:L37"/>
    <mergeCell ref="K38:L38"/>
    <mergeCell ref="K39:L39"/>
    <mergeCell ref="X37:Y37"/>
    <mergeCell ref="K32:L32"/>
    <mergeCell ref="K33:L33"/>
    <mergeCell ref="K34:L34"/>
    <mergeCell ref="K35:L35"/>
    <mergeCell ref="K28:L28"/>
    <mergeCell ref="K29:L29"/>
    <mergeCell ref="K30:L30"/>
    <mergeCell ref="K31:L31"/>
    <mergeCell ref="K24:L24"/>
    <mergeCell ref="K25:L25"/>
    <mergeCell ref="K26:L26"/>
    <mergeCell ref="K27:L27"/>
    <mergeCell ref="K8:L8"/>
    <mergeCell ref="K10:L10"/>
    <mergeCell ref="K11:L11"/>
    <mergeCell ref="K12:L12"/>
    <mergeCell ref="K13:L13"/>
    <mergeCell ref="K14:L14"/>
    <mergeCell ref="K15:L15"/>
    <mergeCell ref="K16:L16"/>
    <mergeCell ref="K17:L17"/>
    <mergeCell ref="L60:M60"/>
    <mergeCell ref="L61:M61"/>
    <mergeCell ref="J58:K58"/>
    <mergeCell ref="J59:K59"/>
    <mergeCell ref="J60:K60"/>
    <mergeCell ref="J61:K61"/>
    <mergeCell ref="L55:M55"/>
    <mergeCell ref="L62:M62"/>
    <mergeCell ref="L63:M63"/>
    <mergeCell ref="L56:M56"/>
    <mergeCell ref="L57:M57"/>
    <mergeCell ref="L58:M58"/>
    <mergeCell ref="L59:M59"/>
    <mergeCell ref="I39:J39"/>
    <mergeCell ref="J62:K62"/>
    <mergeCell ref="J63:K63"/>
    <mergeCell ref="L48:M48"/>
    <mergeCell ref="L49:M49"/>
    <mergeCell ref="L50:M50"/>
    <mergeCell ref="L51:M51"/>
    <mergeCell ref="L52:M52"/>
    <mergeCell ref="L53:M53"/>
    <mergeCell ref="L54:M54"/>
    <mergeCell ref="X22:Y22"/>
    <mergeCell ref="J54:K54"/>
    <mergeCell ref="J55:K55"/>
    <mergeCell ref="J56:K56"/>
    <mergeCell ref="J57:K57"/>
    <mergeCell ref="K18:L18"/>
    <mergeCell ref="K19:L19"/>
    <mergeCell ref="K20:L20"/>
    <mergeCell ref="K21:L21"/>
    <mergeCell ref="K22:L22"/>
    <mergeCell ref="X16:Y16"/>
    <mergeCell ref="X34:Y34"/>
    <mergeCell ref="M8:N8"/>
    <mergeCell ref="X35:Y35"/>
    <mergeCell ref="X36:Y36"/>
    <mergeCell ref="X17:Y17"/>
    <mergeCell ref="X18:Y18"/>
    <mergeCell ref="X19:Y19"/>
    <mergeCell ref="X20:Y20"/>
    <mergeCell ref="X21:Y21"/>
    <mergeCell ref="I31:J31"/>
    <mergeCell ref="I32:J32"/>
    <mergeCell ref="X38:Y38"/>
    <mergeCell ref="X7:Z7"/>
    <mergeCell ref="X10:Y10"/>
    <mergeCell ref="X11:Y11"/>
    <mergeCell ref="X12:Y12"/>
    <mergeCell ref="X13:Y13"/>
    <mergeCell ref="X14:Y14"/>
    <mergeCell ref="X15:Y15"/>
    <mergeCell ref="X29:Y29"/>
    <mergeCell ref="X30:Y30"/>
    <mergeCell ref="X31:Y31"/>
    <mergeCell ref="X32:Y32"/>
    <mergeCell ref="X33:Y33"/>
    <mergeCell ref="X23:Y23"/>
    <mergeCell ref="X24:Y2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G38:H38"/>
    <mergeCell ref="G39:H39"/>
    <mergeCell ref="I8:J8"/>
    <mergeCell ref="I9:J9"/>
    <mergeCell ref="I10:J10"/>
    <mergeCell ref="I11:J11"/>
    <mergeCell ref="I12:J12"/>
    <mergeCell ref="I13:J13"/>
    <mergeCell ref="I14:J14"/>
    <mergeCell ref="G34:H34"/>
    <mergeCell ref="G36:H36"/>
    <mergeCell ref="G37:H37"/>
    <mergeCell ref="G30:H30"/>
    <mergeCell ref="G31:H31"/>
    <mergeCell ref="G32:H32"/>
    <mergeCell ref="G33:H33"/>
    <mergeCell ref="G27:H27"/>
    <mergeCell ref="G28:H28"/>
    <mergeCell ref="G29:H29"/>
    <mergeCell ref="G35:H35"/>
    <mergeCell ref="G23:H23"/>
    <mergeCell ref="G24:H24"/>
    <mergeCell ref="G25:H25"/>
    <mergeCell ref="G26:H26"/>
    <mergeCell ref="G19:H19"/>
    <mergeCell ref="G20:H20"/>
    <mergeCell ref="G21:H21"/>
    <mergeCell ref="G22:H22"/>
    <mergeCell ref="Q70:R70"/>
    <mergeCell ref="Q73:R73"/>
    <mergeCell ref="Q66:R66"/>
    <mergeCell ref="Q69:R69"/>
    <mergeCell ref="P64:R64"/>
    <mergeCell ref="P68:R68"/>
    <mergeCell ref="Q74:R74"/>
    <mergeCell ref="G47:H47"/>
    <mergeCell ref="J48:K48"/>
    <mergeCell ref="J49:K49"/>
    <mergeCell ref="J50:K50"/>
    <mergeCell ref="J51:K51"/>
    <mergeCell ref="J52:K52"/>
    <mergeCell ref="J53:K53"/>
    <mergeCell ref="Q62:R62"/>
    <mergeCell ref="Q65:R65"/>
    <mergeCell ref="P72:R72"/>
    <mergeCell ref="Q49:R49"/>
    <mergeCell ref="Q50:R50"/>
    <mergeCell ref="Q53:R53"/>
    <mergeCell ref="Q54:R54"/>
    <mergeCell ref="Q57:R57"/>
    <mergeCell ref="Q58:R58"/>
    <mergeCell ref="Q61:R61"/>
    <mergeCell ref="P52:R52"/>
    <mergeCell ref="P56:R56"/>
    <mergeCell ref="P60:R60"/>
    <mergeCell ref="P45:R46"/>
    <mergeCell ref="P47:R47"/>
    <mergeCell ref="S46:T46"/>
    <mergeCell ref="S47:T47"/>
    <mergeCell ref="S52:T52"/>
    <mergeCell ref="S53:T53"/>
    <mergeCell ref="S54:T54"/>
    <mergeCell ref="S51:T51"/>
    <mergeCell ref="S55:T55"/>
    <mergeCell ref="S38:T38"/>
    <mergeCell ref="S39:T39"/>
    <mergeCell ref="S6:Z6"/>
    <mergeCell ref="K6:R6"/>
    <mergeCell ref="X39:Y39"/>
    <mergeCell ref="X8:Y8"/>
    <mergeCell ref="X27:Y27"/>
    <mergeCell ref="X28:Y28"/>
    <mergeCell ref="X25:Y25"/>
    <mergeCell ref="X26:Y26"/>
    <mergeCell ref="A10:B10"/>
    <mergeCell ref="V7:W7"/>
    <mergeCell ref="O7:P7"/>
    <mergeCell ref="M10:N10"/>
    <mergeCell ref="S8:T8"/>
    <mergeCell ref="S10:T10"/>
    <mergeCell ref="G7:J7"/>
    <mergeCell ref="K23:L23"/>
    <mergeCell ref="A2:Z2"/>
    <mergeCell ref="A3:Z3"/>
    <mergeCell ref="C7:D7"/>
    <mergeCell ref="E7:F7"/>
    <mergeCell ref="A6:B8"/>
    <mergeCell ref="G8:H8"/>
    <mergeCell ref="C6:J6"/>
    <mergeCell ref="S7:U7"/>
    <mergeCell ref="A4:Z4"/>
    <mergeCell ref="G17:H17"/>
    <mergeCell ref="G18:H18"/>
    <mergeCell ref="A50:B50"/>
    <mergeCell ref="A12:B12"/>
    <mergeCell ref="A14:B14"/>
    <mergeCell ref="A33:B33"/>
    <mergeCell ref="A30:B30"/>
    <mergeCell ref="A47:B48"/>
    <mergeCell ref="C47:D47"/>
    <mergeCell ref="E47:F47"/>
    <mergeCell ref="J47:N47"/>
    <mergeCell ref="S45:Z45"/>
    <mergeCell ref="I47:I48"/>
    <mergeCell ref="G10:H10"/>
    <mergeCell ref="G11:H11"/>
    <mergeCell ref="G12:H12"/>
    <mergeCell ref="G13:H13"/>
    <mergeCell ref="G14:H14"/>
    <mergeCell ref="G15:H15"/>
    <mergeCell ref="G16:H16"/>
  </mergeCells>
  <printOptions horizont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8"/>
  <sheetViews>
    <sheetView zoomScale="75" zoomScaleNormal="75" zoomScaleSheetLayoutView="70" zoomScalePageLayoutView="0" workbookViewId="0" topLeftCell="A1">
      <selection activeCell="B1" sqref="B1"/>
    </sheetView>
  </sheetViews>
  <sheetFormatPr defaultColWidth="10.59765625" defaultRowHeight="18.75" customHeight="1"/>
  <cols>
    <col min="1" max="1" width="2.8984375" style="25" customWidth="1"/>
    <col min="2" max="2" width="45.19921875" style="25" customWidth="1"/>
    <col min="3" max="13" width="9.59765625" style="25" customWidth="1"/>
    <col min="14" max="14" width="12.59765625" style="25" customWidth="1"/>
    <col min="15" max="16" width="9.59765625" style="25" customWidth="1"/>
    <col min="17" max="17" width="12.69921875" style="25" customWidth="1"/>
    <col min="18" max="18" width="12.3984375" style="25" bestFit="1" customWidth="1"/>
    <col min="19" max="19" width="18" style="25" customWidth="1"/>
    <col min="20" max="20" width="15.09765625" style="25" customWidth="1"/>
    <col min="21" max="21" width="13.59765625" style="25" customWidth="1"/>
    <col min="22" max="22" width="15.59765625" style="25" customWidth="1"/>
    <col min="23" max="24" width="13.8984375" style="25" customWidth="1"/>
    <col min="25" max="16384" width="10.59765625" style="25" customWidth="1"/>
  </cols>
  <sheetData>
    <row r="1" spans="1:22" s="4" customFormat="1" ht="18.75" customHeight="1">
      <c r="A1" s="3" t="s">
        <v>371</v>
      </c>
      <c r="V1" s="5" t="s">
        <v>372</v>
      </c>
    </row>
    <row r="2" spans="1:22" s="4" customFormat="1" ht="18.75" customHeight="1">
      <c r="A2" s="3"/>
      <c r="V2" s="5"/>
    </row>
    <row r="3" spans="1:22" s="4" customFormat="1" ht="18.75" customHeight="1">
      <c r="A3" s="3"/>
      <c r="V3" s="5"/>
    </row>
    <row r="4" spans="1:24" ht="18.75" customHeight="1">
      <c r="A4" s="497" t="s">
        <v>370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58"/>
      <c r="X4" s="58"/>
    </row>
    <row r="5" spans="1:24" ht="18.7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2" t="s">
        <v>359</v>
      </c>
      <c r="W5" s="59"/>
      <c r="X5" s="59"/>
    </row>
    <row r="6" spans="1:22" ht="18.75" customHeight="1">
      <c r="A6" s="467" t="s">
        <v>373</v>
      </c>
      <c r="B6" s="468"/>
      <c r="C6" s="473" t="s">
        <v>455</v>
      </c>
      <c r="D6" s="474"/>
      <c r="E6" s="474"/>
      <c r="F6" s="474"/>
      <c r="G6" s="474"/>
      <c r="H6" s="474"/>
      <c r="I6" s="474"/>
      <c r="J6" s="474"/>
      <c r="K6" s="474"/>
      <c r="L6" s="474"/>
      <c r="M6" s="475"/>
      <c r="N6" s="473" t="s">
        <v>456</v>
      </c>
      <c r="O6" s="474"/>
      <c r="P6" s="474"/>
      <c r="Q6" s="474"/>
      <c r="R6" s="475"/>
      <c r="S6" s="476" t="s">
        <v>457</v>
      </c>
      <c r="T6" s="479" t="s">
        <v>164</v>
      </c>
      <c r="U6" s="486" t="s">
        <v>165</v>
      </c>
      <c r="V6" s="63" t="s">
        <v>51</v>
      </c>
    </row>
    <row r="7" spans="1:22" ht="18.75" customHeight="1">
      <c r="A7" s="469"/>
      <c r="B7" s="470"/>
      <c r="C7" s="489" t="s">
        <v>48</v>
      </c>
      <c r="D7" s="491" t="s">
        <v>49</v>
      </c>
      <c r="E7" s="492"/>
      <c r="F7" s="491" t="s">
        <v>50</v>
      </c>
      <c r="G7" s="498"/>
      <c r="H7" s="498"/>
      <c r="I7" s="498"/>
      <c r="J7" s="498"/>
      <c r="K7" s="498"/>
      <c r="L7" s="498"/>
      <c r="M7" s="493"/>
      <c r="N7" s="493" t="s">
        <v>48</v>
      </c>
      <c r="O7" s="491" t="s">
        <v>168</v>
      </c>
      <c r="P7" s="492"/>
      <c r="Q7" s="491" t="s">
        <v>169</v>
      </c>
      <c r="R7" s="492"/>
      <c r="S7" s="477"/>
      <c r="T7" s="480"/>
      <c r="U7" s="487"/>
      <c r="V7" s="64" t="s">
        <v>54</v>
      </c>
    </row>
    <row r="8" spans="1:22" ht="18.75" customHeight="1">
      <c r="A8" s="471"/>
      <c r="B8" s="472"/>
      <c r="C8" s="490"/>
      <c r="D8" s="74" t="s">
        <v>52</v>
      </c>
      <c r="E8" s="74" t="s">
        <v>53</v>
      </c>
      <c r="F8" s="75" t="s">
        <v>368</v>
      </c>
      <c r="G8" s="75" t="s">
        <v>374</v>
      </c>
      <c r="H8" s="75" t="s">
        <v>375</v>
      </c>
      <c r="I8" s="75" t="s">
        <v>376</v>
      </c>
      <c r="J8" s="75" t="s">
        <v>377</v>
      </c>
      <c r="K8" s="75" t="s">
        <v>378</v>
      </c>
      <c r="L8" s="75" t="s">
        <v>379</v>
      </c>
      <c r="M8" s="76" t="s">
        <v>369</v>
      </c>
      <c r="N8" s="494"/>
      <c r="O8" s="74" t="s">
        <v>170</v>
      </c>
      <c r="P8" s="74" t="s">
        <v>171</v>
      </c>
      <c r="Q8" s="74" t="s">
        <v>170</v>
      </c>
      <c r="R8" s="74" t="s">
        <v>171</v>
      </c>
      <c r="S8" s="478"/>
      <c r="T8" s="481"/>
      <c r="U8" s="488"/>
      <c r="V8" s="65" t="s">
        <v>41</v>
      </c>
    </row>
    <row r="9" spans="1:22" ht="18.75" customHeight="1">
      <c r="A9" s="28"/>
      <c r="B9" s="30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54"/>
    </row>
    <row r="10" spans="1:22" s="156" customFormat="1" ht="18.75" customHeight="1">
      <c r="A10" s="361" t="s">
        <v>55</v>
      </c>
      <c r="B10" s="362"/>
      <c r="C10" s="319">
        <f>SUM(D10:E10)</f>
        <v>22264</v>
      </c>
      <c r="D10" s="319">
        <v>8149</v>
      </c>
      <c r="E10" s="319">
        <v>14115</v>
      </c>
      <c r="F10" s="319">
        <v>10409</v>
      </c>
      <c r="G10" s="319">
        <v>5948</v>
      </c>
      <c r="H10" s="319">
        <v>3651</v>
      </c>
      <c r="I10" s="319">
        <v>1471</v>
      </c>
      <c r="J10" s="319">
        <v>364</v>
      </c>
      <c r="K10" s="319">
        <v>276</v>
      </c>
      <c r="L10" s="319">
        <v>109</v>
      </c>
      <c r="M10" s="319">
        <v>36</v>
      </c>
      <c r="N10" s="319">
        <f>SUM(O10:R10)</f>
        <v>111355</v>
      </c>
      <c r="O10" s="319">
        <v>10973</v>
      </c>
      <c r="P10" s="319">
        <v>11853</v>
      </c>
      <c r="Q10" s="319">
        <v>47930</v>
      </c>
      <c r="R10" s="319">
        <v>40599</v>
      </c>
      <c r="S10" s="319">
        <v>429174363</v>
      </c>
      <c r="T10" s="319">
        <v>6314375</v>
      </c>
      <c r="U10" s="319">
        <v>26423375</v>
      </c>
      <c r="V10" s="319">
        <v>1131952</v>
      </c>
    </row>
    <row r="11" spans="1:22" ht="18.75" customHeight="1">
      <c r="A11" s="28"/>
      <c r="B11" s="3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</row>
    <row r="12" spans="1:22" s="156" customFormat="1" ht="18.75" customHeight="1">
      <c r="A12" s="361" t="s">
        <v>56</v>
      </c>
      <c r="B12" s="362"/>
      <c r="C12" s="319">
        <f>SUM(D12:E12)</f>
        <v>4687</v>
      </c>
      <c r="D12" s="319">
        <v>3323</v>
      </c>
      <c r="E12" s="319">
        <v>1364</v>
      </c>
      <c r="F12" s="319">
        <v>910</v>
      </c>
      <c r="G12" s="319">
        <v>1230</v>
      </c>
      <c r="H12" s="319">
        <v>1369</v>
      </c>
      <c r="I12" s="319">
        <v>746</v>
      </c>
      <c r="J12" s="319">
        <v>183</v>
      </c>
      <c r="K12" s="319">
        <v>152</v>
      </c>
      <c r="L12" s="319">
        <v>76</v>
      </c>
      <c r="M12" s="319">
        <v>21</v>
      </c>
      <c r="N12" s="319">
        <f>SUM(O12:R12)</f>
        <v>42694</v>
      </c>
      <c r="O12" s="319">
        <v>1343</v>
      </c>
      <c r="P12" s="319">
        <v>936</v>
      </c>
      <c r="Q12" s="319">
        <v>27464</v>
      </c>
      <c r="R12" s="319">
        <v>12951</v>
      </c>
      <c r="S12" s="319">
        <v>319224295</v>
      </c>
      <c r="T12" s="319">
        <v>3062105</v>
      </c>
      <c r="U12" s="319">
        <v>14281066</v>
      </c>
      <c r="V12" s="319" t="s">
        <v>163</v>
      </c>
    </row>
    <row r="13" spans="1:22" ht="18.75" customHeight="1">
      <c r="A13" s="28"/>
      <c r="B13" s="3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19"/>
      <c r="O13" s="320"/>
      <c r="P13" s="320"/>
      <c r="Q13" s="320"/>
      <c r="R13" s="320"/>
      <c r="S13" s="320"/>
      <c r="T13" s="320"/>
      <c r="U13" s="320"/>
      <c r="V13" s="320"/>
    </row>
    <row r="14" spans="1:22" s="156" customFormat="1" ht="18.75" customHeight="1">
      <c r="A14" s="361" t="s">
        <v>57</v>
      </c>
      <c r="B14" s="362"/>
      <c r="C14" s="319">
        <f>SUM(D14:E14)</f>
        <v>6</v>
      </c>
      <c r="D14" s="319">
        <v>6</v>
      </c>
      <c r="E14" s="319" t="s">
        <v>158</v>
      </c>
      <c r="F14" s="319" t="s">
        <v>158</v>
      </c>
      <c r="G14" s="319" t="s">
        <v>158</v>
      </c>
      <c r="H14" s="319">
        <v>4</v>
      </c>
      <c r="I14" s="319">
        <v>2</v>
      </c>
      <c r="J14" s="319" t="s">
        <v>158</v>
      </c>
      <c r="K14" s="319" t="s">
        <v>158</v>
      </c>
      <c r="L14" s="319" t="s">
        <v>158</v>
      </c>
      <c r="M14" s="319" t="s">
        <v>158</v>
      </c>
      <c r="N14" s="319">
        <f>SUM(O14:R14)</f>
        <v>57</v>
      </c>
      <c r="O14" s="319" t="s">
        <v>158</v>
      </c>
      <c r="P14" s="319" t="s">
        <v>158</v>
      </c>
      <c r="Q14" s="319">
        <v>35</v>
      </c>
      <c r="R14" s="319">
        <v>22</v>
      </c>
      <c r="S14" s="319">
        <v>159985</v>
      </c>
      <c r="T14" s="319">
        <v>10841</v>
      </c>
      <c r="U14" s="319">
        <v>11035</v>
      </c>
      <c r="V14" s="319" t="s">
        <v>538</v>
      </c>
    </row>
    <row r="15" spans="1:22" s="185" customFormat="1" ht="18.75" customHeight="1">
      <c r="A15" s="361" t="s">
        <v>57</v>
      </c>
      <c r="B15" s="362"/>
      <c r="C15" s="319">
        <f>SUM(D15:E15)</f>
        <v>6</v>
      </c>
      <c r="D15" s="319">
        <v>6</v>
      </c>
      <c r="E15" s="319" t="s">
        <v>158</v>
      </c>
      <c r="F15" s="319" t="s">
        <v>158</v>
      </c>
      <c r="G15" s="319" t="s">
        <v>158</v>
      </c>
      <c r="H15" s="319">
        <v>4</v>
      </c>
      <c r="I15" s="319">
        <v>2</v>
      </c>
      <c r="J15" s="319" t="s">
        <v>158</v>
      </c>
      <c r="K15" s="319" t="s">
        <v>158</v>
      </c>
      <c r="L15" s="319" t="s">
        <v>158</v>
      </c>
      <c r="M15" s="319" t="s">
        <v>158</v>
      </c>
      <c r="N15" s="319">
        <f>SUM(O15:R15)</f>
        <v>57</v>
      </c>
      <c r="O15" s="319" t="s">
        <v>158</v>
      </c>
      <c r="P15" s="319" t="s">
        <v>158</v>
      </c>
      <c r="Q15" s="319">
        <v>35</v>
      </c>
      <c r="R15" s="319">
        <v>22</v>
      </c>
      <c r="S15" s="319">
        <v>159985</v>
      </c>
      <c r="T15" s="319">
        <v>10841</v>
      </c>
      <c r="U15" s="319">
        <v>11035</v>
      </c>
      <c r="V15" s="319" t="s">
        <v>158</v>
      </c>
    </row>
    <row r="16" spans="1:22" ht="18.75" customHeight="1">
      <c r="A16" s="28"/>
      <c r="B16" s="11" t="s">
        <v>316</v>
      </c>
      <c r="C16" s="320" t="s">
        <v>158</v>
      </c>
      <c r="D16" s="320" t="s">
        <v>158</v>
      </c>
      <c r="E16" s="320" t="s">
        <v>539</v>
      </c>
      <c r="F16" s="320" t="s">
        <v>539</v>
      </c>
      <c r="G16" s="320" t="s">
        <v>158</v>
      </c>
      <c r="H16" s="320" t="s">
        <v>540</v>
      </c>
      <c r="I16" s="320" t="s">
        <v>158</v>
      </c>
      <c r="J16" s="320" t="s">
        <v>539</v>
      </c>
      <c r="K16" s="320" t="s">
        <v>539</v>
      </c>
      <c r="L16" s="320" t="s">
        <v>158</v>
      </c>
      <c r="M16" s="320" t="s">
        <v>158</v>
      </c>
      <c r="N16" s="319"/>
      <c r="O16" s="320" t="s">
        <v>541</v>
      </c>
      <c r="P16" s="320" t="s">
        <v>541</v>
      </c>
      <c r="Q16" s="320" t="s">
        <v>541</v>
      </c>
      <c r="R16" s="320" t="s">
        <v>539</v>
      </c>
      <c r="S16" s="320" t="s">
        <v>541</v>
      </c>
      <c r="T16" s="320" t="s">
        <v>541</v>
      </c>
      <c r="U16" s="320" t="s">
        <v>542</v>
      </c>
      <c r="V16" s="320" t="s">
        <v>541</v>
      </c>
    </row>
    <row r="17" spans="1:22" ht="18.75" customHeight="1">
      <c r="A17" s="28"/>
      <c r="B17" s="186" t="s">
        <v>317</v>
      </c>
      <c r="C17" s="320">
        <f>SUM(D17:E17)</f>
        <v>6</v>
      </c>
      <c r="D17" s="320">
        <v>6</v>
      </c>
      <c r="E17" s="320" t="s">
        <v>542</v>
      </c>
      <c r="F17" s="320" t="s">
        <v>539</v>
      </c>
      <c r="G17" s="320" t="s">
        <v>541</v>
      </c>
      <c r="H17" s="320">
        <v>4</v>
      </c>
      <c r="I17" s="320">
        <v>2</v>
      </c>
      <c r="J17" s="320" t="s">
        <v>541</v>
      </c>
      <c r="K17" s="320" t="s">
        <v>539</v>
      </c>
      <c r="L17" s="320" t="s">
        <v>542</v>
      </c>
      <c r="M17" s="320" t="s">
        <v>539</v>
      </c>
      <c r="N17" s="320">
        <f>SUM(O17:R17)</f>
        <v>57</v>
      </c>
      <c r="O17" s="320" t="s">
        <v>541</v>
      </c>
      <c r="P17" s="320" t="s">
        <v>158</v>
      </c>
      <c r="Q17" s="320">
        <v>35</v>
      </c>
      <c r="R17" s="320">
        <v>22</v>
      </c>
      <c r="S17" s="320">
        <v>159985</v>
      </c>
      <c r="T17" s="320">
        <v>10841</v>
      </c>
      <c r="U17" s="320">
        <v>11035</v>
      </c>
      <c r="V17" s="320" t="s">
        <v>158</v>
      </c>
    </row>
    <row r="18" spans="1:22" ht="18.75" customHeight="1">
      <c r="A18" s="28"/>
      <c r="B18" s="3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19"/>
      <c r="O18" s="320"/>
      <c r="P18" s="320"/>
      <c r="Q18" s="320"/>
      <c r="R18" s="320"/>
      <c r="S18" s="320"/>
      <c r="T18" s="320"/>
      <c r="U18" s="320"/>
      <c r="V18" s="320"/>
    </row>
    <row r="19" spans="1:22" s="156" customFormat="1" ht="18.75" customHeight="1">
      <c r="A19" s="361" t="s">
        <v>318</v>
      </c>
      <c r="B19" s="362"/>
      <c r="C19" s="319">
        <f>SUM(C21,C27,C34,C42,C51,C57)</f>
        <v>2483</v>
      </c>
      <c r="D19" s="319">
        <f aca="true" t="shared" si="0" ref="D19:U19">SUM(D21,D27,D34,D42,D51,D57)</f>
        <v>1849</v>
      </c>
      <c r="E19" s="319">
        <f t="shared" si="0"/>
        <v>634</v>
      </c>
      <c r="F19" s="319">
        <f t="shared" si="0"/>
        <v>486</v>
      </c>
      <c r="G19" s="319">
        <f t="shared" si="0"/>
        <v>700</v>
      </c>
      <c r="H19" s="319">
        <f t="shared" si="0"/>
        <v>750</v>
      </c>
      <c r="I19" s="319">
        <f t="shared" si="0"/>
        <v>340</v>
      </c>
      <c r="J19" s="319">
        <f t="shared" si="0"/>
        <v>87</v>
      </c>
      <c r="K19" s="319">
        <f t="shared" si="0"/>
        <v>71</v>
      </c>
      <c r="L19" s="319">
        <f t="shared" si="0"/>
        <v>40</v>
      </c>
      <c r="M19" s="319">
        <f t="shared" si="0"/>
        <v>9</v>
      </c>
      <c r="N19" s="319">
        <f t="shared" si="0"/>
        <v>21210</v>
      </c>
      <c r="O19" s="319">
        <f t="shared" si="0"/>
        <v>637</v>
      </c>
      <c r="P19" s="319">
        <f t="shared" si="0"/>
        <v>388</v>
      </c>
      <c r="Q19" s="319">
        <f t="shared" si="0"/>
        <v>14748</v>
      </c>
      <c r="R19" s="319">
        <f t="shared" si="0"/>
        <v>5437</v>
      </c>
      <c r="S19" s="319">
        <f t="shared" si="0"/>
        <v>167704218</v>
      </c>
      <c r="T19" s="319">
        <f t="shared" si="0"/>
        <v>2605578</v>
      </c>
      <c r="U19" s="319">
        <f t="shared" si="0"/>
        <v>8111214</v>
      </c>
      <c r="V19" s="319" t="s">
        <v>158</v>
      </c>
    </row>
    <row r="20" spans="1:22" ht="18.75" customHeight="1">
      <c r="A20" s="49"/>
      <c r="B20" s="60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</row>
    <row r="21" spans="1:22" s="156" customFormat="1" ht="18.75" customHeight="1">
      <c r="A21" s="361" t="s">
        <v>461</v>
      </c>
      <c r="B21" s="362"/>
      <c r="C21" s="319">
        <f>SUM(C22:C25)</f>
        <v>182</v>
      </c>
      <c r="D21" s="319">
        <f aca="true" t="shared" si="1" ref="D21:K21">SUM(D22:D25)</f>
        <v>110</v>
      </c>
      <c r="E21" s="319">
        <f t="shared" si="1"/>
        <v>72</v>
      </c>
      <c r="F21" s="319">
        <f t="shared" si="1"/>
        <v>53</v>
      </c>
      <c r="G21" s="319">
        <f t="shared" si="1"/>
        <v>50</v>
      </c>
      <c r="H21" s="319">
        <f t="shared" si="1"/>
        <v>46</v>
      </c>
      <c r="I21" s="319">
        <f t="shared" si="1"/>
        <v>20</v>
      </c>
      <c r="J21" s="319">
        <f t="shared" si="1"/>
        <v>7</v>
      </c>
      <c r="K21" s="319">
        <f t="shared" si="1"/>
        <v>6</v>
      </c>
      <c r="L21" s="319" t="s">
        <v>158</v>
      </c>
      <c r="M21" s="319" t="s">
        <v>158</v>
      </c>
      <c r="N21" s="319">
        <f aca="true" t="shared" si="2" ref="N21:U21">SUM(N22:N25)</f>
        <v>1210</v>
      </c>
      <c r="O21" s="319">
        <f t="shared" si="2"/>
        <v>79</v>
      </c>
      <c r="P21" s="319">
        <f t="shared" si="2"/>
        <v>42</v>
      </c>
      <c r="Q21" s="319">
        <f t="shared" si="2"/>
        <v>606</v>
      </c>
      <c r="R21" s="319">
        <f t="shared" si="2"/>
        <v>483</v>
      </c>
      <c r="S21" s="319">
        <f t="shared" si="2"/>
        <v>34008993</v>
      </c>
      <c r="T21" s="319">
        <f t="shared" si="2"/>
        <v>98953</v>
      </c>
      <c r="U21" s="319">
        <f t="shared" si="2"/>
        <v>2011230</v>
      </c>
      <c r="V21" s="320" t="s">
        <v>158</v>
      </c>
    </row>
    <row r="22" spans="1:22" ht="18.75" customHeight="1">
      <c r="A22" s="28"/>
      <c r="B22" s="29" t="s">
        <v>319</v>
      </c>
      <c r="C22" s="320">
        <f>SUM(D22:E22)</f>
        <v>9</v>
      </c>
      <c r="D22" s="320">
        <v>3</v>
      </c>
      <c r="E22" s="320">
        <v>6</v>
      </c>
      <c r="F22" s="320">
        <v>4</v>
      </c>
      <c r="G22" s="320">
        <v>4</v>
      </c>
      <c r="H22" s="320">
        <v>1</v>
      </c>
      <c r="I22" s="320" t="s">
        <v>542</v>
      </c>
      <c r="J22" s="320" t="s">
        <v>543</v>
      </c>
      <c r="K22" s="320" t="s">
        <v>540</v>
      </c>
      <c r="L22" s="320" t="s">
        <v>540</v>
      </c>
      <c r="M22" s="320" t="s">
        <v>541</v>
      </c>
      <c r="N22" s="320">
        <f>SUM(O22:R22)</f>
        <v>27</v>
      </c>
      <c r="O22" s="320">
        <v>7</v>
      </c>
      <c r="P22" s="320">
        <v>2</v>
      </c>
      <c r="Q22" s="320">
        <v>9</v>
      </c>
      <c r="R22" s="320">
        <v>9</v>
      </c>
      <c r="S22" s="320">
        <v>429685</v>
      </c>
      <c r="T22" s="320">
        <v>221</v>
      </c>
      <c r="U22" s="320">
        <v>30924</v>
      </c>
      <c r="V22" s="320" t="s">
        <v>544</v>
      </c>
    </row>
    <row r="23" spans="1:22" ht="18.75" customHeight="1">
      <c r="A23" s="28"/>
      <c r="B23" s="187" t="s">
        <v>459</v>
      </c>
      <c r="C23" s="320">
        <f>SUM(D23:E23)</f>
        <v>22</v>
      </c>
      <c r="D23" s="320">
        <v>10</v>
      </c>
      <c r="E23" s="320">
        <v>12</v>
      </c>
      <c r="F23" s="320">
        <v>5</v>
      </c>
      <c r="G23" s="320">
        <v>8</v>
      </c>
      <c r="H23" s="320">
        <v>6</v>
      </c>
      <c r="I23" s="320">
        <v>1</v>
      </c>
      <c r="J23" s="320">
        <v>1</v>
      </c>
      <c r="K23" s="320">
        <v>1</v>
      </c>
      <c r="L23" s="320" t="s">
        <v>545</v>
      </c>
      <c r="M23" s="320" t="s">
        <v>158</v>
      </c>
      <c r="N23" s="320">
        <f>SUM(O23:R23)</f>
        <v>158</v>
      </c>
      <c r="O23" s="320">
        <v>13</v>
      </c>
      <c r="P23" s="320">
        <v>7</v>
      </c>
      <c r="Q23" s="320">
        <v>70</v>
      </c>
      <c r="R23" s="320">
        <v>68</v>
      </c>
      <c r="S23" s="320">
        <v>11742327</v>
      </c>
      <c r="T23" s="320">
        <v>16843</v>
      </c>
      <c r="U23" s="320">
        <v>414197</v>
      </c>
      <c r="V23" s="320" t="s">
        <v>163</v>
      </c>
    </row>
    <row r="24" spans="1:22" ht="18.75" customHeight="1">
      <c r="A24" s="28"/>
      <c r="B24" s="29" t="s">
        <v>320</v>
      </c>
      <c r="C24" s="320">
        <f>SUM(D24:E24)</f>
        <v>25</v>
      </c>
      <c r="D24" s="320">
        <v>17</v>
      </c>
      <c r="E24" s="320">
        <v>8</v>
      </c>
      <c r="F24" s="320">
        <v>5</v>
      </c>
      <c r="G24" s="320">
        <v>10</v>
      </c>
      <c r="H24" s="320">
        <v>4</v>
      </c>
      <c r="I24" s="320">
        <v>3</v>
      </c>
      <c r="J24" s="320">
        <v>1</v>
      </c>
      <c r="K24" s="320">
        <v>2</v>
      </c>
      <c r="L24" s="320" t="s">
        <v>158</v>
      </c>
      <c r="M24" s="320" t="s">
        <v>541</v>
      </c>
      <c r="N24" s="320">
        <f>SUM(O24:R24)</f>
        <v>192</v>
      </c>
      <c r="O24" s="320">
        <v>9</v>
      </c>
      <c r="P24" s="320">
        <v>4</v>
      </c>
      <c r="Q24" s="320">
        <v>101</v>
      </c>
      <c r="R24" s="320">
        <v>78</v>
      </c>
      <c r="S24" s="320">
        <v>5766579</v>
      </c>
      <c r="T24" s="320">
        <v>2074</v>
      </c>
      <c r="U24" s="320">
        <v>115726</v>
      </c>
      <c r="V24" s="320" t="s">
        <v>546</v>
      </c>
    </row>
    <row r="25" spans="2:22" ht="18.75" customHeight="1">
      <c r="B25" s="187" t="s">
        <v>458</v>
      </c>
      <c r="C25" s="320">
        <f>SUM(D25:E25)</f>
        <v>126</v>
      </c>
      <c r="D25" s="320">
        <v>80</v>
      </c>
      <c r="E25" s="320">
        <v>46</v>
      </c>
      <c r="F25" s="320">
        <v>39</v>
      </c>
      <c r="G25" s="320">
        <v>28</v>
      </c>
      <c r="H25" s="320">
        <v>35</v>
      </c>
      <c r="I25" s="320">
        <v>16</v>
      </c>
      <c r="J25" s="320">
        <v>5</v>
      </c>
      <c r="K25" s="320">
        <v>3</v>
      </c>
      <c r="L25" s="320" t="s">
        <v>541</v>
      </c>
      <c r="M25" s="320" t="s">
        <v>541</v>
      </c>
      <c r="N25" s="320">
        <f>SUM(O25:R25)</f>
        <v>833</v>
      </c>
      <c r="O25" s="320">
        <v>50</v>
      </c>
      <c r="P25" s="320">
        <v>29</v>
      </c>
      <c r="Q25" s="320">
        <v>426</v>
      </c>
      <c r="R25" s="320">
        <v>328</v>
      </c>
      <c r="S25" s="320">
        <v>16070402</v>
      </c>
      <c r="T25" s="320">
        <v>79815</v>
      </c>
      <c r="U25" s="320">
        <v>1450383</v>
      </c>
      <c r="V25" s="320" t="s">
        <v>546</v>
      </c>
    </row>
    <row r="26" spans="1:22" ht="18.75" customHeight="1">
      <c r="A26" s="28"/>
      <c r="B26" s="2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19"/>
      <c r="O26" s="320"/>
      <c r="P26" s="320"/>
      <c r="Q26" s="320"/>
      <c r="R26" s="320"/>
      <c r="S26" s="320"/>
      <c r="T26" s="320"/>
      <c r="U26" s="320"/>
      <c r="V26" s="320"/>
    </row>
    <row r="27" spans="1:22" s="156" customFormat="1" ht="18.75" customHeight="1">
      <c r="A27" s="361" t="s">
        <v>321</v>
      </c>
      <c r="B27" s="362"/>
      <c r="C27" s="319">
        <f>SUM(C28:C32)</f>
        <v>163</v>
      </c>
      <c r="D27" s="319">
        <f aca="true" t="shared" si="3" ref="D27:K27">SUM(D28:D32)</f>
        <v>141</v>
      </c>
      <c r="E27" s="319">
        <f t="shared" si="3"/>
        <v>22</v>
      </c>
      <c r="F27" s="319">
        <f t="shared" si="3"/>
        <v>27</v>
      </c>
      <c r="G27" s="319">
        <f t="shared" si="3"/>
        <v>55</v>
      </c>
      <c r="H27" s="319">
        <f t="shared" si="3"/>
        <v>47</v>
      </c>
      <c r="I27" s="319">
        <f t="shared" si="3"/>
        <v>22</v>
      </c>
      <c r="J27" s="319">
        <f t="shared" si="3"/>
        <v>5</v>
      </c>
      <c r="K27" s="319">
        <f t="shared" si="3"/>
        <v>7</v>
      </c>
      <c r="L27" s="319" t="s">
        <v>158</v>
      </c>
      <c r="M27" s="319" t="s">
        <v>545</v>
      </c>
      <c r="N27" s="319">
        <f aca="true" t="shared" si="4" ref="N27:U27">SUM(N28:N32)</f>
        <v>1193</v>
      </c>
      <c r="O27" s="319">
        <f t="shared" si="4"/>
        <v>19</v>
      </c>
      <c r="P27" s="319">
        <f t="shared" si="4"/>
        <v>18</v>
      </c>
      <c r="Q27" s="319">
        <f t="shared" si="4"/>
        <v>821</v>
      </c>
      <c r="R27" s="319">
        <f t="shared" si="4"/>
        <v>335</v>
      </c>
      <c r="S27" s="319">
        <f t="shared" si="4"/>
        <v>9024769</v>
      </c>
      <c r="T27" s="319">
        <f t="shared" si="4"/>
        <v>116246</v>
      </c>
      <c r="U27" s="319">
        <f t="shared" si="4"/>
        <v>313907</v>
      </c>
      <c r="V27" s="319" t="s">
        <v>541</v>
      </c>
    </row>
    <row r="28" spans="1:22" ht="18.75" customHeight="1">
      <c r="A28" s="28"/>
      <c r="B28" s="29" t="s">
        <v>322</v>
      </c>
      <c r="C28" s="320">
        <f>SUM(D28:E28)</f>
        <v>51</v>
      </c>
      <c r="D28" s="320">
        <v>42</v>
      </c>
      <c r="E28" s="320">
        <v>9</v>
      </c>
      <c r="F28" s="320">
        <v>8</v>
      </c>
      <c r="G28" s="320">
        <v>20</v>
      </c>
      <c r="H28" s="320">
        <v>15</v>
      </c>
      <c r="I28" s="320">
        <v>7</v>
      </c>
      <c r="J28" s="320">
        <v>1</v>
      </c>
      <c r="K28" s="320" t="s">
        <v>541</v>
      </c>
      <c r="L28" s="320" t="s">
        <v>545</v>
      </c>
      <c r="M28" s="320" t="s">
        <v>539</v>
      </c>
      <c r="N28" s="320">
        <f>SUM(O28:R28)</f>
        <v>294</v>
      </c>
      <c r="O28" s="320">
        <v>7</v>
      </c>
      <c r="P28" s="320">
        <v>6</v>
      </c>
      <c r="Q28" s="320">
        <v>196</v>
      </c>
      <c r="R28" s="320">
        <v>85</v>
      </c>
      <c r="S28" s="320">
        <v>1720582</v>
      </c>
      <c r="T28" s="320">
        <v>2000</v>
      </c>
      <c r="U28" s="320">
        <v>84771</v>
      </c>
      <c r="V28" s="320" t="s">
        <v>540</v>
      </c>
    </row>
    <row r="29" spans="1:22" ht="18.75" customHeight="1">
      <c r="A29" s="53"/>
      <c r="B29" s="41" t="s">
        <v>323</v>
      </c>
      <c r="C29" s="320">
        <f>SUM(D29:E29)</f>
        <v>6</v>
      </c>
      <c r="D29" s="320">
        <v>6</v>
      </c>
      <c r="E29" s="320" t="s">
        <v>540</v>
      </c>
      <c r="F29" s="320" t="s">
        <v>540</v>
      </c>
      <c r="G29" s="320">
        <v>4</v>
      </c>
      <c r="H29" s="320">
        <v>1</v>
      </c>
      <c r="I29" s="320" t="s">
        <v>545</v>
      </c>
      <c r="J29" s="320" t="s">
        <v>540</v>
      </c>
      <c r="K29" s="320">
        <v>1</v>
      </c>
      <c r="L29" s="320" t="s">
        <v>540</v>
      </c>
      <c r="M29" s="320" t="s">
        <v>545</v>
      </c>
      <c r="N29" s="320">
        <f>SUM(O29:R29)</f>
        <v>54</v>
      </c>
      <c r="O29" s="320" t="s">
        <v>540</v>
      </c>
      <c r="P29" s="320" t="s">
        <v>545</v>
      </c>
      <c r="Q29" s="320">
        <v>39</v>
      </c>
      <c r="R29" s="320">
        <v>15</v>
      </c>
      <c r="S29" s="321">
        <v>547661</v>
      </c>
      <c r="T29" s="320">
        <v>5572</v>
      </c>
      <c r="U29" s="321">
        <v>14068</v>
      </c>
      <c r="V29" s="322" t="s">
        <v>540</v>
      </c>
    </row>
    <row r="30" spans="1:22" ht="18.75" customHeight="1">
      <c r="A30" s="42"/>
      <c r="B30" s="41" t="s">
        <v>324</v>
      </c>
      <c r="C30" s="320">
        <f>SUM(D30:E30)</f>
        <v>4</v>
      </c>
      <c r="D30" s="320">
        <v>3</v>
      </c>
      <c r="E30" s="320">
        <v>1</v>
      </c>
      <c r="F30" s="320">
        <v>1</v>
      </c>
      <c r="G30" s="320">
        <v>2</v>
      </c>
      <c r="H30" s="320">
        <v>1</v>
      </c>
      <c r="I30" s="320" t="s">
        <v>540</v>
      </c>
      <c r="J30" s="320" t="s">
        <v>545</v>
      </c>
      <c r="K30" s="320" t="s">
        <v>545</v>
      </c>
      <c r="L30" s="320" t="s">
        <v>541</v>
      </c>
      <c r="M30" s="320" t="s">
        <v>540</v>
      </c>
      <c r="N30" s="320">
        <f>SUM(O30:R30)</f>
        <v>15</v>
      </c>
      <c r="O30" s="320">
        <v>1</v>
      </c>
      <c r="P30" s="322">
        <v>1</v>
      </c>
      <c r="Q30" s="320">
        <v>9</v>
      </c>
      <c r="R30" s="320">
        <v>4</v>
      </c>
      <c r="S30" s="320">
        <v>36669</v>
      </c>
      <c r="T30" s="320" t="s">
        <v>545</v>
      </c>
      <c r="U30" s="320">
        <v>3150</v>
      </c>
      <c r="V30" s="322"/>
    </row>
    <row r="31" spans="1:22" ht="18.75" customHeight="1">
      <c r="A31" s="42"/>
      <c r="B31" s="41" t="s">
        <v>325</v>
      </c>
      <c r="C31" s="320">
        <f>SUM(D31:E31)</f>
        <v>3</v>
      </c>
      <c r="D31" s="320">
        <v>1</v>
      </c>
      <c r="E31" s="320">
        <v>2</v>
      </c>
      <c r="F31" s="320">
        <v>1</v>
      </c>
      <c r="G31" s="320">
        <v>2</v>
      </c>
      <c r="H31" s="320" t="s">
        <v>539</v>
      </c>
      <c r="I31" s="320" t="s">
        <v>545</v>
      </c>
      <c r="J31" s="320" t="s">
        <v>540</v>
      </c>
      <c r="K31" s="320" t="s">
        <v>540</v>
      </c>
      <c r="L31" s="320" t="s">
        <v>545</v>
      </c>
      <c r="M31" s="320" t="s">
        <v>539</v>
      </c>
      <c r="N31" s="320">
        <f>SUM(O31:R31)</f>
        <v>10</v>
      </c>
      <c r="O31" s="320">
        <v>1</v>
      </c>
      <c r="P31" s="322">
        <v>3</v>
      </c>
      <c r="Q31" s="320">
        <v>1</v>
      </c>
      <c r="R31" s="320">
        <v>5</v>
      </c>
      <c r="S31" s="320">
        <v>22235</v>
      </c>
      <c r="T31" s="320">
        <v>93</v>
      </c>
      <c r="U31" s="320">
        <v>3718</v>
      </c>
      <c r="V31" s="322"/>
    </row>
    <row r="32" spans="1:22" ht="18.75" customHeight="1">
      <c r="A32" s="42"/>
      <c r="B32" s="41" t="s">
        <v>326</v>
      </c>
      <c r="C32" s="320">
        <f>SUM(D32:E32)</f>
        <v>99</v>
      </c>
      <c r="D32" s="320">
        <v>89</v>
      </c>
      <c r="E32" s="320">
        <v>10</v>
      </c>
      <c r="F32" s="320">
        <v>17</v>
      </c>
      <c r="G32" s="320">
        <v>27</v>
      </c>
      <c r="H32" s="320">
        <v>30</v>
      </c>
      <c r="I32" s="320">
        <v>15</v>
      </c>
      <c r="J32" s="320">
        <v>4</v>
      </c>
      <c r="K32" s="320">
        <v>6</v>
      </c>
      <c r="L32" s="320" t="s">
        <v>158</v>
      </c>
      <c r="M32" s="320" t="s">
        <v>158</v>
      </c>
      <c r="N32" s="320">
        <f>SUM(O32:R32)</f>
        <v>820</v>
      </c>
      <c r="O32" s="320">
        <v>10</v>
      </c>
      <c r="P32" s="320">
        <v>8</v>
      </c>
      <c r="Q32" s="320">
        <v>576</v>
      </c>
      <c r="R32" s="320">
        <v>226</v>
      </c>
      <c r="S32" s="320">
        <v>6697622</v>
      </c>
      <c r="T32" s="320">
        <v>108581</v>
      </c>
      <c r="U32" s="320">
        <v>208200</v>
      </c>
      <c r="V32" s="320" t="s">
        <v>547</v>
      </c>
    </row>
    <row r="33" spans="1:22" ht="18.75" customHeight="1">
      <c r="A33" s="42"/>
      <c r="B33" s="43"/>
      <c r="C33" s="323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19"/>
      <c r="O33" s="320"/>
      <c r="P33" s="320"/>
      <c r="Q33" s="320"/>
      <c r="R33" s="320"/>
      <c r="S33" s="320"/>
      <c r="T33" s="320"/>
      <c r="U33" s="320"/>
      <c r="V33" s="320"/>
    </row>
    <row r="34" spans="1:22" s="156" customFormat="1" ht="18.75" customHeight="1">
      <c r="A34" s="495" t="s">
        <v>23</v>
      </c>
      <c r="B34" s="495"/>
      <c r="C34" s="324">
        <f>SUM(C35:C40)</f>
        <v>183</v>
      </c>
      <c r="D34" s="319">
        <f>SUM(D35:D40)</f>
        <v>160</v>
      </c>
      <c r="E34" s="319">
        <f>SUM(E35:E40)</f>
        <v>23</v>
      </c>
      <c r="F34" s="319">
        <v>35</v>
      </c>
      <c r="G34" s="319">
        <v>27</v>
      </c>
      <c r="H34" s="319">
        <f aca="true" t="shared" si="5" ref="H34:M34">SUM(H35:H40)</f>
        <v>54</v>
      </c>
      <c r="I34" s="319">
        <f t="shared" si="5"/>
        <v>43</v>
      </c>
      <c r="J34" s="319">
        <f t="shared" si="5"/>
        <v>12</v>
      </c>
      <c r="K34" s="319">
        <f t="shared" si="5"/>
        <v>5</v>
      </c>
      <c r="L34" s="319">
        <f t="shared" si="5"/>
        <v>5</v>
      </c>
      <c r="M34" s="319">
        <f t="shared" si="5"/>
        <v>2</v>
      </c>
      <c r="N34" s="319">
        <v>2155</v>
      </c>
      <c r="O34" s="319">
        <f>SUM(O35:O40)</f>
        <v>22</v>
      </c>
      <c r="P34" s="319">
        <f>SUM(P35:P40)</f>
        <v>10</v>
      </c>
      <c r="Q34" s="319">
        <v>1528</v>
      </c>
      <c r="R34" s="319">
        <v>595</v>
      </c>
      <c r="S34" s="319">
        <v>30616109</v>
      </c>
      <c r="T34" s="319">
        <v>189870</v>
      </c>
      <c r="U34" s="319">
        <v>890633</v>
      </c>
      <c r="V34" s="319" t="s">
        <v>547</v>
      </c>
    </row>
    <row r="35" spans="1:22" ht="18.75" customHeight="1">
      <c r="A35" s="42"/>
      <c r="B35" s="43" t="s">
        <v>327</v>
      </c>
      <c r="C35" s="320">
        <f aca="true" t="shared" si="6" ref="C35:C40">SUM(D35:E35)</f>
        <v>2</v>
      </c>
      <c r="D35" s="320">
        <v>2</v>
      </c>
      <c r="E35" s="320" t="s">
        <v>545</v>
      </c>
      <c r="F35" s="320" t="s">
        <v>548</v>
      </c>
      <c r="G35" s="320" t="s">
        <v>548</v>
      </c>
      <c r="H35" s="320" t="s">
        <v>541</v>
      </c>
      <c r="I35" s="320" t="s">
        <v>541</v>
      </c>
      <c r="J35" s="320" t="s">
        <v>539</v>
      </c>
      <c r="K35" s="320" t="s">
        <v>541</v>
      </c>
      <c r="L35" s="320" t="s">
        <v>543</v>
      </c>
      <c r="M35" s="320" t="s">
        <v>539</v>
      </c>
      <c r="N35" s="320" t="s">
        <v>549</v>
      </c>
      <c r="O35" s="320" t="s">
        <v>541</v>
      </c>
      <c r="P35" s="320" t="s">
        <v>545</v>
      </c>
      <c r="Q35" s="320" t="s">
        <v>550</v>
      </c>
      <c r="R35" s="320" t="s">
        <v>550</v>
      </c>
      <c r="S35" s="320" t="s">
        <v>551</v>
      </c>
      <c r="T35" s="320" t="s">
        <v>157</v>
      </c>
      <c r="U35" s="320" t="s">
        <v>157</v>
      </c>
      <c r="V35" s="320" t="s">
        <v>163</v>
      </c>
    </row>
    <row r="36" spans="1:22" ht="18.75" customHeight="1">
      <c r="A36" s="42"/>
      <c r="B36" s="43" t="s">
        <v>328</v>
      </c>
      <c r="C36" s="320">
        <f t="shared" si="6"/>
        <v>71</v>
      </c>
      <c r="D36" s="320">
        <v>70</v>
      </c>
      <c r="E36" s="320">
        <v>1</v>
      </c>
      <c r="F36" s="320">
        <v>13</v>
      </c>
      <c r="G36" s="320">
        <v>10</v>
      </c>
      <c r="H36" s="320">
        <v>18</v>
      </c>
      <c r="I36" s="320">
        <v>17</v>
      </c>
      <c r="J36" s="320">
        <v>7</v>
      </c>
      <c r="K36" s="320">
        <v>3</v>
      </c>
      <c r="L36" s="320">
        <v>2</v>
      </c>
      <c r="M36" s="320">
        <v>1</v>
      </c>
      <c r="N36" s="320">
        <f>SUM(O36:R36)</f>
        <v>951</v>
      </c>
      <c r="O36" s="320">
        <v>1</v>
      </c>
      <c r="P36" s="320">
        <v>1</v>
      </c>
      <c r="Q36" s="320">
        <v>718</v>
      </c>
      <c r="R36" s="320">
        <v>231</v>
      </c>
      <c r="S36" s="320">
        <v>21968992</v>
      </c>
      <c r="T36" s="320">
        <v>154080</v>
      </c>
      <c r="U36" s="320">
        <v>303509</v>
      </c>
      <c r="V36" s="320" t="s">
        <v>552</v>
      </c>
    </row>
    <row r="37" spans="1:22" ht="18.75" customHeight="1">
      <c r="A37" s="42"/>
      <c r="B37" s="43" t="s">
        <v>329</v>
      </c>
      <c r="C37" s="320">
        <f t="shared" si="6"/>
        <v>1</v>
      </c>
      <c r="D37" s="320">
        <v>1</v>
      </c>
      <c r="E37" s="320" t="s">
        <v>553</v>
      </c>
      <c r="F37" s="320" t="s">
        <v>554</v>
      </c>
      <c r="G37" s="320" t="s">
        <v>554</v>
      </c>
      <c r="H37" s="320" t="s">
        <v>553</v>
      </c>
      <c r="I37" s="320" t="s">
        <v>553</v>
      </c>
      <c r="J37" s="320" t="s">
        <v>553</v>
      </c>
      <c r="K37" s="320" t="s">
        <v>553</v>
      </c>
      <c r="L37" s="320" t="s">
        <v>553</v>
      </c>
      <c r="M37" s="320" t="s">
        <v>553</v>
      </c>
      <c r="N37" s="320" t="s">
        <v>555</v>
      </c>
      <c r="O37" s="320" t="s">
        <v>553</v>
      </c>
      <c r="P37" s="320" t="s">
        <v>553</v>
      </c>
      <c r="Q37" s="320" t="s">
        <v>554</v>
      </c>
      <c r="R37" s="320" t="s">
        <v>554</v>
      </c>
      <c r="S37" s="320" t="s">
        <v>554</v>
      </c>
      <c r="T37" s="320" t="s">
        <v>554</v>
      </c>
      <c r="U37" s="320" t="s">
        <v>554</v>
      </c>
      <c r="V37" s="320" t="s">
        <v>552</v>
      </c>
    </row>
    <row r="38" spans="1:22" ht="18.75" customHeight="1">
      <c r="A38" s="42"/>
      <c r="B38" s="43" t="s">
        <v>330</v>
      </c>
      <c r="C38" s="320">
        <f t="shared" si="6"/>
        <v>3</v>
      </c>
      <c r="D38" s="320">
        <v>3</v>
      </c>
      <c r="E38" s="320" t="s">
        <v>553</v>
      </c>
      <c r="F38" s="320" t="s">
        <v>553</v>
      </c>
      <c r="G38" s="320" t="s">
        <v>553</v>
      </c>
      <c r="H38" s="320">
        <v>1</v>
      </c>
      <c r="I38" s="320">
        <v>1</v>
      </c>
      <c r="J38" s="320" t="s">
        <v>553</v>
      </c>
      <c r="K38" s="320">
        <v>1</v>
      </c>
      <c r="L38" s="320" t="s">
        <v>553</v>
      </c>
      <c r="M38" s="320" t="s">
        <v>553</v>
      </c>
      <c r="N38" s="320" t="s">
        <v>554</v>
      </c>
      <c r="O38" s="320" t="s">
        <v>553</v>
      </c>
      <c r="P38" s="320" t="s">
        <v>553</v>
      </c>
      <c r="Q38" s="320">
        <v>48</v>
      </c>
      <c r="R38" s="320">
        <v>14</v>
      </c>
      <c r="S38" s="320">
        <v>161399</v>
      </c>
      <c r="T38" s="320">
        <v>1915</v>
      </c>
      <c r="U38" s="320">
        <v>15292</v>
      </c>
      <c r="V38" s="320" t="s">
        <v>552</v>
      </c>
    </row>
    <row r="39" spans="1:22" ht="18.75" customHeight="1">
      <c r="A39" s="42"/>
      <c r="B39" s="43" t="s">
        <v>331</v>
      </c>
      <c r="C39" s="320">
        <f t="shared" si="6"/>
        <v>74</v>
      </c>
      <c r="D39" s="320">
        <v>60</v>
      </c>
      <c r="E39" s="320">
        <v>14</v>
      </c>
      <c r="F39" s="320">
        <v>12</v>
      </c>
      <c r="G39" s="320">
        <v>13</v>
      </c>
      <c r="H39" s="320">
        <v>22</v>
      </c>
      <c r="I39" s="320">
        <v>19</v>
      </c>
      <c r="J39" s="320">
        <v>3</v>
      </c>
      <c r="K39" s="320">
        <v>1</v>
      </c>
      <c r="L39" s="320">
        <v>3</v>
      </c>
      <c r="M39" s="320">
        <v>1</v>
      </c>
      <c r="N39" s="320">
        <f>SUM(O39:R39)</f>
        <v>900</v>
      </c>
      <c r="O39" s="320">
        <v>14</v>
      </c>
      <c r="P39" s="320">
        <v>6</v>
      </c>
      <c r="Q39" s="320">
        <v>638</v>
      </c>
      <c r="R39" s="320">
        <v>242</v>
      </c>
      <c r="S39" s="320">
        <v>7169884</v>
      </c>
      <c r="T39" s="320">
        <v>30201</v>
      </c>
      <c r="U39" s="320">
        <v>470978</v>
      </c>
      <c r="V39" s="320" t="s">
        <v>552</v>
      </c>
    </row>
    <row r="40" spans="1:22" ht="18.75" customHeight="1">
      <c r="A40" s="42"/>
      <c r="B40" s="43" t="s">
        <v>332</v>
      </c>
      <c r="C40" s="320">
        <f t="shared" si="6"/>
        <v>32</v>
      </c>
      <c r="D40" s="320">
        <v>24</v>
      </c>
      <c r="E40" s="320">
        <v>8</v>
      </c>
      <c r="F40" s="320" t="s">
        <v>554</v>
      </c>
      <c r="G40" s="320" t="s">
        <v>554</v>
      </c>
      <c r="H40" s="320">
        <v>13</v>
      </c>
      <c r="I40" s="320">
        <v>6</v>
      </c>
      <c r="J40" s="320">
        <v>2</v>
      </c>
      <c r="K40" s="320" t="s">
        <v>553</v>
      </c>
      <c r="L40" s="320" t="s">
        <v>553</v>
      </c>
      <c r="M40" s="320" t="s">
        <v>553</v>
      </c>
      <c r="N40" s="320">
        <f>SUM(O40:R40)</f>
        <v>233</v>
      </c>
      <c r="O40" s="320">
        <v>7</v>
      </c>
      <c r="P40" s="320">
        <v>3</v>
      </c>
      <c r="Q40" s="320">
        <v>119</v>
      </c>
      <c r="R40" s="320">
        <v>104</v>
      </c>
      <c r="S40" s="320">
        <v>1280420</v>
      </c>
      <c r="T40" s="320">
        <v>3674</v>
      </c>
      <c r="U40" s="320">
        <v>100451</v>
      </c>
      <c r="V40" s="320" t="s">
        <v>552</v>
      </c>
    </row>
    <row r="41" spans="1:22" ht="18.75" customHeight="1">
      <c r="A41" s="42"/>
      <c r="B41" s="43"/>
      <c r="C41" s="323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19"/>
      <c r="O41" s="320"/>
      <c r="P41" s="320"/>
      <c r="Q41" s="320"/>
      <c r="R41" s="320"/>
      <c r="S41" s="320"/>
      <c r="T41" s="320"/>
      <c r="U41" s="320"/>
      <c r="V41" s="320"/>
    </row>
    <row r="42" spans="1:22" s="156" customFormat="1" ht="18.75" customHeight="1">
      <c r="A42" s="495" t="s">
        <v>58</v>
      </c>
      <c r="B42" s="496"/>
      <c r="C42" s="319">
        <f>SUM(C43:C49)</f>
        <v>1216</v>
      </c>
      <c r="D42" s="319">
        <f aca="true" t="shared" si="7" ref="D42:P42">SUM(D43:D49)</f>
        <v>1031</v>
      </c>
      <c r="E42" s="319">
        <f t="shared" si="7"/>
        <v>185</v>
      </c>
      <c r="F42" s="319">
        <f t="shared" si="7"/>
        <v>174</v>
      </c>
      <c r="G42" s="319">
        <f t="shared" si="7"/>
        <v>360</v>
      </c>
      <c r="H42" s="319">
        <f t="shared" si="7"/>
        <v>385</v>
      </c>
      <c r="I42" s="319">
        <f t="shared" si="7"/>
        <v>173</v>
      </c>
      <c r="J42" s="319">
        <f t="shared" si="7"/>
        <v>48</v>
      </c>
      <c r="K42" s="319">
        <f t="shared" si="7"/>
        <v>40</v>
      </c>
      <c r="L42" s="319">
        <f t="shared" si="7"/>
        <v>29</v>
      </c>
      <c r="M42" s="319">
        <f t="shared" si="7"/>
        <v>7</v>
      </c>
      <c r="N42" s="319">
        <f t="shared" si="7"/>
        <v>11903</v>
      </c>
      <c r="O42" s="319">
        <f t="shared" si="7"/>
        <v>184</v>
      </c>
      <c r="P42" s="319">
        <f t="shared" si="7"/>
        <v>105</v>
      </c>
      <c r="Q42" s="319">
        <f>SUM(Q43:Q49)</f>
        <v>8721</v>
      </c>
      <c r="R42" s="319">
        <f>SUM(R43:R49)</f>
        <v>2893</v>
      </c>
      <c r="S42" s="319">
        <f>SUM(S43:S49)</f>
        <v>68778948</v>
      </c>
      <c r="T42" s="319">
        <f>SUM(T43:T49)</f>
        <v>1923772</v>
      </c>
      <c r="U42" s="319">
        <f>SUM(U43:U49)</f>
        <v>3535980</v>
      </c>
      <c r="V42" s="319" t="s">
        <v>552</v>
      </c>
    </row>
    <row r="43" spans="1:22" ht="18.75" customHeight="1">
      <c r="A43" s="42"/>
      <c r="B43" s="41" t="s">
        <v>25</v>
      </c>
      <c r="C43" s="320">
        <f aca="true" t="shared" si="8" ref="C43:C49">SUM(D43:E43)</f>
        <v>623</v>
      </c>
      <c r="D43" s="320">
        <v>509</v>
      </c>
      <c r="E43" s="320">
        <v>114</v>
      </c>
      <c r="F43" s="320">
        <v>112</v>
      </c>
      <c r="G43" s="320">
        <v>212</v>
      </c>
      <c r="H43" s="320">
        <v>180</v>
      </c>
      <c r="I43" s="320">
        <v>71</v>
      </c>
      <c r="J43" s="320">
        <v>18</v>
      </c>
      <c r="K43" s="320">
        <v>18</v>
      </c>
      <c r="L43" s="320">
        <v>9</v>
      </c>
      <c r="M43" s="320">
        <v>3</v>
      </c>
      <c r="N43" s="320">
        <f aca="true" t="shared" si="9" ref="N43:N49">SUM(O43:R43)</f>
        <v>5258</v>
      </c>
      <c r="O43" s="320">
        <v>116</v>
      </c>
      <c r="P43" s="320">
        <v>68</v>
      </c>
      <c r="Q43" s="320">
        <v>3746</v>
      </c>
      <c r="R43" s="320">
        <v>1328</v>
      </c>
      <c r="S43" s="320">
        <v>27138276</v>
      </c>
      <c r="T43" s="320">
        <v>874138</v>
      </c>
      <c r="U43" s="320">
        <v>1313899</v>
      </c>
      <c r="V43" s="320" t="s">
        <v>552</v>
      </c>
    </row>
    <row r="44" spans="1:22" ht="18.75" customHeight="1">
      <c r="A44" s="42"/>
      <c r="B44" s="41" t="s">
        <v>333</v>
      </c>
      <c r="C44" s="320">
        <f t="shared" si="8"/>
        <v>77</v>
      </c>
      <c r="D44" s="320">
        <v>73</v>
      </c>
      <c r="E44" s="320">
        <v>4</v>
      </c>
      <c r="F44" s="320">
        <v>3</v>
      </c>
      <c r="G44" s="320">
        <v>13</v>
      </c>
      <c r="H44" s="320">
        <v>15</v>
      </c>
      <c r="I44" s="320">
        <v>29</v>
      </c>
      <c r="J44" s="320">
        <v>4</v>
      </c>
      <c r="K44" s="320">
        <v>4</v>
      </c>
      <c r="L44" s="325">
        <v>8</v>
      </c>
      <c r="M44" s="320">
        <v>1</v>
      </c>
      <c r="N44" s="320">
        <f t="shared" si="9"/>
        <v>1459</v>
      </c>
      <c r="O44" s="320">
        <v>2</v>
      </c>
      <c r="P44" s="320">
        <v>2</v>
      </c>
      <c r="Q44" s="320">
        <v>1203</v>
      </c>
      <c r="R44" s="320">
        <v>252</v>
      </c>
      <c r="S44" s="320">
        <v>11080182</v>
      </c>
      <c r="T44" s="320">
        <v>423160</v>
      </c>
      <c r="U44" s="320">
        <v>590005</v>
      </c>
      <c r="V44" s="325" t="s">
        <v>553</v>
      </c>
    </row>
    <row r="45" spans="1:22" ht="18.75" customHeight="1">
      <c r="A45" s="42"/>
      <c r="B45" s="41" t="s">
        <v>334</v>
      </c>
      <c r="C45" s="320">
        <f t="shared" si="8"/>
        <v>134</v>
      </c>
      <c r="D45" s="320">
        <v>113</v>
      </c>
      <c r="E45" s="325">
        <v>21</v>
      </c>
      <c r="F45" s="325">
        <v>9</v>
      </c>
      <c r="G45" s="325">
        <v>31</v>
      </c>
      <c r="H45" s="325">
        <v>70</v>
      </c>
      <c r="I45" s="325">
        <v>17</v>
      </c>
      <c r="J45" s="325">
        <v>6</v>
      </c>
      <c r="K45" s="325" t="s">
        <v>553</v>
      </c>
      <c r="L45" s="325">
        <v>1</v>
      </c>
      <c r="M45" s="325" t="s">
        <v>553</v>
      </c>
      <c r="N45" s="320">
        <f t="shared" si="9"/>
        <v>1056</v>
      </c>
      <c r="O45" s="320">
        <v>18</v>
      </c>
      <c r="P45" s="325">
        <v>12</v>
      </c>
      <c r="Q45" s="320">
        <v>779</v>
      </c>
      <c r="R45" s="325">
        <v>247</v>
      </c>
      <c r="S45" s="320">
        <v>4298516</v>
      </c>
      <c r="T45" s="325">
        <v>62778</v>
      </c>
      <c r="U45" s="325">
        <v>373497</v>
      </c>
      <c r="V45" s="325" t="s">
        <v>553</v>
      </c>
    </row>
    <row r="46" spans="1:22" ht="18.75" customHeight="1">
      <c r="A46" s="42"/>
      <c r="B46" s="41" t="s">
        <v>434</v>
      </c>
      <c r="C46" s="320">
        <f t="shared" si="8"/>
        <v>20</v>
      </c>
      <c r="D46" s="320">
        <v>14</v>
      </c>
      <c r="E46" s="320">
        <v>6</v>
      </c>
      <c r="F46" s="320">
        <v>6</v>
      </c>
      <c r="G46" s="320">
        <v>6</v>
      </c>
      <c r="H46" s="320">
        <v>4</v>
      </c>
      <c r="I46" s="320">
        <v>2</v>
      </c>
      <c r="J46" s="320">
        <v>2</v>
      </c>
      <c r="K46" s="320" t="s">
        <v>553</v>
      </c>
      <c r="L46" s="325" t="s">
        <v>553</v>
      </c>
      <c r="M46" s="320" t="s">
        <v>553</v>
      </c>
      <c r="N46" s="320">
        <f t="shared" si="9"/>
        <v>129</v>
      </c>
      <c r="O46" s="320">
        <v>6</v>
      </c>
      <c r="P46" s="320">
        <v>2</v>
      </c>
      <c r="Q46" s="320">
        <v>92</v>
      </c>
      <c r="R46" s="320">
        <v>29</v>
      </c>
      <c r="S46" s="320">
        <v>452968</v>
      </c>
      <c r="T46" s="320">
        <v>35420</v>
      </c>
      <c r="U46" s="320">
        <v>65711</v>
      </c>
      <c r="V46" s="325" t="s">
        <v>553</v>
      </c>
    </row>
    <row r="47" spans="1:22" ht="18.75" customHeight="1">
      <c r="A47" s="42"/>
      <c r="B47" s="41" t="s">
        <v>335</v>
      </c>
      <c r="C47" s="320">
        <f t="shared" si="8"/>
        <v>94</v>
      </c>
      <c r="D47" s="320">
        <v>81</v>
      </c>
      <c r="E47" s="320">
        <v>13</v>
      </c>
      <c r="F47" s="320">
        <v>12</v>
      </c>
      <c r="G47" s="320">
        <v>30</v>
      </c>
      <c r="H47" s="320">
        <v>34</v>
      </c>
      <c r="I47" s="320">
        <v>12</v>
      </c>
      <c r="J47" s="320">
        <v>4</v>
      </c>
      <c r="K47" s="320" t="s">
        <v>553</v>
      </c>
      <c r="L47" s="325">
        <v>2</v>
      </c>
      <c r="M47" s="320" t="s">
        <v>553</v>
      </c>
      <c r="N47" s="320">
        <f t="shared" si="9"/>
        <v>731</v>
      </c>
      <c r="O47" s="320">
        <v>13</v>
      </c>
      <c r="P47" s="320">
        <v>8</v>
      </c>
      <c r="Q47" s="320">
        <v>519</v>
      </c>
      <c r="R47" s="320">
        <v>191</v>
      </c>
      <c r="S47" s="320">
        <v>3599148</v>
      </c>
      <c r="T47" s="320">
        <v>66612</v>
      </c>
      <c r="U47" s="320">
        <v>217378</v>
      </c>
      <c r="V47" s="325" t="s">
        <v>553</v>
      </c>
    </row>
    <row r="48" spans="1:22" ht="18.75" customHeight="1">
      <c r="A48" s="42"/>
      <c r="B48" s="41" t="s">
        <v>336</v>
      </c>
      <c r="C48" s="320">
        <f t="shared" si="8"/>
        <v>68</v>
      </c>
      <c r="D48" s="320">
        <v>65</v>
      </c>
      <c r="E48" s="325">
        <v>3</v>
      </c>
      <c r="F48" s="325">
        <v>5</v>
      </c>
      <c r="G48" s="325">
        <v>15</v>
      </c>
      <c r="H48" s="325">
        <v>20</v>
      </c>
      <c r="I48" s="325">
        <v>10</v>
      </c>
      <c r="J48" s="325">
        <v>7</v>
      </c>
      <c r="K48" s="325">
        <v>7</v>
      </c>
      <c r="L48" s="325">
        <v>3</v>
      </c>
      <c r="M48" s="325">
        <v>1</v>
      </c>
      <c r="N48" s="320">
        <f t="shared" si="9"/>
        <v>1051</v>
      </c>
      <c r="O48" s="320">
        <v>3</v>
      </c>
      <c r="P48" s="325">
        <v>2</v>
      </c>
      <c r="Q48" s="320">
        <v>806</v>
      </c>
      <c r="R48" s="325">
        <v>240</v>
      </c>
      <c r="S48" s="320">
        <v>9047035</v>
      </c>
      <c r="T48" s="325">
        <v>73996</v>
      </c>
      <c r="U48" s="325">
        <v>439489</v>
      </c>
      <c r="V48" s="325" t="s">
        <v>553</v>
      </c>
    </row>
    <row r="49" spans="1:22" ht="18.75" customHeight="1">
      <c r="A49" s="42"/>
      <c r="B49" s="188" t="s">
        <v>460</v>
      </c>
      <c r="C49" s="320">
        <f t="shared" si="8"/>
        <v>200</v>
      </c>
      <c r="D49" s="320">
        <v>176</v>
      </c>
      <c r="E49" s="320">
        <v>24</v>
      </c>
      <c r="F49" s="320">
        <v>27</v>
      </c>
      <c r="G49" s="320">
        <v>53</v>
      </c>
      <c r="H49" s="320">
        <v>62</v>
      </c>
      <c r="I49" s="320">
        <v>32</v>
      </c>
      <c r="J49" s="320">
        <v>7</v>
      </c>
      <c r="K49" s="320">
        <v>11</v>
      </c>
      <c r="L49" s="320">
        <v>6</v>
      </c>
      <c r="M49" s="320">
        <v>2</v>
      </c>
      <c r="N49" s="320">
        <f t="shared" si="9"/>
        <v>2219</v>
      </c>
      <c r="O49" s="320">
        <v>26</v>
      </c>
      <c r="P49" s="320">
        <v>11</v>
      </c>
      <c r="Q49" s="320">
        <v>1576</v>
      </c>
      <c r="R49" s="320">
        <v>606</v>
      </c>
      <c r="S49" s="321">
        <v>13162823</v>
      </c>
      <c r="T49" s="320">
        <v>387668</v>
      </c>
      <c r="U49" s="321">
        <v>536001</v>
      </c>
      <c r="V49" s="320" t="s">
        <v>553</v>
      </c>
    </row>
    <row r="50" spans="1:24" ht="18.75" customHeight="1">
      <c r="A50" s="51"/>
      <c r="C50" s="326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19"/>
      <c r="O50" s="327"/>
      <c r="P50" s="327"/>
      <c r="Q50" s="327"/>
      <c r="R50" s="327"/>
      <c r="S50" s="327"/>
      <c r="T50" s="327"/>
      <c r="U50" s="327"/>
      <c r="V50" s="327"/>
      <c r="W50" s="51"/>
      <c r="X50" s="51"/>
    </row>
    <row r="51" spans="1:22" s="156" customFormat="1" ht="18.75" customHeight="1">
      <c r="A51" s="361" t="s">
        <v>454</v>
      </c>
      <c r="B51" s="362"/>
      <c r="C51" s="319">
        <f>SUM(C52:C55)</f>
        <v>605</v>
      </c>
      <c r="D51" s="319">
        <f aca="true" t="shared" si="10" ref="D51:N51">SUM(D52:D55)</f>
        <v>372</v>
      </c>
      <c r="E51" s="319">
        <f t="shared" si="10"/>
        <v>233</v>
      </c>
      <c r="F51" s="319">
        <f t="shared" si="10"/>
        <v>145</v>
      </c>
      <c r="G51" s="319">
        <f t="shared" si="10"/>
        <v>163</v>
      </c>
      <c r="H51" s="319">
        <f t="shared" si="10"/>
        <v>191</v>
      </c>
      <c r="I51" s="319">
        <f t="shared" si="10"/>
        <v>75</v>
      </c>
      <c r="J51" s="319">
        <f t="shared" si="10"/>
        <v>14</v>
      </c>
      <c r="K51" s="319">
        <f t="shared" si="10"/>
        <v>11</v>
      </c>
      <c r="L51" s="319">
        <f t="shared" si="10"/>
        <v>6</v>
      </c>
      <c r="M51" s="319" t="s">
        <v>553</v>
      </c>
      <c r="N51" s="319">
        <f t="shared" si="10"/>
        <v>4157</v>
      </c>
      <c r="O51" s="319">
        <f aca="true" t="shared" si="11" ref="O51:U51">SUM(O52:O55)</f>
        <v>229</v>
      </c>
      <c r="P51" s="319">
        <f t="shared" si="11"/>
        <v>141</v>
      </c>
      <c r="Q51" s="319">
        <f t="shared" si="11"/>
        <v>2784</v>
      </c>
      <c r="R51" s="319">
        <f t="shared" si="11"/>
        <v>1003</v>
      </c>
      <c r="S51" s="319">
        <f t="shared" si="11"/>
        <v>24295558</v>
      </c>
      <c r="T51" s="319">
        <f t="shared" si="11"/>
        <v>227615</v>
      </c>
      <c r="U51" s="319">
        <f t="shared" si="11"/>
        <v>1317115</v>
      </c>
      <c r="V51" s="320" t="s">
        <v>553</v>
      </c>
    </row>
    <row r="52" spans="1:22" ht="18.75" customHeight="1">
      <c r="A52" s="28"/>
      <c r="B52" s="29" t="s">
        <v>337</v>
      </c>
      <c r="C52" s="320">
        <f>SUM(D52:E52)</f>
        <v>148</v>
      </c>
      <c r="D52" s="320">
        <v>95</v>
      </c>
      <c r="E52" s="320">
        <v>53</v>
      </c>
      <c r="F52" s="320">
        <v>26</v>
      </c>
      <c r="G52" s="320">
        <v>52</v>
      </c>
      <c r="H52" s="320">
        <v>52</v>
      </c>
      <c r="I52" s="320">
        <v>12</v>
      </c>
      <c r="J52" s="320">
        <v>5</v>
      </c>
      <c r="K52" s="320">
        <v>1</v>
      </c>
      <c r="L52" s="320" t="s">
        <v>553</v>
      </c>
      <c r="M52" s="319" t="s">
        <v>553</v>
      </c>
      <c r="N52" s="320">
        <f>SUM(O52:R52)</f>
        <v>851</v>
      </c>
      <c r="O52" s="320">
        <v>51</v>
      </c>
      <c r="P52" s="320">
        <v>33</v>
      </c>
      <c r="Q52" s="320">
        <v>550</v>
      </c>
      <c r="R52" s="320">
        <v>217</v>
      </c>
      <c r="S52" s="320">
        <v>6270175</v>
      </c>
      <c r="T52" s="320">
        <v>45825</v>
      </c>
      <c r="U52" s="320">
        <v>561721</v>
      </c>
      <c r="V52" s="320" t="s">
        <v>552</v>
      </c>
    </row>
    <row r="53" spans="1:22" ht="18.75" customHeight="1">
      <c r="A53" s="28"/>
      <c r="B53" s="29" t="s">
        <v>338</v>
      </c>
      <c r="C53" s="320">
        <f>SUM(D53:E53)</f>
        <v>22</v>
      </c>
      <c r="D53" s="320">
        <v>16</v>
      </c>
      <c r="E53" s="320">
        <v>6</v>
      </c>
      <c r="F53" s="320">
        <v>4</v>
      </c>
      <c r="G53" s="320">
        <v>4</v>
      </c>
      <c r="H53" s="320">
        <v>11</v>
      </c>
      <c r="I53" s="320">
        <v>3</v>
      </c>
      <c r="J53" s="320" t="s">
        <v>553</v>
      </c>
      <c r="K53" s="320" t="s">
        <v>553</v>
      </c>
      <c r="L53" s="320" t="s">
        <v>553</v>
      </c>
      <c r="M53" s="320" t="s">
        <v>553</v>
      </c>
      <c r="N53" s="320">
        <f>SUM(O53:R53)</f>
        <v>143</v>
      </c>
      <c r="O53" s="320">
        <v>7</v>
      </c>
      <c r="P53" s="320">
        <v>1</v>
      </c>
      <c r="Q53" s="320">
        <v>93</v>
      </c>
      <c r="R53" s="320">
        <v>42</v>
      </c>
      <c r="S53" s="320">
        <v>1629794</v>
      </c>
      <c r="T53" s="320">
        <v>59336</v>
      </c>
      <c r="U53" s="320">
        <v>23190</v>
      </c>
      <c r="V53" s="320" t="s">
        <v>552</v>
      </c>
    </row>
    <row r="54" spans="1:22" ht="18.75" customHeight="1">
      <c r="A54" s="28"/>
      <c r="B54" s="29" t="s">
        <v>339</v>
      </c>
      <c r="C54" s="320">
        <f>SUM(D54:E54)</f>
        <v>28</v>
      </c>
      <c r="D54" s="320">
        <v>14</v>
      </c>
      <c r="E54" s="320">
        <v>14</v>
      </c>
      <c r="F54" s="320">
        <v>9</v>
      </c>
      <c r="G54" s="320">
        <v>5</v>
      </c>
      <c r="H54" s="320">
        <v>7</v>
      </c>
      <c r="I54" s="320">
        <v>2</v>
      </c>
      <c r="J54" s="320">
        <v>1</v>
      </c>
      <c r="K54" s="320">
        <v>2</v>
      </c>
      <c r="L54" s="320">
        <v>2</v>
      </c>
      <c r="M54" s="320" t="s">
        <v>553</v>
      </c>
      <c r="N54" s="320">
        <f>SUM(O54:R54)</f>
        <v>357</v>
      </c>
      <c r="O54" s="320">
        <v>13</v>
      </c>
      <c r="P54" s="320">
        <v>10</v>
      </c>
      <c r="Q54" s="320">
        <v>275</v>
      </c>
      <c r="R54" s="320">
        <v>59</v>
      </c>
      <c r="S54" s="320">
        <v>893929</v>
      </c>
      <c r="T54" s="320">
        <v>1473</v>
      </c>
      <c r="U54" s="320">
        <v>76576</v>
      </c>
      <c r="V54" s="320" t="s">
        <v>552</v>
      </c>
    </row>
    <row r="55" spans="1:22" ht="18.75" customHeight="1">
      <c r="A55" s="28"/>
      <c r="B55" s="29" t="s">
        <v>340</v>
      </c>
      <c r="C55" s="320">
        <f>SUM(D55:E55)</f>
        <v>407</v>
      </c>
      <c r="D55" s="320">
        <v>247</v>
      </c>
      <c r="E55" s="320">
        <v>160</v>
      </c>
      <c r="F55" s="320">
        <v>106</v>
      </c>
      <c r="G55" s="320">
        <v>102</v>
      </c>
      <c r="H55" s="320">
        <v>121</v>
      </c>
      <c r="I55" s="320">
        <v>58</v>
      </c>
      <c r="J55" s="320">
        <v>8</v>
      </c>
      <c r="K55" s="320">
        <v>8</v>
      </c>
      <c r="L55" s="320">
        <v>4</v>
      </c>
      <c r="M55" s="320" t="s">
        <v>553</v>
      </c>
      <c r="N55" s="320">
        <f>SUM(O55:R55)</f>
        <v>2806</v>
      </c>
      <c r="O55" s="320">
        <v>158</v>
      </c>
      <c r="P55" s="320">
        <v>97</v>
      </c>
      <c r="Q55" s="320">
        <v>1866</v>
      </c>
      <c r="R55" s="320">
        <v>685</v>
      </c>
      <c r="S55" s="320">
        <v>15501660</v>
      </c>
      <c r="T55" s="320">
        <v>120981</v>
      </c>
      <c r="U55" s="320">
        <v>655628</v>
      </c>
      <c r="V55" s="320" t="s">
        <v>552</v>
      </c>
    </row>
    <row r="56" spans="1:22" ht="18.75" customHeight="1">
      <c r="A56" s="28"/>
      <c r="B56" s="3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19"/>
      <c r="O56" s="320"/>
      <c r="P56" s="320"/>
      <c r="Q56" s="320"/>
      <c r="R56" s="320"/>
      <c r="S56" s="320"/>
      <c r="T56" s="320"/>
      <c r="U56" s="320"/>
      <c r="V56" s="320"/>
    </row>
    <row r="57" spans="1:22" s="156" customFormat="1" ht="18.75" customHeight="1">
      <c r="A57" s="361" t="s">
        <v>24</v>
      </c>
      <c r="B57" s="362"/>
      <c r="C57" s="319">
        <f>SUM(C58:C62)</f>
        <v>134</v>
      </c>
      <c r="D57" s="319">
        <f aca="true" t="shared" si="12" ref="D57:K57">SUM(D58:D62)</f>
        <v>35</v>
      </c>
      <c r="E57" s="319">
        <f t="shared" si="12"/>
        <v>99</v>
      </c>
      <c r="F57" s="319">
        <f t="shared" si="12"/>
        <v>52</v>
      </c>
      <c r="G57" s="319">
        <f t="shared" si="12"/>
        <v>45</v>
      </c>
      <c r="H57" s="319">
        <f t="shared" si="12"/>
        <v>27</v>
      </c>
      <c r="I57" s="319">
        <f t="shared" si="12"/>
        <v>7</v>
      </c>
      <c r="J57" s="319">
        <f t="shared" si="12"/>
        <v>1</v>
      </c>
      <c r="K57" s="319">
        <f t="shared" si="12"/>
        <v>2</v>
      </c>
      <c r="L57" s="319" t="s">
        <v>553</v>
      </c>
      <c r="M57" s="319" t="s">
        <v>553</v>
      </c>
      <c r="N57" s="319">
        <f aca="true" t="shared" si="13" ref="N57:U57">SUM(N58:N62)</f>
        <v>592</v>
      </c>
      <c r="O57" s="319">
        <f t="shared" si="13"/>
        <v>104</v>
      </c>
      <c r="P57" s="319">
        <f t="shared" si="13"/>
        <v>72</v>
      </c>
      <c r="Q57" s="319">
        <f t="shared" si="13"/>
        <v>288</v>
      </c>
      <c r="R57" s="319">
        <f t="shared" si="13"/>
        <v>128</v>
      </c>
      <c r="S57" s="319">
        <f t="shared" si="13"/>
        <v>979841</v>
      </c>
      <c r="T57" s="319">
        <f t="shared" si="13"/>
        <v>49122</v>
      </c>
      <c r="U57" s="319">
        <f t="shared" si="13"/>
        <v>42349</v>
      </c>
      <c r="V57" s="320" t="s">
        <v>553</v>
      </c>
    </row>
    <row r="58" spans="1:22" ht="18.75" customHeight="1">
      <c r="A58" s="28"/>
      <c r="B58" s="29" t="s">
        <v>341</v>
      </c>
      <c r="C58" s="320">
        <f>SUM(D58:E58)</f>
        <v>7</v>
      </c>
      <c r="D58" s="320">
        <v>2</v>
      </c>
      <c r="E58" s="320">
        <v>5</v>
      </c>
      <c r="F58" s="320">
        <v>4</v>
      </c>
      <c r="G58" s="320" t="s">
        <v>553</v>
      </c>
      <c r="H58" s="320">
        <v>2</v>
      </c>
      <c r="I58" s="320" t="s">
        <v>553</v>
      </c>
      <c r="J58" s="320" t="s">
        <v>553</v>
      </c>
      <c r="K58" s="320">
        <v>1</v>
      </c>
      <c r="L58" s="320" t="s">
        <v>553</v>
      </c>
      <c r="M58" s="320" t="s">
        <v>553</v>
      </c>
      <c r="N58" s="320">
        <f>SUM(O58:R58)</f>
        <v>58</v>
      </c>
      <c r="O58" s="320">
        <v>6</v>
      </c>
      <c r="P58" s="320">
        <v>5</v>
      </c>
      <c r="Q58" s="320">
        <v>24</v>
      </c>
      <c r="R58" s="320">
        <v>23</v>
      </c>
      <c r="S58" s="320">
        <v>59111</v>
      </c>
      <c r="T58" s="320">
        <v>9015</v>
      </c>
      <c r="U58" s="320">
        <v>4207</v>
      </c>
      <c r="V58" s="320" t="s">
        <v>552</v>
      </c>
    </row>
    <row r="59" spans="1:22" ht="18.75" customHeight="1">
      <c r="A59" s="28"/>
      <c r="B59" s="29" t="s">
        <v>342</v>
      </c>
      <c r="C59" s="320">
        <f>SUM(D59:E59)</f>
        <v>47</v>
      </c>
      <c r="D59" s="320">
        <v>14</v>
      </c>
      <c r="E59" s="320">
        <v>33</v>
      </c>
      <c r="F59" s="320">
        <v>17</v>
      </c>
      <c r="G59" s="320">
        <v>18</v>
      </c>
      <c r="H59" s="320">
        <v>7</v>
      </c>
      <c r="I59" s="320">
        <v>4</v>
      </c>
      <c r="J59" s="325">
        <v>1</v>
      </c>
      <c r="K59" s="325" t="s">
        <v>553</v>
      </c>
      <c r="L59" s="320" t="s">
        <v>553</v>
      </c>
      <c r="M59" s="320" t="s">
        <v>553</v>
      </c>
      <c r="N59" s="320">
        <f>SUM(O59:R59)</f>
        <v>204</v>
      </c>
      <c r="O59" s="320">
        <v>38</v>
      </c>
      <c r="P59" s="320">
        <v>24</v>
      </c>
      <c r="Q59" s="320">
        <v>113</v>
      </c>
      <c r="R59" s="320">
        <v>29</v>
      </c>
      <c r="S59" s="320">
        <v>411030</v>
      </c>
      <c r="T59" s="320">
        <v>36130</v>
      </c>
      <c r="U59" s="320">
        <v>20112</v>
      </c>
      <c r="V59" s="320" t="s">
        <v>552</v>
      </c>
    </row>
    <row r="60" spans="1:22" ht="18.75" customHeight="1">
      <c r="A60" s="28"/>
      <c r="B60" s="29" t="s">
        <v>343</v>
      </c>
      <c r="C60" s="320">
        <f>SUM(D60:E60)</f>
        <v>18</v>
      </c>
      <c r="D60" s="320">
        <v>3</v>
      </c>
      <c r="E60" s="320">
        <v>15</v>
      </c>
      <c r="F60" s="320">
        <v>5</v>
      </c>
      <c r="G60" s="320">
        <v>8</v>
      </c>
      <c r="H60" s="320">
        <v>5</v>
      </c>
      <c r="I60" s="320" t="s">
        <v>553</v>
      </c>
      <c r="J60" s="320" t="s">
        <v>553</v>
      </c>
      <c r="K60" s="320" t="s">
        <v>553</v>
      </c>
      <c r="L60" s="320" t="s">
        <v>553</v>
      </c>
      <c r="M60" s="320" t="s">
        <v>553</v>
      </c>
      <c r="N60" s="320">
        <f>SUM(O60:R60)</f>
        <v>72</v>
      </c>
      <c r="O60" s="320">
        <v>15</v>
      </c>
      <c r="P60" s="320">
        <v>11</v>
      </c>
      <c r="Q60" s="320">
        <v>28</v>
      </c>
      <c r="R60" s="320">
        <v>18</v>
      </c>
      <c r="S60" s="320">
        <v>117694</v>
      </c>
      <c r="T60" s="320">
        <v>294</v>
      </c>
      <c r="U60" s="320">
        <v>6905</v>
      </c>
      <c r="V60" s="320" t="s">
        <v>552</v>
      </c>
    </row>
    <row r="61" spans="1:22" ht="18.75" customHeight="1">
      <c r="A61" s="28"/>
      <c r="B61" s="29" t="s">
        <v>344</v>
      </c>
      <c r="C61" s="320">
        <f>SUM(D61:E61)</f>
        <v>50</v>
      </c>
      <c r="D61" s="320">
        <v>13</v>
      </c>
      <c r="E61" s="320">
        <v>37</v>
      </c>
      <c r="F61" s="320">
        <v>19</v>
      </c>
      <c r="G61" s="320">
        <v>18</v>
      </c>
      <c r="H61" s="320">
        <v>10</v>
      </c>
      <c r="I61" s="320">
        <v>3</v>
      </c>
      <c r="J61" s="325" t="s">
        <v>553</v>
      </c>
      <c r="K61" s="325" t="s">
        <v>553</v>
      </c>
      <c r="L61" s="325" t="s">
        <v>553</v>
      </c>
      <c r="M61" s="325" t="s">
        <v>553</v>
      </c>
      <c r="N61" s="320">
        <f>SUM(O61:R61)</f>
        <v>196</v>
      </c>
      <c r="O61" s="320">
        <v>36</v>
      </c>
      <c r="P61" s="320">
        <v>29</v>
      </c>
      <c r="Q61" s="320">
        <v>94</v>
      </c>
      <c r="R61" s="320">
        <v>37</v>
      </c>
      <c r="S61" s="320">
        <v>310788</v>
      </c>
      <c r="T61" s="320">
        <v>3114</v>
      </c>
      <c r="U61" s="320">
        <v>7696</v>
      </c>
      <c r="V61" s="320" t="s">
        <v>552</v>
      </c>
    </row>
    <row r="62" spans="1:22" ht="18.75" customHeight="1">
      <c r="A62" s="28"/>
      <c r="B62" s="44" t="s">
        <v>345</v>
      </c>
      <c r="C62" s="320">
        <f>SUM(D62:E62)</f>
        <v>12</v>
      </c>
      <c r="D62" s="320">
        <v>3</v>
      </c>
      <c r="E62" s="320">
        <v>9</v>
      </c>
      <c r="F62" s="320">
        <v>7</v>
      </c>
      <c r="G62" s="320">
        <v>1</v>
      </c>
      <c r="H62" s="320">
        <v>3</v>
      </c>
      <c r="I62" s="320" t="s">
        <v>553</v>
      </c>
      <c r="J62" s="320" t="s">
        <v>553</v>
      </c>
      <c r="K62" s="320">
        <v>1</v>
      </c>
      <c r="L62" s="320" t="s">
        <v>553</v>
      </c>
      <c r="M62" s="320" t="s">
        <v>553</v>
      </c>
      <c r="N62" s="320">
        <f>SUM(O62:R62)</f>
        <v>62</v>
      </c>
      <c r="O62" s="320">
        <v>9</v>
      </c>
      <c r="P62" s="320">
        <v>3</v>
      </c>
      <c r="Q62" s="320">
        <v>29</v>
      </c>
      <c r="R62" s="320">
        <v>21</v>
      </c>
      <c r="S62" s="320">
        <v>81218</v>
      </c>
      <c r="T62" s="320">
        <v>569</v>
      </c>
      <c r="U62" s="320">
        <v>3429</v>
      </c>
      <c r="V62" s="320" t="s">
        <v>552</v>
      </c>
    </row>
    <row r="63" spans="1:22" ht="18.75" customHeight="1">
      <c r="A63" s="28"/>
      <c r="B63" s="29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</row>
    <row r="64" spans="1:22" s="156" customFormat="1" ht="18.75" customHeight="1">
      <c r="A64" s="484" t="s">
        <v>346</v>
      </c>
      <c r="B64" s="485"/>
      <c r="C64" s="328">
        <f>SUM('124'!C9,'124'!C19,'124'!C28,'124'!C39,'124'!C44,'124'!C52)</f>
        <v>2197</v>
      </c>
      <c r="D64" s="329">
        <f>SUM('124'!D9,'124'!D19,'124'!D28,'124'!D39,'124'!D44,'124'!D52)</f>
        <v>1467</v>
      </c>
      <c r="E64" s="329">
        <f>SUM('124'!E9,'124'!E19,'124'!E28,'124'!E39,'124'!E44,'124'!E52)</f>
        <v>730</v>
      </c>
      <c r="F64" s="330">
        <v>424</v>
      </c>
      <c r="G64" s="330">
        <v>530</v>
      </c>
      <c r="H64" s="330">
        <v>615</v>
      </c>
      <c r="I64" s="330">
        <v>404</v>
      </c>
      <c r="J64" s="330">
        <v>96</v>
      </c>
      <c r="K64" s="330">
        <v>81</v>
      </c>
      <c r="L64" s="330">
        <v>36</v>
      </c>
      <c r="M64" s="330">
        <v>12</v>
      </c>
      <c r="N64" s="331">
        <v>21427</v>
      </c>
      <c r="O64" s="329">
        <f>SUM('124'!O9,'124'!O19,'124'!O28,'124'!O39,'124'!O44,'124'!O52)</f>
        <v>706</v>
      </c>
      <c r="P64" s="329">
        <f>SUM('124'!P9,'124'!P19,'124'!P28,'124'!P39,'124'!P44,'124'!P52)</f>
        <v>548</v>
      </c>
      <c r="Q64" s="332">
        <v>12681</v>
      </c>
      <c r="R64" s="333">
        <v>7492</v>
      </c>
      <c r="S64" s="329">
        <f>SUM('124'!S9,'124'!S19,'124'!S28,'124'!S39,'124'!S44,'124'!S52)</f>
        <v>151360092</v>
      </c>
      <c r="T64" s="333">
        <v>445686</v>
      </c>
      <c r="U64" s="329">
        <f>SUM('124'!U9,'124'!U19,'124'!U28,'124'!U39,'124'!U44,'124'!U52)</f>
        <v>6158817</v>
      </c>
      <c r="V64" s="329" t="s">
        <v>553</v>
      </c>
    </row>
    <row r="65" spans="1:13" ht="18.75" customHeight="1">
      <c r="A65" s="25" t="s">
        <v>425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8.75" customHeight="1">
      <c r="A66" s="25" t="s">
        <v>426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8.75" customHeight="1">
      <c r="A67" s="25" t="s">
        <v>427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3" ht="18.75" customHeight="1">
      <c r="A68" s="25" t="s">
        <v>348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ht="18.75" customHeight="1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ht="18.75" customHeight="1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3" ht="18.75" customHeight="1">
      <c r="A71" s="51"/>
      <c r="B71" s="51"/>
      <c r="C71" s="55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3" ht="18.75" customHeight="1">
      <c r="A72" s="51"/>
      <c r="B72" s="51"/>
      <c r="C72" s="51"/>
    </row>
    <row r="73" spans="1:3" ht="18.75" customHeight="1">
      <c r="A73" s="51"/>
      <c r="B73" s="51"/>
      <c r="C73" s="51"/>
    </row>
    <row r="74" spans="1:3" ht="18.75" customHeight="1">
      <c r="A74" s="51"/>
      <c r="B74" s="51"/>
      <c r="C74" s="51"/>
    </row>
    <row r="75" spans="1:3" ht="18.75" customHeight="1">
      <c r="A75" s="68"/>
      <c r="B75" s="69"/>
      <c r="C75" s="51"/>
    </row>
    <row r="76" spans="1:3" ht="18.75" customHeight="1">
      <c r="A76" s="28"/>
      <c r="B76" s="70"/>
      <c r="C76" s="51"/>
    </row>
    <row r="77" spans="1:3" ht="18.75" customHeight="1">
      <c r="A77" s="28"/>
      <c r="B77" s="70"/>
      <c r="C77" s="51"/>
    </row>
    <row r="78" spans="1:3" ht="18.75" customHeight="1">
      <c r="A78" s="51"/>
      <c r="B78" s="51"/>
      <c r="C78" s="51"/>
    </row>
    <row r="79" spans="1:3" ht="18.75" customHeight="1">
      <c r="A79" s="68"/>
      <c r="B79" s="69"/>
      <c r="C79" s="51"/>
    </row>
    <row r="80" spans="1:3" ht="18.75" customHeight="1">
      <c r="A80" s="28"/>
      <c r="B80" s="70"/>
      <c r="C80" s="51"/>
    </row>
    <row r="81" spans="1:3" ht="18.75" customHeight="1">
      <c r="A81" s="53"/>
      <c r="B81" s="43"/>
      <c r="C81" s="51"/>
    </row>
    <row r="82" spans="1:3" ht="18.75" customHeight="1">
      <c r="A82" s="42"/>
      <c r="B82" s="43"/>
      <c r="C82" s="51"/>
    </row>
    <row r="83" spans="1:3" ht="18.75" customHeight="1">
      <c r="A83" s="42"/>
      <c r="B83" s="43"/>
      <c r="C83" s="51"/>
    </row>
    <row r="84" spans="1:3" ht="18.75" customHeight="1">
      <c r="A84" s="42"/>
      <c r="B84" s="43"/>
      <c r="C84" s="51"/>
    </row>
    <row r="85" spans="1:3" ht="18.75" customHeight="1">
      <c r="A85" s="71"/>
      <c r="B85" s="71"/>
      <c r="C85" s="51"/>
    </row>
    <row r="86" spans="1:3" ht="18.75" customHeight="1">
      <c r="A86" s="42"/>
      <c r="B86" s="43"/>
      <c r="C86" s="51"/>
    </row>
    <row r="87" spans="1:3" ht="18.75" customHeight="1">
      <c r="A87" s="42"/>
      <c r="B87" s="43"/>
      <c r="C87" s="51"/>
    </row>
    <row r="88" spans="1:3" ht="18.75" customHeight="1">
      <c r="A88" s="42"/>
      <c r="B88" s="43"/>
      <c r="C88" s="51"/>
    </row>
    <row r="89" spans="1:3" ht="18.75" customHeight="1">
      <c r="A89" s="42"/>
      <c r="B89" s="43"/>
      <c r="C89" s="51"/>
    </row>
    <row r="90" spans="1:3" ht="18.75" customHeight="1">
      <c r="A90" s="42"/>
      <c r="B90" s="43"/>
      <c r="C90" s="51"/>
    </row>
    <row r="91" spans="1:3" ht="18.75" customHeight="1">
      <c r="A91" s="71"/>
      <c r="B91" s="71"/>
      <c r="C91" s="51"/>
    </row>
    <row r="92" spans="1:3" ht="18.75" customHeight="1">
      <c r="A92" s="42"/>
      <c r="B92" s="43"/>
      <c r="C92" s="51"/>
    </row>
    <row r="93" spans="1:3" ht="18.75" customHeight="1">
      <c r="A93" s="28"/>
      <c r="B93" s="70"/>
      <c r="C93" s="51"/>
    </row>
    <row r="94" spans="1:3" ht="18.75" customHeight="1">
      <c r="A94" s="28"/>
      <c r="B94" s="70"/>
      <c r="C94" s="51"/>
    </row>
    <row r="95" spans="1:3" ht="18.75" customHeight="1">
      <c r="A95" s="28"/>
      <c r="B95" s="70"/>
      <c r="C95" s="51"/>
    </row>
    <row r="96" spans="1:3" ht="18.75" customHeight="1">
      <c r="A96" s="51"/>
      <c r="B96" s="51"/>
      <c r="C96" s="51"/>
    </row>
    <row r="97" spans="1:3" ht="18.75" customHeight="1">
      <c r="A97" s="68"/>
      <c r="B97" s="69"/>
      <c r="C97" s="51"/>
    </row>
    <row r="98" spans="1:3" ht="18.75" customHeight="1">
      <c r="A98" s="28"/>
      <c r="B98" s="70"/>
      <c r="C98" s="51"/>
    </row>
    <row r="99" spans="1:3" ht="18.75" customHeight="1">
      <c r="A99" s="68"/>
      <c r="B99" s="69"/>
      <c r="C99" s="51"/>
    </row>
    <row r="100" spans="1:3" ht="18.75" customHeight="1">
      <c r="A100" s="28"/>
      <c r="B100" s="70"/>
      <c r="C100" s="51"/>
    </row>
    <row r="101" spans="1:3" s="2" customFormat="1" ht="18.75" customHeight="1">
      <c r="A101" s="28"/>
      <c r="B101" s="32"/>
      <c r="C101" s="72"/>
    </row>
    <row r="102" spans="1:3" s="2" customFormat="1" ht="18.75" customHeight="1">
      <c r="A102" s="73"/>
      <c r="B102" s="73"/>
      <c r="C102" s="72"/>
    </row>
    <row r="103" spans="1:3" ht="18.75" customHeight="1">
      <c r="A103" s="482"/>
      <c r="B103" s="483"/>
      <c r="C103" s="51"/>
    </row>
    <row r="104" spans="1:3" ht="18.75" customHeight="1">
      <c r="A104" s="28"/>
      <c r="B104" s="70"/>
      <c r="C104" s="51"/>
    </row>
    <row r="105" spans="1:3" ht="18.75" customHeight="1">
      <c r="A105" s="28"/>
      <c r="B105" s="70"/>
      <c r="C105" s="51"/>
    </row>
    <row r="106" spans="1:3" ht="18.75" customHeight="1">
      <c r="A106" s="28"/>
      <c r="B106" s="70"/>
      <c r="C106" s="51"/>
    </row>
    <row r="107" spans="1:3" ht="18.75" customHeight="1">
      <c r="A107" s="28"/>
      <c r="B107" s="70"/>
      <c r="C107" s="51"/>
    </row>
    <row r="108" spans="1:3" ht="18.75" customHeight="1">
      <c r="A108" s="28"/>
      <c r="B108" s="70"/>
      <c r="C108" s="51"/>
    </row>
    <row r="109" spans="1:3" ht="18.75" customHeight="1">
      <c r="A109" s="51"/>
      <c r="B109" s="51"/>
      <c r="C109" s="51"/>
    </row>
    <row r="110" spans="1:3" ht="18.75" customHeight="1">
      <c r="A110" s="51"/>
      <c r="B110" s="51"/>
      <c r="C110" s="51"/>
    </row>
    <row r="111" spans="1:3" ht="18.75" customHeight="1">
      <c r="A111" s="51"/>
      <c r="B111" s="51"/>
      <c r="C111" s="51"/>
    </row>
    <row r="112" spans="1:3" ht="18.75" customHeight="1">
      <c r="A112" s="51"/>
      <c r="B112" s="51"/>
      <c r="C112" s="51"/>
    </row>
    <row r="113" spans="1:3" ht="18.75" customHeight="1">
      <c r="A113" s="51"/>
      <c r="B113" s="51"/>
      <c r="C113" s="51"/>
    </row>
    <row r="114" spans="1:3" ht="18.75" customHeight="1">
      <c r="A114" s="51"/>
      <c r="B114" s="51"/>
      <c r="C114" s="51"/>
    </row>
    <row r="115" spans="1:3" ht="18.75" customHeight="1">
      <c r="A115" s="51"/>
      <c r="B115" s="51"/>
      <c r="C115" s="51"/>
    </row>
    <row r="116" spans="1:3" ht="18.75" customHeight="1">
      <c r="A116" s="51"/>
      <c r="B116" s="51"/>
      <c r="C116" s="51"/>
    </row>
    <row r="117" spans="1:3" ht="18.75" customHeight="1">
      <c r="A117" s="51"/>
      <c r="B117" s="51"/>
      <c r="C117" s="51"/>
    </row>
    <row r="118" spans="1:3" ht="18.75" customHeight="1">
      <c r="A118" s="51"/>
      <c r="B118" s="51"/>
      <c r="C118" s="51"/>
    </row>
    <row r="119" spans="1:3" ht="18.75" customHeight="1">
      <c r="A119" s="51"/>
      <c r="B119" s="51"/>
      <c r="C119" s="51"/>
    </row>
    <row r="120" spans="1:3" ht="18.75" customHeight="1">
      <c r="A120" s="51"/>
      <c r="B120" s="51"/>
      <c r="C120" s="51"/>
    </row>
    <row r="121" spans="1:3" ht="18.75" customHeight="1">
      <c r="A121" s="51"/>
      <c r="B121" s="51"/>
      <c r="C121" s="51"/>
    </row>
    <row r="122" spans="1:3" ht="18.75" customHeight="1">
      <c r="A122" s="51"/>
      <c r="B122" s="51"/>
      <c r="C122" s="51"/>
    </row>
    <row r="123" spans="1:3" ht="18.75" customHeight="1">
      <c r="A123" s="51"/>
      <c r="B123" s="51"/>
      <c r="C123" s="51"/>
    </row>
    <row r="124" spans="1:3" ht="18.75" customHeight="1">
      <c r="A124" s="51"/>
      <c r="B124" s="51"/>
      <c r="C124" s="51"/>
    </row>
    <row r="125" spans="1:3" ht="18.75" customHeight="1">
      <c r="A125" s="51"/>
      <c r="B125" s="51"/>
      <c r="C125" s="51"/>
    </row>
    <row r="126" spans="1:3" ht="18.75" customHeight="1">
      <c r="A126" s="51"/>
      <c r="B126" s="51"/>
      <c r="C126" s="51"/>
    </row>
    <row r="127" spans="1:3" ht="18.75" customHeight="1">
      <c r="A127" s="51"/>
      <c r="B127" s="51"/>
      <c r="C127" s="51"/>
    </row>
    <row r="128" spans="1:3" ht="18.75" customHeight="1">
      <c r="A128" s="51"/>
      <c r="B128" s="51"/>
      <c r="C128" s="51"/>
    </row>
    <row r="129" spans="1:3" ht="18.75" customHeight="1">
      <c r="A129" s="51"/>
      <c r="B129" s="51"/>
      <c r="C129" s="51"/>
    </row>
    <row r="130" spans="1:3" ht="18.75" customHeight="1">
      <c r="A130" s="51"/>
      <c r="B130" s="51"/>
      <c r="C130" s="51"/>
    </row>
    <row r="131" spans="1:3" ht="18.75" customHeight="1">
      <c r="A131" s="51"/>
      <c r="B131" s="51"/>
      <c r="C131" s="51"/>
    </row>
    <row r="132" spans="1:3" ht="18.75" customHeight="1">
      <c r="A132" s="51"/>
      <c r="B132" s="51"/>
      <c r="C132" s="51"/>
    </row>
    <row r="133" spans="1:3" ht="18.75" customHeight="1">
      <c r="A133" s="51"/>
      <c r="B133" s="51"/>
      <c r="C133" s="51"/>
    </row>
    <row r="134" spans="1:3" ht="18.75" customHeight="1">
      <c r="A134" s="51"/>
      <c r="B134" s="51"/>
      <c r="C134" s="51"/>
    </row>
    <row r="135" spans="1:3" ht="18.75" customHeight="1">
      <c r="A135" s="51"/>
      <c r="B135" s="51"/>
      <c r="C135" s="51"/>
    </row>
    <row r="136" spans="1:3" ht="18.75" customHeight="1">
      <c r="A136" s="51"/>
      <c r="B136" s="51"/>
      <c r="C136" s="51"/>
    </row>
    <row r="137" spans="1:3" ht="18.75" customHeight="1">
      <c r="A137" s="51"/>
      <c r="B137" s="51"/>
      <c r="C137" s="51"/>
    </row>
    <row r="138" spans="1:3" ht="18.75" customHeight="1">
      <c r="A138" s="51"/>
      <c r="B138" s="51"/>
      <c r="C138" s="51"/>
    </row>
    <row r="139" spans="1:3" ht="18.75" customHeight="1">
      <c r="A139" s="51"/>
      <c r="B139" s="51"/>
      <c r="C139" s="51"/>
    </row>
    <row r="140" spans="1:3" ht="18.75" customHeight="1">
      <c r="A140" s="51"/>
      <c r="B140" s="51"/>
      <c r="C140" s="51"/>
    </row>
    <row r="141" spans="1:3" ht="18.75" customHeight="1">
      <c r="A141" s="51"/>
      <c r="B141" s="51"/>
      <c r="C141" s="51"/>
    </row>
    <row r="142" spans="1:3" ht="18.75" customHeight="1">
      <c r="A142" s="51"/>
      <c r="B142" s="51"/>
      <c r="C142" s="51"/>
    </row>
    <row r="143" spans="1:3" ht="18.75" customHeight="1">
      <c r="A143" s="51"/>
      <c r="B143" s="51"/>
      <c r="C143" s="51"/>
    </row>
    <row r="144" spans="1:3" ht="18.75" customHeight="1">
      <c r="A144" s="51"/>
      <c r="B144" s="51"/>
      <c r="C144" s="51"/>
    </row>
    <row r="145" spans="1:3" ht="18.75" customHeight="1">
      <c r="A145" s="51"/>
      <c r="B145" s="51"/>
      <c r="C145" s="51"/>
    </row>
    <row r="146" spans="1:3" ht="18.75" customHeight="1">
      <c r="A146" s="51"/>
      <c r="B146" s="51"/>
      <c r="C146" s="51"/>
    </row>
    <row r="147" spans="1:3" ht="18.75" customHeight="1">
      <c r="A147" s="51"/>
      <c r="B147" s="51"/>
      <c r="C147" s="51"/>
    </row>
    <row r="148" spans="1:3" ht="18.75" customHeight="1">
      <c r="A148" s="51"/>
      <c r="B148" s="51"/>
      <c r="C148" s="51"/>
    </row>
    <row r="149" spans="1:3" ht="18.75" customHeight="1">
      <c r="A149" s="51"/>
      <c r="B149" s="51"/>
      <c r="C149" s="51"/>
    </row>
    <row r="150" spans="1:3" ht="18.75" customHeight="1">
      <c r="A150" s="51"/>
      <c r="B150" s="51"/>
      <c r="C150" s="51"/>
    </row>
    <row r="151" spans="1:3" ht="18.75" customHeight="1">
      <c r="A151" s="51"/>
      <c r="B151" s="51"/>
      <c r="C151" s="51"/>
    </row>
    <row r="152" spans="1:3" ht="18.75" customHeight="1">
      <c r="A152" s="51"/>
      <c r="B152" s="51"/>
      <c r="C152" s="51"/>
    </row>
    <row r="153" spans="1:3" ht="18.75" customHeight="1">
      <c r="A153" s="51"/>
      <c r="B153" s="51"/>
      <c r="C153" s="51"/>
    </row>
    <row r="154" spans="1:3" ht="18.75" customHeight="1">
      <c r="A154" s="51"/>
      <c r="B154" s="51"/>
      <c r="C154" s="51"/>
    </row>
    <row r="155" spans="1:3" ht="18.75" customHeight="1">
      <c r="A155" s="51"/>
      <c r="B155" s="51"/>
      <c r="C155" s="51"/>
    </row>
    <row r="156" spans="1:3" ht="18.75" customHeight="1">
      <c r="A156" s="51"/>
      <c r="B156" s="51"/>
      <c r="C156" s="51"/>
    </row>
    <row r="157" spans="1:3" ht="18.75" customHeight="1">
      <c r="A157" s="51"/>
      <c r="B157" s="51"/>
      <c r="C157" s="51"/>
    </row>
    <row r="158" spans="1:3" ht="18.75" customHeight="1">
      <c r="A158" s="51"/>
      <c r="B158" s="51"/>
      <c r="C158" s="51"/>
    </row>
    <row r="159" spans="1:3" ht="18.75" customHeight="1">
      <c r="A159" s="51"/>
      <c r="B159" s="51"/>
      <c r="C159" s="51"/>
    </row>
    <row r="160" spans="1:3" ht="18.75" customHeight="1">
      <c r="A160" s="51"/>
      <c r="B160" s="51"/>
      <c r="C160" s="51"/>
    </row>
    <row r="161" spans="1:3" ht="18.75" customHeight="1">
      <c r="A161" s="51"/>
      <c r="B161" s="51"/>
      <c r="C161" s="51"/>
    </row>
    <row r="162" spans="1:3" ht="18.75" customHeight="1">
      <c r="A162" s="51"/>
      <c r="B162" s="51"/>
      <c r="C162" s="51"/>
    </row>
    <row r="163" spans="1:3" ht="18.75" customHeight="1">
      <c r="A163" s="51"/>
      <c r="B163" s="51"/>
      <c r="C163" s="51"/>
    </row>
    <row r="164" spans="1:3" ht="18.75" customHeight="1">
      <c r="A164" s="51"/>
      <c r="B164" s="51"/>
      <c r="C164" s="51"/>
    </row>
    <row r="165" spans="1:3" ht="18.75" customHeight="1">
      <c r="A165" s="51"/>
      <c r="B165" s="51"/>
      <c r="C165" s="51"/>
    </row>
    <row r="166" spans="1:3" ht="18.75" customHeight="1">
      <c r="A166" s="51"/>
      <c r="B166" s="51"/>
      <c r="C166" s="51"/>
    </row>
    <row r="167" spans="1:3" ht="18.75" customHeight="1">
      <c r="A167" s="51"/>
      <c r="B167" s="51"/>
      <c r="C167" s="51"/>
    </row>
    <row r="168" spans="1:3" ht="18.75" customHeight="1">
      <c r="A168" s="51"/>
      <c r="B168" s="51"/>
      <c r="C168" s="51"/>
    </row>
    <row r="169" spans="1:3" ht="18.75" customHeight="1">
      <c r="A169" s="51"/>
      <c r="B169" s="51"/>
      <c r="C169" s="51"/>
    </row>
    <row r="170" spans="1:3" ht="18.75" customHeight="1">
      <c r="A170" s="51"/>
      <c r="B170" s="51"/>
      <c r="C170" s="51"/>
    </row>
    <row r="171" spans="1:3" ht="18.75" customHeight="1">
      <c r="A171" s="51"/>
      <c r="B171" s="51"/>
      <c r="C171" s="51"/>
    </row>
    <row r="172" spans="1:3" ht="18.75" customHeight="1">
      <c r="A172" s="51"/>
      <c r="B172" s="51"/>
      <c r="C172" s="51"/>
    </row>
    <row r="173" spans="1:3" ht="18.75" customHeight="1">
      <c r="A173" s="51"/>
      <c r="B173" s="51"/>
      <c r="C173" s="51"/>
    </row>
    <row r="174" spans="1:3" ht="18.75" customHeight="1">
      <c r="A174" s="51"/>
      <c r="B174" s="51"/>
      <c r="C174" s="51"/>
    </row>
    <row r="175" spans="1:3" ht="18.75" customHeight="1">
      <c r="A175" s="51"/>
      <c r="B175" s="51"/>
      <c r="C175" s="51"/>
    </row>
    <row r="176" spans="1:3" ht="18.75" customHeight="1">
      <c r="A176" s="51"/>
      <c r="B176" s="51"/>
      <c r="C176" s="51"/>
    </row>
    <row r="177" spans="1:3" ht="18.75" customHeight="1">
      <c r="A177" s="51"/>
      <c r="B177" s="51"/>
      <c r="C177" s="51"/>
    </row>
    <row r="178" spans="1:3" ht="18.75" customHeight="1">
      <c r="A178" s="51"/>
      <c r="B178" s="51"/>
      <c r="C178" s="51"/>
    </row>
    <row r="179" spans="1:3" ht="18.75" customHeight="1">
      <c r="A179" s="51"/>
      <c r="B179" s="51"/>
      <c r="C179" s="51"/>
    </row>
    <row r="180" spans="1:3" ht="18.75" customHeight="1">
      <c r="A180" s="51"/>
      <c r="B180" s="51"/>
      <c r="C180" s="51"/>
    </row>
    <row r="181" spans="1:3" ht="18.75" customHeight="1">
      <c r="A181" s="51"/>
      <c r="B181" s="51"/>
      <c r="C181" s="51"/>
    </row>
    <row r="182" spans="1:3" ht="18.75" customHeight="1">
      <c r="A182" s="51"/>
      <c r="B182" s="51"/>
      <c r="C182" s="51"/>
    </row>
    <row r="183" spans="1:3" ht="18.75" customHeight="1">
      <c r="A183" s="51"/>
      <c r="B183" s="51"/>
      <c r="C183" s="51"/>
    </row>
    <row r="184" spans="1:3" ht="18.75" customHeight="1">
      <c r="A184" s="51"/>
      <c r="B184" s="51"/>
      <c r="C184" s="51"/>
    </row>
    <row r="185" spans="1:3" ht="18.75" customHeight="1">
      <c r="A185" s="51"/>
      <c r="B185" s="51"/>
      <c r="C185" s="51"/>
    </row>
    <row r="186" spans="1:3" ht="18.75" customHeight="1">
      <c r="A186" s="51"/>
      <c r="B186" s="51"/>
      <c r="C186" s="51"/>
    </row>
    <row r="187" spans="1:3" ht="18.75" customHeight="1">
      <c r="A187" s="51"/>
      <c r="B187" s="51"/>
      <c r="C187" s="51"/>
    </row>
    <row r="188" spans="1:3" ht="18.75" customHeight="1">
      <c r="A188" s="51"/>
      <c r="B188" s="51"/>
      <c r="C188" s="51"/>
    </row>
  </sheetData>
  <sheetProtection/>
  <mergeCells count="26">
    <mergeCell ref="A57:B57"/>
    <mergeCell ref="A34:B34"/>
    <mergeCell ref="A42:B42"/>
    <mergeCell ref="A51:B51"/>
    <mergeCell ref="A4:V4"/>
    <mergeCell ref="A10:B10"/>
    <mergeCell ref="A12:B12"/>
    <mergeCell ref="F7:M7"/>
    <mergeCell ref="Q7:R7"/>
    <mergeCell ref="O7:P7"/>
    <mergeCell ref="A103:B103"/>
    <mergeCell ref="A19:B19"/>
    <mergeCell ref="A64:B64"/>
    <mergeCell ref="A21:B21"/>
    <mergeCell ref="A27:B27"/>
    <mergeCell ref="U6:U8"/>
    <mergeCell ref="C7:C8"/>
    <mergeCell ref="D7:E7"/>
    <mergeCell ref="N6:R6"/>
    <mergeCell ref="N7:N8"/>
    <mergeCell ref="A15:B15"/>
    <mergeCell ref="A14:B14"/>
    <mergeCell ref="A6:B8"/>
    <mergeCell ref="C6:M6"/>
    <mergeCell ref="S6:S8"/>
    <mergeCell ref="T6:T8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75" zoomScaleNormal="75" zoomScaleSheetLayoutView="70" zoomScalePageLayoutView="0" workbookViewId="0" topLeftCell="A1">
      <selection activeCell="A3" sqref="A3:V3"/>
    </sheetView>
  </sheetViews>
  <sheetFormatPr defaultColWidth="10.59765625" defaultRowHeight="17.25" customHeight="1"/>
  <cols>
    <col min="1" max="1" width="2.59765625" style="25" customWidth="1"/>
    <col min="2" max="2" width="42.59765625" style="25" customWidth="1"/>
    <col min="3" max="13" width="9.59765625" style="25" customWidth="1"/>
    <col min="14" max="14" width="15.5" style="25" bestFit="1" customWidth="1"/>
    <col min="15" max="15" width="14.8984375" style="25" customWidth="1"/>
    <col min="16" max="17" width="13.59765625" style="25" customWidth="1"/>
    <col min="18" max="18" width="14.09765625" style="25" customWidth="1"/>
    <col min="19" max="19" width="19.19921875" style="25" customWidth="1"/>
    <col min="20" max="20" width="18" style="25" bestFit="1" customWidth="1"/>
    <col min="21" max="21" width="15.09765625" style="25" bestFit="1" customWidth="1"/>
    <col min="22" max="22" width="18" style="25" bestFit="1" customWidth="1"/>
    <col min="23" max="16384" width="10.59765625" style="25" customWidth="1"/>
  </cols>
  <sheetData>
    <row r="1" spans="1:22" s="4" customFormat="1" ht="18" customHeight="1">
      <c r="A1" s="3" t="s">
        <v>381</v>
      </c>
      <c r="V1" s="5" t="s">
        <v>382</v>
      </c>
    </row>
    <row r="2" spans="1:22" ht="18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</row>
    <row r="3" spans="1:22" ht="18" customHeight="1">
      <c r="A3" s="466" t="s">
        <v>559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</row>
    <row r="4" spans="1:22" ht="18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2" t="s">
        <v>359</v>
      </c>
    </row>
    <row r="5" spans="1:22" ht="18" customHeight="1">
      <c r="A5" s="499" t="s">
        <v>373</v>
      </c>
      <c r="B5" s="500"/>
      <c r="C5" s="473" t="s">
        <v>521</v>
      </c>
      <c r="D5" s="474"/>
      <c r="E5" s="474"/>
      <c r="F5" s="474"/>
      <c r="G5" s="474"/>
      <c r="H5" s="474"/>
      <c r="I5" s="474"/>
      <c r="J5" s="474"/>
      <c r="K5" s="474"/>
      <c r="L5" s="474"/>
      <c r="M5" s="475"/>
      <c r="N5" s="505" t="s">
        <v>167</v>
      </c>
      <c r="O5" s="506"/>
      <c r="P5" s="506"/>
      <c r="Q5" s="506"/>
      <c r="R5" s="507"/>
      <c r="S5" s="476" t="s">
        <v>463</v>
      </c>
      <c r="T5" s="508" t="s">
        <v>164</v>
      </c>
      <c r="U5" s="509" t="s">
        <v>165</v>
      </c>
      <c r="V5" s="63" t="s">
        <v>51</v>
      </c>
    </row>
    <row r="6" spans="1:22" ht="18" customHeight="1">
      <c r="A6" s="501"/>
      <c r="B6" s="502"/>
      <c r="C6" s="489" t="s">
        <v>48</v>
      </c>
      <c r="D6" s="491" t="s">
        <v>49</v>
      </c>
      <c r="E6" s="492"/>
      <c r="F6" s="491" t="s">
        <v>50</v>
      </c>
      <c r="G6" s="498"/>
      <c r="H6" s="498"/>
      <c r="I6" s="498"/>
      <c r="J6" s="498"/>
      <c r="K6" s="498"/>
      <c r="L6" s="498"/>
      <c r="M6" s="493"/>
      <c r="N6" s="493" t="s">
        <v>48</v>
      </c>
      <c r="O6" s="491" t="s">
        <v>168</v>
      </c>
      <c r="P6" s="492"/>
      <c r="Q6" s="491" t="s">
        <v>169</v>
      </c>
      <c r="R6" s="492"/>
      <c r="S6" s="477"/>
      <c r="T6" s="477"/>
      <c r="U6" s="510"/>
      <c r="V6" s="64" t="s">
        <v>54</v>
      </c>
    </row>
    <row r="7" spans="1:22" ht="18" customHeight="1">
      <c r="A7" s="503"/>
      <c r="B7" s="494"/>
      <c r="C7" s="490"/>
      <c r="D7" s="74" t="s">
        <v>52</v>
      </c>
      <c r="E7" s="74" t="s">
        <v>53</v>
      </c>
      <c r="F7" s="75" t="s">
        <v>368</v>
      </c>
      <c r="G7" s="75" t="s">
        <v>374</v>
      </c>
      <c r="H7" s="75" t="s">
        <v>375</v>
      </c>
      <c r="I7" s="75" t="s">
        <v>376</v>
      </c>
      <c r="J7" s="75" t="s">
        <v>377</v>
      </c>
      <c r="K7" s="75" t="s">
        <v>378</v>
      </c>
      <c r="L7" s="75" t="s">
        <v>379</v>
      </c>
      <c r="M7" s="76" t="s">
        <v>369</v>
      </c>
      <c r="N7" s="494"/>
      <c r="O7" s="74" t="s">
        <v>170</v>
      </c>
      <c r="P7" s="74" t="s">
        <v>171</v>
      </c>
      <c r="Q7" s="74" t="s">
        <v>170</v>
      </c>
      <c r="R7" s="74" t="s">
        <v>171</v>
      </c>
      <c r="S7" s="478"/>
      <c r="T7" s="478"/>
      <c r="U7" s="511"/>
      <c r="V7" s="65" t="s">
        <v>41</v>
      </c>
    </row>
    <row r="8" spans="1:22" ht="18" customHeight="1">
      <c r="A8" s="31"/>
      <c r="B8" s="28"/>
      <c r="C8" s="251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79"/>
      <c r="P8" s="79"/>
      <c r="Q8" s="79"/>
      <c r="R8" s="79"/>
      <c r="S8" s="81"/>
      <c r="T8" s="81"/>
      <c r="U8" s="81"/>
      <c r="V8" s="78"/>
    </row>
    <row r="9" spans="1:22" s="156" customFormat="1" ht="18" customHeight="1">
      <c r="A9" s="361" t="s">
        <v>208</v>
      </c>
      <c r="B9" s="365"/>
      <c r="C9" s="324">
        <f>SUM(C10:C17)</f>
        <v>264</v>
      </c>
      <c r="D9" s="319">
        <f aca="true" t="shared" si="0" ref="D9:U9">SUM(D10:D17)</f>
        <v>184</v>
      </c>
      <c r="E9" s="319">
        <f t="shared" si="0"/>
        <v>80</v>
      </c>
      <c r="F9" s="319">
        <f t="shared" si="0"/>
        <v>52</v>
      </c>
      <c r="G9" s="319">
        <f t="shared" si="0"/>
        <v>63</v>
      </c>
      <c r="H9" s="319">
        <f t="shared" si="0"/>
        <v>76</v>
      </c>
      <c r="I9" s="319">
        <f t="shared" si="0"/>
        <v>53</v>
      </c>
      <c r="J9" s="319">
        <f t="shared" si="0"/>
        <v>10</v>
      </c>
      <c r="K9" s="319">
        <f t="shared" si="0"/>
        <v>4</v>
      </c>
      <c r="L9" s="319">
        <f t="shared" si="0"/>
        <v>5</v>
      </c>
      <c r="M9" s="319">
        <f t="shared" si="0"/>
        <v>1</v>
      </c>
      <c r="N9" s="319">
        <f t="shared" si="0"/>
        <v>2317</v>
      </c>
      <c r="O9" s="319">
        <f t="shared" si="0"/>
        <v>69</v>
      </c>
      <c r="P9" s="319">
        <f t="shared" si="0"/>
        <v>46</v>
      </c>
      <c r="Q9" s="319">
        <f t="shared" si="0"/>
        <v>1232</v>
      </c>
      <c r="R9" s="319">
        <f t="shared" si="0"/>
        <v>970</v>
      </c>
      <c r="S9" s="319">
        <f t="shared" si="0"/>
        <v>8107347</v>
      </c>
      <c r="T9" s="319">
        <f t="shared" si="0"/>
        <v>45951</v>
      </c>
      <c r="U9" s="319">
        <f t="shared" si="0"/>
        <v>1359718</v>
      </c>
      <c r="V9" s="319" t="s">
        <v>158</v>
      </c>
    </row>
    <row r="10" spans="1:22" ht="18" customHeight="1">
      <c r="A10" s="28"/>
      <c r="B10" s="70" t="s">
        <v>209</v>
      </c>
      <c r="C10" s="323">
        <f>SUM(D10:E10)</f>
        <v>28</v>
      </c>
      <c r="D10" s="320">
        <v>20</v>
      </c>
      <c r="E10" s="320">
        <v>8</v>
      </c>
      <c r="F10" s="320">
        <v>8</v>
      </c>
      <c r="G10" s="320">
        <v>4</v>
      </c>
      <c r="H10" s="320">
        <v>10</v>
      </c>
      <c r="I10" s="320">
        <v>4</v>
      </c>
      <c r="J10" s="320">
        <v>1</v>
      </c>
      <c r="K10" s="320">
        <v>1</v>
      </c>
      <c r="L10" s="320" t="s">
        <v>158</v>
      </c>
      <c r="M10" s="325" t="s">
        <v>158</v>
      </c>
      <c r="N10" s="320">
        <f>SUM(O10:R10)</f>
        <v>202</v>
      </c>
      <c r="O10" s="320">
        <v>7</v>
      </c>
      <c r="P10" s="320">
        <v>7</v>
      </c>
      <c r="Q10" s="320">
        <v>99</v>
      </c>
      <c r="R10" s="320">
        <v>89</v>
      </c>
      <c r="S10" s="320">
        <v>665799</v>
      </c>
      <c r="T10" s="320">
        <v>584</v>
      </c>
      <c r="U10" s="320">
        <v>116146</v>
      </c>
      <c r="V10" s="320" t="s">
        <v>158</v>
      </c>
    </row>
    <row r="11" spans="1:22" ht="18" customHeight="1">
      <c r="A11" s="28"/>
      <c r="B11" s="70" t="s">
        <v>210</v>
      </c>
      <c r="C11" s="323">
        <f aca="true" t="shared" si="1" ref="C11:C17">SUM(D11:E11)</f>
        <v>62</v>
      </c>
      <c r="D11" s="320">
        <v>39</v>
      </c>
      <c r="E11" s="320">
        <v>23</v>
      </c>
      <c r="F11" s="320">
        <v>12</v>
      </c>
      <c r="G11" s="320">
        <v>14</v>
      </c>
      <c r="H11" s="320">
        <v>21</v>
      </c>
      <c r="I11" s="320">
        <v>7</v>
      </c>
      <c r="J11" s="320">
        <v>5</v>
      </c>
      <c r="K11" s="320">
        <v>2</v>
      </c>
      <c r="L11" s="320">
        <v>1</v>
      </c>
      <c r="M11" s="320" t="s">
        <v>158</v>
      </c>
      <c r="N11" s="320">
        <f aca="true" t="shared" si="2" ref="N11:N17">SUM(O11:R11)</f>
        <v>532</v>
      </c>
      <c r="O11" s="320">
        <v>21</v>
      </c>
      <c r="P11" s="320">
        <v>10</v>
      </c>
      <c r="Q11" s="320">
        <v>263</v>
      </c>
      <c r="R11" s="320">
        <v>238</v>
      </c>
      <c r="S11" s="320">
        <v>1820572</v>
      </c>
      <c r="T11" s="320">
        <v>5916</v>
      </c>
      <c r="U11" s="320">
        <v>218941</v>
      </c>
      <c r="V11" s="320" t="s">
        <v>158</v>
      </c>
    </row>
    <row r="12" spans="1:22" ht="18" customHeight="1">
      <c r="A12" s="28"/>
      <c r="B12" s="70" t="s">
        <v>211</v>
      </c>
      <c r="C12" s="323">
        <f t="shared" si="1"/>
        <v>21</v>
      </c>
      <c r="D12" s="320">
        <v>15</v>
      </c>
      <c r="E12" s="320">
        <v>6</v>
      </c>
      <c r="F12" s="320">
        <v>5</v>
      </c>
      <c r="G12" s="320">
        <v>9</v>
      </c>
      <c r="H12" s="320">
        <v>5</v>
      </c>
      <c r="I12" s="320">
        <v>1</v>
      </c>
      <c r="J12" s="320" t="s">
        <v>158</v>
      </c>
      <c r="K12" s="320" t="s">
        <v>158</v>
      </c>
      <c r="L12" s="320">
        <v>1</v>
      </c>
      <c r="M12" s="320" t="s">
        <v>158</v>
      </c>
      <c r="N12" s="320">
        <f t="shared" si="2"/>
        <v>131</v>
      </c>
      <c r="O12" s="320">
        <v>5</v>
      </c>
      <c r="P12" s="320">
        <v>5</v>
      </c>
      <c r="Q12" s="320">
        <v>70</v>
      </c>
      <c r="R12" s="320">
        <v>51</v>
      </c>
      <c r="S12" s="320">
        <v>647219</v>
      </c>
      <c r="T12" s="320">
        <v>7982</v>
      </c>
      <c r="U12" s="320">
        <v>90241</v>
      </c>
      <c r="V12" s="320" t="s">
        <v>158</v>
      </c>
    </row>
    <row r="13" spans="1:22" ht="18" customHeight="1">
      <c r="A13" s="28"/>
      <c r="B13" s="70" t="s">
        <v>212</v>
      </c>
      <c r="C13" s="323">
        <f t="shared" si="1"/>
        <v>15</v>
      </c>
      <c r="D13" s="320">
        <v>11</v>
      </c>
      <c r="E13" s="320">
        <v>4</v>
      </c>
      <c r="F13" s="320">
        <v>3</v>
      </c>
      <c r="G13" s="320">
        <v>6</v>
      </c>
      <c r="H13" s="320">
        <v>2</v>
      </c>
      <c r="I13" s="320">
        <v>4</v>
      </c>
      <c r="J13" s="320" t="s">
        <v>158</v>
      </c>
      <c r="K13" s="320" t="s">
        <v>158</v>
      </c>
      <c r="L13" s="320" t="s">
        <v>556</v>
      </c>
      <c r="M13" s="320" t="s">
        <v>158</v>
      </c>
      <c r="N13" s="320">
        <f t="shared" si="2"/>
        <v>97</v>
      </c>
      <c r="O13" s="320">
        <v>4</v>
      </c>
      <c r="P13" s="320" t="s">
        <v>158</v>
      </c>
      <c r="Q13" s="320">
        <v>57</v>
      </c>
      <c r="R13" s="320">
        <v>36</v>
      </c>
      <c r="S13" s="320">
        <v>326074</v>
      </c>
      <c r="T13" s="320">
        <v>789</v>
      </c>
      <c r="U13" s="320">
        <v>37046</v>
      </c>
      <c r="V13" s="320" t="s">
        <v>158</v>
      </c>
    </row>
    <row r="14" spans="1:22" ht="18" customHeight="1">
      <c r="A14" s="28"/>
      <c r="B14" s="70" t="s">
        <v>213</v>
      </c>
      <c r="C14" s="323">
        <f t="shared" si="1"/>
        <v>23</v>
      </c>
      <c r="D14" s="320">
        <v>18</v>
      </c>
      <c r="E14" s="320">
        <v>5</v>
      </c>
      <c r="F14" s="320">
        <v>2</v>
      </c>
      <c r="G14" s="320">
        <v>9</v>
      </c>
      <c r="H14" s="320">
        <v>5</v>
      </c>
      <c r="I14" s="320">
        <v>7</v>
      </c>
      <c r="J14" s="320" t="s">
        <v>158</v>
      </c>
      <c r="K14" s="320" t="s">
        <v>158</v>
      </c>
      <c r="L14" s="320" t="s">
        <v>158</v>
      </c>
      <c r="M14" s="320" t="s">
        <v>158</v>
      </c>
      <c r="N14" s="320">
        <f t="shared" si="2"/>
        <v>152</v>
      </c>
      <c r="O14" s="320">
        <v>4</v>
      </c>
      <c r="P14" s="320">
        <v>4</v>
      </c>
      <c r="Q14" s="320">
        <v>86</v>
      </c>
      <c r="R14" s="320">
        <v>58</v>
      </c>
      <c r="S14" s="320">
        <v>567576</v>
      </c>
      <c r="T14" s="320">
        <v>267</v>
      </c>
      <c r="U14" s="320">
        <v>88731</v>
      </c>
      <c r="V14" s="320" t="s">
        <v>158</v>
      </c>
    </row>
    <row r="15" spans="1:22" ht="18" customHeight="1">
      <c r="A15" s="28"/>
      <c r="B15" s="70" t="s">
        <v>214</v>
      </c>
      <c r="C15" s="323">
        <f t="shared" si="1"/>
        <v>8</v>
      </c>
      <c r="D15" s="320">
        <v>5</v>
      </c>
      <c r="E15" s="320">
        <v>3</v>
      </c>
      <c r="F15" s="320">
        <v>1</v>
      </c>
      <c r="G15" s="320">
        <v>3</v>
      </c>
      <c r="H15" s="320">
        <v>3</v>
      </c>
      <c r="I15" s="320">
        <v>1</v>
      </c>
      <c r="J15" s="320" t="s">
        <v>158</v>
      </c>
      <c r="K15" s="320" t="s">
        <v>158</v>
      </c>
      <c r="L15" s="320" t="s">
        <v>158</v>
      </c>
      <c r="M15" s="320" t="s">
        <v>158</v>
      </c>
      <c r="N15" s="320">
        <f t="shared" si="2"/>
        <v>41</v>
      </c>
      <c r="O15" s="320">
        <v>2</v>
      </c>
      <c r="P15" s="320">
        <v>2</v>
      </c>
      <c r="Q15" s="320">
        <v>21</v>
      </c>
      <c r="R15" s="320">
        <v>16</v>
      </c>
      <c r="S15" s="320">
        <v>108825</v>
      </c>
      <c r="T15" s="320" t="s">
        <v>539</v>
      </c>
      <c r="U15" s="320">
        <v>19400</v>
      </c>
      <c r="V15" s="320" t="s">
        <v>539</v>
      </c>
    </row>
    <row r="16" spans="1:22" ht="18" customHeight="1">
      <c r="A16" s="28"/>
      <c r="B16" s="70" t="s">
        <v>215</v>
      </c>
      <c r="C16" s="323">
        <f t="shared" si="1"/>
        <v>9</v>
      </c>
      <c r="D16" s="320">
        <v>5</v>
      </c>
      <c r="E16" s="320">
        <v>4</v>
      </c>
      <c r="F16" s="320">
        <v>3</v>
      </c>
      <c r="G16" s="320">
        <v>2</v>
      </c>
      <c r="H16" s="320">
        <v>3</v>
      </c>
      <c r="I16" s="320">
        <v>1</v>
      </c>
      <c r="J16" s="320" t="s">
        <v>158</v>
      </c>
      <c r="K16" s="320" t="s">
        <v>540</v>
      </c>
      <c r="L16" s="320" t="s">
        <v>158</v>
      </c>
      <c r="M16" s="320" t="s">
        <v>539</v>
      </c>
      <c r="N16" s="320">
        <f t="shared" si="2"/>
        <v>48</v>
      </c>
      <c r="O16" s="320">
        <v>4</v>
      </c>
      <c r="P16" s="320">
        <v>5</v>
      </c>
      <c r="Q16" s="320">
        <v>21</v>
      </c>
      <c r="R16" s="320">
        <v>18</v>
      </c>
      <c r="S16" s="320">
        <v>121542</v>
      </c>
      <c r="T16" s="320">
        <v>1557</v>
      </c>
      <c r="U16" s="320">
        <v>21342</v>
      </c>
      <c r="V16" s="320" t="s">
        <v>539</v>
      </c>
    </row>
    <row r="17" spans="1:22" ht="18" customHeight="1">
      <c r="A17" s="28"/>
      <c r="B17" s="70" t="s">
        <v>303</v>
      </c>
      <c r="C17" s="323">
        <f t="shared" si="1"/>
        <v>98</v>
      </c>
      <c r="D17" s="320">
        <v>71</v>
      </c>
      <c r="E17" s="320">
        <v>27</v>
      </c>
      <c r="F17" s="320">
        <v>18</v>
      </c>
      <c r="G17" s="320">
        <v>16</v>
      </c>
      <c r="H17" s="320">
        <v>27</v>
      </c>
      <c r="I17" s="320">
        <v>28</v>
      </c>
      <c r="J17" s="320">
        <v>4</v>
      </c>
      <c r="K17" s="320">
        <v>1</v>
      </c>
      <c r="L17" s="320">
        <v>3</v>
      </c>
      <c r="M17" s="320">
        <v>1</v>
      </c>
      <c r="N17" s="320">
        <f t="shared" si="2"/>
        <v>1114</v>
      </c>
      <c r="O17" s="320">
        <v>22</v>
      </c>
      <c r="P17" s="320">
        <v>13</v>
      </c>
      <c r="Q17" s="320">
        <v>615</v>
      </c>
      <c r="R17" s="320">
        <v>464</v>
      </c>
      <c r="S17" s="321">
        <v>3849740</v>
      </c>
      <c r="T17" s="321">
        <v>28856</v>
      </c>
      <c r="U17" s="321">
        <v>767871</v>
      </c>
      <c r="V17" s="320" t="s">
        <v>158</v>
      </c>
    </row>
    <row r="18" spans="1:22" ht="18" customHeight="1">
      <c r="A18" s="28"/>
      <c r="B18" s="28"/>
      <c r="C18" s="323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</row>
    <row r="19" spans="1:22" s="156" customFormat="1" ht="18" customHeight="1">
      <c r="A19" s="361" t="s">
        <v>216</v>
      </c>
      <c r="B19" s="365"/>
      <c r="C19" s="324">
        <f>SUM(C20:C26)</f>
        <v>327</v>
      </c>
      <c r="D19" s="319">
        <f aca="true" t="shared" si="3" ref="D19:L19">SUM(D20:D26)</f>
        <v>211</v>
      </c>
      <c r="E19" s="319">
        <f t="shared" si="3"/>
        <v>116</v>
      </c>
      <c r="F19" s="319">
        <f t="shared" si="3"/>
        <v>40</v>
      </c>
      <c r="G19" s="319">
        <f t="shared" si="3"/>
        <v>84</v>
      </c>
      <c r="H19" s="319">
        <f t="shared" si="3"/>
        <v>89</v>
      </c>
      <c r="I19" s="319">
        <f t="shared" si="3"/>
        <v>64</v>
      </c>
      <c r="J19" s="319">
        <f t="shared" si="3"/>
        <v>17</v>
      </c>
      <c r="K19" s="319">
        <f t="shared" si="3"/>
        <v>22</v>
      </c>
      <c r="L19" s="319">
        <f t="shared" si="3"/>
        <v>4</v>
      </c>
      <c r="M19" s="319">
        <f aca="true" t="shared" si="4" ref="M19:U19">SUM(M20:M26)</f>
        <v>7</v>
      </c>
      <c r="N19" s="319">
        <f t="shared" si="4"/>
        <v>4332</v>
      </c>
      <c r="O19" s="319">
        <f t="shared" si="4"/>
        <v>123</v>
      </c>
      <c r="P19" s="319">
        <f t="shared" si="4"/>
        <v>98</v>
      </c>
      <c r="Q19" s="319">
        <f t="shared" si="4"/>
        <v>2556</v>
      </c>
      <c r="R19" s="319">
        <f t="shared" si="4"/>
        <v>1555</v>
      </c>
      <c r="S19" s="319">
        <f t="shared" si="4"/>
        <v>41160375</v>
      </c>
      <c r="T19" s="319">
        <f t="shared" si="4"/>
        <v>109300</v>
      </c>
      <c r="U19" s="319">
        <f t="shared" si="4"/>
        <v>541028</v>
      </c>
      <c r="V19" s="284" t="s">
        <v>306</v>
      </c>
    </row>
    <row r="20" spans="1:22" ht="18" customHeight="1">
      <c r="A20" s="28"/>
      <c r="B20" s="70" t="s">
        <v>217</v>
      </c>
      <c r="C20" s="323">
        <f aca="true" t="shared" si="5" ref="C20:C26">SUM(D20:E20)</f>
        <v>14</v>
      </c>
      <c r="D20" s="320">
        <v>12</v>
      </c>
      <c r="E20" s="320">
        <v>2</v>
      </c>
      <c r="F20" s="320">
        <v>2</v>
      </c>
      <c r="G20" s="320">
        <v>5</v>
      </c>
      <c r="H20" s="320">
        <v>4</v>
      </c>
      <c r="I20" s="320">
        <v>1</v>
      </c>
      <c r="J20" s="320" t="s">
        <v>158</v>
      </c>
      <c r="K20" s="320" t="s">
        <v>540</v>
      </c>
      <c r="L20" s="320">
        <v>1</v>
      </c>
      <c r="M20" s="320">
        <v>1</v>
      </c>
      <c r="N20" s="320">
        <f aca="true" t="shared" si="6" ref="N20:N26">SUM(O20:R20)</f>
        <v>315</v>
      </c>
      <c r="O20" s="320">
        <v>1</v>
      </c>
      <c r="P20" s="320">
        <v>1</v>
      </c>
      <c r="Q20" s="320">
        <v>218</v>
      </c>
      <c r="R20" s="320">
        <v>95</v>
      </c>
      <c r="S20" s="320">
        <v>8681664</v>
      </c>
      <c r="T20" s="320">
        <v>5561</v>
      </c>
      <c r="U20" s="320">
        <v>156316</v>
      </c>
      <c r="V20" s="284" t="s">
        <v>306</v>
      </c>
    </row>
    <row r="21" spans="1:22" ht="18" customHeight="1">
      <c r="A21" s="28"/>
      <c r="B21" s="70" t="s">
        <v>218</v>
      </c>
      <c r="C21" s="323">
        <f t="shared" si="5"/>
        <v>6</v>
      </c>
      <c r="D21" s="320">
        <v>3</v>
      </c>
      <c r="E21" s="320">
        <v>3</v>
      </c>
      <c r="F21" s="320">
        <v>1</v>
      </c>
      <c r="G21" s="320">
        <v>1</v>
      </c>
      <c r="H21" s="320">
        <v>1</v>
      </c>
      <c r="I21" s="320">
        <v>2</v>
      </c>
      <c r="J21" s="320">
        <v>1</v>
      </c>
      <c r="K21" s="320" t="s">
        <v>540</v>
      </c>
      <c r="L21" s="320" t="s">
        <v>540</v>
      </c>
      <c r="M21" s="320" t="s">
        <v>539</v>
      </c>
      <c r="N21" s="320">
        <f t="shared" si="6"/>
        <v>61</v>
      </c>
      <c r="O21" s="320">
        <v>4</v>
      </c>
      <c r="P21" s="320">
        <v>3</v>
      </c>
      <c r="Q21" s="320">
        <v>36</v>
      </c>
      <c r="R21" s="320">
        <v>18</v>
      </c>
      <c r="S21" s="320">
        <v>502029</v>
      </c>
      <c r="T21" s="320">
        <v>10904</v>
      </c>
      <c r="U21" s="320">
        <v>36077</v>
      </c>
      <c r="V21" s="284" t="s">
        <v>306</v>
      </c>
    </row>
    <row r="22" spans="1:22" ht="18" customHeight="1">
      <c r="A22" s="28"/>
      <c r="B22" s="70" t="s">
        <v>219</v>
      </c>
      <c r="C22" s="323">
        <f t="shared" si="5"/>
        <v>52</v>
      </c>
      <c r="D22" s="320">
        <v>34</v>
      </c>
      <c r="E22" s="320">
        <v>18</v>
      </c>
      <c r="F22" s="320">
        <v>8</v>
      </c>
      <c r="G22" s="320">
        <v>10</v>
      </c>
      <c r="H22" s="320">
        <v>13</v>
      </c>
      <c r="I22" s="320">
        <v>13</v>
      </c>
      <c r="J22" s="320">
        <v>1</v>
      </c>
      <c r="K22" s="322">
        <v>6</v>
      </c>
      <c r="L22" s="320" t="s">
        <v>541</v>
      </c>
      <c r="M22" s="320">
        <v>1</v>
      </c>
      <c r="N22" s="320">
        <f t="shared" si="6"/>
        <v>712</v>
      </c>
      <c r="O22" s="320">
        <v>19</v>
      </c>
      <c r="P22" s="320">
        <v>12</v>
      </c>
      <c r="Q22" s="320">
        <v>396</v>
      </c>
      <c r="R22" s="320">
        <v>285</v>
      </c>
      <c r="S22" s="320">
        <v>6042272</v>
      </c>
      <c r="T22" s="320">
        <v>24898</v>
      </c>
      <c r="U22" s="320">
        <v>18086</v>
      </c>
      <c r="V22" s="284" t="s">
        <v>306</v>
      </c>
    </row>
    <row r="23" spans="1:22" ht="18" customHeight="1">
      <c r="A23" s="28"/>
      <c r="B23" s="70" t="s">
        <v>220</v>
      </c>
      <c r="C23" s="323">
        <f t="shared" si="5"/>
        <v>22</v>
      </c>
      <c r="D23" s="320">
        <v>18</v>
      </c>
      <c r="E23" s="320">
        <v>4</v>
      </c>
      <c r="F23" s="320">
        <v>3</v>
      </c>
      <c r="G23" s="320">
        <v>3</v>
      </c>
      <c r="H23" s="320">
        <v>10</v>
      </c>
      <c r="I23" s="320">
        <v>5</v>
      </c>
      <c r="J23" s="320" t="s">
        <v>541</v>
      </c>
      <c r="K23" s="322">
        <v>1</v>
      </c>
      <c r="L23" s="320" t="s">
        <v>542</v>
      </c>
      <c r="M23" s="320" t="s">
        <v>541</v>
      </c>
      <c r="N23" s="320">
        <f t="shared" si="6"/>
        <v>201</v>
      </c>
      <c r="O23" s="320">
        <v>4</v>
      </c>
      <c r="P23" s="320">
        <v>2</v>
      </c>
      <c r="Q23" s="320">
        <v>136</v>
      </c>
      <c r="R23" s="320">
        <v>59</v>
      </c>
      <c r="S23" s="320">
        <v>2187212</v>
      </c>
      <c r="T23" s="320">
        <v>4344</v>
      </c>
      <c r="U23" s="320">
        <v>7442</v>
      </c>
      <c r="V23" s="284" t="s">
        <v>306</v>
      </c>
    </row>
    <row r="24" spans="1:22" ht="18" customHeight="1">
      <c r="A24" s="28"/>
      <c r="B24" s="70" t="s">
        <v>221</v>
      </c>
      <c r="C24" s="323">
        <f t="shared" si="5"/>
        <v>61</v>
      </c>
      <c r="D24" s="320">
        <v>37</v>
      </c>
      <c r="E24" s="320">
        <v>24</v>
      </c>
      <c r="F24" s="320">
        <v>7</v>
      </c>
      <c r="G24" s="320">
        <v>18</v>
      </c>
      <c r="H24" s="320">
        <v>15</v>
      </c>
      <c r="I24" s="320">
        <v>9</v>
      </c>
      <c r="J24" s="320">
        <v>6</v>
      </c>
      <c r="K24" s="322">
        <v>4</v>
      </c>
      <c r="L24" s="320">
        <v>1</v>
      </c>
      <c r="M24" s="320">
        <v>1</v>
      </c>
      <c r="N24" s="320">
        <f t="shared" si="6"/>
        <v>774</v>
      </c>
      <c r="O24" s="320">
        <v>27</v>
      </c>
      <c r="P24" s="320">
        <v>20</v>
      </c>
      <c r="Q24" s="320">
        <v>457</v>
      </c>
      <c r="R24" s="320">
        <v>270</v>
      </c>
      <c r="S24" s="320">
        <v>4378962</v>
      </c>
      <c r="T24" s="320">
        <v>1600</v>
      </c>
      <c r="U24" s="320">
        <v>50925</v>
      </c>
      <c r="V24" s="284" t="s">
        <v>306</v>
      </c>
    </row>
    <row r="25" spans="1:22" ht="18" customHeight="1">
      <c r="A25" s="28"/>
      <c r="B25" s="70" t="s">
        <v>222</v>
      </c>
      <c r="C25" s="323">
        <f t="shared" si="5"/>
        <v>135</v>
      </c>
      <c r="D25" s="320">
        <v>86</v>
      </c>
      <c r="E25" s="320">
        <v>49</v>
      </c>
      <c r="F25" s="320">
        <v>12</v>
      </c>
      <c r="G25" s="320">
        <v>36</v>
      </c>
      <c r="H25" s="320">
        <v>32</v>
      </c>
      <c r="I25" s="320">
        <v>30</v>
      </c>
      <c r="J25" s="320">
        <v>8</v>
      </c>
      <c r="K25" s="322">
        <v>11</v>
      </c>
      <c r="L25" s="320">
        <v>2</v>
      </c>
      <c r="M25" s="320">
        <v>4</v>
      </c>
      <c r="N25" s="320">
        <f t="shared" si="6"/>
        <v>2053</v>
      </c>
      <c r="O25" s="320">
        <v>54</v>
      </c>
      <c r="P25" s="320">
        <v>43</v>
      </c>
      <c r="Q25" s="320">
        <v>1236</v>
      </c>
      <c r="R25" s="320">
        <v>720</v>
      </c>
      <c r="S25" s="320">
        <v>18478048</v>
      </c>
      <c r="T25" s="320">
        <v>47221</v>
      </c>
      <c r="U25" s="320">
        <v>257532</v>
      </c>
      <c r="V25" s="284" t="s">
        <v>306</v>
      </c>
    </row>
    <row r="26" spans="1:22" ht="18" customHeight="1">
      <c r="A26" s="28"/>
      <c r="B26" s="70" t="s">
        <v>304</v>
      </c>
      <c r="C26" s="323">
        <f t="shared" si="5"/>
        <v>37</v>
      </c>
      <c r="D26" s="320">
        <v>21</v>
      </c>
      <c r="E26" s="320">
        <v>16</v>
      </c>
      <c r="F26" s="320">
        <v>7</v>
      </c>
      <c r="G26" s="320">
        <v>11</v>
      </c>
      <c r="H26" s="320">
        <v>14</v>
      </c>
      <c r="I26" s="320">
        <v>4</v>
      </c>
      <c r="J26" s="320">
        <v>1</v>
      </c>
      <c r="K26" s="320" t="s">
        <v>542</v>
      </c>
      <c r="L26" s="320" t="s">
        <v>539</v>
      </c>
      <c r="M26" s="320" t="s">
        <v>540</v>
      </c>
      <c r="N26" s="320">
        <f t="shared" si="6"/>
        <v>216</v>
      </c>
      <c r="O26" s="320">
        <v>14</v>
      </c>
      <c r="P26" s="320">
        <v>17</v>
      </c>
      <c r="Q26" s="320">
        <v>77</v>
      </c>
      <c r="R26" s="320">
        <v>108</v>
      </c>
      <c r="S26" s="320">
        <v>890188</v>
      </c>
      <c r="T26" s="320">
        <v>14772</v>
      </c>
      <c r="U26" s="320">
        <v>14650</v>
      </c>
      <c r="V26" s="284" t="s">
        <v>306</v>
      </c>
    </row>
    <row r="27" spans="1:22" ht="18" customHeight="1">
      <c r="A27" s="28"/>
      <c r="B27" s="70"/>
      <c r="C27" s="323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</row>
    <row r="28" spans="1:22" s="156" customFormat="1" ht="18" customHeight="1">
      <c r="A28" s="361" t="s">
        <v>223</v>
      </c>
      <c r="B28" s="365"/>
      <c r="C28" s="324">
        <f>SUM(C29:C37)</f>
        <v>575</v>
      </c>
      <c r="D28" s="319">
        <f aca="true" t="shared" si="7" ref="D28:L28">SUM(D29:D37)</f>
        <v>408</v>
      </c>
      <c r="E28" s="319">
        <f t="shared" si="7"/>
        <v>167</v>
      </c>
      <c r="F28" s="319">
        <f t="shared" si="7"/>
        <v>115</v>
      </c>
      <c r="G28" s="319">
        <f t="shared" si="7"/>
        <v>123</v>
      </c>
      <c r="H28" s="319">
        <f t="shared" si="7"/>
        <v>155</v>
      </c>
      <c r="I28" s="319">
        <f t="shared" si="7"/>
        <v>110</v>
      </c>
      <c r="J28" s="319">
        <f t="shared" si="7"/>
        <v>30</v>
      </c>
      <c r="K28" s="319">
        <f t="shared" si="7"/>
        <v>30</v>
      </c>
      <c r="L28" s="319">
        <f t="shared" si="7"/>
        <v>12</v>
      </c>
      <c r="M28" s="319" t="s">
        <v>540</v>
      </c>
      <c r="N28" s="319">
        <f aca="true" t="shared" si="8" ref="N28:U28">SUM(N29:N37)</f>
        <v>5863</v>
      </c>
      <c r="O28" s="319">
        <f t="shared" si="8"/>
        <v>155</v>
      </c>
      <c r="P28" s="319">
        <f t="shared" si="8"/>
        <v>125</v>
      </c>
      <c r="Q28" s="319">
        <f t="shared" si="8"/>
        <v>3694</v>
      </c>
      <c r="R28" s="319">
        <f t="shared" si="8"/>
        <v>1889</v>
      </c>
      <c r="S28" s="319">
        <f t="shared" si="8"/>
        <v>52200553</v>
      </c>
      <c r="T28" s="319">
        <f t="shared" si="8"/>
        <v>160959</v>
      </c>
      <c r="U28" s="319">
        <f t="shared" si="8"/>
        <v>1304308</v>
      </c>
      <c r="V28" s="284" t="s">
        <v>306</v>
      </c>
    </row>
    <row r="29" spans="1:22" ht="18" customHeight="1">
      <c r="A29" s="28"/>
      <c r="B29" s="70" t="s">
        <v>224</v>
      </c>
      <c r="C29" s="323">
        <f aca="true" t="shared" si="9" ref="C29:C37">SUM(D29:E29)</f>
        <v>7</v>
      </c>
      <c r="D29" s="320">
        <v>5</v>
      </c>
      <c r="E29" s="320">
        <v>2</v>
      </c>
      <c r="F29" s="320" t="s">
        <v>539</v>
      </c>
      <c r="G29" s="320">
        <v>2</v>
      </c>
      <c r="H29" s="320" t="s">
        <v>542</v>
      </c>
      <c r="I29" s="320">
        <v>2</v>
      </c>
      <c r="J29" s="320">
        <v>1</v>
      </c>
      <c r="K29" s="320">
        <v>2</v>
      </c>
      <c r="L29" s="320" t="s">
        <v>539</v>
      </c>
      <c r="M29" s="320" t="s">
        <v>541</v>
      </c>
      <c r="N29" s="320">
        <f aca="true" t="shared" si="10" ref="N29:N37">SUM(O29:R29)</f>
        <v>137</v>
      </c>
      <c r="O29" s="320">
        <v>2</v>
      </c>
      <c r="P29" s="320" t="s">
        <v>158</v>
      </c>
      <c r="Q29" s="320">
        <v>104</v>
      </c>
      <c r="R29" s="320">
        <v>31</v>
      </c>
      <c r="S29" s="320">
        <v>1057126</v>
      </c>
      <c r="T29" s="320">
        <v>6123</v>
      </c>
      <c r="U29" s="320">
        <v>30012</v>
      </c>
      <c r="V29" s="284" t="s">
        <v>306</v>
      </c>
    </row>
    <row r="30" spans="1:22" ht="18" customHeight="1">
      <c r="A30" s="31"/>
      <c r="B30" s="70" t="s">
        <v>225</v>
      </c>
      <c r="C30" s="323">
        <f t="shared" si="9"/>
        <v>12</v>
      </c>
      <c r="D30" s="320">
        <v>5</v>
      </c>
      <c r="E30" s="320">
        <v>7</v>
      </c>
      <c r="F30" s="320">
        <v>7</v>
      </c>
      <c r="G30" s="320">
        <v>2</v>
      </c>
      <c r="H30" s="320">
        <v>3</v>
      </c>
      <c r="I30" s="320" t="s">
        <v>158</v>
      </c>
      <c r="J30" s="320" t="s">
        <v>158</v>
      </c>
      <c r="K30" s="320" t="s">
        <v>158</v>
      </c>
      <c r="L30" s="320" t="s">
        <v>158</v>
      </c>
      <c r="M30" s="320" t="s">
        <v>158</v>
      </c>
      <c r="N30" s="320">
        <f t="shared" si="10"/>
        <v>44</v>
      </c>
      <c r="O30" s="320">
        <v>7</v>
      </c>
      <c r="P30" s="320">
        <v>3</v>
      </c>
      <c r="Q30" s="320">
        <v>21</v>
      </c>
      <c r="R30" s="320">
        <v>13</v>
      </c>
      <c r="S30" s="320">
        <v>251819</v>
      </c>
      <c r="T30" s="320">
        <v>222</v>
      </c>
      <c r="U30" s="320">
        <v>10892</v>
      </c>
      <c r="V30" s="284" t="s">
        <v>306</v>
      </c>
    </row>
    <row r="31" spans="1:22" ht="18" customHeight="1">
      <c r="A31" s="31"/>
      <c r="B31" s="70" t="s">
        <v>226</v>
      </c>
      <c r="C31" s="323">
        <f t="shared" si="9"/>
        <v>67</v>
      </c>
      <c r="D31" s="320">
        <v>49</v>
      </c>
      <c r="E31" s="320">
        <v>18</v>
      </c>
      <c r="F31" s="320">
        <v>8</v>
      </c>
      <c r="G31" s="320">
        <v>10</v>
      </c>
      <c r="H31" s="320">
        <v>26</v>
      </c>
      <c r="I31" s="320">
        <v>13</v>
      </c>
      <c r="J31" s="320">
        <v>5</v>
      </c>
      <c r="K31" s="320">
        <v>5</v>
      </c>
      <c r="L31" s="320" t="s">
        <v>545</v>
      </c>
      <c r="M31" s="320" t="s">
        <v>543</v>
      </c>
      <c r="N31" s="320">
        <f t="shared" si="10"/>
        <v>693</v>
      </c>
      <c r="O31" s="320">
        <v>18</v>
      </c>
      <c r="P31" s="325">
        <v>13</v>
      </c>
      <c r="Q31" s="320">
        <v>493</v>
      </c>
      <c r="R31" s="325">
        <v>169</v>
      </c>
      <c r="S31" s="320">
        <v>16383200</v>
      </c>
      <c r="T31" s="325">
        <v>13016</v>
      </c>
      <c r="U31" s="325">
        <v>430606</v>
      </c>
      <c r="V31" s="284" t="s">
        <v>306</v>
      </c>
    </row>
    <row r="32" spans="1:22" ht="18" customHeight="1">
      <c r="A32" s="28"/>
      <c r="B32" s="70" t="s">
        <v>227</v>
      </c>
      <c r="C32" s="323">
        <f t="shared" si="9"/>
        <v>68</v>
      </c>
      <c r="D32" s="320">
        <v>53</v>
      </c>
      <c r="E32" s="320">
        <v>15</v>
      </c>
      <c r="F32" s="320">
        <v>12</v>
      </c>
      <c r="G32" s="320">
        <v>16</v>
      </c>
      <c r="H32" s="320">
        <v>18</v>
      </c>
      <c r="I32" s="320">
        <v>15</v>
      </c>
      <c r="J32" s="320">
        <v>5</v>
      </c>
      <c r="K32" s="320">
        <v>1</v>
      </c>
      <c r="L32" s="320">
        <v>1</v>
      </c>
      <c r="M32" s="320" t="s">
        <v>557</v>
      </c>
      <c r="N32" s="320">
        <f t="shared" si="10"/>
        <v>670</v>
      </c>
      <c r="O32" s="320">
        <v>13</v>
      </c>
      <c r="P32" s="320">
        <v>15</v>
      </c>
      <c r="Q32" s="320">
        <v>316</v>
      </c>
      <c r="R32" s="320">
        <v>326</v>
      </c>
      <c r="S32" s="320">
        <v>3050793</v>
      </c>
      <c r="T32" s="320">
        <v>92878</v>
      </c>
      <c r="U32" s="320">
        <v>104045</v>
      </c>
      <c r="V32" s="284" t="s">
        <v>306</v>
      </c>
    </row>
    <row r="33" spans="1:22" ht="18" customHeight="1">
      <c r="A33" s="31"/>
      <c r="B33" s="70" t="s">
        <v>228</v>
      </c>
      <c r="C33" s="323">
        <f t="shared" si="9"/>
        <v>11</v>
      </c>
      <c r="D33" s="320">
        <v>10</v>
      </c>
      <c r="E33" s="320">
        <v>1</v>
      </c>
      <c r="F33" s="320">
        <v>1</v>
      </c>
      <c r="G33" s="320">
        <v>1</v>
      </c>
      <c r="H33" s="320">
        <v>6</v>
      </c>
      <c r="I33" s="320">
        <v>2</v>
      </c>
      <c r="J33" s="320" t="s">
        <v>557</v>
      </c>
      <c r="K33" s="320">
        <v>1</v>
      </c>
      <c r="L33" s="320" t="s">
        <v>540</v>
      </c>
      <c r="M33" s="320" t="s">
        <v>540</v>
      </c>
      <c r="N33" s="320">
        <f t="shared" si="10"/>
        <v>108</v>
      </c>
      <c r="O33" s="320">
        <v>1</v>
      </c>
      <c r="P33" s="320" t="s">
        <v>545</v>
      </c>
      <c r="Q33" s="320">
        <v>70</v>
      </c>
      <c r="R33" s="320">
        <v>37</v>
      </c>
      <c r="S33" s="320">
        <v>672883</v>
      </c>
      <c r="T33" s="320">
        <v>4700</v>
      </c>
      <c r="U33" s="320">
        <v>20200</v>
      </c>
      <c r="V33" s="284" t="s">
        <v>306</v>
      </c>
    </row>
    <row r="34" spans="1:22" ht="18" customHeight="1">
      <c r="A34" s="31"/>
      <c r="B34" s="70" t="s">
        <v>229</v>
      </c>
      <c r="C34" s="323">
        <f t="shared" si="9"/>
        <v>101</v>
      </c>
      <c r="D34" s="320">
        <v>60</v>
      </c>
      <c r="E34" s="320">
        <v>41</v>
      </c>
      <c r="F34" s="320">
        <v>27</v>
      </c>
      <c r="G34" s="320">
        <v>24</v>
      </c>
      <c r="H34" s="320">
        <v>25</v>
      </c>
      <c r="I34" s="320">
        <v>15</v>
      </c>
      <c r="J34" s="320">
        <v>3</v>
      </c>
      <c r="K34" s="320">
        <v>5</v>
      </c>
      <c r="L34" s="320">
        <v>2</v>
      </c>
      <c r="M34" s="320" t="s">
        <v>158</v>
      </c>
      <c r="N34" s="320">
        <f t="shared" si="10"/>
        <v>861</v>
      </c>
      <c r="O34" s="320">
        <v>40</v>
      </c>
      <c r="P34" s="325">
        <v>32</v>
      </c>
      <c r="Q34" s="320">
        <v>463</v>
      </c>
      <c r="R34" s="325">
        <v>326</v>
      </c>
      <c r="S34" s="320">
        <v>4990424</v>
      </c>
      <c r="T34" s="325">
        <v>10948</v>
      </c>
      <c r="U34" s="325">
        <v>105979</v>
      </c>
      <c r="V34" s="284" t="s">
        <v>306</v>
      </c>
    </row>
    <row r="35" spans="1:22" ht="18" customHeight="1">
      <c r="A35" s="31"/>
      <c r="B35" s="70" t="s">
        <v>230</v>
      </c>
      <c r="C35" s="323">
        <f t="shared" si="9"/>
        <v>24</v>
      </c>
      <c r="D35" s="320">
        <v>19</v>
      </c>
      <c r="E35" s="320">
        <v>5</v>
      </c>
      <c r="F35" s="320">
        <v>3</v>
      </c>
      <c r="G35" s="320">
        <v>5</v>
      </c>
      <c r="H35" s="320">
        <v>4</v>
      </c>
      <c r="I35" s="320">
        <v>7</v>
      </c>
      <c r="J35" s="320">
        <v>1</v>
      </c>
      <c r="K35" s="320">
        <v>4</v>
      </c>
      <c r="L35" s="320" t="s">
        <v>158</v>
      </c>
      <c r="M35" s="320" t="s">
        <v>158</v>
      </c>
      <c r="N35" s="320">
        <f t="shared" si="10"/>
        <v>329</v>
      </c>
      <c r="O35" s="320">
        <v>6</v>
      </c>
      <c r="P35" s="320">
        <v>4</v>
      </c>
      <c r="Q35" s="320">
        <v>277</v>
      </c>
      <c r="R35" s="320">
        <v>42</v>
      </c>
      <c r="S35" s="321">
        <v>1715976</v>
      </c>
      <c r="T35" s="320">
        <v>6817</v>
      </c>
      <c r="U35" s="321">
        <v>62652</v>
      </c>
      <c r="V35" s="284" t="s">
        <v>306</v>
      </c>
    </row>
    <row r="36" spans="1:22" ht="18" customHeight="1">
      <c r="A36" s="31"/>
      <c r="B36" s="70" t="s">
        <v>231</v>
      </c>
      <c r="C36" s="323">
        <f t="shared" si="9"/>
        <v>34</v>
      </c>
      <c r="D36" s="320">
        <v>27</v>
      </c>
      <c r="E36" s="320">
        <v>7</v>
      </c>
      <c r="F36" s="320">
        <v>6</v>
      </c>
      <c r="G36" s="320">
        <v>6</v>
      </c>
      <c r="H36" s="320">
        <v>13</v>
      </c>
      <c r="I36" s="320">
        <v>7</v>
      </c>
      <c r="J36" s="320">
        <v>1</v>
      </c>
      <c r="K36" s="320">
        <v>1</v>
      </c>
      <c r="L36" s="320" t="s">
        <v>557</v>
      </c>
      <c r="M36" s="320" t="s">
        <v>545</v>
      </c>
      <c r="N36" s="320">
        <f t="shared" si="10"/>
        <v>291</v>
      </c>
      <c r="O36" s="327">
        <v>7</v>
      </c>
      <c r="P36" s="327">
        <v>6</v>
      </c>
      <c r="Q36" s="327">
        <v>197</v>
      </c>
      <c r="R36" s="327">
        <v>81</v>
      </c>
      <c r="S36" s="327">
        <v>1491846</v>
      </c>
      <c r="T36" s="327" t="s">
        <v>557</v>
      </c>
      <c r="U36" s="327">
        <v>39299</v>
      </c>
      <c r="V36" s="284" t="s">
        <v>306</v>
      </c>
    </row>
    <row r="37" spans="1:22" ht="18" customHeight="1">
      <c r="A37" s="31"/>
      <c r="B37" s="70" t="s">
        <v>232</v>
      </c>
      <c r="C37" s="323">
        <f t="shared" si="9"/>
        <v>251</v>
      </c>
      <c r="D37" s="320">
        <v>180</v>
      </c>
      <c r="E37" s="320">
        <v>71</v>
      </c>
      <c r="F37" s="320">
        <v>51</v>
      </c>
      <c r="G37" s="320">
        <v>57</v>
      </c>
      <c r="H37" s="320">
        <v>60</v>
      </c>
      <c r="I37" s="320">
        <v>49</v>
      </c>
      <c r="J37" s="320">
        <v>14</v>
      </c>
      <c r="K37" s="320">
        <v>11</v>
      </c>
      <c r="L37" s="320">
        <v>9</v>
      </c>
      <c r="M37" s="320" t="s">
        <v>557</v>
      </c>
      <c r="N37" s="320">
        <f t="shared" si="10"/>
        <v>2730</v>
      </c>
      <c r="O37" s="320">
        <v>61</v>
      </c>
      <c r="P37" s="320">
        <v>52</v>
      </c>
      <c r="Q37" s="320">
        <v>1753</v>
      </c>
      <c r="R37" s="320">
        <v>864</v>
      </c>
      <c r="S37" s="320">
        <v>22586486</v>
      </c>
      <c r="T37" s="320">
        <v>26255</v>
      </c>
      <c r="U37" s="320">
        <v>500623</v>
      </c>
      <c r="V37" s="284" t="s">
        <v>306</v>
      </c>
    </row>
    <row r="38" spans="1:22" ht="18" customHeight="1">
      <c r="A38" s="31"/>
      <c r="B38" s="28"/>
      <c r="C38" s="323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2"/>
    </row>
    <row r="39" spans="1:22" s="156" customFormat="1" ht="18" customHeight="1">
      <c r="A39" s="361" t="s">
        <v>233</v>
      </c>
      <c r="B39" s="365"/>
      <c r="C39" s="324">
        <f>SUM(C40:C42)</f>
        <v>197</v>
      </c>
      <c r="D39" s="319">
        <f aca="true" t="shared" si="11" ref="D39:L39">SUM(D40:D42)</f>
        <v>137</v>
      </c>
      <c r="E39" s="319">
        <f t="shared" si="11"/>
        <v>60</v>
      </c>
      <c r="F39" s="319">
        <f t="shared" si="11"/>
        <v>43</v>
      </c>
      <c r="G39" s="319">
        <f t="shared" si="11"/>
        <v>33</v>
      </c>
      <c r="H39" s="319">
        <f t="shared" si="11"/>
        <v>43</v>
      </c>
      <c r="I39" s="319">
        <f t="shared" si="11"/>
        <v>43</v>
      </c>
      <c r="J39" s="319">
        <f t="shared" si="11"/>
        <v>17</v>
      </c>
      <c r="K39" s="319">
        <f t="shared" si="11"/>
        <v>6</v>
      </c>
      <c r="L39" s="319">
        <f t="shared" si="11"/>
        <v>10</v>
      </c>
      <c r="M39" s="319">
        <f aca="true" t="shared" si="12" ref="M39:U39">SUM(M40:M42)</f>
        <v>2</v>
      </c>
      <c r="N39" s="319">
        <f t="shared" si="12"/>
        <v>2670</v>
      </c>
      <c r="O39" s="319">
        <f t="shared" si="12"/>
        <v>50</v>
      </c>
      <c r="P39" s="319">
        <f t="shared" si="12"/>
        <v>42</v>
      </c>
      <c r="Q39" s="319">
        <f t="shared" si="12"/>
        <v>1746</v>
      </c>
      <c r="R39" s="319">
        <f t="shared" si="12"/>
        <v>832</v>
      </c>
      <c r="S39" s="319">
        <f t="shared" si="12"/>
        <v>15200688</v>
      </c>
      <c r="T39" s="319">
        <f t="shared" si="12"/>
        <v>18875</v>
      </c>
      <c r="U39" s="319">
        <f t="shared" si="12"/>
        <v>979607</v>
      </c>
      <c r="V39" s="284" t="s">
        <v>306</v>
      </c>
    </row>
    <row r="40" spans="1:22" ht="18" customHeight="1">
      <c r="A40" s="31"/>
      <c r="B40" s="70" t="s">
        <v>234</v>
      </c>
      <c r="C40" s="323">
        <f>SUM(D40:E40)</f>
        <v>79</v>
      </c>
      <c r="D40" s="320">
        <v>73</v>
      </c>
      <c r="E40" s="320">
        <v>6</v>
      </c>
      <c r="F40" s="320">
        <v>3</v>
      </c>
      <c r="G40" s="320">
        <v>3</v>
      </c>
      <c r="H40" s="320">
        <v>16</v>
      </c>
      <c r="I40" s="320">
        <v>34</v>
      </c>
      <c r="J40" s="320">
        <v>14</v>
      </c>
      <c r="K40" s="320">
        <v>2</v>
      </c>
      <c r="L40" s="320">
        <v>5</v>
      </c>
      <c r="M40" s="320">
        <v>2</v>
      </c>
      <c r="N40" s="320">
        <f>SUM(O40:R40)</f>
        <v>1612</v>
      </c>
      <c r="O40" s="320">
        <v>4</v>
      </c>
      <c r="P40" s="320">
        <v>4</v>
      </c>
      <c r="Q40" s="320">
        <v>1259</v>
      </c>
      <c r="R40" s="320">
        <v>345</v>
      </c>
      <c r="S40" s="320">
        <v>11357668</v>
      </c>
      <c r="T40" s="320">
        <v>14750</v>
      </c>
      <c r="U40" s="320">
        <v>654524</v>
      </c>
      <c r="V40" s="284" t="s">
        <v>306</v>
      </c>
    </row>
    <row r="41" spans="1:22" ht="18" customHeight="1">
      <c r="A41" s="31"/>
      <c r="B41" s="70" t="s">
        <v>235</v>
      </c>
      <c r="C41" s="323">
        <f>SUM(D41:E41)</f>
        <v>18</v>
      </c>
      <c r="D41" s="320">
        <v>14</v>
      </c>
      <c r="E41" s="320">
        <v>4</v>
      </c>
      <c r="F41" s="320">
        <v>4</v>
      </c>
      <c r="G41" s="320">
        <v>4</v>
      </c>
      <c r="H41" s="320">
        <v>7</v>
      </c>
      <c r="I41" s="320">
        <v>3</v>
      </c>
      <c r="J41" s="320" t="s">
        <v>557</v>
      </c>
      <c r="K41" s="320" t="s">
        <v>158</v>
      </c>
      <c r="L41" s="320" t="s">
        <v>545</v>
      </c>
      <c r="M41" s="320" t="s">
        <v>540</v>
      </c>
      <c r="N41" s="320">
        <f>SUM(O41:R41)</f>
        <v>108</v>
      </c>
      <c r="O41" s="320">
        <v>3</v>
      </c>
      <c r="P41" s="320">
        <v>2</v>
      </c>
      <c r="Q41" s="320">
        <v>77</v>
      </c>
      <c r="R41" s="320">
        <v>26</v>
      </c>
      <c r="S41" s="320">
        <v>580438</v>
      </c>
      <c r="T41" s="320">
        <v>350</v>
      </c>
      <c r="U41" s="320">
        <v>31541</v>
      </c>
      <c r="V41" s="284" t="s">
        <v>306</v>
      </c>
    </row>
    <row r="42" spans="1:22" ht="18" customHeight="1">
      <c r="A42" s="12"/>
      <c r="B42" s="70" t="s">
        <v>236</v>
      </c>
      <c r="C42" s="323">
        <f>SUM(D42:E42)</f>
        <v>100</v>
      </c>
      <c r="D42" s="320">
        <v>50</v>
      </c>
      <c r="E42" s="320">
        <v>50</v>
      </c>
      <c r="F42" s="320">
        <v>36</v>
      </c>
      <c r="G42" s="320">
        <v>26</v>
      </c>
      <c r="H42" s="320">
        <v>20</v>
      </c>
      <c r="I42" s="320">
        <v>6</v>
      </c>
      <c r="J42" s="320">
        <v>3</v>
      </c>
      <c r="K42" s="320">
        <v>4</v>
      </c>
      <c r="L42" s="320">
        <v>5</v>
      </c>
      <c r="M42" s="325" t="s">
        <v>540</v>
      </c>
      <c r="N42" s="320">
        <f>SUM(O42:R42)</f>
        <v>950</v>
      </c>
      <c r="O42" s="320">
        <v>43</v>
      </c>
      <c r="P42" s="320">
        <v>36</v>
      </c>
      <c r="Q42" s="320">
        <v>410</v>
      </c>
      <c r="R42" s="320">
        <v>461</v>
      </c>
      <c r="S42" s="320">
        <v>3262582</v>
      </c>
      <c r="T42" s="320">
        <v>3775</v>
      </c>
      <c r="U42" s="320">
        <v>293542</v>
      </c>
      <c r="V42" s="284" t="s">
        <v>306</v>
      </c>
    </row>
    <row r="43" spans="1:22" ht="18" customHeight="1">
      <c r="A43" s="12"/>
      <c r="B43" s="70"/>
      <c r="C43" s="323"/>
      <c r="D43" s="320"/>
      <c r="E43" s="320"/>
      <c r="F43" s="320"/>
      <c r="G43" s="320"/>
      <c r="H43" s="320"/>
      <c r="I43" s="320"/>
      <c r="J43" s="320"/>
      <c r="K43" s="320"/>
      <c r="L43" s="320"/>
      <c r="M43" s="325"/>
      <c r="N43" s="320"/>
      <c r="O43" s="320"/>
      <c r="P43" s="320"/>
      <c r="Q43" s="320"/>
      <c r="R43" s="320"/>
      <c r="S43" s="320"/>
      <c r="T43" s="320"/>
      <c r="U43" s="320"/>
      <c r="V43" s="322"/>
    </row>
    <row r="44" spans="1:22" s="156" customFormat="1" ht="18" customHeight="1">
      <c r="A44" s="361" t="s">
        <v>532</v>
      </c>
      <c r="B44" s="365"/>
      <c r="C44" s="324">
        <f>SUM(C45:C50)</f>
        <v>423</v>
      </c>
      <c r="D44" s="319">
        <f aca="true" t="shared" si="13" ref="D44:L44">SUM(D45:D50)</f>
        <v>239</v>
      </c>
      <c r="E44" s="319">
        <f t="shared" si="13"/>
        <v>184</v>
      </c>
      <c r="F44" s="319">
        <f t="shared" si="13"/>
        <v>101</v>
      </c>
      <c r="G44" s="319">
        <f t="shared" si="13"/>
        <v>115</v>
      </c>
      <c r="H44" s="319">
        <f t="shared" si="13"/>
        <v>117</v>
      </c>
      <c r="I44" s="319">
        <f t="shared" si="13"/>
        <v>67</v>
      </c>
      <c r="J44" s="319">
        <f t="shared" si="13"/>
        <v>12</v>
      </c>
      <c r="K44" s="319">
        <f t="shared" si="13"/>
        <v>7</v>
      </c>
      <c r="L44" s="319">
        <f t="shared" si="13"/>
        <v>3</v>
      </c>
      <c r="M44" s="319">
        <f aca="true" t="shared" si="14" ref="M44:U44">SUM(M45:M50)</f>
        <v>1</v>
      </c>
      <c r="N44" s="319">
        <f t="shared" si="14"/>
        <v>3045</v>
      </c>
      <c r="O44" s="319">
        <f t="shared" si="14"/>
        <v>185</v>
      </c>
      <c r="P44" s="319">
        <f t="shared" si="14"/>
        <v>152</v>
      </c>
      <c r="Q44" s="319">
        <f t="shared" si="14"/>
        <v>1544</v>
      </c>
      <c r="R44" s="319">
        <f t="shared" si="14"/>
        <v>1164</v>
      </c>
      <c r="S44" s="319">
        <f t="shared" si="14"/>
        <v>10299545</v>
      </c>
      <c r="T44" s="319">
        <f t="shared" si="14"/>
        <v>53284</v>
      </c>
      <c r="U44" s="319">
        <f t="shared" si="14"/>
        <v>999940</v>
      </c>
      <c r="V44" s="284" t="s">
        <v>306</v>
      </c>
    </row>
    <row r="45" spans="1:22" ht="18" customHeight="1">
      <c r="A45" s="28"/>
      <c r="B45" s="70" t="s">
        <v>237</v>
      </c>
      <c r="C45" s="323">
        <f aca="true" t="shared" si="15" ref="C45:C50">SUM(D45:E45)</f>
        <v>91</v>
      </c>
      <c r="D45" s="320">
        <v>73</v>
      </c>
      <c r="E45" s="320">
        <v>18</v>
      </c>
      <c r="F45" s="320">
        <v>20</v>
      </c>
      <c r="G45" s="320">
        <v>23</v>
      </c>
      <c r="H45" s="320">
        <v>27</v>
      </c>
      <c r="I45" s="320">
        <v>17</v>
      </c>
      <c r="J45" s="320">
        <v>2</v>
      </c>
      <c r="K45" s="320">
        <v>1</v>
      </c>
      <c r="L45" s="320" t="s">
        <v>557</v>
      </c>
      <c r="M45" s="320">
        <v>1</v>
      </c>
      <c r="N45" s="320">
        <f aca="true" t="shared" si="16" ref="N45:N50">SUM(O45:R45)</f>
        <v>701</v>
      </c>
      <c r="O45" s="320">
        <v>16</v>
      </c>
      <c r="P45" s="320">
        <v>13</v>
      </c>
      <c r="Q45" s="320">
        <v>503</v>
      </c>
      <c r="R45" s="320">
        <v>169</v>
      </c>
      <c r="S45" s="320">
        <v>2763298</v>
      </c>
      <c r="T45" s="320">
        <v>28897</v>
      </c>
      <c r="U45" s="320">
        <v>175677</v>
      </c>
      <c r="V45" s="284" t="s">
        <v>306</v>
      </c>
    </row>
    <row r="46" spans="1:22" ht="18" customHeight="1">
      <c r="A46" s="31"/>
      <c r="B46" s="70" t="s">
        <v>238</v>
      </c>
      <c r="C46" s="323">
        <f t="shared" si="15"/>
        <v>33</v>
      </c>
      <c r="D46" s="320">
        <v>24</v>
      </c>
      <c r="E46" s="320">
        <v>9</v>
      </c>
      <c r="F46" s="320">
        <v>7</v>
      </c>
      <c r="G46" s="320">
        <v>7</v>
      </c>
      <c r="H46" s="320">
        <v>8</v>
      </c>
      <c r="I46" s="320">
        <v>8</v>
      </c>
      <c r="J46" s="320">
        <v>2</v>
      </c>
      <c r="K46" s="320">
        <v>1</v>
      </c>
      <c r="L46" s="320" t="s">
        <v>539</v>
      </c>
      <c r="M46" s="320" t="s">
        <v>557</v>
      </c>
      <c r="N46" s="320">
        <f t="shared" si="16"/>
        <v>277</v>
      </c>
      <c r="O46" s="320">
        <v>10</v>
      </c>
      <c r="P46" s="320">
        <v>9</v>
      </c>
      <c r="Q46" s="320">
        <v>152</v>
      </c>
      <c r="R46" s="320">
        <v>106</v>
      </c>
      <c r="S46" s="320">
        <v>787003</v>
      </c>
      <c r="T46" s="320">
        <v>2162</v>
      </c>
      <c r="U46" s="320">
        <v>75643</v>
      </c>
      <c r="V46" s="284" t="s">
        <v>306</v>
      </c>
    </row>
    <row r="47" spans="1:22" ht="18" customHeight="1">
      <c r="A47" s="31"/>
      <c r="B47" s="70" t="s">
        <v>239</v>
      </c>
      <c r="C47" s="323">
        <f t="shared" si="15"/>
        <v>12</v>
      </c>
      <c r="D47" s="320">
        <v>4</v>
      </c>
      <c r="E47" s="320">
        <v>8</v>
      </c>
      <c r="F47" s="320">
        <v>5</v>
      </c>
      <c r="G47" s="320">
        <v>3</v>
      </c>
      <c r="H47" s="320">
        <v>3</v>
      </c>
      <c r="I47" s="320">
        <v>1</v>
      </c>
      <c r="J47" s="320" t="s">
        <v>557</v>
      </c>
      <c r="K47" s="320" t="s">
        <v>557</v>
      </c>
      <c r="L47" s="320" t="s">
        <v>545</v>
      </c>
      <c r="M47" s="320" t="s">
        <v>557</v>
      </c>
      <c r="N47" s="320">
        <f t="shared" si="16"/>
        <v>45</v>
      </c>
      <c r="O47" s="320">
        <v>9</v>
      </c>
      <c r="P47" s="320">
        <v>8</v>
      </c>
      <c r="Q47" s="320">
        <v>14</v>
      </c>
      <c r="R47" s="320">
        <v>14</v>
      </c>
      <c r="S47" s="320">
        <v>125764</v>
      </c>
      <c r="T47" s="320">
        <v>1499</v>
      </c>
      <c r="U47" s="320">
        <v>15294</v>
      </c>
      <c r="V47" s="284" t="s">
        <v>306</v>
      </c>
    </row>
    <row r="48" spans="1:22" ht="18" customHeight="1">
      <c r="A48" s="31"/>
      <c r="B48" s="70" t="s">
        <v>240</v>
      </c>
      <c r="C48" s="323">
        <f t="shared" si="15"/>
        <v>31</v>
      </c>
      <c r="D48" s="320">
        <v>26</v>
      </c>
      <c r="E48" s="320">
        <v>5</v>
      </c>
      <c r="F48" s="320">
        <v>5</v>
      </c>
      <c r="G48" s="320">
        <v>9</v>
      </c>
      <c r="H48" s="320">
        <v>10</v>
      </c>
      <c r="I48" s="320">
        <v>4</v>
      </c>
      <c r="J48" s="320">
        <v>1</v>
      </c>
      <c r="K48" s="320">
        <v>1</v>
      </c>
      <c r="L48" s="320">
        <v>1</v>
      </c>
      <c r="M48" s="320" t="s">
        <v>557</v>
      </c>
      <c r="N48" s="320">
        <f t="shared" si="16"/>
        <v>299</v>
      </c>
      <c r="O48" s="320">
        <v>5</v>
      </c>
      <c r="P48" s="320">
        <v>2</v>
      </c>
      <c r="Q48" s="320">
        <v>196</v>
      </c>
      <c r="R48" s="320">
        <v>96</v>
      </c>
      <c r="S48" s="320">
        <v>1518950</v>
      </c>
      <c r="T48" s="320">
        <v>1296</v>
      </c>
      <c r="U48" s="320">
        <v>138000</v>
      </c>
      <c r="V48" s="284" t="s">
        <v>306</v>
      </c>
    </row>
    <row r="49" spans="1:22" ht="18" customHeight="1">
      <c r="A49" s="31"/>
      <c r="B49" s="70" t="s">
        <v>241</v>
      </c>
      <c r="C49" s="323">
        <f t="shared" si="15"/>
        <v>127</v>
      </c>
      <c r="D49" s="320">
        <v>43</v>
      </c>
      <c r="E49" s="320">
        <v>84</v>
      </c>
      <c r="F49" s="320">
        <v>35</v>
      </c>
      <c r="G49" s="320">
        <v>41</v>
      </c>
      <c r="H49" s="320">
        <v>39</v>
      </c>
      <c r="I49" s="320">
        <v>10</v>
      </c>
      <c r="J49" s="320">
        <v>2</v>
      </c>
      <c r="K49" s="320" t="s">
        <v>557</v>
      </c>
      <c r="L49" s="320" t="s">
        <v>557</v>
      </c>
      <c r="M49" s="320" t="s">
        <v>545</v>
      </c>
      <c r="N49" s="320">
        <f t="shared" si="16"/>
        <v>626</v>
      </c>
      <c r="O49" s="322">
        <v>83</v>
      </c>
      <c r="P49" s="322">
        <v>70</v>
      </c>
      <c r="Q49" s="322">
        <v>222</v>
      </c>
      <c r="R49" s="322">
        <v>251</v>
      </c>
      <c r="S49" s="322">
        <v>1401250</v>
      </c>
      <c r="T49" s="322">
        <v>11777</v>
      </c>
      <c r="U49" s="322">
        <v>251126</v>
      </c>
      <c r="V49" s="284" t="s">
        <v>306</v>
      </c>
    </row>
    <row r="50" spans="1:22" ht="18" customHeight="1">
      <c r="A50" s="31"/>
      <c r="B50" s="70" t="s">
        <v>242</v>
      </c>
      <c r="C50" s="323">
        <f t="shared" si="15"/>
        <v>129</v>
      </c>
      <c r="D50" s="320">
        <v>69</v>
      </c>
      <c r="E50" s="320">
        <v>60</v>
      </c>
      <c r="F50" s="320">
        <v>29</v>
      </c>
      <c r="G50" s="320">
        <v>32</v>
      </c>
      <c r="H50" s="320">
        <v>30</v>
      </c>
      <c r="I50" s="320">
        <v>27</v>
      </c>
      <c r="J50" s="320">
        <v>5</v>
      </c>
      <c r="K50" s="320">
        <v>4</v>
      </c>
      <c r="L50" s="320">
        <v>2</v>
      </c>
      <c r="M50" s="320" t="s">
        <v>557</v>
      </c>
      <c r="N50" s="320">
        <f t="shared" si="16"/>
        <v>1097</v>
      </c>
      <c r="O50" s="327">
        <v>62</v>
      </c>
      <c r="P50" s="327">
        <v>50</v>
      </c>
      <c r="Q50" s="327">
        <v>457</v>
      </c>
      <c r="R50" s="327">
        <v>528</v>
      </c>
      <c r="S50" s="327">
        <v>3703280</v>
      </c>
      <c r="T50" s="327">
        <v>7653</v>
      </c>
      <c r="U50" s="327">
        <v>344200</v>
      </c>
      <c r="V50" s="284" t="s">
        <v>306</v>
      </c>
    </row>
    <row r="51" spans="1:22" ht="18" customHeight="1">
      <c r="A51" s="31"/>
      <c r="B51" s="70"/>
      <c r="C51" s="323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7"/>
      <c r="P51" s="327"/>
      <c r="Q51" s="327"/>
      <c r="R51" s="327"/>
      <c r="S51" s="327"/>
      <c r="T51" s="327"/>
      <c r="U51" s="327"/>
      <c r="V51" s="322"/>
    </row>
    <row r="52" spans="1:22" s="156" customFormat="1" ht="18" customHeight="1">
      <c r="A52" s="361" t="s">
        <v>305</v>
      </c>
      <c r="B52" s="365"/>
      <c r="C52" s="324">
        <f aca="true" t="shared" si="17" ref="C52:U52">SUM(C53:C59)</f>
        <v>411</v>
      </c>
      <c r="D52" s="319">
        <f t="shared" si="17"/>
        <v>288</v>
      </c>
      <c r="E52" s="319">
        <f t="shared" si="17"/>
        <v>123</v>
      </c>
      <c r="F52" s="334">
        <f t="shared" si="17"/>
        <v>73</v>
      </c>
      <c r="G52" s="334">
        <f t="shared" si="17"/>
        <v>112</v>
      </c>
      <c r="H52" s="334">
        <f t="shared" si="17"/>
        <v>135</v>
      </c>
      <c r="I52" s="334">
        <f t="shared" si="17"/>
        <v>67</v>
      </c>
      <c r="J52" s="334">
        <f t="shared" si="17"/>
        <v>10</v>
      </c>
      <c r="K52" s="334">
        <f t="shared" si="17"/>
        <v>12</v>
      </c>
      <c r="L52" s="334">
        <f t="shared" si="17"/>
        <v>2</v>
      </c>
      <c r="M52" s="334">
        <f t="shared" si="17"/>
        <v>1</v>
      </c>
      <c r="N52" s="334">
        <f t="shared" si="17"/>
        <v>3200</v>
      </c>
      <c r="O52" s="319">
        <f t="shared" si="17"/>
        <v>124</v>
      </c>
      <c r="P52" s="319">
        <f t="shared" si="17"/>
        <v>85</v>
      </c>
      <c r="Q52" s="334">
        <f t="shared" si="17"/>
        <v>1909</v>
      </c>
      <c r="R52" s="334">
        <f t="shared" si="17"/>
        <v>1082</v>
      </c>
      <c r="S52" s="319">
        <f t="shared" si="17"/>
        <v>24391584</v>
      </c>
      <c r="T52" s="334">
        <f t="shared" si="17"/>
        <v>57317</v>
      </c>
      <c r="U52" s="319">
        <f t="shared" si="17"/>
        <v>974216</v>
      </c>
      <c r="V52" s="284" t="s">
        <v>306</v>
      </c>
    </row>
    <row r="53" spans="1:22" ht="18" customHeight="1">
      <c r="A53" s="31"/>
      <c r="B53" s="70" t="s">
        <v>243</v>
      </c>
      <c r="C53" s="323">
        <f aca="true" t="shared" si="18" ref="C53:C59">SUM(D53:E53)</f>
        <v>103</v>
      </c>
      <c r="D53" s="320">
        <v>64</v>
      </c>
      <c r="E53" s="320">
        <v>39</v>
      </c>
      <c r="F53" s="320">
        <v>19</v>
      </c>
      <c r="G53" s="320">
        <v>24</v>
      </c>
      <c r="H53" s="320">
        <v>33</v>
      </c>
      <c r="I53" s="320">
        <v>20</v>
      </c>
      <c r="J53" s="320">
        <v>2</v>
      </c>
      <c r="K53" s="320">
        <v>4</v>
      </c>
      <c r="L53" s="320">
        <v>1</v>
      </c>
      <c r="M53" s="320" t="s">
        <v>557</v>
      </c>
      <c r="N53" s="320">
        <f aca="true" t="shared" si="19" ref="N53:N59">SUM(O53:R53)</f>
        <v>831</v>
      </c>
      <c r="O53" s="320">
        <v>35</v>
      </c>
      <c r="P53" s="320">
        <v>35</v>
      </c>
      <c r="Q53" s="320">
        <v>502</v>
      </c>
      <c r="R53" s="320">
        <v>259</v>
      </c>
      <c r="S53" s="320">
        <v>3773505</v>
      </c>
      <c r="T53" s="320">
        <v>16529</v>
      </c>
      <c r="U53" s="320">
        <v>299112</v>
      </c>
      <c r="V53" s="284" t="s">
        <v>306</v>
      </c>
    </row>
    <row r="54" spans="1:22" ht="18" customHeight="1">
      <c r="A54" s="31"/>
      <c r="B54" s="70" t="s">
        <v>244</v>
      </c>
      <c r="C54" s="323">
        <f t="shared" si="18"/>
        <v>38</v>
      </c>
      <c r="D54" s="320">
        <v>26</v>
      </c>
      <c r="E54" s="320">
        <v>12</v>
      </c>
      <c r="F54" s="320">
        <v>4</v>
      </c>
      <c r="G54" s="320">
        <v>12</v>
      </c>
      <c r="H54" s="320">
        <v>15</v>
      </c>
      <c r="I54" s="320">
        <v>6</v>
      </c>
      <c r="J54" s="320">
        <v>1</v>
      </c>
      <c r="K54" s="320" t="s">
        <v>543</v>
      </c>
      <c r="L54" s="320" t="s">
        <v>545</v>
      </c>
      <c r="M54" s="320" t="s">
        <v>540</v>
      </c>
      <c r="N54" s="320">
        <f t="shared" si="19"/>
        <v>258</v>
      </c>
      <c r="O54" s="320">
        <v>11</v>
      </c>
      <c r="P54" s="320">
        <v>7</v>
      </c>
      <c r="Q54" s="320">
        <v>171</v>
      </c>
      <c r="R54" s="320">
        <v>69</v>
      </c>
      <c r="S54" s="320">
        <v>1125913</v>
      </c>
      <c r="T54" s="320">
        <v>1320</v>
      </c>
      <c r="U54" s="320">
        <v>72484</v>
      </c>
      <c r="V54" s="284" t="s">
        <v>306</v>
      </c>
    </row>
    <row r="55" spans="1:22" ht="18" customHeight="1">
      <c r="A55" s="12"/>
      <c r="B55" s="70" t="s">
        <v>245</v>
      </c>
      <c r="C55" s="323">
        <f t="shared" si="18"/>
        <v>4</v>
      </c>
      <c r="D55" s="320">
        <v>1</v>
      </c>
      <c r="E55" s="320">
        <v>3</v>
      </c>
      <c r="F55" s="320">
        <v>3</v>
      </c>
      <c r="G55" s="320">
        <v>1</v>
      </c>
      <c r="H55" s="320" t="s">
        <v>557</v>
      </c>
      <c r="I55" s="320" t="s">
        <v>557</v>
      </c>
      <c r="J55" s="320" t="s">
        <v>539</v>
      </c>
      <c r="K55" s="320" t="s">
        <v>545</v>
      </c>
      <c r="L55" s="320" t="s">
        <v>557</v>
      </c>
      <c r="M55" s="320" t="s">
        <v>557</v>
      </c>
      <c r="N55" s="320">
        <f t="shared" si="19"/>
        <v>8</v>
      </c>
      <c r="O55" s="322">
        <v>4</v>
      </c>
      <c r="P55" s="322">
        <v>1</v>
      </c>
      <c r="Q55" s="320">
        <v>1</v>
      </c>
      <c r="R55" s="322">
        <v>2</v>
      </c>
      <c r="S55" s="322">
        <v>6317</v>
      </c>
      <c r="T55" s="322">
        <v>50</v>
      </c>
      <c r="U55" s="322">
        <v>972</v>
      </c>
      <c r="V55" s="284" t="s">
        <v>306</v>
      </c>
    </row>
    <row r="56" spans="1:22" ht="18" customHeight="1">
      <c r="A56" s="31"/>
      <c r="B56" s="70" t="s">
        <v>246</v>
      </c>
      <c r="C56" s="323">
        <f t="shared" si="18"/>
        <v>17</v>
      </c>
      <c r="D56" s="320">
        <v>12</v>
      </c>
      <c r="E56" s="320">
        <v>5</v>
      </c>
      <c r="F56" s="320">
        <v>6</v>
      </c>
      <c r="G56" s="320">
        <v>5</v>
      </c>
      <c r="H56" s="320">
        <v>3</v>
      </c>
      <c r="I56" s="320">
        <v>1</v>
      </c>
      <c r="J56" s="320">
        <v>1</v>
      </c>
      <c r="K56" s="320">
        <v>1</v>
      </c>
      <c r="L56" s="320" t="s">
        <v>557</v>
      </c>
      <c r="M56" s="320" t="s">
        <v>539</v>
      </c>
      <c r="N56" s="320">
        <f t="shared" si="19"/>
        <v>112</v>
      </c>
      <c r="O56" s="322">
        <v>4</v>
      </c>
      <c r="P56" s="322">
        <v>3</v>
      </c>
      <c r="Q56" s="322">
        <v>77</v>
      </c>
      <c r="R56" s="322">
        <v>28</v>
      </c>
      <c r="S56" s="322">
        <v>1413678</v>
      </c>
      <c r="T56" s="322">
        <v>13104</v>
      </c>
      <c r="U56" s="322">
        <v>25741</v>
      </c>
      <c r="V56" s="284" t="s">
        <v>306</v>
      </c>
    </row>
    <row r="57" spans="1:22" ht="18" customHeight="1">
      <c r="A57" s="31"/>
      <c r="B57" s="32" t="s">
        <v>247</v>
      </c>
      <c r="C57" s="323">
        <f t="shared" si="18"/>
        <v>40</v>
      </c>
      <c r="D57" s="320">
        <v>34</v>
      </c>
      <c r="E57" s="320">
        <v>6</v>
      </c>
      <c r="F57" s="320">
        <v>6</v>
      </c>
      <c r="G57" s="320">
        <v>10</v>
      </c>
      <c r="H57" s="320">
        <v>16</v>
      </c>
      <c r="I57" s="320">
        <v>4</v>
      </c>
      <c r="J57" s="320">
        <v>1</v>
      </c>
      <c r="K57" s="320">
        <v>3</v>
      </c>
      <c r="L57" s="320" t="s">
        <v>158</v>
      </c>
      <c r="M57" s="320" t="s">
        <v>158</v>
      </c>
      <c r="N57" s="320">
        <f t="shared" si="19"/>
        <v>346</v>
      </c>
      <c r="O57" s="327">
        <v>6</v>
      </c>
      <c r="P57" s="327">
        <v>4</v>
      </c>
      <c r="Q57" s="327">
        <v>212</v>
      </c>
      <c r="R57" s="327">
        <v>124</v>
      </c>
      <c r="S57" s="327">
        <v>2299807</v>
      </c>
      <c r="T57" s="327">
        <v>493</v>
      </c>
      <c r="U57" s="327">
        <v>153357</v>
      </c>
      <c r="V57" s="284" t="s">
        <v>306</v>
      </c>
    </row>
    <row r="58" spans="1:22" ht="18" customHeight="1">
      <c r="A58" s="31"/>
      <c r="B58" s="70" t="s">
        <v>248</v>
      </c>
      <c r="C58" s="323">
        <f t="shared" si="18"/>
        <v>9</v>
      </c>
      <c r="D58" s="320">
        <v>6</v>
      </c>
      <c r="E58" s="320">
        <v>3</v>
      </c>
      <c r="F58" s="320">
        <v>3</v>
      </c>
      <c r="G58" s="320" t="s">
        <v>543</v>
      </c>
      <c r="H58" s="320">
        <v>2</v>
      </c>
      <c r="I58" s="320">
        <v>3</v>
      </c>
      <c r="J58" s="320" t="s">
        <v>543</v>
      </c>
      <c r="K58" s="320" t="s">
        <v>557</v>
      </c>
      <c r="L58" s="320" t="s">
        <v>543</v>
      </c>
      <c r="M58" s="320">
        <v>1</v>
      </c>
      <c r="N58" s="320">
        <f t="shared" si="19"/>
        <v>163</v>
      </c>
      <c r="O58" s="327">
        <v>1</v>
      </c>
      <c r="P58" s="327">
        <v>2</v>
      </c>
      <c r="Q58" s="327">
        <v>126</v>
      </c>
      <c r="R58" s="327">
        <v>34</v>
      </c>
      <c r="S58" s="327">
        <v>9008247</v>
      </c>
      <c r="T58" s="327">
        <v>7604</v>
      </c>
      <c r="U58" s="327">
        <v>31527</v>
      </c>
      <c r="V58" s="284" t="s">
        <v>306</v>
      </c>
    </row>
    <row r="59" spans="1:22" ht="18" customHeight="1">
      <c r="A59" s="31"/>
      <c r="B59" s="70" t="s">
        <v>249</v>
      </c>
      <c r="C59" s="323">
        <f t="shared" si="18"/>
        <v>200</v>
      </c>
      <c r="D59" s="327">
        <v>145</v>
      </c>
      <c r="E59" s="327">
        <v>55</v>
      </c>
      <c r="F59" s="335">
        <v>32</v>
      </c>
      <c r="G59" s="335">
        <v>60</v>
      </c>
      <c r="H59" s="335">
        <v>66</v>
      </c>
      <c r="I59" s="335">
        <v>33</v>
      </c>
      <c r="J59" s="335">
        <v>5</v>
      </c>
      <c r="K59" s="335">
        <v>4</v>
      </c>
      <c r="L59" s="335">
        <v>1</v>
      </c>
      <c r="M59" s="327" t="s">
        <v>545</v>
      </c>
      <c r="N59" s="320">
        <f t="shared" si="19"/>
        <v>1482</v>
      </c>
      <c r="O59" s="322">
        <v>63</v>
      </c>
      <c r="P59" s="322">
        <v>33</v>
      </c>
      <c r="Q59" s="336">
        <v>820</v>
      </c>
      <c r="R59" s="336">
        <v>566</v>
      </c>
      <c r="S59" s="322">
        <v>6764117</v>
      </c>
      <c r="T59" s="336">
        <v>18217</v>
      </c>
      <c r="U59" s="322">
        <v>391023</v>
      </c>
      <c r="V59" s="284" t="s">
        <v>306</v>
      </c>
    </row>
    <row r="60" spans="1:22" ht="18" customHeight="1">
      <c r="A60" s="31"/>
      <c r="C60" s="323"/>
      <c r="D60" s="327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</row>
    <row r="61" spans="1:22" s="156" customFormat="1" ht="18" customHeight="1">
      <c r="A61" s="361" t="s">
        <v>250</v>
      </c>
      <c r="B61" s="365"/>
      <c r="C61" s="323">
        <f>SUM(D61:E61)</f>
        <v>1</v>
      </c>
      <c r="D61" s="319">
        <v>1</v>
      </c>
      <c r="E61" s="319" t="s">
        <v>540</v>
      </c>
      <c r="F61" s="319" t="s">
        <v>558</v>
      </c>
      <c r="G61" s="319" t="s">
        <v>551</v>
      </c>
      <c r="H61" s="319" t="s">
        <v>558</v>
      </c>
      <c r="I61" s="319" t="s">
        <v>548</v>
      </c>
      <c r="J61" s="319" t="s">
        <v>551</v>
      </c>
      <c r="K61" s="319" t="s">
        <v>551</v>
      </c>
      <c r="L61" s="319" t="s">
        <v>558</v>
      </c>
      <c r="M61" s="319" t="s">
        <v>550</v>
      </c>
      <c r="N61" s="319" t="s">
        <v>550</v>
      </c>
      <c r="O61" s="319" t="s">
        <v>545</v>
      </c>
      <c r="P61" s="319" t="s">
        <v>539</v>
      </c>
      <c r="Q61" s="319" t="s">
        <v>157</v>
      </c>
      <c r="R61" s="319" t="s">
        <v>157</v>
      </c>
      <c r="S61" s="319" t="s">
        <v>158</v>
      </c>
      <c r="T61" s="319" t="s">
        <v>554</v>
      </c>
      <c r="U61" s="319" t="s">
        <v>553</v>
      </c>
      <c r="V61" s="284" t="s">
        <v>553</v>
      </c>
    </row>
    <row r="62" spans="1:22" s="156" customFormat="1" ht="18" customHeight="1">
      <c r="A62" s="157"/>
      <c r="B62" s="157"/>
      <c r="C62" s="326"/>
      <c r="D62" s="327"/>
      <c r="E62" s="322"/>
      <c r="F62" s="319"/>
      <c r="G62" s="319"/>
      <c r="H62" s="319"/>
      <c r="I62" s="319"/>
      <c r="J62" s="319"/>
      <c r="K62" s="319"/>
      <c r="L62" s="319"/>
      <c r="M62" s="319"/>
      <c r="N62" s="319"/>
      <c r="O62" s="322"/>
      <c r="P62" s="319"/>
      <c r="Q62" s="319"/>
      <c r="R62" s="319"/>
      <c r="S62" s="319"/>
      <c r="T62" s="319"/>
      <c r="U62" s="319"/>
      <c r="V62" s="284"/>
    </row>
    <row r="63" spans="1:22" s="156" customFormat="1" ht="18" customHeight="1">
      <c r="A63" s="361" t="s">
        <v>251</v>
      </c>
      <c r="B63" s="365"/>
      <c r="C63" s="323">
        <f>SUM(D63:E63)</f>
        <v>1</v>
      </c>
      <c r="D63" s="319">
        <v>1</v>
      </c>
      <c r="E63" s="319" t="s">
        <v>306</v>
      </c>
      <c r="F63" s="319" t="s">
        <v>347</v>
      </c>
      <c r="G63" s="319" t="s">
        <v>347</v>
      </c>
      <c r="H63" s="319" t="s">
        <v>347</v>
      </c>
      <c r="I63" s="319" t="s">
        <v>347</v>
      </c>
      <c r="J63" s="319" t="s">
        <v>347</v>
      </c>
      <c r="K63" s="319" t="s">
        <v>347</v>
      </c>
      <c r="L63" s="319" t="s">
        <v>347</v>
      </c>
      <c r="M63" s="319" t="s">
        <v>347</v>
      </c>
      <c r="N63" s="319" t="s">
        <v>347</v>
      </c>
      <c r="O63" s="319" t="s">
        <v>553</v>
      </c>
      <c r="P63" s="319" t="s">
        <v>553</v>
      </c>
      <c r="Q63" s="319" t="s">
        <v>554</v>
      </c>
      <c r="R63" s="319" t="s">
        <v>554</v>
      </c>
      <c r="S63" s="319" t="s">
        <v>553</v>
      </c>
      <c r="T63" s="319" t="s">
        <v>554</v>
      </c>
      <c r="U63" s="319" t="s">
        <v>553</v>
      </c>
      <c r="V63" s="284" t="s">
        <v>553</v>
      </c>
    </row>
    <row r="64" spans="1:22" ht="18" customHeight="1">
      <c r="A64" s="31"/>
      <c r="B64" s="70" t="s">
        <v>251</v>
      </c>
      <c r="C64" s="323">
        <f>SUM(D64:E64)</f>
        <v>1</v>
      </c>
      <c r="D64" s="320">
        <v>1</v>
      </c>
      <c r="E64" s="320" t="s">
        <v>553</v>
      </c>
      <c r="F64" s="319" t="s">
        <v>554</v>
      </c>
      <c r="G64" s="319" t="s">
        <v>554</v>
      </c>
      <c r="H64" s="319" t="s">
        <v>554</v>
      </c>
      <c r="I64" s="319" t="s">
        <v>554</v>
      </c>
      <c r="J64" s="319" t="s">
        <v>554</v>
      </c>
      <c r="K64" s="319" t="s">
        <v>554</v>
      </c>
      <c r="L64" s="319" t="s">
        <v>554</v>
      </c>
      <c r="M64" s="319" t="s">
        <v>554</v>
      </c>
      <c r="N64" s="319" t="s">
        <v>554</v>
      </c>
      <c r="O64" s="320" t="s">
        <v>553</v>
      </c>
      <c r="P64" s="319" t="s">
        <v>553</v>
      </c>
      <c r="Q64" s="319" t="s">
        <v>554</v>
      </c>
      <c r="R64" s="319" t="s">
        <v>554</v>
      </c>
      <c r="S64" s="319" t="s">
        <v>553</v>
      </c>
      <c r="T64" s="319" t="s">
        <v>554</v>
      </c>
      <c r="U64" s="319" t="s">
        <v>553</v>
      </c>
      <c r="V64" s="284" t="s">
        <v>553</v>
      </c>
    </row>
    <row r="65" spans="1:22" ht="18" customHeight="1">
      <c r="A65" s="51"/>
      <c r="B65" s="51"/>
      <c r="C65" s="326"/>
      <c r="D65" s="327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</row>
    <row r="66" spans="1:22" s="156" customFormat="1" ht="18" customHeight="1">
      <c r="A66" s="361" t="s">
        <v>252</v>
      </c>
      <c r="B66" s="365"/>
      <c r="C66" s="324">
        <f>SUM(C68,'126'!C12,'126'!C34,'126'!C73,'128'!C12,'128'!C36,'128'!C67,'128'!C71)</f>
        <v>18901</v>
      </c>
      <c r="D66" s="337">
        <v>4826</v>
      </c>
      <c r="E66" s="337">
        <v>12751</v>
      </c>
      <c r="F66" s="337">
        <v>9499</v>
      </c>
      <c r="G66" s="337">
        <v>4718</v>
      </c>
      <c r="H66" s="337">
        <v>2282</v>
      </c>
      <c r="I66" s="337">
        <v>725</v>
      </c>
      <c r="J66" s="337">
        <v>181</v>
      </c>
      <c r="K66" s="337">
        <v>124</v>
      </c>
      <c r="L66" s="337">
        <v>33</v>
      </c>
      <c r="M66" s="337">
        <v>15</v>
      </c>
      <c r="N66" s="320">
        <f aca="true" t="shared" si="20" ref="N66:N71">SUM(O66:R66)</f>
        <v>68661</v>
      </c>
      <c r="O66" s="319">
        <v>9630</v>
      </c>
      <c r="P66" s="319">
        <v>10917</v>
      </c>
      <c r="Q66" s="319">
        <v>20466</v>
      </c>
      <c r="R66" s="319">
        <v>27648</v>
      </c>
      <c r="S66" s="319">
        <v>109950068</v>
      </c>
      <c r="T66" s="319">
        <v>3252270</v>
      </c>
      <c r="U66" s="319">
        <v>12142309</v>
      </c>
      <c r="V66" s="319">
        <v>1131952</v>
      </c>
    </row>
    <row r="67" spans="1:22" s="156" customFormat="1" ht="18" customHeight="1">
      <c r="A67" s="157"/>
      <c r="B67" s="157"/>
      <c r="C67" s="324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</row>
    <row r="68" spans="1:22" s="156" customFormat="1" ht="18" customHeight="1">
      <c r="A68" s="361" t="s">
        <v>253</v>
      </c>
      <c r="B68" s="365"/>
      <c r="C68" s="324">
        <f>SUM(C70,'126'!C9)</f>
        <v>28</v>
      </c>
      <c r="D68" s="319">
        <f>SUM(D70,'126'!D9)</f>
        <v>21</v>
      </c>
      <c r="E68" s="319">
        <f>SUM(E70,'126'!E9)</f>
        <v>7</v>
      </c>
      <c r="F68" s="319">
        <f>SUM(F70,'126'!F9)</f>
        <v>8</v>
      </c>
      <c r="G68" s="319">
        <f>SUM(G70,'126'!G9)</f>
        <v>5</v>
      </c>
      <c r="H68" s="319">
        <f>SUM(H70,'126'!H9)</f>
        <v>2</v>
      </c>
      <c r="I68" s="319">
        <f>SUM(I70,'126'!I9)</f>
        <v>2</v>
      </c>
      <c r="J68" s="319" t="s">
        <v>553</v>
      </c>
      <c r="K68" s="319" t="s">
        <v>553</v>
      </c>
      <c r="L68" s="319">
        <f>SUM(L70,'126'!L9)</f>
        <v>1</v>
      </c>
      <c r="M68" s="319">
        <f>SUM(M70,'126'!M9)</f>
        <v>10</v>
      </c>
      <c r="N68" s="320">
        <f t="shared" si="20"/>
        <v>2270</v>
      </c>
      <c r="O68" s="319">
        <f>SUM(O70,'126'!O9)</f>
        <v>3</v>
      </c>
      <c r="P68" s="319">
        <f>SUM(P70,'126'!P9)</f>
        <v>5</v>
      </c>
      <c r="Q68" s="319">
        <f>SUM(Q70,'126'!Q9)</f>
        <v>820</v>
      </c>
      <c r="R68" s="319">
        <f>SUM(R70,'126'!R9)</f>
        <v>1442</v>
      </c>
      <c r="S68" s="319">
        <f>SUM(S70,'126'!S9)</f>
        <v>9635679</v>
      </c>
      <c r="T68" s="319">
        <f>SUM(T70,'126'!T9)</f>
        <v>19990</v>
      </c>
      <c r="U68" s="319">
        <f>SUM(U70,'126'!U9)</f>
        <v>848536</v>
      </c>
      <c r="V68" s="319">
        <f>SUM(V70,'126'!V9)</f>
        <v>110908</v>
      </c>
    </row>
    <row r="69" spans="1:22" ht="18" customHeight="1">
      <c r="A69" s="51"/>
      <c r="B69" s="51"/>
      <c r="C69" s="324"/>
      <c r="D69" s="327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</row>
    <row r="70" spans="1:22" s="156" customFormat="1" ht="18" customHeight="1">
      <c r="A70" s="361" t="s">
        <v>254</v>
      </c>
      <c r="B70" s="365"/>
      <c r="C70" s="324">
        <v>11</v>
      </c>
      <c r="D70" s="319">
        <v>11</v>
      </c>
      <c r="E70" s="319" t="s">
        <v>553</v>
      </c>
      <c r="F70" s="319" t="s">
        <v>553</v>
      </c>
      <c r="G70" s="319" t="s">
        <v>553</v>
      </c>
      <c r="H70" s="319" t="s">
        <v>553</v>
      </c>
      <c r="I70" s="319" t="s">
        <v>553</v>
      </c>
      <c r="J70" s="319" t="s">
        <v>553</v>
      </c>
      <c r="K70" s="319" t="s">
        <v>553</v>
      </c>
      <c r="L70" s="319">
        <v>1</v>
      </c>
      <c r="M70" s="319">
        <v>10</v>
      </c>
      <c r="N70" s="320">
        <f t="shared" si="20"/>
        <v>2208</v>
      </c>
      <c r="O70" s="319" t="s">
        <v>553</v>
      </c>
      <c r="P70" s="319" t="s">
        <v>553</v>
      </c>
      <c r="Q70" s="319">
        <v>804</v>
      </c>
      <c r="R70" s="319">
        <v>1404</v>
      </c>
      <c r="S70" s="319">
        <v>9510616</v>
      </c>
      <c r="T70" s="319">
        <v>19895</v>
      </c>
      <c r="U70" s="319">
        <v>836387</v>
      </c>
      <c r="V70" s="319">
        <v>109898</v>
      </c>
    </row>
    <row r="71" spans="1:22" ht="18" customHeight="1">
      <c r="A71" s="31"/>
      <c r="B71" s="70" t="s">
        <v>254</v>
      </c>
      <c r="C71" s="323">
        <v>11</v>
      </c>
      <c r="D71" s="320">
        <v>11</v>
      </c>
      <c r="E71" s="320" t="s">
        <v>553</v>
      </c>
      <c r="F71" s="320" t="s">
        <v>553</v>
      </c>
      <c r="G71" s="320" t="s">
        <v>553</v>
      </c>
      <c r="H71" s="320" t="s">
        <v>553</v>
      </c>
      <c r="I71" s="320" t="s">
        <v>553</v>
      </c>
      <c r="J71" s="320" t="s">
        <v>553</v>
      </c>
      <c r="K71" s="320" t="s">
        <v>553</v>
      </c>
      <c r="L71" s="320">
        <v>1</v>
      </c>
      <c r="M71" s="320">
        <v>10</v>
      </c>
      <c r="N71" s="320">
        <f t="shared" si="20"/>
        <v>2208</v>
      </c>
      <c r="O71" s="319" t="s">
        <v>553</v>
      </c>
      <c r="P71" s="319" t="s">
        <v>553</v>
      </c>
      <c r="Q71" s="320">
        <v>804</v>
      </c>
      <c r="R71" s="320">
        <v>1404</v>
      </c>
      <c r="S71" s="320">
        <v>9510616</v>
      </c>
      <c r="T71" s="320">
        <v>19895</v>
      </c>
      <c r="U71" s="320">
        <v>836387</v>
      </c>
      <c r="V71" s="322">
        <v>109898</v>
      </c>
    </row>
    <row r="72" spans="1:22" ht="18" customHeight="1">
      <c r="A72" s="57"/>
      <c r="B72" s="57"/>
      <c r="C72" s="82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</row>
    <row r="73" ht="18" customHeight="1"/>
  </sheetData>
  <sheetProtection/>
  <mergeCells count="25">
    <mergeCell ref="A66:B66"/>
    <mergeCell ref="A68:B68"/>
    <mergeCell ref="A70:B70"/>
    <mergeCell ref="A44:B44"/>
    <mergeCell ref="A52:B52"/>
    <mergeCell ref="A61:B61"/>
    <mergeCell ref="A63:B63"/>
    <mergeCell ref="A2:V2"/>
    <mergeCell ref="A9:B9"/>
    <mergeCell ref="N5:R5"/>
    <mergeCell ref="S5:S7"/>
    <mergeCell ref="T5:T7"/>
    <mergeCell ref="U5:U7"/>
    <mergeCell ref="N6:N7"/>
    <mergeCell ref="D6:E6"/>
    <mergeCell ref="F6:M6"/>
    <mergeCell ref="A3:V3"/>
    <mergeCell ref="O6:P6"/>
    <mergeCell ref="A39:B39"/>
    <mergeCell ref="A5:B7"/>
    <mergeCell ref="Q6:R6"/>
    <mergeCell ref="A19:B19"/>
    <mergeCell ref="A28:B28"/>
    <mergeCell ref="C5:M5"/>
    <mergeCell ref="C6:C7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zoomScale="75" zoomScaleNormal="75" zoomScaleSheetLayoutView="70" zoomScalePageLayoutView="0" workbookViewId="0" topLeftCell="A1">
      <selection activeCell="A1" sqref="A1"/>
    </sheetView>
  </sheetViews>
  <sheetFormatPr defaultColWidth="10.59765625" defaultRowHeight="17.25" customHeight="1"/>
  <cols>
    <col min="1" max="1" width="2.59765625" style="118" customWidth="1"/>
    <col min="2" max="2" width="50.5" style="118" customWidth="1"/>
    <col min="3" max="13" width="9.59765625" style="118" customWidth="1"/>
    <col min="14" max="14" width="15.09765625" style="118" bestFit="1" customWidth="1"/>
    <col min="15" max="18" width="9.59765625" style="118" customWidth="1"/>
    <col min="19" max="19" width="15" style="118" customWidth="1"/>
    <col min="20" max="20" width="15.09765625" style="118" customWidth="1"/>
    <col min="21" max="21" width="13.59765625" style="118" customWidth="1"/>
    <col min="22" max="22" width="14.69921875" style="118" customWidth="1"/>
    <col min="23" max="24" width="14.09765625" style="118" customWidth="1"/>
    <col min="25" max="16384" width="10.59765625" style="118" customWidth="1"/>
  </cols>
  <sheetData>
    <row r="1" spans="1:24" s="117" customFormat="1" ht="17.25" customHeight="1">
      <c r="A1" s="3" t="s">
        <v>384</v>
      </c>
      <c r="V1" s="5" t="s">
        <v>383</v>
      </c>
      <c r="X1" s="5"/>
    </row>
    <row r="2" spans="1:24" ht="17.25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"/>
      <c r="X2" s="50"/>
    </row>
    <row r="3" spans="1:24" ht="17.25" customHeight="1">
      <c r="A3" s="427" t="s">
        <v>380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110"/>
      <c r="X3" s="110"/>
    </row>
    <row r="4" spans="1:24" ht="17.25" customHeight="1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62" t="s">
        <v>359</v>
      </c>
      <c r="W4" s="142"/>
      <c r="X4" s="142"/>
    </row>
    <row r="5" spans="1:22" ht="17.25" customHeight="1">
      <c r="A5" s="529" t="s">
        <v>373</v>
      </c>
      <c r="B5" s="530"/>
      <c r="C5" s="473" t="s">
        <v>467</v>
      </c>
      <c r="D5" s="515"/>
      <c r="E5" s="515"/>
      <c r="F5" s="515"/>
      <c r="G5" s="515"/>
      <c r="H5" s="515"/>
      <c r="I5" s="515"/>
      <c r="J5" s="515"/>
      <c r="K5" s="515"/>
      <c r="L5" s="515"/>
      <c r="M5" s="516"/>
      <c r="N5" s="473" t="s">
        <v>468</v>
      </c>
      <c r="O5" s="515"/>
      <c r="P5" s="515"/>
      <c r="Q5" s="515"/>
      <c r="R5" s="516"/>
      <c r="S5" s="517" t="s">
        <v>47</v>
      </c>
      <c r="T5" s="520" t="s">
        <v>164</v>
      </c>
      <c r="U5" s="533" t="s">
        <v>165</v>
      </c>
      <c r="V5" s="189" t="s">
        <v>51</v>
      </c>
    </row>
    <row r="6" spans="1:22" ht="17.25" customHeight="1">
      <c r="A6" s="531"/>
      <c r="B6" s="532"/>
      <c r="C6" s="536" t="s">
        <v>48</v>
      </c>
      <c r="D6" s="523" t="s">
        <v>49</v>
      </c>
      <c r="E6" s="524"/>
      <c r="F6" s="538" t="s">
        <v>50</v>
      </c>
      <c r="G6" s="539"/>
      <c r="H6" s="539"/>
      <c r="I6" s="539"/>
      <c r="J6" s="539"/>
      <c r="K6" s="539"/>
      <c r="L6" s="539"/>
      <c r="M6" s="540"/>
      <c r="N6" s="525" t="s">
        <v>48</v>
      </c>
      <c r="O6" s="523" t="s">
        <v>168</v>
      </c>
      <c r="P6" s="524"/>
      <c r="Q6" s="523" t="s">
        <v>169</v>
      </c>
      <c r="R6" s="524"/>
      <c r="S6" s="518"/>
      <c r="T6" s="521"/>
      <c r="U6" s="534"/>
      <c r="V6" s="190" t="s">
        <v>54</v>
      </c>
    </row>
    <row r="7" spans="1:22" ht="17.25" customHeight="1">
      <c r="A7" s="426"/>
      <c r="B7" s="526"/>
      <c r="C7" s="537"/>
      <c r="D7" s="191" t="s">
        <v>52</v>
      </c>
      <c r="E7" s="191" t="s">
        <v>53</v>
      </c>
      <c r="F7" s="192" t="s">
        <v>368</v>
      </c>
      <c r="G7" s="192" t="s">
        <v>374</v>
      </c>
      <c r="H7" s="192" t="s">
        <v>375</v>
      </c>
      <c r="I7" s="192" t="s">
        <v>376</v>
      </c>
      <c r="J7" s="192" t="s">
        <v>377</v>
      </c>
      <c r="K7" s="192" t="s">
        <v>378</v>
      </c>
      <c r="L7" s="192" t="s">
        <v>379</v>
      </c>
      <c r="M7" s="193" t="s">
        <v>369</v>
      </c>
      <c r="N7" s="526"/>
      <c r="O7" s="191" t="s">
        <v>170</v>
      </c>
      <c r="P7" s="191" t="s">
        <v>171</v>
      </c>
      <c r="Q7" s="191" t="s">
        <v>170</v>
      </c>
      <c r="R7" s="191" t="s">
        <v>171</v>
      </c>
      <c r="S7" s="519"/>
      <c r="T7" s="522"/>
      <c r="U7" s="535"/>
      <c r="V7" s="211" t="s">
        <v>41</v>
      </c>
    </row>
    <row r="8" spans="1:22" ht="17.25" customHeight="1">
      <c r="A8" s="145"/>
      <c r="B8" s="146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94"/>
      <c r="O8" s="194"/>
      <c r="P8" s="194"/>
      <c r="Q8" s="194"/>
      <c r="R8" s="194"/>
      <c r="S8" s="195"/>
      <c r="T8" s="195"/>
      <c r="U8" s="195"/>
      <c r="V8" s="84"/>
    </row>
    <row r="9" spans="1:24" s="156" customFormat="1" ht="17.25" customHeight="1">
      <c r="A9" s="527" t="s">
        <v>172</v>
      </c>
      <c r="B9" s="528"/>
      <c r="C9" s="252">
        <f>SUM(D9:E9)</f>
        <v>17</v>
      </c>
      <c r="D9" s="85">
        <v>10</v>
      </c>
      <c r="E9" s="85">
        <v>7</v>
      </c>
      <c r="F9" s="85">
        <v>8</v>
      </c>
      <c r="G9" s="85">
        <v>5</v>
      </c>
      <c r="H9" s="85">
        <v>2</v>
      </c>
      <c r="I9" s="85">
        <v>2</v>
      </c>
      <c r="J9" s="85" t="s">
        <v>306</v>
      </c>
      <c r="K9" s="85" t="s">
        <v>306</v>
      </c>
      <c r="L9" s="85" t="s">
        <v>306</v>
      </c>
      <c r="M9" s="85" t="s">
        <v>306</v>
      </c>
      <c r="N9" s="85">
        <v>62</v>
      </c>
      <c r="O9" s="85">
        <v>3</v>
      </c>
      <c r="P9" s="85">
        <v>5</v>
      </c>
      <c r="Q9" s="85">
        <v>16</v>
      </c>
      <c r="R9" s="85">
        <v>38</v>
      </c>
      <c r="S9" s="85">
        <v>125063</v>
      </c>
      <c r="T9" s="85">
        <v>95</v>
      </c>
      <c r="U9" s="85">
        <v>12149</v>
      </c>
      <c r="V9" s="85">
        <v>1010</v>
      </c>
      <c r="X9" s="203"/>
    </row>
    <row r="10" spans="1:22" ht="17.25" customHeight="1">
      <c r="A10" s="149"/>
      <c r="B10" s="77" t="s">
        <v>172</v>
      </c>
      <c r="C10" s="108">
        <v>17</v>
      </c>
      <c r="D10" s="107">
        <v>10</v>
      </c>
      <c r="E10" s="107">
        <v>7</v>
      </c>
      <c r="F10" s="107">
        <v>8</v>
      </c>
      <c r="G10" s="107">
        <v>5</v>
      </c>
      <c r="H10" s="107">
        <v>2</v>
      </c>
      <c r="I10" s="107">
        <v>2</v>
      </c>
      <c r="J10" s="107" t="s">
        <v>158</v>
      </c>
      <c r="K10" s="107" t="s">
        <v>158</v>
      </c>
      <c r="L10" s="107" t="s">
        <v>158</v>
      </c>
      <c r="M10" s="107" t="s">
        <v>158</v>
      </c>
      <c r="N10" s="253">
        <v>62</v>
      </c>
      <c r="O10" s="253">
        <v>3</v>
      </c>
      <c r="P10" s="253">
        <v>5</v>
      </c>
      <c r="Q10" s="253">
        <v>16</v>
      </c>
      <c r="R10" s="253">
        <v>38</v>
      </c>
      <c r="S10" s="253">
        <v>125063</v>
      </c>
      <c r="T10" s="253">
        <v>95</v>
      </c>
      <c r="U10" s="253">
        <v>12149</v>
      </c>
      <c r="V10" s="253">
        <v>1010</v>
      </c>
    </row>
    <row r="11" spans="1:22" ht="17.25" customHeight="1">
      <c r="A11" s="513"/>
      <c r="B11" s="514"/>
      <c r="C11" s="38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22"/>
      <c r="O11" s="196"/>
      <c r="P11" s="196"/>
      <c r="Q11" s="196"/>
      <c r="R11" s="196"/>
      <c r="S11" s="196"/>
      <c r="T11" s="196"/>
      <c r="U11" s="196"/>
      <c r="V11" s="196"/>
    </row>
    <row r="12" spans="1:22" s="156" customFormat="1" ht="17.25" customHeight="1">
      <c r="A12" s="361" t="s">
        <v>173</v>
      </c>
      <c r="B12" s="365"/>
      <c r="C12" s="324">
        <f aca="true" t="shared" si="0" ref="C12:L12">SUM(C14,C18,C22,C25,C29)</f>
        <v>2855</v>
      </c>
      <c r="D12" s="319">
        <f t="shared" si="0"/>
        <v>952</v>
      </c>
      <c r="E12" s="319">
        <f t="shared" si="0"/>
        <v>1903</v>
      </c>
      <c r="F12" s="319">
        <f t="shared" si="0"/>
        <v>1591</v>
      </c>
      <c r="G12" s="319">
        <f t="shared" si="0"/>
        <v>852</v>
      </c>
      <c r="H12" s="319">
        <f t="shared" si="0"/>
        <v>309</v>
      </c>
      <c r="I12" s="319">
        <f t="shared" si="0"/>
        <v>77</v>
      </c>
      <c r="J12" s="319">
        <f t="shared" si="0"/>
        <v>15</v>
      </c>
      <c r="K12" s="319">
        <f t="shared" si="0"/>
        <v>7</v>
      </c>
      <c r="L12" s="319">
        <f t="shared" si="0"/>
        <v>4</v>
      </c>
      <c r="M12" s="319" t="s">
        <v>306</v>
      </c>
      <c r="N12" s="319">
        <f aca="true" t="shared" si="1" ref="N12:V12">SUM(N14,N18,N22,N25,N29)</f>
        <v>9188</v>
      </c>
      <c r="O12" s="319">
        <f t="shared" si="1"/>
        <v>1231</v>
      </c>
      <c r="P12" s="319">
        <f t="shared" si="1"/>
        <v>1644</v>
      </c>
      <c r="Q12" s="319">
        <f t="shared" si="1"/>
        <v>1643</v>
      </c>
      <c r="R12" s="319">
        <f t="shared" si="1"/>
        <v>4670</v>
      </c>
      <c r="S12" s="319">
        <f t="shared" si="1"/>
        <v>13189205</v>
      </c>
      <c r="T12" s="319">
        <f t="shared" si="1"/>
        <v>71226</v>
      </c>
      <c r="U12" s="319">
        <f t="shared" si="1"/>
        <v>3043547</v>
      </c>
      <c r="V12" s="319">
        <f t="shared" si="1"/>
        <v>223707</v>
      </c>
    </row>
    <row r="13" spans="1:22" ht="17.25" customHeight="1">
      <c r="A13" s="149"/>
      <c r="B13" s="148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s="156" customFormat="1" ht="17.25" customHeight="1">
      <c r="A14" s="361" t="s">
        <v>174</v>
      </c>
      <c r="B14" s="362"/>
      <c r="C14" s="319">
        <f>SUM(C15:C16)</f>
        <v>787</v>
      </c>
      <c r="D14" s="319">
        <f aca="true" t="shared" si="2" ref="D14:V14">SUM(D15:D16)</f>
        <v>167</v>
      </c>
      <c r="E14" s="319">
        <f t="shared" si="2"/>
        <v>620</v>
      </c>
      <c r="F14" s="319">
        <f t="shared" si="2"/>
        <v>427</v>
      </c>
      <c r="G14" s="319">
        <f t="shared" si="2"/>
        <v>243</v>
      </c>
      <c r="H14" s="319">
        <f t="shared" si="2"/>
        <v>78</v>
      </c>
      <c r="I14" s="319">
        <f t="shared" si="2"/>
        <v>30</v>
      </c>
      <c r="J14" s="319">
        <f t="shared" si="2"/>
        <v>4</v>
      </c>
      <c r="K14" s="319">
        <f t="shared" si="2"/>
        <v>4</v>
      </c>
      <c r="L14" s="319">
        <f t="shared" si="2"/>
        <v>1</v>
      </c>
      <c r="M14" s="319" t="s">
        <v>306</v>
      </c>
      <c r="N14" s="319">
        <f t="shared" si="2"/>
        <v>2659</v>
      </c>
      <c r="O14" s="319">
        <f t="shared" si="2"/>
        <v>441</v>
      </c>
      <c r="P14" s="319">
        <f t="shared" si="2"/>
        <v>571</v>
      </c>
      <c r="Q14" s="319">
        <f t="shared" si="2"/>
        <v>550</v>
      </c>
      <c r="R14" s="319">
        <f t="shared" si="2"/>
        <v>1097</v>
      </c>
      <c r="S14" s="319">
        <f t="shared" si="2"/>
        <v>3523769</v>
      </c>
      <c r="T14" s="319">
        <f t="shared" si="2"/>
        <v>29789</v>
      </c>
      <c r="U14" s="319">
        <f t="shared" si="2"/>
        <v>1082575</v>
      </c>
      <c r="V14" s="319">
        <f t="shared" si="2"/>
        <v>54812</v>
      </c>
    </row>
    <row r="15" spans="1:22" ht="17.25" customHeight="1">
      <c r="A15" s="149"/>
      <c r="B15" s="148" t="s">
        <v>175</v>
      </c>
      <c r="C15" s="320">
        <f>SUM(D15:E15)</f>
        <v>618</v>
      </c>
      <c r="D15" s="320">
        <v>126</v>
      </c>
      <c r="E15" s="320">
        <v>492</v>
      </c>
      <c r="F15" s="320">
        <v>334</v>
      </c>
      <c r="G15" s="320">
        <v>190</v>
      </c>
      <c r="H15" s="320">
        <v>60</v>
      </c>
      <c r="I15" s="320">
        <v>26</v>
      </c>
      <c r="J15" s="320">
        <v>4</v>
      </c>
      <c r="K15" s="320">
        <v>3</v>
      </c>
      <c r="L15" s="320">
        <v>1</v>
      </c>
      <c r="M15" s="320" t="s">
        <v>158</v>
      </c>
      <c r="N15" s="338">
        <f>SUM(O15:R15)</f>
        <v>2100</v>
      </c>
      <c r="O15" s="338">
        <v>331</v>
      </c>
      <c r="P15" s="338">
        <v>462</v>
      </c>
      <c r="Q15" s="338">
        <v>412</v>
      </c>
      <c r="R15" s="338">
        <v>895</v>
      </c>
      <c r="S15" s="338">
        <v>2957377</v>
      </c>
      <c r="T15" s="338">
        <v>21271</v>
      </c>
      <c r="U15" s="338">
        <v>971873</v>
      </c>
      <c r="V15" s="338">
        <v>43311</v>
      </c>
    </row>
    <row r="16" spans="1:22" ht="17.25" customHeight="1">
      <c r="A16" s="149"/>
      <c r="B16" s="148" t="s">
        <v>176</v>
      </c>
      <c r="C16" s="320">
        <f>SUM(D16:E16)</f>
        <v>169</v>
      </c>
      <c r="D16" s="320">
        <v>41</v>
      </c>
      <c r="E16" s="320">
        <v>128</v>
      </c>
      <c r="F16" s="320">
        <v>93</v>
      </c>
      <c r="G16" s="320">
        <v>53</v>
      </c>
      <c r="H16" s="320">
        <v>18</v>
      </c>
      <c r="I16" s="320">
        <v>4</v>
      </c>
      <c r="J16" s="320" t="s">
        <v>158</v>
      </c>
      <c r="K16" s="320">
        <v>1</v>
      </c>
      <c r="L16" s="320" t="s">
        <v>158</v>
      </c>
      <c r="M16" s="320" t="s">
        <v>158</v>
      </c>
      <c r="N16" s="338">
        <f>SUM(O16:R16)</f>
        <v>559</v>
      </c>
      <c r="O16" s="338">
        <v>110</v>
      </c>
      <c r="P16" s="338">
        <v>109</v>
      </c>
      <c r="Q16" s="338">
        <v>138</v>
      </c>
      <c r="R16" s="338">
        <v>202</v>
      </c>
      <c r="S16" s="320">
        <v>566392</v>
      </c>
      <c r="T16" s="338">
        <v>8518</v>
      </c>
      <c r="U16" s="338">
        <v>110702</v>
      </c>
      <c r="V16" s="338">
        <v>11501</v>
      </c>
    </row>
    <row r="17" spans="1:22" ht="17.25" customHeight="1">
      <c r="A17" s="149"/>
      <c r="B17" s="148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38"/>
      <c r="O17" s="338"/>
      <c r="P17" s="338"/>
      <c r="Q17" s="338"/>
      <c r="R17" s="338"/>
      <c r="S17" s="320"/>
      <c r="T17" s="338"/>
      <c r="U17" s="338"/>
      <c r="V17" s="338"/>
    </row>
    <row r="18" spans="1:22" s="156" customFormat="1" ht="17.25" customHeight="1">
      <c r="A18" s="361" t="s">
        <v>177</v>
      </c>
      <c r="B18" s="362"/>
      <c r="C18" s="319">
        <f>SUM(C19:C20)</f>
        <v>337</v>
      </c>
      <c r="D18" s="319">
        <f aca="true" t="shared" si="3" ref="D18:J18">SUM(D19:D20)</f>
        <v>133</v>
      </c>
      <c r="E18" s="319">
        <f t="shared" si="3"/>
        <v>204</v>
      </c>
      <c r="F18" s="319">
        <f t="shared" si="3"/>
        <v>190</v>
      </c>
      <c r="G18" s="319">
        <f t="shared" si="3"/>
        <v>92</v>
      </c>
      <c r="H18" s="319">
        <f t="shared" si="3"/>
        <v>48</v>
      </c>
      <c r="I18" s="319">
        <f t="shared" si="3"/>
        <v>6</v>
      </c>
      <c r="J18" s="319">
        <f t="shared" si="3"/>
        <v>1</v>
      </c>
      <c r="K18" s="319" t="s">
        <v>306</v>
      </c>
      <c r="L18" s="319" t="s">
        <v>306</v>
      </c>
      <c r="M18" s="319" t="s">
        <v>306</v>
      </c>
      <c r="N18" s="319">
        <f aca="true" t="shared" si="4" ref="N18:U18">SUM(N19:N20)</f>
        <v>1006</v>
      </c>
      <c r="O18" s="319">
        <f t="shared" si="4"/>
        <v>187</v>
      </c>
      <c r="P18" s="319">
        <f t="shared" si="4"/>
        <v>119</v>
      </c>
      <c r="Q18" s="319">
        <f t="shared" si="4"/>
        <v>356</v>
      </c>
      <c r="R18" s="319">
        <f t="shared" si="4"/>
        <v>344</v>
      </c>
      <c r="S18" s="319">
        <f t="shared" si="4"/>
        <v>1563393</v>
      </c>
      <c r="T18" s="319">
        <f t="shared" si="4"/>
        <v>9202</v>
      </c>
      <c r="U18" s="319">
        <f t="shared" si="4"/>
        <v>349648</v>
      </c>
      <c r="V18" s="319">
        <f>SUM(V19:V20)</f>
        <v>23425</v>
      </c>
    </row>
    <row r="19" spans="1:22" ht="17.25" customHeight="1">
      <c r="A19" s="149"/>
      <c r="B19" s="187" t="s">
        <v>464</v>
      </c>
      <c r="C19" s="320">
        <f>SUM(D19:E19)</f>
        <v>89</v>
      </c>
      <c r="D19" s="320">
        <v>11</v>
      </c>
      <c r="E19" s="320">
        <v>78</v>
      </c>
      <c r="F19" s="320">
        <v>61</v>
      </c>
      <c r="G19" s="320">
        <v>16</v>
      </c>
      <c r="H19" s="320">
        <v>12</v>
      </c>
      <c r="I19" s="320" t="s">
        <v>158</v>
      </c>
      <c r="J19" s="320" t="s">
        <v>158</v>
      </c>
      <c r="K19" s="320" t="s">
        <v>158</v>
      </c>
      <c r="L19" s="320" t="s">
        <v>158</v>
      </c>
      <c r="M19" s="325" t="s">
        <v>158</v>
      </c>
      <c r="N19" s="338">
        <f>SUM(O19:R19)</f>
        <v>229</v>
      </c>
      <c r="O19" s="338">
        <v>76</v>
      </c>
      <c r="P19" s="338">
        <v>43</v>
      </c>
      <c r="Q19" s="338">
        <v>71</v>
      </c>
      <c r="R19" s="338">
        <v>39</v>
      </c>
      <c r="S19" s="321">
        <v>104238</v>
      </c>
      <c r="T19" s="320">
        <v>3627</v>
      </c>
      <c r="U19" s="320">
        <v>19833</v>
      </c>
      <c r="V19" s="338">
        <v>2693</v>
      </c>
    </row>
    <row r="20" spans="1:22" ht="17.25" customHeight="1">
      <c r="A20" s="149"/>
      <c r="B20" s="187" t="s">
        <v>465</v>
      </c>
      <c r="C20" s="320">
        <f>SUM(D20:E20)</f>
        <v>248</v>
      </c>
      <c r="D20" s="320">
        <v>122</v>
      </c>
      <c r="E20" s="320">
        <v>126</v>
      </c>
      <c r="F20" s="320">
        <v>129</v>
      </c>
      <c r="G20" s="320">
        <v>76</v>
      </c>
      <c r="H20" s="320">
        <v>36</v>
      </c>
      <c r="I20" s="320">
        <v>6</v>
      </c>
      <c r="J20" s="320">
        <v>1</v>
      </c>
      <c r="K20" s="320" t="s">
        <v>158</v>
      </c>
      <c r="L20" s="320" t="s">
        <v>560</v>
      </c>
      <c r="M20" s="325" t="s">
        <v>158</v>
      </c>
      <c r="N20" s="338">
        <f>SUM(O20:R20)</f>
        <v>777</v>
      </c>
      <c r="O20" s="338">
        <v>111</v>
      </c>
      <c r="P20" s="338">
        <v>76</v>
      </c>
      <c r="Q20" s="338">
        <v>285</v>
      </c>
      <c r="R20" s="338">
        <v>305</v>
      </c>
      <c r="S20" s="321">
        <v>1459155</v>
      </c>
      <c r="T20" s="320">
        <v>5575</v>
      </c>
      <c r="U20" s="320">
        <v>329815</v>
      </c>
      <c r="V20" s="338">
        <v>20732</v>
      </c>
    </row>
    <row r="21" spans="1:22" ht="17.25" customHeight="1">
      <c r="A21" s="149"/>
      <c r="B21" s="146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38"/>
      <c r="O21" s="338"/>
      <c r="P21" s="338"/>
      <c r="Q21" s="338"/>
      <c r="R21" s="338"/>
      <c r="S21" s="338"/>
      <c r="T21" s="338"/>
      <c r="U21" s="338"/>
      <c r="V21" s="339"/>
    </row>
    <row r="22" spans="1:22" s="156" customFormat="1" ht="17.25" customHeight="1">
      <c r="A22" s="361" t="s">
        <v>178</v>
      </c>
      <c r="B22" s="512"/>
      <c r="C22" s="319">
        <v>931</v>
      </c>
      <c r="D22" s="319">
        <v>428</v>
      </c>
      <c r="E22" s="319">
        <v>503</v>
      </c>
      <c r="F22" s="319">
        <v>462</v>
      </c>
      <c r="G22" s="319">
        <v>317</v>
      </c>
      <c r="H22" s="319">
        <v>115</v>
      </c>
      <c r="I22" s="319">
        <v>27</v>
      </c>
      <c r="J22" s="319">
        <v>7</v>
      </c>
      <c r="K22" s="319">
        <v>1</v>
      </c>
      <c r="L22" s="319">
        <v>2</v>
      </c>
      <c r="M22" s="319" t="s">
        <v>306</v>
      </c>
      <c r="N22" s="319">
        <v>3231</v>
      </c>
      <c r="O22" s="319">
        <v>278</v>
      </c>
      <c r="P22" s="319">
        <v>463</v>
      </c>
      <c r="Q22" s="319">
        <v>390</v>
      </c>
      <c r="R22" s="319">
        <v>2100</v>
      </c>
      <c r="S22" s="319">
        <v>5193056</v>
      </c>
      <c r="T22" s="319">
        <v>15945</v>
      </c>
      <c r="U22" s="319">
        <v>937622</v>
      </c>
      <c r="V22" s="319">
        <v>85520</v>
      </c>
    </row>
    <row r="23" spans="2:22" ht="17.25" customHeight="1">
      <c r="B23" s="148" t="s">
        <v>179</v>
      </c>
      <c r="C23" s="320">
        <f>SUM(D23:E23)</f>
        <v>931</v>
      </c>
      <c r="D23" s="320">
        <v>428</v>
      </c>
      <c r="E23" s="320">
        <v>503</v>
      </c>
      <c r="F23" s="320">
        <v>462</v>
      </c>
      <c r="G23" s="320">
        <v>317</v>
      </c>
      <c r="H23" s="320">
        <v>115</v>
      </c>
      <c r="I23" s="320">
        <v>27</v>
      </c>
      <c r="J23" s="320">
        <v>7</v>
      </c>
      <c r="K23" s="320">
        <v>1</v>
      </c>
      <c r="L23" s="320">
        <v>2</v>
      </c>
      <c r="M23" s="320" t="s">
        <v>158</v>
      </c>
      <c r="N23" s="338">
        <f>SUM(O23:R23)</f>
        <v>3231</v>
      </c>
      <c r="O23" s="338">
        <v>278</v>
      </c>
      <c r="P23" s="338">
        <v>463</v>
      </c>
      <c r="Q23" s="338">
        <v>390</v>
      </c>
      <c r="R23" s="338">
        <v>2100</v>
      </c>
      <c r="S23" s="338">
        <v>5193056</v>
      </c>
      <c r="T23" s="338">
        <v>15945</v>
      </c>
      <c r="U23" s="338">
        <v>937622</v>
      </c>
      <c r="V23" s="338">
        <v>85520</v>
      </c>
    </row>
    <row r="24" spans="1:22" ht="17.25" customHeight="1">
      <c r="A24" s="149"/>
      <c r="B24" s="148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38"/>
      <c r="O24" s="338"/>
      <c r="P24" s="338"/>
      <c r="Q24" s="338"/>
      <c r="R24" s="338"/>
      <c r="S24" s="338"/>
      <c r="T24" s="338"/>
      <c r="U24" s="338"/>
      <c r="V24" s="339"/>
    </row>
    <row r="25" spans="1:22" s="156" customFormat="1" ht="17.25" customHeight="1">
      <c r="A25" s="361" t="s">
        <v>180</v>
      </c>
      <c r="B25" s="362"/>
      <c r="C25" s="319">
        <f>SUM(C26:C27)</f>
        <v>344</v>
      </c>
      <c r="D25" s="319">
        <f aca="true" t="shared" si="5" ref="D25:I25">SUM(D26:D27)</f>
        <v>77</v>
      </c>
      <c r="E25" s="319">
        <f t="shared" si="5"/>
        <v>267</v>
      </c>
      <c r="F25" s="319">
        <f t="shared" si="5"/>
        <v>225</v>
      </c>
      <c r="G25" s="319">
        <f t="shared" si="5"/>
        <v>86</v>
      </c>
      <c r="H25" s="319">
        <f t="shared" si="5"/>
        <v>32</v>
      </c>
      <c r="I25" s="319">
        <f t="shared" si="5"/>
        <v>1</v>
      </c>
      <c r="J25" s="319" t="s">
        <v>306</v>
      </c>
      <c r="K25" s="319" t="s">
        <v>306</v>
      </c>
      <c r="L25" s="319" t="s">
        <v>306</v>
      </c>
      <c r="M25" s="319" t="s">
        <v>306</v>
      </c>
      <c r="N25" s="319">
        <f aca="true" t="shared" si="6" ref="N25:V25">SUM(N26:N27)</f>
        <v>842</v>
      </c>
      <c r="O25" s="319">
        <f t="shared" si="6"/>
        <v>169</v>
      </c>
      <c r="P25" s="319">
        <f t="shared" si="6"/>
        <v>227</v>
      </c>
      <c r="Q25" s="319">
        <f t="shared" si="6"/>
        <v>140</v>
      </c>
      <c r="R25" s="319">
        <f t="shared" si="6"/>
        <v>306</v>
      </c>
      <c r="S25" s="319">
        <f t="shared" si="6"/>
        <v>990343</v>
      </c>
      <c r="T25" s="319">
        <f t="shared" si="6"/>
        <v>8079</v>
      </c>
      <c r="U25" s="319">
        <f t="shared" si="6"/>
        <v>274871</v>
      </c>
      <c r="V25" s="319">
        <f t="shared" si="6"/>
        <v>22485</v>
      </c>
    </row>
    <row r="26" spans="1:22" ht="17.25" customHeight="1">
      <c r="A26" s="149"/>
      <c r="B26" s="148" t="s">
        <v>181</v>
      </c>
      <c r="C26" s="320">
        <f>SUM(D26:E26)</f>
        <v>273</v>
      </c>
      <c r="D26" s="320">
        <v>75</v>
      </c>
      <c r="E26" s="320">
        <v>198</v>
      </c>
      <c r="F26" s="320">
        <v>162</v>
      </c>
      <c r="G26" s="320">
        <v>81</v>
      </c>
      <c r="H26" s="320">
        <v>29</v>
      </c>
      <c r="I26" s="320">
        <v>1</v>
      </c>
      <c r="J26" s="320" t="s">
        <v>158</v>
      </c>
      <c r="K26" s="320" t="s">
        <v>158</v>
      </c>
      <c r="L26" s="320" t="s">
        <v>158</v>
      </c>
      <c r="M26" s="320" t="s">
        <v>158</v>
      </c>
      <c r="N26" s="338">
        <f>SUM(O26:R26)</f>
        <v>724</v>
      </c>
      <c r="O26" s="338">
        <v>137</v>
      </c>
      <c r="P26" s="338">
        <v>163</v>
      </c>
      <c r="Q26" s="338">
        <v>132</v>
      </c>
      <c r="R26" s="338">
        <v>292</v>
      </c>
      <c r="S26" s="338">
        <v>952488</v>
      </c>
      <c r="T26" s="338">
        <v>6603</v>
      </c>
      <c r="U26" s="338">
        <v>261975</v>
      </c>
      <c r="V26" s="338">
        <v>20447</v>
      </c>
    </row>
    <row r="27" spans="1:22" ht="17.25" customHeight="1">
      <c r="A27" s="145"/>
      <c r="B27" s="187" t="s">
        <v>469</v>
      </c>
      <c r="C27" s="320">
        <f>SUM(D27:E27)</f>
        <v>71</v>
      </c>
      <c r="D27" s="320">
        <v>2</v>
      </c>
      <c r="E27" s="320">
        <v>69</v>
      </c>
      <c r="F27" s="320">
        <v>63</v>
      </c>
      <c r="G27" s="320">
        <v>5</v>
      </c>
      <c r="H27" s="320">
        <v>3</v>
      </c>
      <c r="I27" s="320" t="s">
        <v>158</v>
      </c>
      <c r="J27" s="320" t="s">
        <v>158</v>
      </c>
      <c r="K27" s="320" t="s">
        <v>158</v>
      </c>
      <c r="L27" s="320" t="s">
        <v>158</v>
      </c>
      <c r="M27" s="320" t="s">
        <v>158</v>
      </c>
      <c r="N27" s="338">
        <f>SUM(O27:R27)</f>
        <v>118</v>
      </c>
      <c r="O27" s="338">
        <v>32</v>
      </c>
      <c r="P27" s="338">
        <v>64</v>
      </c>
      <c r="Q27" s="338">
        <v>8</v>
      </c>
      <c r="R27" s="338">
        <v>14</v>
      </c>
      <c r="S27" s="338">
        <v>37855</v>
      </c>
      <c r="T27" s="338">
        <v>1476</v>
      </c>
      <c r="U27" s="338">
        <v>12896</v>
      </c>
      <c r="V27" s="338">
        <v>2038</v>
      </c>
    </row>
    <row r="28" spans="1:22" ht="17.25" customHeight="1">
      <c r="A28" s="145"/>
      <c r="B28" s="148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38"/>
      <c r="O28" s="338"/>
      <c r="P28" s="338"/>
      <c r="Q28" s="338"/>
      <c r="R28" s="338"/>
      <c r="S28" s="338"/>
      <c r="T28" s="338"/>
      <c r="U28" s="338"/>
      <c r="V28" s="338"/>
    </row>
    <row r="29" spans="1:22" s="156" customFormat="1" ht="17.25" customHeight="1">
      <c r="A29" s="361" t="s">
        <v>182</v>
      </c>
      <c r="B29" s="362"/>
      <c r="C29" s="319">
        <f>SUM(C30:C32)</f>
        <v>456</v>
      </c>
      <c r="D29" s="319">
        <f aca="true" t="shared" si="7" ref="D29:L29">SUM(D30:D32)</f>
        <v>147</v>
      </c>
      <c r="E29" s="319">
        <f t="shared" si="7"/>
        <v>309</v>
      </c>
      <c r="F29" s="319">
        <f t="shared" si="7"/>
        <v>287</v>
      </c>
      <c r="G29" s="319">
        <f t="shared" si="7"/>
        <v>114</v>
      </c>
      <c r="H29" s="319">
        <f t="shared" si="7"/>
        <v>36</v>
      </c>
      <c r="I29" s="319">
        <f t="shared" si="7"/>
        <v>13</v>
      </c>
      <c r="J29" s="319">
        <f t="shared" si="7"/>
        <v>3</v>
      </c>
      <c r="K29" s="319">
        <f t="shared" si="7"/>
        <v>2</v>
      </c>
      <c r="L29" s="319">
        <f t="shared" si="7"/>
        <v>1</v>
      </c>
      <c r="M29" s="319" t="s">
        <v>306</v>
      </c>
      <c r="N29" s="319">
        <f aca="true" t="shared" si="8" ref="N29:V29">SUM(N30:N32)</f>
        <v>1450</v>
      </c>
      <c r="O29" s="319">
        <f t="shared" si="8"/>
        <v>156</v>
      </c>
      <c r="P29" s="319">
        <f t="shared" si="8"/>
        <v>264</v>
      </c>
      <c r="Q29" s="319">
        <f t="shared" si="8"/>
        <v>207</v>
      </c>
      <c r="R29" s="319">
        <f t="shared" si="8"/>
        <v>823</v>
      </c>
      <c r="S29" s="319">
        <f t="shared" si="8"/>
        <v>1918644</v>
      </c>
      <c r="T29" s="319">
        <f t="shared" si="8"/>
        <v>8211</v>
      </c>
      <c r="U29" s="319">
        <f t="shared" si="8"/>
        <v>398831</v>
      </c>
      <c r="V29" s="319">
        <f t="shared" si="8"/>
        <v>37465</v>
      </c>
    </row>
    <row r="30" spans="1:22" ht="17.25" customHeight="1">
      <c r="A30" s="149"/>
      <c r="B30" s="148" t="s">
        <v>183</v>
      </c>
      <c r="C30" s="320">
        <f>SUM(D30:E30)</f>
        <v>64</v>
      </c>
      <c r="D30" s="320">
        <v>32</v>
      </c>
      <c r="E30" s="320">
        <v>32</v>
      </c>
      <c r="F30" s="320">
        <v>39</v>
      </c>
      <c r="G30" s="320">
        <v>18</v>
      </c>
      <c r="H30" s="320">
        <v>6</v>
      </c>
      <c r="I30" s="320">
        <v>1</v>
      </c>
      <c r="J30" s="320">
        <v>2</v>
      </c>
      <c r="K30" s="320" t="s">
        <v>158</v>
      </c>
      <c r="L30" s="320" t="s">
        <v>539</v>
      </c>
      <c r="M30" s="320" t="s">
        <v>539</v>
      </c>
      <c r="N30" s="338">
        <f>SUM(O30:R30)</f>
        <v>174</v>
      </c>
      <c r="O30" s="338">
        <v>17</v>
      </c>
      <c r="P30" s="338">
        <v>21</v>
      </c>
      <c r="Q30" s="338">
        <v>29</v>
      </c>
      <c r="R30" s="338">
        <v>107</v>
      </c>
      <c r="S30" s="338">
        <v>272079</v>
      </c>
      <c r="T30" s="338">
        <v>318</v>
      </c>
      <c r="U30" s="338">
        <v>43568</v>
      </c>
      <c r="V30" s="338">
        <v>3346</v>
      </c>
    </row>
    <row r="31" spans="1:22" ht="17.25" customHeight="1">
      <c r="A31" s="149"/>
      <c r="B31" s="148" t="s">
        <v>184</v>
      </c>
      <c r="C31" s="320">
        <f>SUM(D31:E31)</f>
        <v>320</v>
      </c>
      <c r="D31" s="320">
        <v>94</v>
      </c>
      <c r="E31" s="320">
        <v>226</v>
      </c>
      <c r="F31" s="320">
        <v>205</v>
      </c>
      <c r="G31" s="320">
        <v>79</v>
      </c>
      <c r="H31" s="320">
        <v>22</v>
      </c>
      <c r="I31" s="320">
        <v>10</v>
      </c>
      <c r="J31" s="320">
        <v>1</v>
      </c>
      <c r="K31" s="320">
        <v>1</v>
      </c>
      <c r="L31" s="320">
        <v>1</v>
      </c>
      <c r="M31" s="322" t="s">
        <v>158</v>
      </c>
      <c r="N31" s="338">
        <f>SUM(O31:R31)</f>
        <v>1013</v>
      </c>
      <c r="O31" s="338">
        <v>111</v>
      </c>
      <c r="P31" s="338">
        <v>196</v>
      </c>
      <c r="Q31" s="338">
        <v>133</v>
      </c>
      <c r="R31" s="338">
        <v>573</v>
      </c>
      <c r="S31" s="338">
        <v>1365802</v>
      </c>
      <c r="T31" s="338">
        <v>5890</v>
      </c>
      <c r="U31" s="338">
        <v>279878</v>
      </c>
      <c r="V31" s="320">
        <v>27002</v>
      </c>
    </row>
    <row r="32" spans="1:22" ht="17.25" customHeight="1">
      <c r="A32" s="149"/>
      <c r="B32" s="148" t="s">
        <v>185</v>
      </c>
      <c r="C32" s="320">
        <f>SUM(D32:E32)</f>
        <v>72</v>
      </c>
      <c r="D32" s="320">
        <v>21</v>
      </c>
      <c r="E32" s="320">
        <v>51</v>
      </c>
      <c r="F32" s="320">
        <v>43</v>
      </c>
      <c r="G32" s="320">
        <v>17</v>
      </c>
      <c r="H32" s="320">
        <v>8</v>
      </c>
      <c r="I32" s="320">
        <v>2</v>
      </c>
      <c r="J32" s="320" t="s">
        <v>557</v>
      </c>
      <c r="K32" s="320">
        <v>1</v>
      </c>
      <c r="L32" s="320" t="s">
        <v>158</v>
      </c>
      <c r="M32" s="320" t="s">
        <v>539</v>
      </c>
      <c r="N32" s="338">
        <f>SUM(O32:R32)</f>
        <v>263</v>
      </c>
      <c r="O32" s="338">
        <v>28</v>
      </c>
      <c r="P32" s="338">
        <v>47</v>
      </c>
      <c r="Q32" s="338">
        <v>45</v>
      </c>
      <c r="R32" s="338">
        <v>143</v>
      </c>
      <c r="S32" s="338">
        <v>280763</v>
      </c>
      <c r="T32" s="338">
        <v>2003</v>
      </c>
      <c r="U32" s="338">
        <v>75385</v>
      </c>
      <c r="V32" s="320">
        <v>7117</v>
      </c>
    </row>
    <row r="33" spans="1:22" ht="17.25" customHeight="1">
      <c r="A33" s="149"/>
      <c r="B33" s="148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40"/>
      <c r="O33" s="340"/>
      <c r="P33" s="340"/>
      <c r="Q33" s="340"/>
      <c r="R33" s="340"/>
      <c r="S33" s="340"/>
      <c r="T33" s="340"/>
      <c r="U33" s="340"/>
      <c r="V33" s="339"/>
    </row>
    <row r="34" spans="1:22" s="156" customFormat="1" ht="17.25" customHeight="1">
      <c r="A34" s="361" t="s">
        <v>186</v>
      </c>
      <c r="B34" s="362"/>
      <c r="C34" s="319">
        <f>SUM(C36,C39,C42,C46,C49,C52,C56,C62,C65)</f>
        <v>6560</v>
      </c>
      <c r="D34" s="319">
        <f aca="true" t="shared" si="9" ref="D34:V34">SUM(D36,D39,D42,D46,D49,D52,D56,D62,D65)</f>
        <v>1347</v>
      </c>
      <c r="E34" s="319">
        <f t="shared" si="9"/>
        <v>5213</v>
      </c>
      <c r="F34" s="319">
        <f t="shared" si="9"/>
        <v>3765</v>
      </c>
      <c r="G34" s="319">
        <f t="shared" si="9"/>
        <v>1730</v>
      </c>
      <c r="H34" s="319">
        <f t="shared" si="9"/>
        <v>654</v>
      </c>
      <c r="I34" s="319">
        <f t="shared" si="9"/>
        <v>237</v>
      </c>
      <c r="J34" s="319">
        <f t="shared" si="9"/>
        <v>77</v>
      </c>
      <c r="K34" s="319">
        <f t="shared" si="9"/>
        <v>78</v>
      </c>
      <c r="L34" s="319">
        <f t="shared" si="9"/>
        <v>19</v>
      </c>
      <c r="M34" s="319" t="s">
        <v>539</v>
      </c>
      <c r="N34" s="319">
        <f t="shared" si="9"/>
        <v>24977</v>
      </c>
      <c r="O34" s="319">
        <f t="shared" si="9"/>
        <v>3830</v>
      </c>
      <c r="P34" s="319">
        <f t="shared" si="9"/>
        <v>4936</v>
      </c>
      <c r="Q34" s="319">
        <f t="shared" si="9"/>
        <v>4931</v>
      </c>
      <c r="R34" s="319">
        <f t="shared" si="9"/>
        <v>11280</v>
      </c>
      <c r="S34" s="319">
        <f t="shared" si="9"/>
        <v>35869104</v>
      </c>
      <c r="T34" s="319">
        <f t="shared" si="9"/>
        <v>181709</v>
      </c>
      <c r="U34" s="319">
        <f t="shared" si="9"/>
        <v>1635882</v>
      </c>
      <c r="V34" s="319">
        <f t="shared" si="9"/>
        <v>354499</v>
      </c>
    </row>
    <row r="35" spans="1:22" ht="17.25" customHeight="1">
      <c r="A35" s="49"/>
      <c r="B35" s="60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38"/>
      <c r="O35" s="338"/>
      <c r="P35" s="338"/>
      <c r="Q35" s="338"/>
      <c r="R35" s="338"/>
      <c r="S35" s="338"/>
      <c r="T35" s="338"/>
      <c r="U35" s="338"/>
      <c r="V35" s="340"/>
    </row>
    <row r="36" spans="1:22" s="156" customFormat="1" ht="17.25" customHeight="1">
      <c r="A36" s="361" t="s">
        <v>187</v>
      </c>
      <c r="B36" s="362"/>
      <c r="C36" s="319">
        <v>890</v>
      </c>
      <c r="D36" s="319">
        <v>297</v>
      </c>
      <c r="E36" s="319">
        <v>593</v>
      </c>
      <c r="F36" s="319">
        <v>367</v>
      </c>
      <c r="G36" s="319">
        <v>192</v>
      </c>
      <c r="H36" s="319">
        <v>124</v>
      </c>
      <c r="I36" s="319">
        <v>90</v>
      </c>
      <c r="J36" s="319">
        <v>48</v>
      </c>
      <c r="K36" s="319">
        <v>60</v>
      </c>
      <c r="L36" s="319">
        <v>9</v>
      </c>
      <c r="M36" s="319" t="s">
        <v>306</v>
      </c>
      <c r="N36" s="319">
        <v>7143</v>
      </c>
      <c r="O36" s="319">
        <v>436</v>
      </c>
      <c r="P36" s="319">
        <v>606</v>
      </c>
      <c r="Q36" s="319">
        <v>1686</v>
      </c>
      <c r="R36" s="319">
        <v>4415</v>
      </c>
      <c r="S36" s="319">
        <v>15038824</v>
      </c>
      <c r="T36" s="319">
        <v>41234</v>
      </c>
      <c r="U36" s="319">
        <v>571626</v>
      </c>
      <c r="V36" s="319">
        <v>148225</v>
      </c>
    </row>
    <row r="37" spans="1:23" ht="17.25" customHeight="1">
      <c r="A37" s="49"/>
      <c r="B37" s="197" t="s">
        <v>188</v>
      </c>
      <c r="C37" s="320">
        <f>SUM(D37:E37)</f>
        <v>890</v>
      </c>
      <c r="D37" s="320">
        <v>297</v>
      </c>
      <c r="E37" s="320">
        <v>593</v>
      </c>
      <c r="F37" s="320">
        <v>367</v>
      </c>
      <c r="G37" s="320">
        <v>192</v>
      </c>
      <c r="H37" s="320">
        <v>124</v>
      </c>
      <c r="I37" s="320">
        <v>90</v>
      </c>
      <c r="J37" s="320">
        <v>48</v>
      </c>
      <c r="K37" s="320">
        <v>60</v>
      </c>
      <c r="L37" s="320">
        <v>9</v>
      </c>
      <c r="M37" s="320" t="s">
        <v>158</v>
      </c>
      <c r="N37" s="338">
        <f>SUM(O37:R37)</f>
        <v>7143</v>
      </c>
      <c r="O37" s="338">
        <v>436</v>
      </c>
      <c r="P37" s="338">
        <v>606</v>
      </c>
      <c r="Q37" s="338">
        <v>1686</v>
      </c>
      <c r="R37" s="338">
        <v>4415</v>
      </c>
      <c r="S37" s="338">
        <v>15038824</v>
      </c>
      <c r="T37" s="338">
        <v>41234</v>
      </c>
      <c r="U37" s="338">
        <v>571626</v>
      </c>
      <c r="V37" s="338">
        <v>148225</v>
      </c>
      <c r="W37" s="34"/>
    </row>
    <row r="38" spans="1:23" ht="17.25" customHeight="1">
      <c r="A38" s="49"/>
      <c r="B38" s="197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38"/>
      <c r="O38" s="338"/>
      <c r="P38" s="338"/>
      <c r="Q38" s="338"/>
      <c r="R38" s="338"/>
      <c r="S38" s="338"/>
      <c r="T38" s="338"/>
      <c r="U38" s="338"/>
      <c r="V38" s="338"/>
      <c r="W38" s="34"/>
    </row>
    <row r="39" spans="1:22" s="156" customFormat="1" ht="17.25" customHeight="1">
      <c r="A39" s="361" t="s">
        <v>189</v>
      </c>
      <c r="B39" s="362"/>
      <c r="C39" s="319">
        <v>1213</v>
      </c>
      <c r="D39" s="319">
        <v>119</v>
      </c>
      <c r="E39" s="319">
        <v>1094</v>
      </c>
      <c r="F39" s="319">
        <v>748</v>
      </c>
      <c r="G39" s="319">
        <v>380</v>
      </c>
      <c r="H39" s="319">
        <v>74</v>
      </c>
      <c r="I39" s="319">
        <v>10</v>
      </c>
      <c r="J39" s="319" t="s">
        <v>306</v>
      </c>
      <c r="K39" s="319">
        <v>1</v>
      </c>
      <c r="L39" s="319" t="s">
        <v>306</v>
      </c>
      <c r="M39" s="319" t="s">
        <v>306</v>
      </c>
      <c r="N39" s="319">
        <v>3107</v>
      </c>
      <c r="O39" s="319">
        <v>819</v>
      </c>
      <c r="P39" s="319">
        <v>1071</v>
      </c>
      <c r="Q39" s="319">
        <v>450</v>
      </c>
      <c r="R39" s="319">
        <v>767</v>
      </c>
      <c r="S39" s="319">
        <v>5312795</v>
      </c>
      <c r="T39" s="319">
        <v>34631</v>
      </c>
      <c r="U39" s="319">
        <v>464677</v>
      </c>
      <c r="V39" s="319">
        <v>45143</v>
      </c>
    </row>
    <row r="40" spans="1:22" ht="17.25" customHeight="1">
      <c r="A40" s="49"/>
      <c r="B40" s="197" t="s">
        <v>189</v>
      </c>
      <c r="C40" s="320">
        <f>SUM(D40:E40)</f>
        <v>1213</v>
      </c>
      <c r="D40" s="320">
        <v>119</v>
      </c>
      <c r="E40" s="320">
        <v>1094</v>
      </c>
      <c r="F40" s="320">
        <v>748</v>
      </c>
      <c r="G40" s="320">
        <v>380</v>
      </c>
      <c r="H40" s="320">
        <v>74</v>
      </c>
      <c r="I40" s="320">
        <v>10</v>
      </c>
      <c r="J40" s="320" t="s">
        <v>158</v>
      </c>
      <c r="K40" s="320">
        <v>1</v>
      </c>
      <c r="L40" s="319" t="s">
        <v>541</v>
      </c>
      <c r="M40" s="319" t="s">
        <v>541</v>
      </c>
      <c r="N40" s="338">
        <f>SUM(O40:R40)</f>
        <v>3107</v>
      </c>
      <c r="O40" s="338">
        <v>819</v>
      </c>
      <c r="P40" s="338">
        <v>1071</v>
      </c>
      <c r="Q40" s="338">
        <v>450</v>
      </c>
      <c r="R40" s="338">
        <v>767</v>
      </c>
      <c r="S40" s="338">
        <v>5312795</v>
      </c>
      <c r="T40" s="338">
        <v>34631</v>
      </c>
      <c r="U40" s="338">
        <v>464677</v>
      </c>
      <c r="V40" s="338">
        <v>45143</v>
      </c>
    </row>
    <row r="41" spans="1:22" ht="17.25" customHeight="1">
      <c r="A41" s="49"/>
      <c r="B41" s="197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38"/>
      <c r="O41" s="338"/>
      <c r="P41" s="338"/>
      <c r="Q41" s="338"/>
      <c r="R41" s="338"/>
      <c r="S41" s="338"/>
      <c r="T41" s="338"/>
      <c r="U41" s="338"/>
      <c r="V41" s="340"/>
    </row>
    <row r="42" spans="1:22" s="156" customFormat="1" ht="17.25" customHeight="1">
      <c r="A42" s="361" t="s">
        <v>190</v>
      </c>
      <c r="B42" s="362"/>
      <c r="C42" s="319">
        <f>SUM(C43:C44)</f>
        <v>223</v>
      </c>
      <c r="D42" s="319">
        <f aca="true" t="shared" si="10" ref="D42:J42">SUM(D43:D44)</f>
        <v>63</v>
      </c>
      <c r="E42" s="319">
        <f t="shared" si="10"/>
        <v>160</v>
      </c>
      <c r="F42" s="319">
        <f t="shared" si="10"/>
        <v>99</v>
      </c>
      <c r="G42" s="319">
        <f t="shared" si="10"/>
        <v>77</v>
      </c>
      <c r="H42" s="319">
        <f t="shared" si="10"/>
        <v>39</v>
      </c>
      <c r="I42" s="319">
        <f t="shared" si="10"/>
        <v>6</v>
      </c>
      <c r="J42" s="319">
        <f t="shared" si="10"/>
        <v>2</v>
      </c>
      <c r="K42" s="319" t="s">
        <v>306</v>
      </c>
      <c r="L42" s="319" t="s">
        <v>306</v>
      </c>
      <c r="M42" s="319" t="s">
        <v>306</v>
      </c>
      <c r="N42" s="319">
        <f aca="true" t="shared" si="11" ref="N42:V42">SUM(N43:N44)</f>
        <v>812</v>
      </c>
      <c r="O42" s="319">
        <f t="shared" si="11"/>
        <v>138</v>
      </c>
      <c r="P42" s="319">
        <f t="shared" si="11"/>
        <v>120</v>
      </c>
      <c r="Q42" s="319">
        <f t="shared" si="11"/>
        <v>215</v>
      </c>
      <c r="R42" s="319">
        <f t="shared" si="11"/>
        <v>339</v>
      </c>
      <c r="S42" s="319">
        <f t="shared" si="11"/>
        <v>1202581</v>
      </c>
      <c r="T42" s="319">
        <f t="shared" si="11"/>
        <v>5095</v>
      </c>
      <c r="U42" s="319">
        <f t="shared" si="11"/>
        <v>25229</v>
      </c>
      <c r="V42" s="319">
        <f t="shared" si="11"/>
        <v>8215</v>
      </c>
    </row>
    <row r="43" spans="1:22" ht="17.25" customHeight="1">
      <c r="A43" s="49"/>
      <c r="B43" s="204" t="s">
        <v>522</v>
      </c>
      <c r="C43" s="320">
        <f>SUM(D43:E43)</f>
        <v>211</v>
      </c>
      <c r="D43" s="320">
        <v>62</v>
      </c>
      <c r="E43" s="320">
        <v>149</v>
      </c>
      <c r="F43" s="320">
        <v>90</v>
      </c>
      <c r="G43" s="320">
        <v>74</v>
      </c>
      <c r="H43" s="320">
        <v>39</v>
      </c>
      <c r="I43" s="320">
        <v>6</v>
      </c>
      <c r="J43" s="320">
        <v>2</v>
      </c>
      <c r="K43" s="320" t="s">
        <v>541</v>
      </c>
      <c r="L43" s="320" t="s">
        <v>539</v>
      </c>
      <c r="M43" s="320" t="s">
        <v>541</v>
      </c>
      <c r="N43" s="338">
        <f>SUM(O43:R43)</f>
        <v>784</v>
      </c>
      <c r="O43" s="338">
        <v>129</v>
      </c>
      <c r="P43" s="338">
        <v>110</v>
      </c>
      <c r="Q43" s="338">
        <v>212</v>
      </c>
      <c r="R43" s="338">
        <v>333</v>
      </c>
      <c r="S43" s="338">
        <v>1170134</v>
      </c>
      <c r="T43" s="338">
        <v>5095</v>
      </c>
      <c r="U43" s="338">
        <v>23892</v>
      </c>
      <c r="V43" s="338">
        <v>7929</v>
      </c>
    </row>
    <row r="44" spans="1:22" ht="17.25" customHeight="1">
      <c r="A44" s="145"/>
      <c r="B44" s="148" t="s">
        <v>191</v>
      </c>
      <c r="C44" s="320">
        <f>SUM(D44:E44)</f>
        <v>12</v>
      </c>
      <c r="D44" s="320">
        <v>1</v>
      </c>
      <c r="E44" s="320">
        <v>11</v>
      </c>
      <c r="F44" s="320">
        <v>9</v>
      </c>
      <c r="G44" s="320">
        <v>3</v>
      </c>
      <c r="H44" s="320" t="s">
        <v>541</v>
      </c>
      <c r="I44" s="320" t="s">
        <v>557</v>
      </c>
      <c r="J44" s="320"/>
      <c r="K44" s="320" t="s">
        <v>541</v>
      </c>
      <c r="L44" s="320" t="s">
        <v>557</v>
      </c>
      <c r="M44" s="320" t="s">
        <v>539</v>
      </c>
      <c r="N44" s="338">
        <f>SUM(O44:R44)</f>
        <v>28</v>
      </c>
      <c r="O44" s="338">
        <v>9</v>
      </c>
      <c r="P44" s="338">
        <v>10</v>
      </c>
      <c r="Q44" s="320">
        <v>3</v>
      </c>
      <c r="R44" s="338">
        <v>6</v>
      </c>
      <c r="S44" s="320">
        <v>32447</v>
      </c>
      <c r="T44" s="320" t="s">
        <v>540</v>
      </c>
      <c r="U44" s="320">
        <v>1337</v>
      </c>
      <c r="V44" s="338">
        <v>286</v>
      </c>
    </row>
    <row r="45" spans="1:22" ht="17.25" customHeight="1">
      <c r="A45" s="145"/>
      <c r="B45" s="148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38"/>
      <c r="O45" s="338"/>
      <c r="P45" s="338"/>
      <c r="Q45" s="338"/>
      <c r="R45" s="338"/>
      <c r="S45" s="320"/>
      <c r="T45" s="320"/>
      <c r="U45" s="320"/>
      <c r="V45" s="338"/>
    </row>
    <row r="46" spans="1:27" s="156" customFormat="1" ht="17.25" customHeight="1">
      <c r="A46" s="361" t="s">
        <v>192</v>
      </c>
      <c r="B46" s="362"/>
      <c r="C46" s="319">
        <v>523</v>
      </c>
      <c r="D46" s="319">
        <v>49</v>
      </c>
      <c r="E46" s="319">
        <v>474</v>
      </c>
      <c r="F46" s="319">
        <v>282</v>
      </c>
      <c r="G46" s="319">
        <v>171</v>
      </c>
      <c r="H46" s="319">
        <v>52</v>
      </c>
      <c r="I46" s="319">
        <v>15</v>
      </c>
      <c r="J46" s="319">
        <v>2</v>
      </c>
      <c r="K46" s="319" t="s">
        <v>306</v>
      </c>
      <c r="L46" s="319">
        <v>1</v>
      </c>
      <c r="M46" s="319" t="s">
        <v>306</v>
      </c>
      <c r="N46" s="319">
        <v>1666</v>
      </c>
      <c r="O46" s="319">
        <v>438</v>
      </c>
      <c r="P46" s="319">
        <v>439</v>
      </c>
      <c r="Q46" s="319">
        <v>317</v>
      </c>
      <c r="R46" s="319">
        <v>472</v>
      </c>
      <c r="S46" s="319">
        <v>2172523</v>
      </c>
      <c r="T46" s="319">
        <v>7034</v>
      </c>
      <c r="U46" s="319">
        <v>32816</v>
      </c>
      <c r="V46" s="319">
        <v>18367</v>
      </c>
      <c r="W46" s="21"/>
      <c r="X46" s="21"/>
      <c r="Y46" s="21"/>
      <c r="Z46" s="21"/>
      <c r="AA46" s="21"/>
    </row>
    <row r="47" spans="1:22" ht="17.25" customHeight="1">
      <c r="A47" s="49"/>
      <c r="B47" s="197" t="s">
        <v>192</v>
      </c>
      <c r="C47" s="320">
        <f>SUM(D47:E47)</f>
        <v>523</v>
      </c>
      <c r="D47" s="320">
        <v>49</v>
      </c>
      <c r="E47" s="320">
        <v>474</v>
      </c>
      <c r="F47" s="320">
        <v>282</v>
      </c>
      <c r="G47" s="320">
        <v>171</v>
      </c>
      <c r="H47" s="320">
        <v>52</v>
      </c>
      <c r="I47" s="320">
        <v>15</v>
      </c>
      <c r="J47" s="320">
        <v>2</v>
      </c>
      <c r="K47" s="320" t="s">
        <v>540</v>
      </c>
      <c r="L47" s="320">
        <v>1</v>
      </c>
      <c r="M47" s="320" t="s">
        <v>539</v>
      </c>
      <c r="N47" s="338">
        <f>SUM(O47:R47)</f>
        <v>1666</v>
      </c>
      <c r="O47" s="338">
        <v>438</v>
      </c>
      <c r="P47" s="338">
        <v>439</v>
      </c>
      <c r="Q47" s="338">
        <v>317</v>
      </c>
      <c r="R47" s="338">
        <v>472</v>
      </c>
      <c r="S47" s="338">
        <v>2172523</v>
      </c>
      <c r="T47" s="338">
        <v>7034</v>
      </c>
      <c r="U47" s="338">
        <v>32816</v>
      </c>
      <c r="V47" s="338">
        <v>18367</v>
      </c>
    </row>
    <row r="48" spans="1:22" ht="17.25" customHeight="1">
      <c r="A48" s="145"/>
      <c r="B48" s="148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38"/>
      <c r="O48" s="338"/>
      <c r="P48" s="338"/>
      <c r="Q48" s="338"/>
      <c r="R48" s="338"/>
      <c r="S48" s="320"/>
      <c r="T48" s="320"/>
      <c r="U48" s="320"/>
      <c r="V48" s="338"/>
    </row>
    <row r="49" spans="1:22" s="156" customFormat="1" ht="17.25" customHeight="1">
      <c r="A49" s="361" t="s">
        <v>193</v>
      </c>
      <c r="B49" s="362"/>
      <c r="C49" s="319">
        <v>118</v>
      </c>
      <c r="D49" s="319">
        <v>27</v>
      </c>
      <c r="E49" s="319">
        <v>91</v>
      </c>
      <c r="F49" s="319">
        <v>64</v>
      </c>
      <c r="G49" s="319">
        <v>33</v>
      </c>
      <c r="H49" s="319">
        <v>14</v>
      </c>
      <c r="I49" s="319">
        <v>6</v>
      </c>
      <c r="J49" s="319" t="s">
        <v>306</v>
      </c>
      <c r="K49" s="319" t="s">
        <v>306</v>
      </c>
      <c r="L49" s="319">
        <v>1</v>
      </c>
      <c r="M49" s="319" t="s">
        <v>306</v>
      </c>
      <c r="N49" s="319">
        <v>430</v>
      </c>
      <c r="O49" s="319">
        <v>72</v>
      </c>
      <c r="P49" s="319">
        <v>91</v>
      </c>
      <c r="Q49" s="319">
        <v>84</v>
      </c>
      <c r="R49" s="319">
        <v>183</v>
      </c>
      <c r="S49" s="319">
        <v>537427</v>
      </c>
      <c r="T49" s="319">
        <v>8443</v>
      </c>
      <c r="U49" s="319">
        <v>45817</v>
      </c>
      <c r="V49" s="319">
        <v>6328</v>
      </c>
    </row>
    <row r="50" spans="1:22" ht="17.25" customHeight="1">
      <c r="A50" s="49"/>
      <c r="B50" s="197" t="s">
        <v>194</v>
      </c>
      <c r="C50" s="320">
        <f>SUM(D50:E50)</f>
        <v>118</v>
      </c>
      <c r="D50" s="320">
        <v>27</v>
      </c>
      <c r="E50" s="320">
        <v>91</v>
      </c>
      <c r="F50" s="320">
        <v>64</v>
      </c>
      <c r="G50" s="320">
        <v>33</v>
      </c>
      <c r="H50" s="320">
        <v>14</v>
      </c>
      <c r="I50" s="320">
        <v>6</v>
      </c>
      <c r="J50" s="320" t="s">
        <v>557</v>
      </c>
      <c r="K50" s="320" t="s">
        <v>539</v>
      </c>
      <c r="L50" s="320">
        <v>1</v>
      </c>
      <c r="M50" s="320" t="s">
        <v>541</v>
      </c>
      <c r="N50" s="338">
        <f>SUM(O50:R50)</f>
        <v>430</v>
      </c>
      <c r="O50" s="338">
        <v>72</v>
      </c>
      <c r="P50" s="338">
        <v>91</v>
      </c>
      <c r="Q50" s="338">
        <v>84</v>
      </c>
      <c r="R50" s="338">
        <v>183</v>
      </c>
      <c r="S50" s="338">
        <v>537427</v>
      </c>
      <c r="T50" s="338">
        <v>8443</v>
      </c>
      <c r="U50" s="338">
        <v>45817</v>
      </c>
      <c r="V50" s="338">
        <v>6328</v>
      </c>
    </row>
    <row r="51" spans="1:22" ht="17.25" customHeight="1">
      <c r="A51" s="145"/>
      <c r="B51" s="148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38"/>
      <c r="O51" s="338"/>
      <c r="P51" s="325"/>
      <c r="Q51" s="338"/>
      <c r="R51" s="325"/>
      <c r="S51" s="320"/>
      <c r="T51" s="325"/>
      <c r="U51" s="325"/>
      <c r="V51" s="338"/>
    </row>
    <row r="52" spans="1:22" s="156" customFormat="1" ht="17.25" customHeight="1">
      <c r="A52" s="361" t="s">
        <v>195</v>
      </c>
      <c r="B52" s="362"/>
      <c r="C52" s="319">
        <f>SUM(C53:C54)</f>
        <v>353</v>
      </c>
      <c r="D52" s="319">
        <f aca="true" t="shared" si="12" ref="D52:L52">SUM(D53:D54)</f>
        <v>62</v>
      </c>
      <c r="E52" s="319">
        <f t="shared" si="12"/>
        <v>291</v>
      </c>
      <c r="F52" s="319">
        <f t="shared" si="12"/>
        <v>182</v>
      </c>
      <c r="G52" s="319">
        <f t="shared" si="12"/>
        <v>120</v>
      </c>
      <c r="H52" s="319">
        <f t="shared" si="12"/>
        <v>37</v>
      </c>
      <c r="I52" s="319">
        <f t="shared" si="12"/>
        <v>7</v>
      </c>
      <c r="J52" s="319">
        <f t="shared" si="12"/>
        <v>3</v>
      </c>
      <c r="K52" s="319">
        <f t="shared" si="12"/>
        <v>3</v>
      </c>
      <c r="L52" s="319">
        <f t="shared" si="12"/>
        <v>1</v>
      </c>
      <c r="M52" s="319" t="s">
        <v>306</v>
      </c>
      <c r="N52" s="319">
        <f aca="true" t="shared" si="13" ref="N52:V52">SUM(N53:N54)</f>
        <v>1301</v>
      </c>
      <c r="O52" s="319">
        <f t="shared" si="13"/>
        <v>256</v>
      </c>
      <c r="P52" s="319">
        <f t="shared" si="13"/>
        <v>266</v>
      </c>
      <c r="Q52" s="319">
        <f t="shared" si="13"/>
        <v>253</v>
      </c>
      <c r="R52" s="319">
        <f t="shared" si="13"/>
        <v>526</v>
      </c>
      <c r="S52" s="319">
        <f t="shared" si="13"/>
        <v>2008784</v>
      </c>
      <c r="T52" s="319">
        <f t="shared" si="13"/>
        <v>6704</v>
      </c>
      <c r="U52" s="319">
        <f t="shared" si="13"/>
        <v>95548</v>
      </c>
      <c r="V52" s="319">
        <f t="shared" si="13"/>
        <v>21890</v>
      </c>
    </row>
    <row r="53" spans="1:22" ht="17.25" customHeight="1">
      <c r="A53" s="49"/>
      <c r="B53" s="197" t="s">
        <v>196</v>
      </c>
      <c r="C53" s="320">
        <f>SUM(D53:E53)</f>
        <v>264</v>
      </c>
      <c r="D53" s="320">
        <v>43</v>
      </c>
      <c r="E53" s="320">
        <v>221</v>
      </c>
      <c r="F53" s="320">
        <v>135</v>
      </c>
      <c r="G53" s="320">
        <v>89</v>
      </c>
      <c r="H53" s="320">
        <v>30</v>
      </c>
      <c r="I53" s="320">
        <v>6</v>
      </c>
      <c r="J53" s="320">
        <v>2</v>
      </c>
      <c r="K53" s="320">
        <v>2</v>
      </c>
      <c r="L53" s="320" t="s">
        <v>158</v>
      </c>
      <c r="M53" s="320" t="s">
        <v>158</v>
      </c>
      <c r="N53" s="338">
        <f>SUM(O53:R53)</f>
        <v>929</v>
      </c>
      <c r="O53" s="338">
        <v>199</v>
      </c>
      <c r="P53" s="338">
        <v>211</v>
      </c>
      <c r="Q53" s="338">
        <v>165</v>
      </c>
      <c r="R53" s="338">
        <v>354</v>
      </c>
      <c r="S53" s="338">
        <v>1469710</v>
      </c>
      <c r="T53" s="338">
        <v>5980</v>
      </c>
      <c r="U53" s="338">
        <v>60267</v>
      </c>
      <c r="V53" s="338">
        <v>16215</v>
      </c>
    </row>
    <row r="54" spans="1:22" ht="17.25" customHeight="1">
      <c r="A54" s="145"/>
      <c r="B54" s="148" t="s">
        <v>197</v>
      </c>
      <c r="C54" s="320">
        <f>SUM(D54:E54)</f>
        <v>89</v>
      </c>
      <c r="D54" s="320">
        <v>19</v>
      </c>
      <c r="E54" s="320">
        <v>70</v>
      </c>
      <c r="F54" s="320">
        <v>47</v>
      </c>
      <c r="G54" s="320">
        <v>31</v>
      </c>
      <c r="H54" s="320">
        <v>7</v>
      </c>
      <c r="I54" s="320">
        <v>1</v>
      </c>
      <c r="J54" s="320">
        <v>1</v>
      </c>
      <c r="K54" s="320">
        <v>1</v>
      </c>
      <c r="L54" s="320">
        <v>1</v>
      </c>
      <c r="M54" s="320" t="s">
        <v>158</v>
      </c>
      <c r="N54" s="338">
        <f>SUM(O54:R54)</f>
        <v>372</v>
      </c>
      <c r="O54" s="338">
        <v>57</v>
      </c>
      <c r="P54" s="338">
        <v>55</v>
      </c>
      <c r="Q54" s="338">
        <v>88</v>
      </c>
      <c r="R54" s="338">
        <v>172</v>
      </c>
      <c r="S54" s="320">
        <v>539074</v>
      </c>
      <c r="T54" s="320">
        <v>724</v>
      </c>
      <c r="U54" s="320">
        <v>35281</v>
      </c>
      <c r="V54" s="338">
        <v>5675</v>
      </c>
    </row>
    <row r="55" spans="1:22" ht="17.25" customHeight="1">
      <c r="A55" s="145"/>
      <c r="B55" s="148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38"/>
      <c r="O55" s="338"/>
      <c r="P55" s="338"/>
      <c r="Q55" s="338"/>
      <c r="R55" s="338"/>
      <c r="S55" s="320"/>
      <c r="T55" s="320"/>
      <c r="U55" s="320"/>
      <c r="V55" s="338"/>
    </row>
    <row r="56" spans="1:22" s="156" customFormat="1" ht="17.25" customHeight="1">
      <c r="A56" s="361" t="s">
        <v>198</v>
      </c>
      <c r="B56" s="362"/>
      <c r="C56" s="319">
        <f>SUM(C57:C60)</f>
        <v>1493</v>
      </c>
      <c r="D56" s="319">
        <f aca="true" t="shared" si="14" ref="D56:K56">SUM(D57:D60)</f>
        <v>269</v>
      </c>
      <c r="E56" s="319">
        <f t="shared" si="14"/>
        <v>1224</v>
      </c>
      <c r="F56" s="319">
        <f t="shared" si="14"/>
        <v>991</v>
      </c>
      <c r="G56" s="319">
        <f t="shared" si="14"/>
        <v>326</v>
      </c>
      <c r="H56" s="319">
        <f t="shared" si="14"/>
        <v>131</v>
      </c>
      <c r="I56" s="319">
        <f t="shared" si="14"/>
        <v>35</v>
      </c>
      <c r="J56" s="319">
        <f t="shared" si="14"/>
        <v>7</v>
      </c>
      <c r="K56" s="319">
        <f t="shared" si="14"/>
        <v>3</v>
      </c>
      <c r="L56" s="319" t="s">
        <v>306</v>
      </c>
      <c r="M56" s="319" t="s">
        <v>306</v>
      </c>
      <c r="N56" s="319">
        <f aca="true" t="shared" si="15" ref="N56:V56">SUM(N57:N60)</f>
        <v>4193</v>
      </c>
      <c r="O56" s="319">
        <f t="shared" si="15"/>
        <v>802</v>
      </c>
      <c r="P56" s="319">
        <f t="shared" si="15"/>
        <v>1165</v>
      </c>
      <c r="Q56" s="319">
        <f t="shared" si="15"/>
        <v>634</v>
      </c>
      <c r="R56" s="319">
        <f t="shared" si="15"/>
        <v>1592</v>
      </c>
      <c r="S56" s="319">
        <f t="shared" si="15"/>
        <v>3001140</v>
      </c>
      <c r="T56" s="319">
        <f t="shared" si="15"/>
        <v>31027</v>
      </c>
      <c r="U56" s="319">
        <f t="shared" si="15"/>
        <v>153119</v>
      </c>
      <c r="V56" s="319">
        <f t="shared" si="15"/>
        <v>47911</v>
      </c>
    </row>
    <row r="57" spans="1:22" ht="17.25" customHeight="1">
      <c r="A57" s="49"/>
      <c r="B57" s="204" t="s">
        <v>523</v>
      </c>
      <c r="C57" s="320">
        <f>SUM(D57:E57)</f>
        <v>531</v>
      </c>
      <c r="D57" s="320">
        <v>75</v>
      </c>
      <c r="E57" s="320">
        <v>456</v>
      </c>
      <c r="F57" s="320">
        <v>262</v>
      </c>
      <c r="G57" s="320">
        <v>185</v>
      </c>
      <c r="H57" s="320">
        <v>63</v>
      </c>
      <c r="I57" s="320">
        <v>18</v>
      </c>
      <c r="J57" s="320">
        <v>2</v>
      </c>
      <c r="K57" s="320">
        <v>1</v>
      </c>
      <c r="L57" s="320" t="s">
        <v>158</v>
      </c>
      <c r="M57" s="320" t="s">
        <v>158</v>
      </c>
      <c r="N57" s="338">
        <f>SUM(O57:R57)</f>
        <v>1817</v>
      </c>
      <c r="O57" s="338">
        <v>447</v>
      </c>
      <c r="P57" s="338">
        <v>422</v>
      </c>
      <c r="Q57" s="338">
        <v>326</v>
      </c>
      <c r="R57" s="338">
        <v>622</v>
      </c>
      <c r="S57" s="338">
        <v>1055529</v>
      </c>
      <c r="T57" s="338">
        <v>13004</v>
      </c>
      <c r="U57" s="338">
        <v>51503</v>
      </c>
      <c r="V57" s="338">
        <v>16545</v>
      </c>
    </row>
    <row r="58" spans="1:22" ht="17.25" customHeight="1">
      <c r="A58" s="145"/>
      <c r="B58" s="204" t="s">
        <v>524</v>
      </c>
      <c r="C58" s="320">
        <f>SUM(D58:E58)</f>
        <v>745</v>
      </c>
      <c r="D58" s="320">
        <v>130</v>
      </c>
      <c r="E58" s="320">
        <v>615</v>
      </c>
      <c r="F58" s="320">
        <v>615</v>
      </c>
      <c r="G58" s="320">
        <v>82</v>
      </c>
      <c r="H58" s="320">
        <v>32</v>
      </c>
      <c r="I58" s="320">
        <v>12</v>
      </c>
      <c r="J58" s="320">
        <v>3</v>
      </c>
      <c r="K58" s="320">
        <v>1</v>
      </c>
      <c r="L58" s="320" t="s">
        <v>158</v>
      </c>
      <c r="M58" s="320" t="s">
        <v>557</v>
      </c>
      <c r="N58" s="338">
        <f>SUM(O58:R58)</f>
        <v>1623</v>
      </c>
      <c r="O58" s="338">
        <v>256</v>
      </c>
      <c r="P58" s="338">
        <v>608</v>
      </c>
      <c r="Q58" s="338">
        <v>188</v>
      </c>
      <c r="R58" s="338">
        <v>571</v>
      </c>
      <c r="S58" s="320">
        <v>1375630</v>
      </c>
      <c r="T58" s="320">
        <v>11667</v>
      </c>
      <c r="U58" s="320">
        <v>85196</v>
      </c>
      <c r="V58" s="338">
        <v>23557</v>
      </c>
    </row>
    <row r="59" spans="1:22" ht="17.25" customHeight="1">
      <c r="A59" s="12"/>
      <c r="B59" s="204" t="s">
        <v>466</v>
      </c>
      <c r="C59" s="320">
        <f>SUM(D59:E59)</f>
        <v>72</v>
      </c>
      <c r="D59" s="320">
        <v>19</v>
      </c>
      <c r="E59" s="320">
        <v>53</v>
      </c>
      <c r="F59" s="320">
        <v>17</v>
      </c>
      <c r="G59" s="320">
        <v>25</v>
      </c>
      <c r="H59" s="320">
        <v>22</v>
      </c>
      <c r="I59" s="320">
        <v>5</v>
      </c>
      <c r="J59" s="320">
        <v>2</v>
      </c>
      <c r="K59" s="320">
        <v>1</v>
      </c>
      <c r="L59" s="320" t="s">
        <v>543</v>
      </c>
      <c r="M59" s="325" t="s">
        <v>540</v>
      </c>
      <c r="N59" s="338">
        <f>SUM(O59:R59)</f>
        <v>402</v>
      </c>
      <c r="O59" s="338">
        <v>52</v>
      </c>
      <c r="P59" s="338">
        <v>40</v>
      </c>
      <c r="Q59" s="338">
        <v>94</v>
      </c>
      <c r="R59" s="338">
        <v>216</v>
      </c>
      <c r="S59" s="320">
        <v>280195</v>
      </c>
      <c r="T59" s="320">
        <v>3714</v>
      </c>
      <c r="U59" s="320">
        <v>6102</v>
      </c>
      <c r="V59" s="338">
        <v>3063</v>
      </c>
    </row>
    <row r="60" spans="1:22" ht="17.25" customHeight="1">
      <c r="A60" s="145"/>
      <c r="B60" s="204" t="s">
        <v>525</v>
      </c>
      <c r="C60" s="320">
        <f>SUM(D60:E60)</f>
        <v>145</v>
      </c>
      <c r="D60" s="320">
        <v>45</v>
      </c>
      <c r="E60" s="320">
        <v>100</v>
      </c>
      <c r="F60" s="320">
        <v>97</v>
      </c>
      <c r="G60" s="320">
        <v>34</v>
      </c>
      <c r="H60" s="320">
        <v>14</v>
      </c>
      <c r="I60" s="320" t="s">
        <v>540</v>
      </c>
      <c r="J60" s="320" t="s">
        <v>540</v>
      </c>
      <c r="K60" s="320" t="s">
        <v>540</v>
      </c>
      <c r="L60" s="320" t="s">
        <v>545</v>
      </c>
      <c r="M60" s="320" t="s">
        <v>158</v>
      </c>
      <c r="N60" s="338">
        <f>SUM(O60:R60)</f>
        <v>351</v>
      </c>
      <c r="O60" s="338">
        <v>47</v>
      </c>
      <c r="P60" s="338">
        <v>95</v>
      </c>
      <c r="Q60" s="338">
        <v>26</v>
      </c>
      <c r="R60" s="338">
        <v>183</v>
      </c>
      <c r="S60" s="320">
        <v>289786</v>
      </c>
      <c r="T60" s="320">
        <v>2642</v>
      </c>
      <c r="U60" s="320">
        <v>10318</v>
      </c>
      <c r="V60" s="338">
        <v>4746</v>
      </c>
    </row>
    <row r="61" spans="1:22" ht="17.25" customHeight="1">
      <c r="A61" s="145"/>
      <c r="B61" s="197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38"/>
      <c r="O61" s="338"/>
      <c r="P61" s="338"/>
      <c r="Q61" s="338"/>
      <c r="R61" s="338"/>
      <c r="S61" s="320"/>
      <c r="T61" s="320"/>
      <c r="U61" s="320"/>
      <c r="V61" s="338"/>
    </row>
    <row r="62" spans="1:22" s="156" customFormat="1" ht="17.25" customHeight="1">
      <c r="A62" s="361" t="s">
        <v>199</v>
      </c>
      <c r="B62" s="362"/>
      <c r="C62" s="319">
        <v>360</v>
      </c>
      <c r="D62" s="319">
        <v>102</v>
      </c>
      <c r="E62" s="319">
        <v>258</v>
      </c>
      <c r="F62" s="319">
        <v>207</v>
      </c>
      <c r="G62" s="319">
        <v>130</v>
      </c>
      <c r="H62" s="319">
        <v>19</v>
      </c>
      <c r="I62" s="319">
        <v>4</v>
      </c>
      <c r="J62" s="319" t="s">
        <v>306</v>
      </c>
      <c r="K62" s="319" t="s">
        <v>306</v>
      </c>
      <c r="L62" s="319" t="s">
        <v>306</v>
      </c>
      <c r="M62" s="319" t="s">
        <v>306</v>
      </c>
      <c r="N62" s="319">
        <v>970</v>
      </c>
      <c r="O62" s="319">
        <v>221</v>
      </c>
      <c r="P62" s="319">
        <v>237</v>
      </c>
      <c r="Q62" s="319">
        <v>226</v>
      </c>
      <c r="R62" s="319">
        <v>286</v>
      </c>
      <c r="S62" s="319">
        <v>1883380</v>
      </c>
      <c r="T62" s="319">
        <v>9210</v>
      </c>
      <c r="U62" s="319">
        <v>68557</v>
      </c>
      <c r="V62" s="319">
        <v>12098</v>
      </c>
    </row>
    <row r="63" spans="1:22" ht="17.25" customHeight="1">
      <c r="A63" s="49"/>
      <c r="B63" s="197" t="s">
        <v>199</v>
      </c>
      <c r="C63" s="320">
        <f>SUM(D63:E63)</f>
        <v>360</v>
      </c>
      <c r="D63" s="320">
        <v>102</v>
      </c>
      <c r="E63" s="320">
        <v>258</v>
      </c>
      <c r="F63" s="320">
        <v>207</v>
      </c>
      <c r="G63" s="320">
        <v>130</v>
      </c>
      <c r="H63" s="320">
        <v>19</v>
      </c>
      <c r="I63" s="320">
        <v>4</v>
      </c>
      <c r="J63" s="320" t="s">
        <v>158</v>
      </c>
      <c r="K63" s="320" t="s">
        <v>158</v>
      </c>
      <c r="L63" s="320" t="s">
        <v>540</v>
      </c>
      <c r="M63" s="320" t="s">
        <v>545</v>
      </c>
      <c r="N63" s="338">
        <f>SUM(O63:R63)</f>
        <v>970</v>
      </c>
      <c r="O63" s="338">
        <v>221</v>
      </c>
      <c r="P63" s="338">
        <v>237</v>
      </c>
      <c r="Q63" s="338">
        <v>226</v>
      </c>
      <c r="R63" s="338">
        <v>286</v>
      </c>
      <c r="S63" s="338">
        <v>1883380</v>
      </c>
      <c r="T63" s="338">
        <v>9210</v>
      </c>
      <c r="U63" s="338">
        <v>68557</v>
      </c>
      <c r="V63" s="338">
        <v>12098</v>
      </c>
    </row>
    <row r="64" spans="1:22" ht="17.25" customHeight="1">
      <c r="A64" s="49"/>
      <c r="B64" s="197"/>
      <c r="C64" s="319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38"/>
      <c r="O64" s="338"/>
      <c r="P64" s="338"/>
      <c r="Q64" s="338"/>
      <c r="R64" s="338"/>
      <c r="S64" s="338"/>
      <c r="T64" s="338"/>
      <c r="U64" s="338"/>
      <c r="V64" s="338"/>
    </row>
    <row r="65" spans="1:22" s="156" customFormat="1" ht="17.25" customHeight="1">
      <c r="A65" s="361" t="s">
        <v>200</v>
      </c>
      <c r="B65" s="362"/>
      <c r="C65" s="319">
        <f>SUM(C66:C71)</f>
        <v>1387</v>
      </c>
      <c r="D65" s="319">
        <f aca="true" t="shared" si="16" ref="D65:L65">SUM(D66:D71)</f>
        <v>359</v>
      </c>
      <c r="E65" s="319">
        <f t="shared" si="16"/>
        <v>1028</v>
      </c>
      <c r="F65" s="319">
        <f t="shared" si="16"/>
        <v>825</v>
      </c>
      <c r="G65" s="319">
        <f t="shared" si="16"/>
        <v>301</v>
      </c>
      <c r="H65" s="319">
        <f t="shared" si="16"/>
        <v>164</v>
      </c>
      <c r="I65" s="319">
        <f t="shared" si="16"/>
        <v>64</v>
      </c>
      <c r="J65" s="319">
        <f t="shared" si="16"/>
        <v>15</v>
      </c>
      <c r="K65" s="319">
        <f t="shared" si="16"/>
        <v>11</v>
      </c>
      <c r="L65" s="319">
        <f t="shared" si="16"/>
        <v>7</v>
      </c>
      <c r="M65" s="319" t="s">
        <v>306</v>
      </c>
      <c r="N65" s="319">
        <f aca="true" t="shared" si="17" ref="N65:V65">SUM(N66:N71)</f>
        <v>5355</v>
      </c>
      <c r="O65" s="319">
        <f t="shared" si="17"/>
        <v>648</v>
      </c>
      <c r="P65" s="319">
        <f t="shared" si="17"/>
        <v>941</v>
      </c>
      <c r="Q65" s="319">
        <f t="shared" si="17"/>
        <v>1066</v>
      </c>
      <c r="R65" s="319">
        <f t="shared" si="17"/>
        <v>2700</v>
      </c>
      <c r="S65" s="319">
        <f t="shared" si="17"/>
        <v>4711650</v>
      </c>
      <c r="T65" s="319">
        <f t="shared" si="17"/>
        <v>38331</v>
      </c>
      <c r="U65" s="319">
        <f t="shared" si="17"/>
        <v>178493</v>
      </c>
      <c r="V65" s="319">
        <f t="shared" si="17"/>
        <v>46322</v>
      </c>
    </row>
    <row r="66" spans="1:22" ht="17.25" customHeight="1">
      <c r="A66" s="49"/>
      <c r="B66" s="197" t="s">
        <v>201</v>
      </c>
      <c r="C66" s="320">
        <f aca="true" t="shared" si="18" ref="C66:C71">SUM(D66:E66)</f>
        <v>176</v>
      </c>
      <c r="D66" s="320">
        <v>5</v>
      </c>
      <c r="E66" s="320">
        <v>171</v>
      </c>
      <c r="F66" s="320">
        <v>132</v>
      </c>
      <c r="G66" s="320">
        <v>36</v>
      </c>
      <c r="H66" s="320">
        <v>5</v>
      </c>
      <c r="I66" s="320">
        <v>3</v>
      </c>
      <c r="J66" s="320" t="s">
        <v>540</v>
      </c>
      <c r="K66" s="320" t="s">
        <v>540</v>
      </c>
      <c r="L66" s="320" t="s">
        <v>543</v>
      </c>
      <c r="M66" s="320" t="s">
        <v>158</v>
      </c>
      <c r="N66" s="338">
        <f aca="true" t="shared" si="19" ref="N66:N71">SUM(O66:R66)</f>
        <v>395</v>
      </c>
      <c r="O66" s="338">
        <v>137</v>
      </c>
      <c r="P66" s="338">
        <v>145</v>
      </c>
      <c r="Q66" s="338">
        <v>45</v>
      </c>
      <c r="R66" s="338">
        <v>68</v>
      </c>
      <c r="S66" s="338">
        <v>234789</v>
      </c>
      <c r="T66" s="338">
        <v>2660</v>
      </c>
      <c r="U66" s="338">
        <v>4492</v>
      </c>
      <c r="V66" s="320" t="s">
        <v>545</v>
      </c>
    </row>
    <row r="67" spans="1:22" ht="17.25" customHeight="1">
      <c r="A67" s="145"/>
      <c r="B67" s="11" t="s">
        <v>166</v>
      </c>
      <c r="C67" s="320">
        <f t="shared" si="18"/>
        <v>494</v>
      </c>
      <c r="D67" s="320">
        <v>207</v>
      </c>
      <c r="E67" s="320">
        <v>287</v>
      </c>
      <c r="F67" s="320">
        <v>172</v>
      </c>
      <c r="G67" s="320">
        <v>150</v>
      </c>
      <c r="H67" s="320">
        <v>113</v>
      </c>
      <c r="I67" s="320">
        <v>38</v>
      </c>
      <c r="J67" s="320">
        <v>11</v>
      </c>
      <c r="K67" s="320">
        <v>6</v>
      </c>
      <c r="L67" s="320">
        <v>4</v>
      </c>
      <c r="M67" s="320" t="s">
        <v>557</v>
      </c>
      <c r="N67" s="338">
        <f t="shared" si="19"/>
        <v>2741</v>
      </c>
      <c r="O67" s="338">
        <v>214</v>
      </c>
      <c r="P67" s="325">
        <v>250</v>
      </c>
      <c r="Q67" s="338">
        <v>557</v>
      </c>
      <c r="R67" s="325">
        <v>1720</v>
      </c>
      <c r="S67" s="320">
        <v>2151836</v>
      </c>
      <c r="T67" s="325">
        <v>19408</v>
      </c>
      <c r="U67" s="325">
        <v>32609</v>
      </c>
      <c r="V67" s="338">
        <v>15248</v>
      </c>
    </row>
    <row r="68" spans="1:22" ht="17.25" customHeight="1">
      <c r="A68" s="145"/>
      <c r="B68" s="148" t="s">
        <v>202</v>
      </c>
      <c r="C68" s="320">
        <f t="shared" si="18"/>
        <v>121</v>
      </c>
      <c r="D68" s="320">
        <v>29</v>
      </c>
      <c r="E68" s="320">
        <v>92</v>
      </c>
      <c r="F68" s="320">
        <v>89</v>
      </c>
      <c r="G68" s="320">
        <v>27</v>
      </c>
      <c r="H68" s="320">
        <v>4</v>
      </c>
      <c r="I68" s="320">
        <v>1</v>
      </c>
      <c r="J68" s="320" t="s">
        <v>557</v>
      </c>
      <c r="K68" s="320" t="s">
        <v>543</v>
      </c>
      <c r="L68" s="320" t="s">
        <v>539</v>
      </c>
      <c r="M68" s="320" t="s">
        <v>557</v>
      </c>
      <c r="N68" s="338">
        <f t="shared" si="19"/>
        <v>261</v>
      </c>
      <c r="O68" s="338">
        <v>52</v>
      </c>
      <c r="P68" s="338">
        <v>80</v>
      </c>
      <c r="Q68" s="338">
        <v>36</v>
      </c>
      <c r="R68" s="338">
        <v>93</v>
      </c>
      <c r="S68" s="321">
        <v>175867</v>
      </c>
      <c r="T68" s="338">
        <v>1383</v>
      </c>
      <c r="U68" s="341">
        <v>21273</v>
      </c>
      <c r="V68" s="338">
        <v>2788</v>
      </c>
    </row>
    <row r="69" spans="1:22" ht="17.25" customHeight="1">
      <c r="A69" s="145"/>
      <c r="B69" s="148" t="s">
        <v>203</v>
      </c>
      <c r="C69" s="320">
        <f t="shared" si="18"/>
        <v>79</v>
      </c>
      <c r="D69" s="320">
        <v>9</v>
      </c>
      <c r="E69" s="320">
        <v>70</v>
      </c>
      <c r="F69" s="320">
        <v>52</v>
      </c>
      <c r="G69" s="320">
        <v>15</v>
      </c>
      <c r="H69" s="320">
        <v>11</v>
      </c>
      <c r="I69" s="320">
        <v>1</v>
      </c>
      <c r="J69" s="320" t="s">
        <v>557</v>
      </c>
      <c r="K69" s="320" t="s">
        <v>557</v>
      </c>
      <c r="L69" s="320" t="s">
        <v>545</v>
      </c>
      <c r="M69" s="320" t="s">
        <v>557</v>
      </c>
      <c r="N69" s="338">
        <f t="shared" si="19"/>
        <v>215</v>
      </c>
      <c r="O69" s="291">
        <v>52</v>
      </c>
      <c r="P69" s="291">
        <v>59</v>
      </c>
      <c r="Q69" s="291">
        <v>32</v>
      </c>
      <c r="R69" s="291">
        <v>72</v>
      </c>
      <c r="S69" s="291">
        <v>103319</v>
      </c>
      <c r="T69" s="291">
        <v>1207</v>
      </c>
      <c r="U69" s="291">
        <v>4433</v>
      </c>
      <c r="V69" s="338">
        <v>2363</v>
      </c>
    </row>
    <row r="70" spans="1:22" ht="17.25" customHeight="1">
      <c r="A70" s="145"/>
      <c r="B70" s="148" t="s">
        <v>204</v>
      </c>
      <c r="C70" s="320">
        <f t="shared" si="18"/>
        <v>53</v>
      </c>
      <c r="D70" s="320">
        <v>24</v>
      </c>
      <c r="E70" s="320">
        <v>29</v>
      </c>
      <c r="F70" s="320">
        <v>38</v>
      </c>
      <c r="G70" s="320">
        <v>9</v>
      </c>
      <c r="H70" s="320">
        <v>4</v>
      </c>
      <c r="I70" s="320" t="s">
        <v>557</v>
      </c>
      <c r="J70" s="320">
        <v>1</v>
      </c>
      <c r="K70" s="320">
        <v>1</v>
      </c>
      <c r="L70" s="320" t="s">
        <v>540</v>
      </c>
      <c r="M70" s="320" t="s">
        <v>557</v>
      </c>
      <c r="N70" s="338">
        <f t="shared" si="19"/>
        <v>162</v>
      </c>
      <c r="O70" s="338">
        <v>17</v>
      </c>
      <c r="P70" s="338">
        <v>29</v>
      </c>
      <c r="Q70" s="338">
        <v>18</v>
      </c>
      <c r="R70" s="338">
        <v>98</v>
      </c>
      <c r="S70" s="338">
        <v>182447</v>
      </c>
      <c r="T70" s="338">
        <v>1150</v>
      </c>
      <c r="U70" s="338">
        <v>8854</v>
      </c>
      <c r="V70" s="338">
        <v>2750</v>
      </c>
    </row>
    <row r="71" spans="1:22" ht="17.25" customHeight="1">
      <c r="A71" s="145"/>
      <c r="B71" s="198" t="s">
        <v>205</v>
      </c>
      <c r="C71" s="320">
        <f t="shared" si="18"/>
        <v>464</v>
      </c>
      <c r="D71" s="320">
        <v>85</v>
      </c>
      <c r="E71" s="320">
        <v>379</v>
      </c>
      <c r="F71" s="320">
        <v>342</v>
      </c>
      <c r="G71" s="320">
        <v>64</v>
      </c>
      <c r="H71" s="320">
        <v>27</v>
      </c>
      <c r="I71" s="320">
        <v>21</v>
      </c>
      <c r="J71" s="320">
        <v>3</v>
      </c>
      <c r="K71" s="320">
        <v>4</v>
      </c>
      <c r="L71" s="320">
        <v>3</v>
      </c>
      <c r="M71" s="320" t="s">
        <v>545</v>
      </c>
      <c r="N71" s="338">
        <f t="shared" si="19"/>
        <v>1581</v>
      </c>
      <c r="O71" s="338">
        <v>176</v>
      </c>
      <c r="P71" s="338">
        <v>378</v>
      </c>
      <c r="Q71" s="338">
        <v>378</v>
      </c>
      <c r="R71" s="338">
        <v>649</v>
      </c>
      <c r="S71" s="338">
        <v>1863392</v>
      </c>
      <c r="T71" s="338">
        <v>12523</v>
      </c>
      <c r="U71" s="338">
        <v>106832</v>
      </c>
      <c r="V71" s="338">
        <v>23173</v>
      </c>
    </row>
    <row r="72" spans="1:22" ht="17.25" customHeight="1">
      <c r="A72" s="145"/>
      <c r="B72" s="148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38"/>
      <c r="O72" s="338"/>
      <c r="P72" s="338"/>
      <c r="Q72" s="338"/>
      <c r="R72" s="338"/>
      <c r="S72" s="338"/>
      <c r="T72" s="338"/>
      <c r="U72" s="338"/>
      <c r="V72" s="338"/>
    </row>
    <row r="73" spans="1:22" s="156" customFormat="1" ht="17.25" customHeight="1">
      <c r="A73" s="361" t="s">
        <v>206</v>
      </c>
      <c r="B73" s="362"/>
      <c r="C73" s="319">
        <f>SUM(C75,'128'!C9)</f>
        <v>1085</v>
      </c>
      <c r="D73" s="319">
        <f>SUM(D75,'128'!D9)</f>
        <v>458</v>
      </c>
      <c r="E73" s="319">
        <f>SUM(E75,'128'!E9)</f>
        <v>627</v>
      </c>
      <c r="F73" s="319">
        <f>SUM(F75,'128'!F9)</f>
        <v>403</v>
      </c>
      <c r="G73" s="319">
        <f>SUM(G75,'128'!G9)</f>
        <v>294</v>
      </c>
      <c r="H73" s="319">
        <f>SUM(H75,'128'!H9)</f>
        <v>225</v>
      </c>
      <c r="I73" s="319">
        <f>SUM(I75,'128'!I9)</f>
        <v>133</v>
      </c>
      <c r="J73" s="319">
        <f>SUM(J75,'128'!J9)</f>
        <v>17</v>
      </c>
      <c r="K73" s="319">
        <f>SUM(K75,'128'!K9)</f>
        <v>7</v>
      </c>
      <c r="L73" s="319">
        <f>SUM(L75,'128'!L9)</f>
        <v>3</v>
      </c>
      <c r="M73" s="319">
        <f>SUM(M75,'128'!M9)</f>
        <v>3</v>
      </c>
      <c r="N73" s="319">
        <f>SUM(N75,'128'!N9)</f>
        <v>6079</v>
      </c>
      <c r="O73" s="319">
        <f>SUM(O75,'128'!O9)</f>
        <v>638</v>
      </c>
      <c r="P73" s="319">
        <f>SUM(P75,'128'!P9)</f>
        <v>355</v>
      </c>
      <c r="Q73" s="319">
        <v>3961</v>
      </c>
      <c r="R73" s="319">
        <v>1125</v>
      </c>
      <c r="S73" s="319">
        <v>14643590</v>
      </c>
      <c r="T73" s="319">
        <v>2088286</v>
      </c>
      <c r="U73" s="319">
        <v>1015295</v>
      </c>
      <c r="V73" s="319">
        <v>17278</v>
      </c>
    </row>
    <row r="74" spans="1:22" ht="17.25" customHeight="1">
      <c r="A74" s="49"/>
      <c r="B74" s="60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38"/>
      <c r="O74" s="338"/>
      <c r="P74" s="338"/>
      <c r="Q74" s="338"/>
      <c r="R74" s="338"/>
      <c r="S74" s="338"/>
      <c r="T74" s="338"/>
      <c r="U74" s="338"/>
      <c r="V74" s="340"/>
    </row>
    <row r="75" spans="1:22" s="156" customFormat="1" ht="17.25" customHeight="1">
      <c r="A75" s="361" t="s">
        <v>207</v>
      </c>
      <c r="B75" s="362"/>
      <c r="C75" s="319">
        <v>769</v>
      </c>
      <c r="D75" s="319">
        <v>441</v>
      </c>
      <c r="E75" s="319">
        <v>328</v>
      </c>
      <c r="F75" s="319">
        <v>157</v>
      </c>
      <c r="G75" s="319">
        <v>232</v>
      </c>
      <c r="H75" s="319">
        <v>217</v>
      </c>
      <c r="I75" s="319">
        <v>133</v>
      </c>
      <c r="J75" s="319">
        <v>17</v>
      </c>
      <c r="K75" s="319">
        <v>7</v>
      </c>
      <c r="L75" s="319">
        <v>3</v>
      </c>
      <c r="M75" s="319">
        <v>3</v>
      </c>
      <c r="N75" s="319">
        <v>5433</v>
      </c>
      <c r="O75" s="319">
        <v>338</v>
      </c>
      <c r="P75" s="319">
        <v>192</v>
      </c>
      <c r="Q75" s="319">
        <v>3857</v>
      </c>
      <c r="R75" s="319">
        <v>1046</v>
      </c>
      <c r="S75" s="319">
        <v>14169179</v>
      </c>
      <c r="T75" s="319">
        <v>2027436</v>
      </c>
      <c r="U75" s="319">
        <v>939262</v>
      </c>
      <c r="V75" s="319" t="s">
        <v>306</v>
      </c>
    </row>
    <row r="76" spans="1:28" ht="17.25" customHeight="1">
      <c r="A76" s="67"/>
      <c r="B76" s="199" t="s">
        <v>207</v>
      </c>
      <c r="C76" s="342">
        <f>SUM(D76:E76)</f>
        <v>769</v>
      </c>
      <c r="D76" s="343">
        <v>441</v>
      </c>
      <c r="E76" s="343">
        <v>328</v>
      </c>
      <c r="F76" s="343">
        <v>157</v>
      </c>
      <c r="G76" s="343">
        <v>232</v>
      </c>
      <c r="H76" s="343">
        <v>217</v>
      </c>
      <c r="I76" s="343">
        <v>133</v>
      </c>
      <c r="J76" s="343">
        <v>17</v>
      </c>
      <c r="K76" s="343">
        <v>7</v>
      </c>
      <c r="L76" s="343">
        <v>3</v>
      </c>
      <c r="M76" s="343">
        <v>3</v>
      </c>
      <c r="N76" s="344">
        <f>SUM(O76:R76)</f>
        <v>5433</v>
      </c>
      <c r="O76" s="344">
        <v>338</v>
      </c>
      <c r="P76" s="344">
        <v>192</v>
      </c>
      <c r="Q76" s="344">
        <v>3857</v>
      </c>
      <c r="R76" s="344">
        <v>1046</v>
      </c>
      <c r="S76" s="344">
        <v>14169179</v>
      </c>
      <c r="T76" s="344">
        <v>2027436</v>
      </c>
      <c r="U76" s="344">
        <v>939262</v>
      </c>
      <c r="V76" s="343" t="s">
        <v>557</v>
      </c>
      <c r="W76" s="120"/>
      <c r="X76" s="120"/>
      <c r="Y76" s="120"/>
      <c r="Z76" s="120"/>
      <c r="AA76" s="120"/>
      <c r="AB76" s="120"/>
    </row>
    <row r="77" spans="14:21" ht="17.25" customHeight="1">
      <c r="N77" s="26"/>
      <c r="O77" s="201"/>
      <c r="P77" s="201"/>
      <c r="Q77" s="201"/>
      <c r="R77" s="201"/>
      <c r="S77" s="201"/>
      <c r="T77" s="201"/>
      <c r="U77" s="201"/>
    </row>
    <row r="78" spans="14:21" ht="17.25" customHeight="1">
      <c r="N78" s="26"/>
      <c r="O78" s="201"/>
      <c r="P78" s="201"/>
      <c r="Q78" s="201"/>
      <c r="R78" s="201"/>
      <c r="S78" s="201"/>
      <c r="T78" s="201"/>
      <c r="U78" s="201"/>
    </row>
    <row r="79" spans="14:21" ht="17.25" customHeight="1">
      <c r="N79" s="26"/>
      <c r="O79" s="201"/>
      <c r="P79" s="201"/>
      <c r="Q79" s="201"/>
      <c r="R79" s="201"/>
      <c r="S79" s="201"/>
      <c r="T79" s="201"/>
      <c r="U79" s="201"/>
    </row>
    <row r="80" spans="14:21" ht="17.25" customHeight="1">
      <c r="N80" s="66"/>
      <c r="O80" s="202"/>
      <c r="P80" s="202"/>
      <c r="Q80" s="202"/>
      <c r="R80" s="202"/>
      <c r="S80" s="202"/>
      <c r="T80" s="202"/>
      <c r="U80" s="202"/>
    </row>
    <row r="81" spans="14:21" ht="17.25" customHeight="1">
      <c r="N81" s="66"/>
      <c r="O81" s="66"/>
      <c r="P81" s="66"/>
      <c r="Q81" s="66"/>
      <c r="R81" s="66"/>
      <c r="S81" s="66"/>
      <c r="T81" s="66"/>
      <c r="U81" s="66"/>
    </row>
    <row r="82" spans="14:21" ht="17.25" customHeight="1">
      <c r="N82" s="26"/>
      <c r="O82" s="201"/>
      <c r="P82" s="201"/>
      <c r="Q82" s="201"/>
      <c r="R82" s="201"/>
      <c r="S82" s="201"/>
      <c r="T82" s="201"/>
      <c r="U82" s="201"/>
    </row>
    <row r="83" spans="14:21" ht="17.25" customHeight="1">
      <c r="N83" s="26"/>
      <c r="O83" s="201"/>
      <c r="P83" s="201"/>
      <c r="Q83" s="201"/>
      <c r="R83" s="201"/>
      <c r="S83" s="201"/>
      <c r="T83" s="201"/>
      <c r="U83" s="201"/>
    </row>
    <row r="84" spans="14:21" ht="17.25" customHeight="1">
      <c r="N84" s="26"/>
      <c r="O84" s="201"/>
      <c r="P84" s="201"/>
      <c r="Q84" s="201"/>
      <c r="R84" s="201"/>
      <c r="S84" s="201"/>
      <c r="T84" s="201"/>
      <c r="U84" s="201"/>
    </row>
    <row r="85" spans="14:21" ht="17.25" customHeight="1">
      <c r="N85" s="26"/>
      <c r="O85" s="201"/>
      <c r="P85" s="201"/>
      <c r="Q85" s="201"/>
      <c r="R85" s="201"/>
      <c r="S85" s="201"/>
      <c r="T85" s="201"/>
      <c r="U85" s="201"/>
    </row>
    <row r="86" spans="14:21" ht="17.25" customHeight="1">
      <c r="N86" s="26"/>
      <c r="O86" s="201"/>
      <c r="P86" s="201"/>
      <c r="Q86" s="201"/>
      <c r="R86" s="201"/>
      <c r="S86" s="201"/>
      <c r="T86" s="201"/>
      <c r="U86" s="201"/>
    </row>
    <row r="87" spans="13:21" ht="17.25" customHeight="1">
      <c r="M87" s="120"/>
      <c r="N87" s="26"/>
      <c r="O87" s="201"/>
      <c r="P87" s="201"/>
      <c r="Q87" s="201"/>
      <c r="R87" s="201"/>
      <c r="S87" s="201"/>
      <c r="T87" s="201"/>
      <c r="U87" s="201"/>
    </row>
    <row r="88" spans="13:21" ht="17.25" customHeight="1">
      <c r="M88" s="120"/>
      <c r="N88" s="66"/>
      <c r="O88" s="66"/>
      <c r="P88" s="66"/>
      <c r="Q88" s="66"/>
      <c r="R88" s="66"/>
      <c r="S88" s="66"/>
      <c r="T88" s="66"/>
      <c r="U88" s="66"/>
    </row>
    <row r="89" spans="13:21" ht="17.25" customHeight="1">
      <c r="M89" s="120"/>
      <c r="N89" s="120"/>
      <c r="O89" s="120"/>
      <c r="P89" s="120"/>
      <c r="Q89" s="120"/>
      <c r="R89" s="120"/>
      <c r="S89" s="120"/>
      <c r="T89" s="120"/>
      <c r="U89" s="120"/>
    </row>
    <row r="90" spans="13:21" ht="17.25" customHeight="1">
      <c r="M90" s="120"/>
      <c r="N90" s="120"/>
      <c r="O90" s="120"/>
      <c r="P90" s="120"/>
      <c r="Q90" s="120"/>
      <c r="R90" s="120"/>
      <c r="S90" s="120"/>
      <c r="T90" s="120"/>
      <c r="U90" s="120"/>
    </row>
    <row r="91" spans="13:21" ht="17.25" customHeight="1">
      <c r="M91" s="120"/>
      <c r="N91" s="120"/>
      <c r="O91" s="120"/>
      <c r="P91" s="120"/>
      <c r="Q91" s="120"/>
      <c r="R91" s="120"/>
      <c r="S91" s="120"/>
      <c r="T91" s="120"/>
      <c r="U91" s="120"/>
    </row>
    <row r="92" spans="13:21" ht="17.25" customHeight="1">
      <c r="M92" s="120"/>
      <c r="N92" s="120"/>
      <c r="O92" s="120"/>
      <c r="P92" s="120"/>
      <c r="Q92" s="120"/>
      <c r="R92" s="120"/>
      <c r="S92" s="120"/>
      <c r="T92" s="120"/>
      <c r="U92" s="120"/>
    </row>
  </sheetData>
  <sheetProtection/>
  <mergeCells count="34">
    <mergeCell ref="A3:V3"/>
    <mergeCell ref="A12:B12"/>
    <mergeCell ref="A14:B14"/>
    <mergeCell ref="A2:V2"/>
    <mergeCell ref="A5:B7"/>
    <mergeCell ref="C5:M5"/>
    <mergeCell ref="U5:U7"/>
    <mergeCell ref="C6:C7"/>
    <mergeCell ref="D6:E6"/>
    <mergeCell ref="F6:M6"/>
    <mergeCell ref="N5:R5"/>
    <mergeCell ref="S5:S7"/>
    <mergeCell ref="T5:T7"/>
    <mergeCell ref="Q6:R6"/>
    <mergeCell ref="A18:B18"/>
    <mergeCell ref="A29:B29"/>
    <mergeCell ref="N6:N7"/>
    <mergeCell ref="O6:P6"/>
    <mergeCell ref="A25:B25"/>
    <mergeCell ref="A9:B9"/>
    <mergeCell ref="A22:B22"/>
    <mergeCell ref="A11:B11"/>
    <mergeCell ref="A34:B34"/>
    <mergeCell ref="A39:B39"/>
    <mergeCell ref="A42:B42"/>
    <mergeCell ref="A46:B46"/>
    <mergeCell ref="A36:B36"/>
    <mergeCell ref="A65:B65"/>
    <mergeCell ref="A73:B73"/>
    <mergeCell ref="A75:B75"/>
    <mergeCell ref="A49:B49"/>
    <mergeCell ref="A52:B52"/>
    <mergeCell ref="A56:B56"/>
    <mergeCell ref="A62:B62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2" r:id="rId1"/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="75" zoomScaleNormal="75" zoomScaleSheetLayoutView="70" zoomScalePageLayoutView="0" workbookViewId="0" topLeftCell="A1">
      <selection activeCell="B1" sqref="B1"/>
    </sheetView>
  </sheetViews>
  <sheetFormatPr defaultColWidth="10.59765625" defaultRowHeight="17.25" customHeight="1"/>
  <cols>
    <col min="1" max="1" width="2.59765625" style="118" customWidth="1"/>
    <col min="2" max="2" width="46.19921875" style="118" customWidth="1"/>
    <col min="3" max="13" width="9.59765625" style="118" customWidth="1"/>
    <col min="14" max="14" width="12.59765625" style="118" customWidth="1"/>
    <col min="15" max="18" width="9.59765625" style="118" customWidth="1"/>
    <col min="19" max="19" width="15" style="118" customWidth="1"/>
    <col min="20" max="20" width="15.09765625" style="118" customWidth="1"/>
    <col min="21" max="21" width="13.59765625" style="118" customWidth="1"/>
    <col min="22" max="22" width="15.5" style="118" customWidth="1"/>
    <col min="23" max="24" width="14.09765625" style="118" customWidth="1"/>
    <col min="25" max="16384" width="10.59765625" style="118" customWidth="1"/>
  </cols>
  <sheetData>
    <row r="1" spans="1:24" s="117" customFormat="1" ht="17.25" customHeight="1">
      <c r="A1" s="3" t="s">
        <v>360</v>
      </c>
      <c r="V1" s="5" t="s">
        <v>385</v>
      </c>
      <c r="X1" s="5"/>
    </row>
    <row r="2" spans="1:24" ht="17.25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"/>
      <c r="X2" s="50"/>
    </row>
    <row r="3" spans="1:24" ht="17.25" customHeight="1">
      <c r="A3" s="427" t="s">
        <v>380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110"/>
      <c r="X3" s="110"/>
    </row>
    <row r="4" spans="1:24" ht="17.25" customHeight="1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255" t="s">
        <v>359</v>
      </c>
      <c r="W4" s="142"/>
      <c r="X4" s="142"/>
    </row>
    <row r="5" spans="1:22" ht="17.25" customHeight="1">
      <c r="A5" s="529" t="s">
        <v>373</v>
      </c>
      <c r="B5" s="530"/>
      <c r="C5" s="541" t="s">
        <v>470</v>
      </c>
      <c r="D5" s="542"/>
      <c r="E5" s="542"/>
      <c r="F5" s="542"/>
      <c r="G5" s="542"/>
      <c r="H5" s="542"/>
      <c r="I5" s="542"/>
      <c r="J5" s="542"/>
      <c r="K5" s="542"/>
      <c r="L5" s="542"/>
      <c r="M5" s="543"/>
      <c r="N5" s="547" t="s">
        <v>167</v>
      </c>
      <c r="O5" s="548"/>
      <c r="P5" s="548"/>
      <c r="Q5" s="548"/>
      <c r="R5" s="549"/>
      <c r="S5" s="550" t="s">
        <v>47</v>
      </c>
      <c r="T5" s="517" t="s">
        <v>164</v>
      </c>
      <c r="U5" s="533" t="s">
        <v>165</v>
      </c>
      <c r="V5" s="189" t="s">
        <v>51</v>
      </c>
    </row>
    <row r="6" spans="1:22" ht="17.25" customHeight="1">
      <c r="A6" s="531"/>
      <c r="B6" s="532"/>
      <c r="C6" s="536" t="s">
        <v>48</v>
      </c>
      <c r="D6" s="523" t="s">
        <v>49</v>
      </c>
      <c r="E6" s="524"/>
      <c r="F6" s="544" t="s">
        <v>50</v>
      </c>
      <c r="G6" s="545"/>
      <c r="H6" s="545"/>
      <c r="I6" s="545"/>
      <c r="J6" s="545"/>
      <c r="K6" s="545"/>
      <c r="L6" s="545"/>
      <c r="M6" s="546"/>
      <c r="N6" s="525" t="s">
        <v>48</v>
      </c>
      <c r="O6" s="523" t="s">
        <v>168</v>
      </c>
      <c r="P6" s="524"/>
      <c r="Q6" s="523" t="s">
        <v>169</v>
      </c>
      <c r="R6" s="524"/>
      <c r="S6" s="551"/>
      <c r="T6" s="518"/>
      <c r="U6" s="534"/>
      <c r="V6" s="190" t="s">
        <v>54</v>
      </c>
    </row>
    <row r="7" spans="1:22" ht="17.25" customHeight="1">
      <c r="A7" s="426"/>
      <c r="B7" s="526"/>
      <c r="C7" s="537"/>
      <c r="D7" s="191" t="s">
        <v>52</v>
      </c>
      <c r="E7" s="191" t="s">
        <v>53</v>
      </c>
      <c r="F7" s="192" t="s">
        <v>368</v>
      </c>
      <c r="G7" s="192" t="s">
        <v>374</v>
      </c>
      <c r="H7" s="192" t="s">
        <v>375</v>
      </c>
      <c r="I7" s="192" t="s">
        <v>376</v>
      </c>
      <c r="J7" s="192" t="s">
        <v>377</v>
      </c>
      <c r="K7" s="192" t="s">
        <v>378</v>
      </c>
      <c r="L7" s="192" t="s">
        <v>379</v>
      </c>
      <c r="M7" s="193" t="s">
        <v>369</v>
      </c>
      <c r="N7" s="526"/>
      <c r="O7" s="191" t="s">
        <v>170</v>
      </c>
      <c r="P7" s="191" t="s">
        <v>171</v>
      </c>
      <c r="Q7" s="191" t="s">
        <v>170</v>
      </c>
      <c r="R7" s="191" t="s">
        <v>171</v>
      </c>
      <c r="S7" s="552"/>
      <c r="T7" s="519"/>
      <c r="U7" s="535"/>
      <c r="V7" s="211" t="s">
        <v>41</v>
      </c>
    </row>
    <row r="8" spans="1:22" ht="17.25" customHeight="1">
      <c r="A8" s="145"/>
      <c r="B8" s="149"/>
      <c r="C8" s="214"/>
      <c r="D8" s="84"/>
      <c r="E8" s="84"/>
      <c r="F8" s="84"/>
      <c r="G8" s="84"/>
      <c r="H8" s="84"/>
      <c r="I8" s="84"/>
      <c r="J8" s="84"/>
      <c r="K8" s="84"/>
      <c r="L8" s="84"/>
      <c r="M8" s="84"/>
      <c r="N8" s="206"/>
      <c r="O8" s="206"/>
      <c r="P8" s="206"/>
      <c r="Q8" s="206"/>
      <c r="R8" s="206"/>
      <c r="S8" s="207"/>
      <c r="T8" s="207"/>
      <c r="U8" s="207"/>
      <c r="V8" s="84"/>
    </row>
    <row r="9" spans="1:24" s="156" customFormat="1" ht="17.25" customHeight="1">
      <c r="A9" s="361" t="s">
        <v>257</v>
      </c>
      <c r="B9" s="365"/>
      <c r="C9" s="324">
        <f>SUM(D9:E9)</f>
        <v>316</v>
      </c>
      <c r="D9" s="319">
        <f>SUM(D10)</f>
        <v>17</v>
      </c>
      <c r="E9" s="319">
        <f>SUM(E10)</f>
        <v>299</v>
      </c>
      <c r="F9" s="319">
        <f>SUM(F10)</f>
        <v>246</v>
      </c>
      <c r="G9" s="319">
        <f>SUM(G10)</f>
        <v>62</v>
      </c>
      <c r="H9" s="319">
        <f>SUM(H10)</f>
        <v>8</v>
      </c>
      <c r="I9" s="319" t="s">
        <v>306</v>
      </c>
      <c r="J9" s="319" t="s">
        <v>306</v>
      </c>
      <c r="K9" s="319" t="s">
        <v>306</v>
      </c>
      <c r="L9" s="319" t="s">
        <v>306</v>
      </c>
      <c r="M9" s="319" t="s">
        <v>306</v>
      </c>
      <c r="N9" s="319">
        <f aca="true" t="shared" si="0" ref="N9:V9">SUM(N10)</f>
        <v>646</v>
      </c>
      <c r="O9" s="319">
        <f t="shared" si="0"/>
        <v>300</v>
      </c>
      <c r="P9" s="319">
        <f t="shared" si="0"/>
        <v>163</v>
      </c>
      <c r="Q9" s="319">
        <f t="shared" si="0"/>
        <v>104</v>
      </c>
      <c r="R9" s="319">
        <f t="shared" si="0"/>
        <v>79</v>
      </c>
      <c r="S9" s="319">
        <f t="shared" si="0"/>
        <v>474411</v>
      </c>
      <c r="T9" s="319">
        <f t="shared" si="0"/>
        <v>60850</v>
      </c>
      <c r="U9" s="319">
        <f t="shared" si="0"/>
        <v>76033</v>
      </c>
      <c r="V9" s="319">
        <f t="shared" si="0"/>
        <v>17278</v>
      </c>
      <c r="X9" s="203"/>
    </row>
    <row r="10" spans="1:22" ht="17.25" customHeight="1">
      <c r="A10" s="149"/>
      <c r="B10" s="208" t="s">
        <v>257</v>
      </c>
      <c r="C10" s="323">
        <f>SUM(D10:E10)</f>
        <v>316</v>
      </c>
      <c r="D10" s="320">
        <v>17</v>
      </c>
      <c r="E10" s="320">
        <v>299</v>
      </c>
      <c r="F10" s="320">
        <v>246</v>
      </c>
      <c r="G10" s="320">
        <v>62</v>
      </c>
      <c r="H10" s="320">
        <v>8</v>
      </c>
      <c r="I10" s="320" t="s">
        <v>158</v>
      </c>
      <c r="J10" s="320" t="s">
        <v>158</v>
      </c>
      <c r="K10" s="320" t="s">
        <v>158</v>
      </c>
      <c r="L10" s="320" t="s">
        <v>158</v>
      </c>
      <c r="M10" s="325" t="s">
        <v>158</v>
      </c>
      <c r="N10" s="320">
        <f>SUM(O10:R10)</f>
        <v>646</v>
      </c>
      <c r="O10" s="320">
        <v>300</v>
      </c>
      <c r="P10" s="320">
        <v>163</v>
      </c>
      <c r="Q10" s="320">
        <v>104</v>
      </c>
      <c r="R10" s="320">
        <v>79</v>
      </c>
      <c r="S10" s="320">
        <v>474411</v>
      </c>
      <c r="T10" s="320">
        <v>60850</v>
      </c>
      <c r="U10" s="320">
        <v>76033</v>
      </c>
      <c r="V10" s="320">
        <v>17278</v>
      </c>
    </row>
    <row r="11" spans="1:22" ht="17.25" customHeight="1">
      <c r="A11" s="149"/>
      <c r="B11" s="208"/>
      <c r="C11" s="323"/>
      <c r="D11" s="320"/>
      <c r="E11" s="320"/>
      <c r="F11" s="320"/>
      <c r="G11" s="320"/>
      <c r="H11" s="320"/>
      <c r="I11" s="320"/>
      <c r="J11" s="320"/>
      <c r="K11" s="320"/>
      <c r="L11" s="320"/>
      <c r="M11" s="325"/>
      <c r="N11" s="320"/>
      <c r="O11" s="320"/>
      <c r="P11" s="320"/>
      <c r="Q11" s="320"/>
      <c r="R11" s="320"/>
      <c r="S11" s="320"/>
      <c r="T11" s="320"/>
      <c r="U11" s="320"/>
      <c r="V11" s="320"/>
    </row>
    <row r="12" spans="1:24" s="156" customFormat="1" ht="17.25" customHeight="1">
      <c r="A12" s="361" t="s">
        <v>258</v>
      </c>
      <c r="B12" s="365"/>
      <c r="C12" s="324">
        <f>SUM(C14,C22,C26,C29,C33)</f>
        <v>2083</v>
      </c>
      <c r="D12" s="319">
        <f aca="true" t="shared" si="1" ref="D12:V12">SUM(D14,D22,D26,D29,D33)</f>
        <v>509</v>
      </c>
      <c r="E12" s="319">
        <f t="shared" si="1"/>
        <v>1574</v>
      </c>
      <c r="F12" s="319">
        <f t="shared" si="1"/>
        <v>1208</v>
      </c>
      <c r="G12" s="319">
        <f t="shared" si="1"/>
        <v>521</v>
      </c>
      <c r="H12" s="319">
        <f t="shared" si="1"/>
        <v>267</v>
      </c>
      <c r="I12" s="319">
        <f t="shared" si="1"/>
        <v>65</v>
      </c>
      <c r="J12" s="319">
        <f t="shared" si="1"/>
        <v>10</v>
      </c>
      <c r="K12" s="319">
        <f t="shared" si="1"/>
        <v>10</v>
      </c>
      <c r="L12" s="319">
        <f t="shared" si="1"/>
        <v>1</v>
      </c>
      <c r="M12" s="319" t="s">
        <v>158</v>
      </c>
      <c r="N12" s="319">
        <f t="shared" si="1"/>
        <v>6994</v>
      </c>
      <c r="O12" s="319">
        <f t="shared" si="1"/>
        <v>1472</v>
      </c>
      <c r="P12" s="319">
        <f t="shared" si="1"/>
        <v>1089</v>
      </c>
      <c r="Q12" s="319">
        <f t="shared" si="1"/>
        <v>2279</v>
      </c>
      <c r="R12" s="319">
        <f t="shared" si="1"/>
        <v>2154</v>
      </c>
      <c r="S12" s="319">
        <f t="shared" si="1"/>
        <v>9568215</v>
      </c>
      <c r="T12" s="319">
        <f t="shared" si="1"/>
        <v>224196</v>
      </c>
      <c r="U12" s="319">
        <f t="shared" si="1"/>
        <v>2035292</v>
      </c>
      <c r="V12" s="319">
        <f t="shared" si="1"/>
        <v>212924</v>
      </c>
      <c r="X12" s="203"/>
    </row>
    <row r="13" spans="1:24" ht="17.25" customHeight="1">
      <c r="A13" s="49"/>
      <c r="B13" s="116"/>
      <c r="C13" s="324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X13" s="147"/>
    </row>
    <row r="14" spans="1:24" s="156" customFormat="1" ht="17.25" customHeight="1">
      <c r="A14" s="361" t="s">
        <v>259</v>
      </c>
      <c r="B14" s="365"/>
      <c r="C14" s="324">
        <f>SUM(C15:C20)</f>
        <v>697</v>
      </c>
      <c r="D14" s="319">
        <f aca="true" t="shared" si="2" ref="D14:L14">SUM(D15:D20)</f>
        <v>124</v>
      </c>
      <c r="E14" s="319">
        <f t="shared" si="2"/>
        <v>573</v>
      </c>
      <c r="F14" s="319">
        <f t="shared" si="2"/>
        <v>451</v>
      </c>
      <c r="G14" s="319">
        <f t="shared" si="2"/>
        <v>154</v>
      </c>
      <c r="H14" s="319">
        <f t="shared" si="2"/>
        <v>70</v>
      </c>
      <c r="I14" s="319">
        <f t="shared" si="2"/>
        <v>13</v>
      </c>
      <c r="J14" s="319">
        <f t="shared" si="2"/>
        <v>7</v>
      </c>
      <c r="K14" s="319">
        <f t="shared" si="2"/>
        <v>1</v>
      </c>
      <c r="L14" s="319">
        <f t="shared" si="2"/>
        <v>1</v>
      </c>
      <c r="M14" s="319" t="s">
        <v>158</v>
      </c>
      <c r="N14" s="319">
        <f aca="true" t="shared" si="3" ref="N14:V14">SUM(N15:N20)</f>
        <v>2093</v>
      </c>
      <c r="O14" s="319">
        <f t="shared" si="3"/>
        <v>585</v>
      </c>
      <c r="P14" s="319">
        <f t="shared" si="3"/>
        <v>282</v>
      </c>
      <c r="Q14" s="319">
        <f t="shared" si="3"/>
        <v>738</v>
      </c>
      <c r="R14" s="319">
        <f t="shared" si="3"/>
        <v>488</v>
      </c>
      <c r="S14" s="319">
        <f t="shared" si="3"/>
        <v>3055955</v>
      </c>
      <c r="T14" s="319">
        <f t="shared" si="3"/>
        <v>47510</v>
      </c>
      <c r="U14" s="319">
        <f t="shared" si="3"/>
        <v>803212</v>
      </c>
      <c r="V14" s="319">
        <f t="shared" si="3"/>
        <v>115496</v>
      </c>
      <c r="X14" s="203"/>
    </row>
    <row r="15" spans="1:22" ht="17.25" customHeight="1">
      <c r="A15" s="149"/>
      <c r="B15" s="254" t="s">
        <v>526</v>
      </c>
      <c r="C15" s="323">
        <f aca="true" t="shared" si="4" ref="C15:C20">SUM(D15:E15)</f>
        <v>67</v>
      </c>
      <c r="D15" s="320">
        <v>7</v>
      </c>
      <c r="E15" s="320">
        <v>60</v>
      </c>
      <c r="F15" s="320">
        <v>32</v>
      </c>
      <c r="G15" s="320">
        <v>18</v>
      </c>
      <c r="H15" s="320">
        <v>14</v>
      </c>
      <c r="I15" s="320">
        <v>2</v>
      </c>
      <c r="J15" s="320">
        <v>1</v>
      </c>
      <c r="K15" s="320" t="s">
        <v>158</v>
      </c>
      <c r="L15" s="320" t="s">
        <v>158</v>
      </c>
      <c r="M15" s="320" t="s">
        <v>158</v>
      </c>
      <c r="N15" s="320">
        <f aca="true" t="shared" si="5" ref="N15:N20">SUM(O15:R15)</f>
        <v>246</v>
      </c>
      <c r="O15" s="320">
        <v>64</v>
      </c>
      <c r="P15" s="320">
        <v>39</v>
      </c>
      <c r="Q15" s="320">
        <v>89</v>
      </c>
      <c r="R15" s="320">
        <v>54</v>
      </c>
      <c r="S15" s="320">
        <v>318702</v>
      </c>
      <c r="T15" s="320">
        <v>5854</v>
      </c>
      <c r="U15" s="320">
        <v>98190</v>
      </c>
      <c r="V15" s="320">
        <v>6147</v>
      </c>
    </row>
    <row r="16" spans="1:22" ht="17.25" customHeight="1">
      <c r="A16" s="149"/>
      <c r="B16" s="254" t="s">
        <v>527</v>
      </c>
      <c r="C16" s="323">
        <f t="shared" si="4"/>
        <v>262</v>
      </c>
      <c r="D16" s="320">
        <v>111</v>
      </c>
      <c r="E16" s="320">
        <v>151</v>
      </c>
      <c r="F16" s="320">
        <v>112</v>
      </c>
      <c r="G16" s="320">
        <v>88</v>
      </c>
      <c r="H16" s="320">
        <v>45</v>
      </c>
      <c r="I16" s="320">
        <v>10</v>
      </c>
      <c r="J16" s="320">
        <v>5</v>
      </c>
      <c r="K16" s="320">
        <v>1</v>
      </c>
      <c r="L16" s="320">
        <v>1</v>
      </c>
      <c r="M16" s="320" t="s">
        <v>158</v>
      </c>
      <c r="N16" s="320">
        <f t="shared" si="5"/>
        <v>1161</v>
      </c>
      <c r="O16" s="320">
        <v>138</v>
      </c>
      <c r="P16" s="320">
        <v>116</v>
      </c>
      <c r="Q16" s="320">
        <v>524</v>
      </c>
      <c r="R16" s="320">
        <v>383</v>
      </c>
      <c r="S16" s="320">
        <v>2318670</v>
      </c>
      <c r="T16" s="320">
        <v>28066</v>
      </c>
      <c r="U16" s="320">
        <v>639832</v>
      </c>
      <c r="V16" s="320">
        <v>95094</v>
      </c>
    </row>
    <row r="17" spans="1:22" ht="17.25" customHeight="1">
      <c r="A17" s="149"/>
      <c r="B17" s="212" t="s">
        <v>255</v>
      </c>
      <c r="C17" s="323">
        <f t="shared" si="4"/>
        <v>223</v>
      </c>
      <c r="D17" s="320">
        <v>3</v>
      </c>
      <c r="E17" s="320">
        <v>220</v>
      </c>
      <c r="F17" s="320">
        <v>196</v>
      </c>
      <c r="G17" s="320">
        <v>23</v>
      </c>
      <c r="H17" s="320">
        <v>3</v>
      </c>
      <c r="I17" s="320">
        <v>1</v>
      </c>
      <c r="J17" s="320" t="s">
        <v>158</v>
      </c>
      <c r="K17" s="320" t="s">
        <v>561</v>
      </c>
      <c r="L17" s="320" t="s">
        <v>158</v>
      </c>
      <c r="M17" s="320" t="s">
        <v>158</v>
      </c>
      <c r="N17" s="320">
        <f t="shared" si="5"/>
        <v>371</v>
      </c>
      <c r="O17" s="320">
        <v>234</v>
      </c>
      <c r="P17" s="320">
        <v>64</v>
      </c>
      <c r="Q17" s="320">
        <v>60</v>
      </c>
      <c r="R17" s="320">
        <v>13</v>
      </c>
      <c r="S17" s="320">
        <v>204888</v>
      </c>
      <c r="T17" s="320">
        <v>5286</v>
      </c>
      <c r="U17" s="320">
        <v>34217</v>
      </c>
      <c r="V17" s="320">
        <v>12466</v>
      </c>
    </row>
    <row r="18" spans="1:22" ht="17.25" customHeight="1">
      <c r="A18" s="149"/>
      <c r="B18" s="212" t="s">
        <v>529</v>
      </c>
      <c r="C18" s="323">
        <f t="shared" si="4"/>
        <v>25</v>
      </c>
      <c r="D18" s="320">
        <v>2</v>
      </c>
      <c r="E18" s="320">
        <v>23</v>
      </c>
      <c r="F18" s="320">
        <v>16</v>
      </c>
      <c r="G18" s="320">
        <v>4</v>
      </c>
      <c r="H18" s="320">
        <v>4</v>
      </c>
      <c r="I18" s="320" t="s">
        <v>158</v>
      </c>
      <c r="J18" s="320">
        <v>1</v>
      </c>
      <c r="K18" s="320" t="s">
        <v>158</v>
      </c>
      <c r="L18" s="320" t="s">
        <v>158</v>
      </c>
      <c r="M18" s="320" t="s">
        <v>158</v>
      </c>
      <c r="N18" s="320">
        <f t="shared" si="5"/>
        <v>87</v>
      </c>
      <c r="O18" s="320">
        <v>24</v>
      </c>
      <c r="P18" s="320">
        <v>11</v>
      </c>
      <c r="Q18" s="320">
        <v>33</v>
      </c>
      <c r="R18" s="320">
        <v>19</v>
      </c>
      <c r="S18" s="320">
        <v>92064</v>
      </c>
      <c r="T18" s="320">
        <v>475</v>
      </c>
      <c r="U18" s="320">
        <v>17056</v>
      </c>
      <c r="V18" s="320">
        <v>1789</v>
      </c>
    </row>
    <row r="19" spans="1:22" ht="17.25" customHeight="1">
      <c r="A19" s="149"/>
      <c r="B19" s="212" t="s">
        <v>530</v>
      </c>
      <c r="C19" s="323">
        <f t="shared" si="4"/>
        <v>109</v>
      </c>
      <c r="D19" s="320" t="s">
        <v>158</v>
      </c>
      <c r="E19" s="320">
        <v>109</v>
      </c>
      <c r="F19" s="320">
        <v>88</v>
      </c>
      <c r="G19" s="320">
        <v>18</v>
      </c>
      <c r="H19" s="320">
        <v>3</v>
      </c>
      <c r="I19" s="320" t="s">
        <v>158</v>
      </c>
      <c r="J19" s="320" t="s">
        <v>158</v>
      </c>
      <c r="K19" s="320" t="s">
        <v>158</v>
      </c>
      <c r="L19" s="320" t="s">
        <v>158</v>
      </c>
      <c r="M19" s="320" t="s">
        <v>158</v>
      </c>
      <c r="N19" s="320">
        <f t="shared" si="5"/>
        <v>204</v>
      </c>
      <c r="O19" s="320">
        <v>115</v>
      </c>
      <c r="P19" s="320">
        <v>46</v>
      </c>
      <c r="Q19" s="320">
        <v>27</v>
      </c>
      <c r="R19" s="320">
        <v>16</v>
      </c>
      <c r="S19" s="320">
        <v>103413</v>
      </c>
      <c r="T19" s="320">
        <v>7279</v>
      </c>
      <c r="U19" s="320">
        <v>10322</v>
      </c>
      <c r="V19" s="320" t="s">
        <v>539</v>
      </c>
    </row>
    <row r="20" spans="1:22" ht="17.25" customHeight="1">
      <c r="A20" s="149"/>
      <c r="B20" s="212" t="s">
        <v>528</v>
      </c>
      <c r="C20" s="323">
        <f t="shared" si="4"/>
        <v>11</v>
      </c>
      <c r="D20" s="320">
        <v>1</v>
      </c>
      <c r="E20" s="320">
        <v>10</v>
      </c>
      <c r="F20" s="320">
        <v>7</v>
      </c>
      <c r="G20" s="320">
        <v>3</v>
      </c>
      <c r="H20" s="320">
        <v>1</v>
      </c>
      <c r="I20" s="320" t="s">
        <v>539</v>
      </c>
      <c r="J20" s="320" t="s">
        <v>158</v>
      </c>
      <c r="K20" s="320" t="s">
        <v>557</v>
      </c>
      <c r="L20" s="320" t="s">
        <v>158</v>
      </c>
      <c r="M20" s="320" t="s">
        <v>539</v>
      </c>
      <c r="N20" s="320">
        <f t="shared" si="5"/>
        <v>24</v>
      </c>
      <c r="O20" s="320">
        <v>10</v>
      </c>
      <c r="P20" s="320">
        <v>6</v>
      </c>
      <c r="Q20" s="320">
        <v>5</v>
      </c>
      <c r="R20" s="320">
        <v>3</v>
      </c>
      <c r="S20" s="320">
        <v>18218</v>
      </c>
      <c r="T20" s="320">
        <v>550</v>
      </c>
      <c r="U20" s="320">
        <v>3595</v>
      </c>
      <c r="V20" s="320" t="s">
        <v>539</v>
      </c>
    </row>
    <row r="21" spans="1:22" ht="17.25" customHeight="1">
      <c r="A21" s="149"/>
      <c r="B21" s="212"/>
      <c r="C21" s="323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</row>
    <row r="22" spans="1:24" s="156" customFormat="1" ht="17.25" customHeight="1">
      <c r="A22" s="361" t="s">
        <v>260</v>
      </c>
      <c r="B22" s="365"/>
      <c r="C22" s="324">
        <f>SUM(C23:C24)</f>
        <v>325</v>
      </c>
      <c r="D22" s="319">
        <f aca="true" t="shared" si="6" ref="D22:K22">SUM(D23:D24)</f>
        <v>56</v>
      </c>
      <c r="E22" s="319">
        <f t="shared" si="6"/>
        <v>269</v>
      </c>
      <c r="F22" s="319">
        <f t="shared" si="6"/>
        <v>213</v>
      </c>
      <c r="G22" s="319">
        <f t="shared" si="6"/>
        <v>65</v>
      </c>
      <c r="H22" s="319">
        <f t="shared" si="6"/>
        <v>39</v>
      </c>
      <c r="I22" s="319">
        <f t="shared" si="6"/>
        <v>5</v>
      </c>
      <c r="J22" s="319">
        <f t="shared" si="6"/>
        <v>1</v>
      </c>
      <c r="K22" s="319">
        <f t="shared" si="6"/>
        <v>2</v>
      </c>
      <c r="L22" s="319" t="s">
        <v>158</v>
      </c>
      <c r="M22" s="319" t="s">
        <v>158</v>
      </c>
      <c r="N22" s="319">
        <f aca="true" t="shared" si="7" ref="N22:V22">SUM(N23:N24)</f>
        <v>978</v>
      </c>
      <c r="O22" s="319">
        <f t="shared" si="7"/>
        <v>201</v>
      </c>
      <c r="P22" s="319">
        <f t="shared" si="7"/>
        <v>234</v>
      </c>
      <c r="Q22" s="319">
        <f t="shared" si="7"/>
        <v>224</v>
      </c>
      <c r="R22" s="319">
        <f t="shared" si="7"/>
        <v>319</v>
      </c>
      <c r="S22" s="319">
        <f t="shared" si="7"/>
        <v>1366419</v>
      </c>
      <c r="T22" s="319">
        <f t="shared" si="7"/>
        <v>13109</v>
      </c>
      <c r="U22" s="319">
        <f t="shared" si="7"/>
        <v>271085</v>
      </c>
      <c r="V22" s="319">
        <f t="shared" si="7"/>
        <v>30198</v>
      </c>
      <c r="X22" s="203"/>
    </row>
    <row r="23" spans="1:22" ht="17.25" customHeight="1">
      <c r="A23" s="149"/>
      <c r="B23" s="208" t="s">
        <v>261</v>
      </c>
      <c r="C23" s="323">
        <f>SUM(D23:E23)</f>
        <v>219</v>
      </c>
      <c r="D23" s="320">
        <v>38</v>
      </c>
      <c r="E23" s="320">
        <v>181</v>
      </c>
      <c r="F23" s="320">
        <v>133</v>
      </c>
      <c r="G23" s="320">
        <v>49</v>
      </c>
      <c r="H23" s="320">
        <v>33</v>
      </c>
      <c r="I23" s="320">
        <v>4</v>
      </c>
      <c r="J23" s="320" t="s">
        <v>540</v>
      </c>
      <c r="K23" s="320" t="s">
        <v>540</v>
      </c>
      <c r="L23" s="320" t="s">
        <v>540</v>
      </c>
      <c r="M23" s="320" t="s">
        <v>539</v>
      </c>
      <c r="N23" s="320">
        <f>SUM(O23:R23)</f>
        <v>644</v>
      </c>
      <c r="O23" s="320">
        <v>145</v>
      </c>
      <c r="P23" s="320">
        <v>160</v>
      </c>
      <c r="Q23" s="320">
        <v>133</v>
      </c>
      <c r="R23" s="320">
        <v>206</v>
      </c>
      <c r="S23" s="320">
        <v>804828</v>
      </c>
      <c r="T23" s="320">
        <v>10097</v>
      </c>
      <c r="U23" s="320">
        <v>188847</v>
      </c>
      <c r="V23" s="320">
        <v>19349</v>
      </c>
    </row>
    <row r="24" spans="1:22" ht="17.25" customHeight="1">
      <c r="A24" s="149"/>
      <c r="B24" s="208" t="s">
        <v>262</v>
      </c>
      <c r="C24" s="323">
        <f>SUM(D24:E24)</f>
        <v>106</v>
      </c>
      <c r="D24" s="320">
        <v>18</v>
      </c>
      <c r="E24" s="320">
        <v>88</v>
      </c>
      <c r="F24" s="320">
        <v>80</v>
      </c>
      <c r="G24" s="320">
        <v>16</v>
      </c>
      <c r="H24" s="320">
        <v>6</v>
      </c>
      <c r="I24" s="320">
        <v>1</v>
      </c>
      <c r="J24" s="320">
        <v>1</v>
      </c>
      <c r="K24" s="320">
        <v>2</v>
      </c>
      <c r="L24" s="320" t="s">
        <v>540</v>
      </c>
      <c r="M24" s="320" t="s">
        <v>540</v>
      </c>
      <c r="N24" s="320">
        <f>SUM(O24:R24)</f>
        <v>334</v>
      </c>
      <c r="O24" s="320">
        <v>56</v>
      </c>
      <c r="P24" s="320">
        <v>74</v>
      </c>
      <c r="Q24" s="320">
        <v>91</v>
      </c>
      <c r="R24" s="320">
        <v>113</v>
      </c>
      <c r="S24" s="320">
        <v>561591</v>
      </c>
      <c r="T24" s="320">
        <v>3012</v>
      </c>
      <c r="U24" s="320">
        <v>82238</v>
      </c>
      <c r="V24" s="320">
        <v>10849</v>
      </c>
    </row>
    <row r="25" spans="1:22" ht="17.25" customHeight="1">
      <c r="A25" s="149"/>
      <c r="B25" s="208"/>
      <c r="C25" s="323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</row>
    <row r="26" spans="1:24" s="156" customFormat="1" ht="17.25" customHeight="1">
      <c r="A26" s="361" t="s">
        <v>263</v>
      </c>
      <c r="B26" s="361"/>
      <c r="C26" s="324">
        <v>180</v>
      </c>
      <c r="D26" s="319">
        <v>47</v>
      </c>
      <c r="E26" s="319">
        <v>133</v>
      </c>
      <c r="F26" s="319">
        <v>103</v>
      </c>
      <c r="G26" s="319">
        <v>42</v>
      </c>
      <c r="H26" s="319">
        <v>23</v>
      </c>
      <c r="I26" s="319">
        <v>7</v>
      </c>
      <c r="J26" s="319">
        <v>1</v>
      </c>
      <c r="K26" s="319">
        <v>4</v>
      </c>
      <c r="L26" s="319" t="s">
        <v>543</v>
      </c>
      <c r="M26" s="319" t="s">
        <v>540</v>
      </c>
      <c r="N26" s="319">
        <v>709</v>
      </c>
      <c r="O26" s="319">
        <v>100</v>
      </c>
      <c r="P26" s="319">
        <v>103</v>
      </c>
      <c r="Q26" s="319">
        <v>169</v>
      </c>
      <c r="R26" s="319">
        <v>337</v>
      </c>
      <c r="S26" s="319">
        <v>745636</v>
      </c>
      <c r="T26" s="319">
        <v>4725</v>
      </c>
      <c r="U26" s="319">
        <v>212732</v>
      </c>
      <c r="V26" s="319">
        <v>17438</v>
      </c>
      <c r="X26" s="203"/>
    </row>
    <row r="27" spans="1:22" ht="17.25" customHeight="1">
      <c r="A27" s="149"/>
      <c r="B27" s="208" t="s">
        <v>44</v>
      </c>
      <c r="C27" s="323">
        <f>SUM(D27:E27)</f>
        <v>180</v>
      </c>
      <c r="D27" s="320">
        <v>47</v>
      </c>
      <c r="E27" s="320">
        <v>133</v>
      </c>
      <c r="F27" s="320">
        <v>103</v>
      </c>
      <c r="G27" s="320">
        <v>42</v>
      </c>
      <c r="H27" s="320">
        <v>23</v>
      </c>
      <c r="I27" s="320">
        <v>7</v>
      </c>
      <c r="J27" s="320">
        <v>1</v>
      </c>
      <c r="K27" s="320">
        <v>4</v>
      </c>
      <c r="L27" s="320" t="s">
        <v>545</v>
      </c>
      <c r="M27" s="320" t="s">
        <v>539</v>
      </c>
      <c r="N27" s="320">
        <f>SUM(O27:R27)</f>
        <v>709</v>
      </c>
      <c r="O27" s="320">
        <v>100</v>
      </c>
      <c r="P27" s="320">
        <v>103</v>
      </c>
      <c r="Q27" s="320">
        <v>169</v>
      </c>
      <c r="R27" s="320">
        <v>337</v>
      </c>
      <c r="S27" s="320">
        <v>745636</v>
      </c>
      <c r="T27" s="320">
        <v>4725</v>
      </c>
      <c r="U27" s="320">
        <v>212732</v>
      </c>
      <c r="V27" s="320">
        <v>17438</v>
      </c>
    </row>
    <row r="28" spans="1:22" ht="17.25" customHeight="1">
      <c r="A28" s="149"/>
      <c r="B28" s="208"/>
      <c r="C28" s="323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</row>
    <row r="29" spans="1:24" s="156" customFormat="1" ht="17.25" customHeight="1">
      <c r="A29" s="361" t="s">
        <v>264</v>
      </c>
      <c r="B29" s="365"/>
      <c r="C29" s="324">
        <f>SUM(C30:C31)</f>
        <v>806</v>
      </c>
      <c r="D29" s="319">
        <f aca="true" t="shared" si="8" ref="D29:J29">SUM(D30:D31)</f>
        <v>256</v>
      </c>
      <c r="E29" s="319">
        <f t="shared" si="8"/>
        <v>550</v>
      </c>
      <c r="F29" s="319">
        <f t="shared" si="8"/>
        <v>406</v>
      </c>
      <c r="G29" s="319">
        <f t="shared" si="8"/>
        <v>242</v>
      </c>
      <c r="H29" s="319">
        <f t="shared" si="8"/>
        <v>125</v>
      </c>
      <c r="I29" s="319">
        <f t="shared" si="8"/>
        <v>32</v>
      </c>
      <c r="J29" s="319">
        <f t="shared" si="8"/>
        <v>1</v>
      </c>
      <c r="K29" s="320" t="s">
        <v>540</v>
      </c>
      <c r="L29" s="319" t="s">
        <v>557</v>
      </c>
      <c r="M29" s="319" t="s">
        <v>539</v>
      </c>
      <c r="N29" s="319">
        <f aca="true" t="shared" si="9" ref="N29:V29">SUM(N30:N31)</f>
        <v>2788</v>
      </c>
      <c r="O29" s="319">
        <f t="shared" si="9"/>
        <v>546</v>
      </c>
      <c r="P29" s="319">
        <f t="shared" si="9"/>
        <v>427</v>
      </c>
      <c r="Q29" s="319">
        <f t="shared" si="9"/>
        <v>1012</v>
      </c>
      <c r="R29" s="319">
        <f t="shared" si="9"/>
        <v>803</v>
      </c>
      <c r="S29" s="319">
        <f t="shared" si="9"/>
        <v>3898064</v>
      </c>
      <c r="T29" s="319">
        <f t="shared" si="9"/>
        <v>157308</v>
      </c>
      <c r="U29" s="319">
        <f t="shared" si="9"/>
        <v>606169</v>
      </c>
      <c r="V29" s="319">
        <f t="shared" si="9"/>
        <v>41934</v>
      </c>
      <c r="X29" s="203"/>
    </row>
    <row r="30" spans="1:22" ht="17.25" customHeight="1">
      <c r="A30" s="149"/>
      <c r="B30" s="208" t="s">
        <v>265</v>
      </c>
      <c r="C30" s="323">
        <f>SUM(D30:E30)</f>
        <v>732</v>
      </c>
      <c r="D30" s="320">
        <v>215</v>
      </c>
      <c r="E30" s="320">
        <v>517</v>
      </c>
      <c r="F30" s="320">
        <v>386</v>
      </c>
      <c r="G30" s="320">
        <v>223</v>
      </c>
      <c r="H30" s="320">
        <v>102</v>
      </c>
      <c r="I30" s="320">
        <v>21</v>
      </c>
      <c r="J30" s="320" t="s">
        <v>543</v>
      </c>
      <c r="K30" s="320" t="s">
        <v>539</v>
      </c>
      <c r="L30" s="320" t="s">
        <v>540</v>
      </c>
      <c r="M30" s="320" t="s">
        <v>158</v>
      </c>
      <c r="N30" s="320">
        <f>SUM(O30:R30)</f>
        <v>2352</v>
      </c>
      <c r="O30" s="320">
        <v>511</v>
      </c>
      <c r="P30" s="320">
        <v>396</v>
      </c>
      <c r="Q30" s="320">
        <v>806</v>
      </c>
      <c r="R30" s="320">
        <v>639</v>
      </c>
      <c r="S30" s="320">
        <v>3444803</v>
      </c>
      <c r="T30" s="320">
        <v>141019</v>
      </c>
      <c r="U30" s="320">
        <v>575015</v>
      </c>
      <c r="V30" s="320">
        <v>38542</v>
      </c>
    </row>
    <row r="31" spans="1:22" ht="17.25" customHeight="1">
      <c r="A31" s="149"/>
      <c r="B31" s="212" t="s">
        <v>266</v>
      </c>
      <c r="C31" s="323">
        <f>SUM(D31:E31)</f>
        <v>74</v>
      </c>
      <c r="D31" s="320">
        <v>41</v>
      </c>
      <c r="E31" s="320">
        <v>33</v>
      </c>
      <c r="F31" s="320">
        <v>20</v>
      </c>
      <c r="G31" s="320">
        <v>19</v>
      </c>
      <c r="H31" s="320">
        <v>23</v>
      </c>
      <c r="I31" s="320">
        <v>11</v>
      </c>
      <c r="J31" s="320">
        <v>1</v>
      </c>
      <c r="K31" s="320" t="s">
        <v>158</v>
      </c>
      <c r="L31" s="320" t="s">
        <v>158</v>
      </c>
      <c r="M31" s="320" t="s">
        <v>158</v>
      </c>
      <c r="N31" s="320">
        <f>SUM(O31:R31)</f>
        <v>436</v>
      </c>
      <c r="O31" s="320">
        <v>35</v>
      </c>
      <c r="P31" s="320">
        <v>31</v>
      </c>
      <c r="Q31" s="320">
        <v>206</v>
      </c>
      <c r="R31" s="320">
        <v>164</v>
      </c>
      <c r="S31" s="320">
        <v>453261</v>
      </c>
      <c r="T31" s="320">
        <v>16289</v>
      </c>
      <c r="U31" s="320">
        <v>31154</v>
      </c>
      <c r="V31" s="320">
        <v>3392</v>
      </c>
    </row>
    <row r="32" spans="1:22" ht="17.25" customHeight="1">
      <c r="A32" s="149"/>
      <c r="B32" s="208"/>
      <c r="C32" s="323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</row>
    <row r="33" spans="1:24" s="156" customFormat="1" ht="17.25" customHeight="1">
      <c r="A33" s="361" t="s">
        <v>267</v>
      </c>
      <c r="B33" s="365"/>
      <c r="C33" s="324">
        <v>75</v>
      </c>
      <c r="D33" s="319">
        <v>26</v>
      </c>
      <c r="E33" s="319">
        <v>49</v>
      </c>
      <c r="F33" s="319">
        <v>35</v>
      </c>
      <c r="G33" s="319">
        <v>18</v>
      </c>
      <c r="H33" s="319">
        <v>10</v>
      </c>
      <c r="I33" s="319">
        <v>8</v>
      </c>
      <c r="J33" s="319" t="s">
        <v>158</v>
      </c>
      <c r="K33" s="319">
        <v>3</v>
      </c>
      <c r="L33" s="319" t="s">
        <v>158</v>
      </c>
      <c r="M33" s="319" t="s">
        <v>543</v>
      </c>
      <c r="N33" s="319">
        <v>426</v>
      </c>
      <c r="O33" s="319">
        <v>40</v>
      </c>
      <c r="P33" s="319">
        <v>43</v>
      </c>
      <c r="Q33" s="319">
        <v>136</v>
      </c>
      <c r="R33" s="319">
        <v>207</v>
      </c>
      <c r="S33" s="319">
        <v>502141</v>
      </c>
      <c r="T33" s="319">
        <v>1544</v>
      </c>
      <c r="U33" s="319">
        <v>142094</v>
      </c>
      <c r="V33" s="319">
        <v>7858</v>
      </c>
      <c r="X33" s="203"/>
    </row>
    <row r="34" spans="1:22" ht="17.25" customHeight="1">
      <c r="A34" s="149"/>
      <c r="B34" s="208" t="s">
        <v>45</v>
      </c>
      <c r="C34" s="323">
        <f>SUM(D34:E34)</f>
        <v>75</v>
      </c>
      <c r="D34" s="320">
        <v>26</v>
      </c>
      <c r="E34" s="320">
        <v>49</v>
      </c>
      <c r="F34" s="320">
        <v>35</v>
      </c>
      <c r="G34" s="320">
        <v>18</v>
      </c>
      <c r="H34" s="320">
        <v>10</v>
      </c>
      <c r="I34" s="320">
        <v>8</v>
      </c>
      <c r="J34" s="320">
        <v>1</v>
      </c>
      <c r="K34" s="320">
        <v>3</v>
      </c>
      <c r="L34" s="320" t="s">
        <v>543</v>
      </c>
      <c r="M34" s="320" t="s">
        <v>557</v>
      </c>
      <c r="N34" s="320">
        <f>SUM(O34:R34)</f>
        <v>426</v>
      </c>
      <c r="O34" s="320">
        <v>40</v>
      </c>
      <c r="P34" s="320">
        <v>43</v>
      </c>
      <c r="Q34" s="320">
        <v>136</v>
      </c>
      <c r="R34" s="320">
        <v>207</v>
      </c>
      <c r="S34" s="320">
        <v>502141</v>
      </c>
      <c r="T34" s="320">
        <v>1544</v>
      </c>
      <c r="U34" s="320">
        <v>142094</v>
      </c>
      <c r="V34" s="320">
        <v>7858</v>
      </c>
    </row>
    <row r="35" spans="1:22" ht="17.25" customHeight="1">
      <c r="A35" s="149"/>
      <c r="B35" s="208"/>
      <c r="C35" s="323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</row>
    <row r="36" spans="1:24" s="156" customFormat="1" ht="17.25" customHeight="1">
      <c r="A36" s="361" t="s">
        <v>268</v>
      </c>
      <c r="B36" s="365"/>
      <c r="C36" s="324">
        <f>SUM(C38,C42,C47,C51,C56,C61,C64,C67,C71)</f>
        <v>4966</v>
      </c>
      <c r="D36" s="319">
        <f aca="true" t="shared" si="10" ref="D36:L36">SUM(D38,D42,D47,D51,D56,D61,D64,D67,D71)</f>
        <v>1539</v>
      </c>
      <c r="E36" s="319">
        <f t="shared" si="10"/>
        <v>3427</v>
      </c>
      <c r="F36" s="319">
        <f t="shared" si="10"/>
        <v>2524</v>
      </c>
      <c r="G36" s="319">
        <f t="shared" si="10"/>
        <v>1316</v>
      </c>
      <c r="H36" s="319">
        <f t="shared" si="10"/>
        <v>825</v>
      </c>
      <c r="I36" s="319">
        <f t="shared" si="10"/>
        <v>211</v>
      </c>
      <c r="J36" s="319">
        <f t="shared" si="10"/>
        <v>61</v>
      </c>
      <c r="K36" s="319">
        <f t="shared" si="10"/>
        <v>22</v>
      </c>
      <c r="L36" s="319">
        <f t="shared" si="10"/>
        <v>5</v>
      </c>
      <c r="M36" s="319">
        <f>SUM(M38,M42,M47,M51,M56,M61,M64,M67,M71)</f>
        <v>2</v>
      </c>
      <c r="N36" s="319">
        <v>19153</v>
      </c>
      <c r="O36" s="319">
        <v>2456</v>
      </c>
      <c r="P36" s="319">
        <v>2888</v>
      </c>
      <c r="Q36" s="319">
        <v>6832</v>
      </c>
      <c r="R36" s="319">
        <v>6977</v>
      </c>
      <c r="S36" s="319">
        <v>27044275</v>
      </c>
      <c r="T36" s="319">
        <v>666863</v>
      </c>
      <c r="U36" s="319">
        <v>3563757</v>
      </c>
      <c r="V36" s="319">
        <v>212636</v>
      </c>
      <c r="X36" s="203"/>
    </row>
    <row r="37" spans="1:24" ht="17.25" customHeight="1">
      <c r="A37" s="49"/>
      <c r="B37" s="116"/>
      <c r="C37" s="324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22"/>
      <c r="P37" s="322"/>
      <c r="Q37" s="322"/>
      <c r="R37" s="322"/>
      <c r="S37" s="322"/>
      <c r="T37" s="322"/>
      <c r="U37" s="322"/>
      <c r="V37" s="322"/>
      <c r="X37" s="147"/>
    </row>
    <row r="38" spans="1:22" s="156" customFormat="1" ht="17.25" customHeight="1">
      <c r="A38" s="361" t="s">
        <v>269</v>
      </c>
      <c r="B38" s="365"/>
      <c r="C38" s="324">
        <f>SUM(C39:C40)</f>
        <v>857</v>
      </c>
      <c r="D38" s="319">
        <f aca="true" t="shared" si="11" ref="D38:I38">SUM(D39:D40)</f>
        <v>163</v>
      </c>
      <c r="E38" s="319">
        <f t="shared" si="11"/>
        <v>694</v>
      </c>
      <c r="F38" s="319">
        <f t="shared" si="11"/>
        <v>560</v>
      </c>
      <c r="G38" s="319">
        <f t="shared" si="11"/>
        <v>231</v>
      </c>
      <c r="H38" s="319">
        <f t="shared" si="11"/>
        <v>59</v>
      </c>
      <c r="I38" s="319">
        <f t="shared" si="11"/>
        <v>5</v>
      </c>
      <c r="J38" s="319" t="s">
        <v>557</v>
      </c>
      <c r="K38" s="319">
        <f>SUM(K39:K40)</f>
        <v>1</v>
      </c>
      <c r="L38" s="319">
        <f>SUM(L39:L40)</f>
        <v>1</v>
      </c>
      <c r="M38" s="319" t="s">
        <v>557</v>
      </c>
      <c r="N38" s="319">
        <f aca="true" t="shared" si="12" ref="N38:V38">SUM(N39:N40)</f>
        <v>2150</v>
      </c>
      <c r="O38" s="319">
        <f t="shared" si="12"/>
        <v>352</v>
      </c>
      <c r="P38" s="319">
        <f t="shared" si="12"/>
        <v>615</v>
      </c>
      <c r="Q38" s="319">
        <f t="shared" si="12"/>
        <v>259</v>
      </c>
      <c r="R38" s="319">
        <f t="shared" si="12"/>
        <v>924</v>
      </c>
      <c r="S38" s="319">
        <f t="shared" si="12"/>
        <v>2499373</v>
      </c>
      <c r="T38" s="319">
        <f t="shared" si="12"/>
        <v>13345</v>
      </c>
      <c r="U38" s="319">
        <f t="shared" si="12"/>
        <v>633461</v>
      </c>
      <c r="V38" s="319">
        <f t="shared" si="12"/>
        <v>33390</v>
      </c>
    </row>
    <row r="39" spans="1:22" ht="17.25" customHeight="1">
      <c r="A39" s="149"/>
      <c r="B39" s="208" t="s">
        <v>270</v>
      </c>
      <c r="C39" s="323">
        <f>SUM(D39:E39)</f>
        <v>484</v>
      </c>
      <c r="D39" s="320">
        <v>111</v>
      </c>
      <c r="E39" s="320">
        <v>373</v>
      </c>
      <c r="F39" s="320">
        <v>294</v>
      </c>
      <c r="G39" s="320">
        <v>152</v>
      </c>
      <c r="H39" s="320">
        <v>35</v>
      </c>
      <c r="I39" s="320">
        <v>3</v>
      </c>
      <c r="J39" s="320" t="s">
        <v>557</v>
      </c>
      <c r="K39" s="320" t="s">
        <v>543</v>
      </c>
      <c r="L39" s="320" t="s">
        <v>158</v>
      </c>
      <c r="M39" s="320" t="s">
        <v>158</v>
      </c>
      <c r="N39" s="320">
        <f>SUM(O39:R39)</f>
        <v>1242</v>
      </c>
      <c r="O39" s="320">
        <v>237</v>
      </c>
      <c r="P39" s="320">
        <v>306</v>
      </c>
      <c r="Q39" s="320">
        <v>203</v>
      </c>
      <c r="R39" s="320">
        <v>496</v>
      </c>
      <c r="S39" s="320">
        <v>1539408</v>
      </c>
      <c r="T39" s="320">
        <v>5602</v>
      </c>
      <c r="U39" s="320">
        <v>392070</v>
      </c>
      <c r="V39" s="320">
        <v>20586</v>
      </c>
    </row>
    <row r="40" spans="1:22" ht="17.25" customHeight="1">
      <c r="A40" s="145"/>
      <c r="B40" s="208" t="s">
        <v>271</v>
      </c>
      <c r="C40" s="323">
        <f>SUM(D40:E40)</f>
        <v>373</v>
      </c>
      <c r="D40" s="320">
        <v>52</v>
      </c>
      <c r="E40" s="320">
        <v>321</v>
      </c>
      <c r="F40" s="320">
        <v>266</v>
      </c>
      <c r="G40" s="320">
        <v>79</v>
      </c>
      <c r="H40" s="320">
        <v>24</v>
      </c>
      <c r="I40" s="320">
        <v>2</v>
      </c>
      <c r="J40" s="320" t="s">
        <v>158</v>
      </c>
      <c r="K40" s="320">
        <v>1</v>
      </c>
      <c r="L40" s="320">
        <v>1</v>
      </c>
      <c r="M40" s="320" t="s">
        <v>557</v>
      </c>
      <c r="N40" s="320">
        <f>SUM(O40:R40)</f>
        <v>908</v>
      </c>
      <c r="O40" s="320">
        <v>115</v>
      </c>
      <c r="P40" s="320">
        <v>309</v>
      </c>
      <c r="Q40" s="320">
        <v>56</v>
      </c>
      <c r="R40" s="320">
        <v>428</v>
      </c>
      <c r="S40" s="320">
        <v>959965</v>
      </c>
      <c r="T40" s="320">
        <v>7743</v>
      </c>
      <c r="U40" s="320">
        <v>241391</v>
      </c>
      <c r="V40" s="320">
        <v>12804</v>
      </c>
    </row>
    <row r="41" spans="1:22" ht="17.25" customHeight="1">
      <c r="A41" s="145"/>
      <c r="B41" s="208"/>
      <c r="C41" s="323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</row>
    <row r="42" spans="1:23" s="156" customFormat="1" ht="17.25" customHeight="1">
      <c r="A42" s="361" t="s">
        <v>272</v>
      </c>
      <c r="B42" s="365"/>
      <c r="C42" s="324">
        <f>SUM(C43:C43:C45)</f>
        <v>199</v>
      </c>
      <c r="D42" s="319">
        <f>SUM(D43:D43:D45)</f>
        <v>102</v>
      </c>
      <c r="E42" s="319">
        <f>SUM(E43:E43:E45)</f>
        <v>97</v>
      </c>
      <c r="F42" s="319">
        <f>SUM(F43:F43:F45)</f>
        <v>75</v>
      </c>
      <c r="G42" s="319">
        <f>SUM(G43:G43:G45)</f>
        <v>50</v>
      </c>
      <c r="H42" s="319">
        <f>SUM(H43:H43:H45)</f>
        <v>57</v>
      </c>
      <c r="I42" s="319">
        <f>SUM(I43:I43:I45)</f>
        <v>15</v>
      </c>
      <c r="J42" s="319">
        <f>SUM(J43:J43:J45)</f>
        <v>1</v>
      </c>
      <c r="K42" s="319" t="s">
        <v>557</v>
      </c>
      <c r="L42" s="319">
        <f>SUM(L43:L43:L45)</f>
        <v>1</v>
      </c>
      <c r="M42" s="319" t="s">
        <v>557</v>
      </c>
      <c r="N42" s="319">
        <f>SUM(N43:N43:N45)</f>
        <v>951</v>
      </c>
      <c r="O42" s="319">
        <f>SUM(O43:O43:O45)</f>
        <v>90</v>
      </c>
      <c r="P42" s="319">
        <f>SUM(P43:P43:P45)</f>
        <v>81</v>
      </c>
      <c r="Q42" s="319">
        <f>SUM(Q43:Q43:Q45)</f>
        <v>489</v>
      </c>
      <c r="R42" s="319">
        <f>SUM(R43:R43:R45)</f>
        <v>291</v>
      </c>
      <c r="S42" s="319">
        <f>SUM(S43:S43:S45)</f>
        <v>1946032</v>
      </c>
      <c r="T42" s="319">
        <f>SUM(T43:T43:T45)</f>
        <v>54576</v>
      </c>
      <c r="U42" s="319">
        <f>SUM(U43:U43:U45)</f>
        <v>321870</v>
      </c>
      <c r="V42" s="319">
        <f>SUM(V43:V43:V45)</f>
        <v>17106</v>
      </c>
      <c r="W42" s="210"/>
    </row>
    <row r="43" spans="1:22" ht="17.25" customHeight="1">
      <c r="A43" s="149"/>
      <c r="B43" s="208" t="s">
        <v>273</v>
      </c>
      <c r="C43" s="323">
        <f>SUM(D43:E43)</f>
        <v>94</v>
      </c>
      <c r="D43" s="320">
        <v>58</v>
      </c>
      <c r="E43" s="320">
        <v>36</v>
      </c>
      <c r="F43" s="320">
        <v>23</v>
      </c>
      <c r="G43" s="320">
        <v>27</v>
      </c>
      <c r="H43" s="320">
        <v>32</v>
      </c>
      <c r="I43" s="320">
        <v>10</v>
      </c>
      <c r="J43" s="320">
        <v>1</v>
      </c>
      <c r="K43" s="320" t="s">
        <v>557</v>
      </c>
      <c r="L43" s="320">
        <v>1</v>
      </c>
      <c r="M43" s="320" t="s">
        <v>543</v>
      </c>
      <c r="N43" s="320">
        <f>SUM(O43:R43)</f>
        <v>566</v>
      </c>
      <c r="O43" s="320">
        <v>40</v>
      </c>
      <c r="P43" s="320">
        <v>24</v>
      </c>
      <c r="Q43" s="320">
        <v>354</v>
      </c>
      <c r="R43" s="320">
        <v>148</v>
      </c>
      <c r="S43" s="320">
        <v>1252556</v>
      </c>
      <c r="T43" s="320">
        <v>52011</v>
      </c>
      <c r="U43" s="320">
        <v>271772</v>
      </c>
      <c r="V43" s="320">
        <v>12244</v>
      </c>
    </row>
    <row r="44" spans="1:22" ht="17.25" customHeight="1">
      <c r="A44" s="145"/>
      <c r="B44" s="208" t="s">
        <v>274</v>
      </c>
      <c r="C44" s="323">
        <f>SUM(D44:E44)</f>
        <v>45</v>
      </c>
      <c r="D44" s="320">
        <v>7</v>
      </c>
      <c r="E44" s="320">
        <v>38</v>
      </c>
      <c r="F44" s="320">
        <v>32</v>
      </c>
      <c r="G44" s="320">
        <v>12</v>
      </c>
      <c r="H44" s="320">
        <v>1</v>
      </c>
      <c r="I44" s="320" t="s">
        <v>158</v>
      </c>
      <c r="J44" s="320" t="s">
        <v>557</v>
      </c>
      <c r="K44" s="320" t="s">
        <v>562</v>
      </c>
      <c r="L44" s="320" t="s">
        <v>562</v>
      </c>
      <c r="M44" s="320" t="s">
        <v>543</v>
      </c>
      <c r="N44" s="320">
        <f>SUM(O44:R44)</f>
        <v>102</v>
      </c>
      <c r="O44" s="320">
        <v>31</v>
      </c>
      <c r="P44" s="320">
        <v>35</v>
      </c>
      <c r="Q44" s="320">
        <v>13</v>
      </c>
      <c r="R44" s="320">
        <v>23</v>
      </c>
      <c r="S44" s="320">
        <v>63545</v>
      </c>
      <c r="T44" s="320" t="s">
        <v>539</v>
      </c>
      <c r="U44" s="320">
        <v>11234</v>
      </c>
      <c r="V44" s="320">
        <v>1850</v>
      </c>
    </row>
    <row r="45" spans="1:22" ht="17.25" customHeight="1">
      <c r="A45" s="145"/>
      <c r="B45" s="208" t="s">
        <v>275</v>
      </c>
      <c r="C45" s="323">
        <f>SUM(D45:E45)</f>
        <v>60</v>
      </c>
      <c r="D45" s="320">
        <v>37</v>
      </c>
      <c r="E45" s="320">
        <v>23</v>
      </c>
      <c r="F45" s="320">
        <v>20</v>
      </c>
      <c r="G45" s="320">
        <v>11</v>
      </c>
      <c r="H45" s="320">
        <v>24</v>
      </c>
      <c r="I45" s="320">
        <v>5</v>
      </c>
      <c r="J45" s="320" t="s">
        <v>557</v>
      </c>
      <c r="K45" s="320" t="s">
        <v>557</v>
      </c>
      <c r="L45" s="320" t="s">
        <v>557</v>
      </c>
      <c r="M45" s="320" t="s">
        <v>557</v>
      </c>
      <c r="N45" s="320">
        <f>SUM(O45:R45)</f>
        <v>283</v>
      </c>
      <c r="O45" s="320">
        <v>19</v>
      </c>
      <c r="P45" s="325">
        <v>22</v>
      </c>
      <c r="Q45" s="320">
        <v>122</v>
      </c>
      <c r="R45" s="325">
        <v>120</v>
      </c>
      <c r="S45" s="320">
        <v>629931</v>
      </c>
      <c r="T45" s="325">
        <v>2565</v>
      </c>
      <c r="U45" s="325">
        <v>38864</v>
      </c>
      <c r="V45" s="320">
        <v>3012</v>
      </c>
    </row>
    <row r="46" spans="1:22" ht="17.25" customHeight="1">
      <c r="A46" s="145"/>
      <c r="B46" s="208"/>
      <c r="C46" s="323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5"/>
      <c r="Q46" s="320"/>
      <c r="R46" s="325"/>
      <c r="S46" s="320"/>
      <c r="T46" s="325"/>
      <c r="U46" s="325"/>
      <c r="V46" s="320"/>
    </row>
    <row r="47" spans="1:22" s="156" customFormat="1" ht="17.25" customHeight="1">
      <c r="A47" s="361" t="s">
        <v>276</v>
      </c>
      <c r="B47" s="365"/>
      <c r="C47" s="324">
        <f>SUM(C48:C49)</f>
        <v>910</v>
      </c>
      <c r="D47" s="319">
        <f aca="true" t="shared" si="13" ref="D47:K47">SUM(D48:D49)</f>
        <v>628</v>
      </c>
      <c r="E47" s="319">
        <f t="shared" si="13"/>
        <v>282</v>
      </c>
      <c r="F47" s="319">
        <f t="shared" si="13"/>
        <v>164</v>
      </c>
      <c r="G47" s="319">
        <f t="shared" si="13"/>
        <v>350</v>
      </c>
      <c r="H47" s="319">
        <f t="shared" si="13"/>
        <v>353</v>
      </c>
      <c r="I47" s="319">
        <f t="shared" si="13"/>
        <v>35</v>
      </c>
      <c r="J47" s="319">
        <f t="shared" si="13"/>
        <v>6</v>
      </c>
      <c r="K47" s="319">
        <f t="shared" si="13"/>
        <v>2</v>
      </c>
      <c r="L47" s="319" t="s">
        <v>557</v>
      </c>
      <c r="M47" s="319" t="s">
        <v>557</v>
      </c>
      <c r="N47" s="319">
        <f aca="true" t="shared" si="14" ref="N47:V47">SUM(N48:N49)</f>
        <v>4327</v>
      </c>
      <c r="O47" s="319">
        <f t="shared" si="14"/>
        <v>284</v>
      </c>
      <c r="P47" s="319">
        <f t="shared" si="14"/>
        <v>216</v>
      </c>
      <c r="Q47" s="319">
        <f t="shared" si="14"/>
        <v>2525</v>
      </c>
      <c r="R47" s="319">
        <f t="shared" si="14"/>
        <v>1302</v>
      </c>
      <c r="S47" s="319">
        <f t="shared" si="14"/>
        <v>12007614</v>
      </c>
      <c r="T47" s="319">
        <f t="shared" si="14"/>
        <v>227676</v>
      </c>
      <c r="U47" s="319">
        <f t="shared" si="14"/>
        <v>410036</v>
      </c>
      <c r="V47" s="319">
        <f t="shared" si="14"/>
        <v>12570</v>
      </c>
    </row>
    <row r="48" spans="1:22" ht="17.25" customHeight="1">
      <c r="A48" s="149"/>
      <c r="B48" s="208" t="s">
        <v>400</v>
      </c>
      <c r="C48" s="323">
        <f>SUM(D48:E48)</f>
        <v>619</v>
      </c>
      <c r="D48" s="320">
        <v>537</v>
      </c>
      <c r="E48" s="320">
        <v>82</v>
      </c>
      <c r="F48" s="320">
        <v>52</v>
      </c>
      <c r="G48" s="320">
        <v>244</v>
      </c>
      <c r="H48" s="320">
        <v>296</v>
      </c>
      <c r="I48" s="320">
        <v>25</v>
      </c>
      <c r="J48" s="320">
        <v>2</v>
      </c>
      <c r="K48" s="320" t="s">
        <v>543</v>
      </c>
      <c r="L48" s="320" t="s">
        <v>557</v>
      </c>
      <c r="M48" s="320" t="s">
        <v>557</v>
      </c>
      <c r="N48" s="320">
        <f>SUM(O48:R48)</f>
        <v>3081</v>
      </c>
      <c r="O48" s="320">
        <v>81</v>
      </c>
      <c r="P48" s="320">
        <v>53</v>
      </c>
      <c r="Q48" s="320">
        <v>1991</v>
      </c>
      <c r="R48" s="320">
        <v>956</v>
      </c>
      <c r="S48" s="320">
        <v>10447879</v>
      </c>
      <c r="T48" s="320">
        <v>166355</v>
      </c>
      <c r="U48" s="320">
        <v>318107</v>
      </c>
      <c r="V48" s="320" t="s">
        <v>557</v>
      </c>
    </row>
    <row r="49" spans="1:22" ht="17.25" customHeight="1">
      <c r="A49" s="145"/>
      <c r="B49" s="208" t="s">
        <v>277</v>
      </c>
      <c r="C49" s="323">
        <f>SUM(D49:E49)</f>
        <v>291</v>
      </c>
      <c r="D49" s="320">
        <v>91</v>
      </c>
      <c r="E49" s="320">
        <v>200</v>
      </c>
      <c r="F49" s="320">
        <v>112</v>
      </c>
      <c r="G49" s="320">
        <v>106</v>
      </c>
      <c r="H49" s="320">
        <v>57</v>
      </c>
      <c r="I49" s="320">
        <v>10</v>
      </c>
      <c r="J49" s="320">
        <v>4</v>
      </c>
      <c r="K49" s="320">
        <v>2</v>
      </c>
      <c r="L49" s="320" t="s">
        <v>557</v>
      </c>
      <c r="M49" s="320" t="s">
        <v>543</v>
      </c>
      <c r="N49" s="320">
        <f>SUM(O49:R49)</f>
        <v>1246</v>
      </c>
      <c r="O49" s="320">
        <v>203</v>
      </c>
      <c r="P49" s="320">
        <v>163</v>
      </c>
      <c r="Q49" s="320">
        <v>534</v>
      </c>
      <c r="R49" s="320">
        <v>346</v>
      </c>
      <c r="S49" s="320">
        <v>1559735</v>
      </c>
      <c r="T49" s="320">
        <v>61321</v>
      </c>
      <c r="U49" s="320">
        <v>91929</v>
      </c>
      <c r="V49" s="320">
        <v>12570</v>
      </c>
    </row>
    <row r="50" spans="1:22" ht="17.25" customHeight="1">
      <c r="A50" s="145"/>
      <c r="B50" s="149"/>
      <c r="C50" s="323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2"/>
    </row>
    <row r="51" spans="1:22" s="156" customFormat="1" ht="17.25" customHeight="1">
      <c r="A51" s="361" t="s">
        <v>278</v>
      </c>
      <c r="B51" s="365"/>
      <c r="C51" s="324">
        <f>SUM(C52:C54)</f>
        <v>884</v>
      </c>
      <c r="D51" s="319">
        <f aca="true" t="shared" si="15" ref="D51:M51">SUM(D52:D54)</f>
        <v>170</v>
      </c>
      <c r="E51" s="319">
        <f t="shared" si="15"/>
        <v>714</v>
      </c>
      <c r="F51" s="319">
        <f t="shared" si="15"/>
        <v>354</v>
      </c>
      <c r="G51" s="319">
        <f t="shared" si="15"/>
        <v>201</v>
      </c>
      <c r="H51" s="319">
        <f t="shared" si="15"/>
        <v>151</v>
      </c>
      <c r="I51" s="319">
        <f t="shared" si="15"/>
        <v>115</v>
      </c>
      <c r="J51" s="319">
        <f t="shared" si="15"/>
        <v>46</v>
      </c>
      <c r="K51" s="319">
        <f t="shared" si="15"/>
        <v>15</v>
      </c>
      <c r="L51" s="319">
        <f t="shared" si="15"/>
        <v>1</v>
      </c>
      <c r="M51" s="319">
        <f t="shared" si="15"/>
        <v>1</v>
      </c>
      <c r="N51" s="319">
        <f aca="true" t="shared" si="16" ref="N51:V51">SUM(N52:N54)</f>
        <v>5614</v>
      </c>
      <c r="O51" s="319">
        <f t="shared" si="16"/>
        <v>540</v>
      </c>
      <c r="P51" s="319">
        <f t="shared" si="16"/>
        <v>675</v>
      </c>
      <c r="Q51" s="319">
        <f t="shared" si="16"/>
        <v>2049</v>
      </c>
      <c r="R51" s="319">
        <f t="shared" si="16"/>
        <v>2350</v>
      </c>
      <c r="S51" s="319">
        <f t="shared" si="16"/>
        <v>3669674</v>
      </c>
      <c r="T51" s="319">
        <f t="shared" si="16"/>
        <v>121885</v>
      </c>
      <c r="U51" s="319">
        <f t="shared" si="16"/>
        <v>544584</v>
      </c>
      <c r="V51" s="319">
        <f t="shared" si="16"/>
        <v>40015</v>
      </c>
    </row>
    <row r="52" spans="1:22" ht="17.25" customHeight="1">
      <c r="A52" s="145"/>
      <c r="B52" s="208" t="s">
        <v>279</v>
      </c>
      <c r="C52" s="323">
        <f>SUM(D52:E52)</f>
        <v>328</v>
      </c>
      <c r="D52" s="320">
        <v>121</v>
      </c>
      <c r="E52" s="320">
        <v>207</v>
      </c>
      <c r="F52" s="320">
        <v>137</v>
      </c>
      <c r="G52" s="320">
        <v>111</v>
      </c>
      <c r="H52" s="320">
        <v>55</v>
      </c>
      <c r="I52" s="320">
        <v>13</v>
      </c>
      <c r="J52" s="320">
        <v>8</v>
      </c>
      <c r="K52" s="320">
        <v>2</v>
      </c>
      <c r="L52" s="320">
        <v>1</v>
      </c>
      <c r="M52" s="320">
        <v>1</v>
      </c>
      <c r="N52" s="320">
        <f>SUM(O52:R52)</f>
        <v>1533</v>
      </c>
      <c r="O52" s="320">
        <v>146</v>
      </c>
      <c r="P52" s="320">
        <v>174</v>
      </c>
      <c r="Q52" s="320">
        <v>486</v>
      </c>
      <c r="R52" s="320">
        <v>727</v>
      </c>
      <c r="S52" s="320">
        <v>2272986</v>
      </c>
      <c r="T52" s="320">
        <v>17895</v>
      </c>
      <c r="U52" s="320">
        <v>430988</v>
      </c>
      <c r="V52" s="322">
        <v>29178</v>
      </c>
    </row>
    <row r="53" spans="1:22" ht="17.25" customHeight="1">
      <c r="A53" s="145"/>
      <c r="B53" s="208" t="s">
        <v>280</v>
      </c>
      <c r="C53" s="323">
        <f>SUM(D53:E53)</f>
        <v>312</v>
      </c>
      <c r="D53" s="320">
        <v>23</v>
      </c>
      <c r="E53" s="320">
        <v>289</v>
      </c>
      <c r="F53" s="320">
        <v>44</v>
      </c>
      <c r="G53" s="320">
        <v>39</v>
      </c>
      <c r="H53" s="320">
        <v>78</v>
      </c>
      <c r="I53" s="320">
        <v>100</v>
      </c>
      <c r="J53" s="320">
        <v>38</v>
      </c>
      <c r="K53" s="320">
        <v>13</v>
      </c>
      <c r="L53" s="320" t="s">
        <v>557</v>
      </c>
      <c r="M53" s="320" t="s">
        <v>540</v>
      </c>
      <c r="N53" s="320">
        <f>SUM(O53:R53)</f>
        <v>3508</v>
      </c>
      <c r="O53" s="320">
        <v>278</v>
      </c>
      <c r="P53" s="320">
        <v>276</v>
      </c>
      <c r="Q53" s="320">
        <v>1478</v>
      </c>
      <c r="R53" s="320">
        <v>1476</v>
      </c>
      <c r="S53" s="320">
        <v>850033</v>
      </c>
      <c r="T53" s="320">
        <v>95722</v>
      </c>
      <c r="U53" s="320">
        <v>7458</v>
      </c>
      <c r="V53" s="322" t="s">
        <v>557</v>
      </c>
    </row>
    <row r="54" spans="1:22" ht="17.25" customHeight="1">
      <c r="A54" s="12"/>
      <c r="B54" s="208" t="s">
        <v>281</v>
      </c>
      <c r="C54" s="323">
        <f>SUM(D54:E54)</f>
        <v>244</v>
      </c>
      <c r="D54" s="320">
        <v>26</v>
      </c>
      <c r="E54" s="320">
        <v>218</v>
      </c>
      <c r="F54" s="320">
        <v>173</v>
      </c>
      <c r="G54" s="320">
        <v>51</v>
      </c>
      <c r="H54" s="320">
        <v>18</v>
      </c>
      <c r="I54" s="320">
        <v>2</v>
      </c>
      <c r="J54" s="320" t="s">
        <v>543</v>
      </c>
      <c r="K54" s="320" t="s">
        <v>539</v>
      </c>
      <c r="L54" s="320"/>
      <c r="M54" s="325" t="s">
        <v>557</v>
      </c>
      <c r="N54" s="320">
        <f>SUM(O54:R54)</f>
        <v>573</v>
      </c>
      <c r="O54" s="320">
        <v>116</v>
      </c>
      <c r="P54" s="320">
        <v>225</v>
      </c>
      <c r="Q54" s="320">
        <v>85</v>
      </c>
      <c r="R54" s="320">
        <v>147</v>
      </c>
      <c r="S54" s="320">
        <v>546655</v>
      </c>
      <c r="T54" s="320">
        <v>8268</v>
      </c>
      <c r="U54" s="320">
        <v>106138</v>
      </c>
      <c r="V54" s="322">
        <v>10837</v>
      </c>
    </row>
    <row r="55" spans="1:22" ht="17.25" customHeight="1">
      <c r="A55" s="12"/>
      <c r="B55" s="208"/>
      <c r="C55" s="323"/>
      <c r="D55" s="320"/>
      <c r="E55" s="320"/>
      <c r="F55" s="320"/>
      <c r="G55" s="320"/>
      <c r="H55" s="320"/>
      <c r="I55" s="320"/>
      <c r="J55" s="320"/>
      <c r="K55" s="320"/>
      <c r="L55" s="320"/>
      <c r="M55" s="325"/>
      <c r="N55" s="320"/>
      <c r="O55" s="320"/>
      <c r="P55" s="320"/>
      <c r="Q55" s="320"/>
      <c r="R55" s="320"/>
      <c r="S55" s="320"/>
      <c r="T55" s="320"/>
      <c r="U55" s="320"/>
      <c r="V55" s="322"/>
    </row>
    <row r="56" spans="1:22" s="156" customFormat="1" ht="17.25" customHeight="1">
      <c r="A56" s="361" t="s">
        <v>307</v>
      </c>
      <c r="B56" s="365"/>
      <c r="C56" s="324">
        <f>SUM(C57:C59)</f>
        <v>414</v>
      </c>
      <c r="D56" s="319">
        <f aca="true" t="shared" si="17" ref="D56:K56">SUM(D57:D59)</f>
        <v>138</v>
      </c>
      <c r="E56" s="319">
        <f t="shared" si="17"/>
        <v>276</v>
      </c>
      <c r="F56" s="319">
        <f t="shared" si="17"/>
        <v>245</v>
      </c>
      <c r="G56" s="319">
        <f t="shared" si="17"/>
        <v>99</v>
      </c>
      <c r="H56" s="319">
        <f t="shared" si="17"/>
        <v>58</v>
      </c>
      <c r="I56" s="319">
        <f t="shared" si="17"/>
        <v>9</v>
      </c>
      <c r="J56" s="319">
        <f t="shared" si="17"/>
        <v>2</v>
      </c>
      <c r="K56" s="319">
        <f t="shared" si="17"/>
        <v>1</v>
      </c>
      <c r="L56" s="319" t="s">
        <v>557</v>
      </c>
      <c r="M56" s="319" t="s">
        <v>557</v>
      </c>
      <c r="N56" s="319">
        <f aca="true" t="shared" si="18" ref="N56:V56">SUM(N57:N59)</f>
        <v>1293</v>
      </c>
      <c r="O56" s="319">
        <f t="shared" si="18"/>
        <v>210</v>
      </c>
      <c r="P56" s="319">
        <f t="shared" si="18"/>
        <v>195</v>
      </c>
      <c r="Q56" s="319">
        <f t="shared" si="18"/>
        <v>394</v>
      </c>
      <c r="R56" s="319">
        <f t="shared" si="18"/>
        <v>494</v>
      </c>
      <c r="S56" s="319">
        <f t="shared" si="18"/>
        <v>2075695</v>
      </c>
      <c r="T56" s="319">
        <f t="shared" si="18"/>
        <v>59552</v>
      </c>
      <c r="U56" s="319">
        <f t="shared" si="18"/>
        <v>509185</v>
      </c>
      <c r="V56" s="319">
        <f t="shared" si="18"/>
        <v>36849</v>
      </c>
    </row>
    <row r="57" spans="1:22" ht="17.25" customHeight="1">
      <c r="A57" s="149"/>
      <c r="B57" s="32" t="s">
        <v>256</v>
      </c>
      <c r="C57" s="323">
        <f>SUM(D57:E57)</f>
        <v>194</v>
      </c>
      <c r="D57" s="320">
        <v>54</v>
      </c>
      <c r="E57" s="320">
        <v>140</v>
      </c>
      <c r="F57" s="320">
        <v>120</v>
      </c>
      <c r="G57" s="320">
        <v>40</v>
      </c>
      <c r="H57" s="320">
        <v>30</v>
      </c>
      <c r="I57" s="320">
        <v>4</v>
      </c>
      <c r="J57" s="320" t="s">
        <v>543</v>
      </c>
      <c r="K57" s="320" t="s">
        <v>539</v>
      </c>
      <c r="L57" s="320" t="s">
        <v>158</v>
      </c>
      <c r="M57" s="320" t="s">
        <v>158</v>
      </c>
      <c r="N57" s="320">
        <f>SUM(O57:R57)</f>
        <v>569</v>
      </c>
      <c r="O57" s="320">
        <v>116</v>
      </c>
      <c r="P57" s="320">
        <v>105</v>
      </c>
      <c r="Q57" s="320">
        <v>180</v>
      </c>
      <c r="R57" s="320">
        <v>168</v>
      </c>
      <c r="S57" s="320">
        <v>991635</v>
      </c>
      <c r="T57" s="320">
        <v>10840</v>
      </c>
      <c r="U57" s="320">
        <v>254846</v>
      </c>
      <c r="V57" s="322">
        <v>16225</v>
      </c>
    </row>
    <row r="58" spans="1:22" ht="17.25" customHeight="1">
      <c r="A58" s="145"/>
      <c r="B58" s="32" t="s">
        <v>533</v>
      </c>
      <c r="C58" s="323">
        <f>SUM(D58:E58)</f>
        <v>156</v>
      </c>
      <c r="D58" s="320">
        <v>58</v>
      </c>
      <c r="E58" s="320">
        <v>98</v>
      </c>
      <c r="F58" s="320">
        <v>94</v>
      </c>
      <c r="G58" s="320">
        <v>44</v>
      </c>
      <c r="H58" s="320">
        <v>18</v>
      </c>
      <c r="I58" s="320" t="s">
        <v>557</v>
      </c>
      <c r="J58" s="320" t="s">
        <v>543</v>
      </c>
      <c r="K58" s="320" t="s">
        <v>543</v>
      </c>
      <c r="L58" s="320" t="s">
        <v>543</v>
      </c>
      <c r="M58" s="320" t="s">
        <v>557</v>
      </c>
      <c r="N58" s="320">
        <f>SUM(O58:R58)</f>
        <v>418</v>
      </c>
      <c r="O58" s="320">
        <v>63</v>
      </c>
      <c r="P58" s="320">
        <v>74</v>
      </c>
      <c r="Q58" s="320">
        <v>98</v>
      </c>
      <c r="R58" s="320">
        <v>183</v>
      </c>
      <c r="S58" s="320">
        <v>610443</v>
      </c>
      <c r="T58" s="320">
        <v>2075</v>
      </c>
      <c r="U58" s="320">
        <v>154562</v>
      </c>
      <c r="V58" s="322">
        <v>14563</v>
      </c>
    </row>
    <row r="59" spans="1:22" ht="17.25" customHeight="1">
      <c r="A59" s="145"/>
      <c r="B59" s="208" t="s">
        <v>282</v>
      </c>
      <c r="C59" s="323">
        <f>SUM(D59:E59)</f>
        <v>64</v>
      </c>
      <c r="D59" s="320">
        <v>26</v>
      </c>
      <c r="E59" s="320">
        <v>38</v>
      </c>
      <c r="F59" s="320">
        <v>31</v>
      </c>
      <c r="G59" s="320">
        <v>15</v>
      </c>
      <c r="H59" s="320">
        <v>10</v>
      </c>
      <c r="I59" s="320">
        <v>5</v>
      </c>
      <c r="J59" s="320">
        <v>2</v>
      </c>
      <c r="K59" s="320">
        <v>1</v>
      </c>
      <c r="L59" s="320" t="s">
        <v>540</v>
      </c>
      <c r="M59" s="320" t="s">
        <v>540</v>
      </c>
      <c r="N59" s="320">
        <f>SUM(O59:R59)</f>
        <v>306</v>
      </c>
      <c r="O59" s="320">
        <v>31</v>
      </c>
      <c r="P59" s="320">
        <v>16</v>
      </c>
      <c r="Q59" s="320">
        <v>116</v>
      </c>
      <c r="R59" s="320">
        <v>143</v>
      </c>
      <c r="S59" s="320">
        <v>473617</v>
      </c>
      <c r="T59" s="320">
        <v>46637</v>
      </c>
      <c r="U59" s="320">
        <v>99777</v>
      </c>
      <c r="V59" s="322">
        <v>6061</v>
      </c>
    </row>
    <row r="60" spans="1:22" ht="17.25" customHeight="1">
      <c r="A60" s="145"/>
      <c r="B60" s="208"/>
      <c r="C60" s="323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2"/>
    </row>
    <row r="61" spans="1:22" s="156" customFormat="1" ht="17.25" customHeight="1">
      <c r="A61" s="361" t="s">
        <v>283</v>
      </c>
      <c r="B61" s="365"/>
      <c r="C61" s="324">
        <v>181</v>
      </c>
      <c r="D61" s="319">
        <v>50</v>
      </c>
      <c r="E61" s="319">
        <v>131</v>
      </c>
      <c r="F61" s="319">
        <v>121</v>
      </c>
      <c r="G61" s="319">
        <v>45</v>
      </c>
      <c r="H61" s="319">
        <v>13</v>
      </c>
      <c r="I61" s="319">
        <v>2</v>
      </c>
      <c r="J61" s="319" t="s">
        <v>539</v>
      </c>
      <c r="K61" s="319" t="s">
        <v>540</v>
      </c>
      <c r="L61" s="319" t="s">
        <v>543</v>
      </c>
      <c r="M61" s="319" t="s">
        <v>539</v>
      </c>
      <c r="N61" s="319">
        <v>474</v>
      </c>
      <c r="O61" s="319">
        <v>113</v>
      </c>
      <c r="P61" s="319">
        <v>85</v>
      </c>
      <c r="Q61" s="319">
        <v>91</v>
      </c>
      <c r="R61" s="319">
        <v>185</v>
      </c>
      <c r="S61" s="319">
        <v>560558</v>
      </c>
      <c r="T61" s="319">
        <v>93672</v>
      </c>
      <c r="U61" s="319">
        <v>82681</v>
      </c>
      <c r="V61" s="319">
        <v>6177</v>
      </c>
    </row>
    <row r="62" spans="1:22" ht="17.25" customHeight="1">
      <c r="A62" s="145"/>
      <c r="B62" s="208" t="s">
        <v>284</v>
      </c>
      <c r="C62" s="323">
        <f>SUM(D62:E62)</f>
        <v>181</v>
      </c>
      <c r="D62" s="320">
        <v>50</v>
      </c>
      <c r="E62" s="320">
        <v>131</v>
      </c>
      <c r="F62" s="320">
        <v>121</v>
      </c>
      <c r="G62" s="320">
        <v>45</v>
      </c>
      <c r="H62" s="320">
        <v>13</v>
      </c>
      <c r="I62" s="320">
        <v>2</v>
      </c>
      <c r="J62" s="320" t="s">
        <v>539</v>
      </c>
      <c r="K62" s="320" t="s">
        <v>540</v>
      </c>
      <c r="L62" s="320" t="s">
        <v>557</v>
      </c>
      <c r="M62" s="320" t="s">
        <v>557</v>
      </c>
      <c r="N62" s="320">
        <f>SUM(O62:R62)</f>
        <v>474</v>
      </c>
      <c r="O62" s="320">
        <v>113</v>
      </c>
      <c r="P62" s="320">
        <v>85</v>
      </c>
      <c r="Q62" s="320">
        <v>91</v>
      </c>
      <c r="R62" s="320">
        <v>185</v>
      </c>
      <c r="S62" s="320">
        <v>560558</v>
      </c>
      <c r="T62" s="320">
        <v>93672</v>
      </c>
      <c r="U62" s="320">
        <v>82681</v>
      </c>
      <c r="V62" s="322">
        <v>6177</v>
      </c>
    </row>
    <row r="63" spans="1:22" ht="17.25" customHeight="1">
      <c r="A63" s="145"/>
      <c r="B63" s="208"/>
      <c r="C63" s="323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2"/>
    </row>
    <row r="64" spans="1:22" s="156" customFormat="1" ht="17.25" customHeight="1">
      <c r="A64" s="361" t="s">
        <v>285</v>
      </c>
      <c r="B64" s="365"/>
      <c r="C64" s="324">
        <v>197</v>
      </c>
      <c r="D64" s="319">
        <v>52</v>
      </c>
      <c r="E64" s="319">
        <v>145</v>
      </c>
      <c r="F64" s="319">
        <v>126</v>
      </c>
      <c r="G64" s="319">
        <v>49</v>
      </c>
      <c r="H64" s="319">
        <v>20</v>
      </c>
      <c r="I64" s="319">
        <v>2</v>
      </c>
      <c r="J64" s="319" t="s">
        <v>557</v>
      </c>
      <c r="K64" s="319" t="s">
        <v>539</v>
      </c>
      <c r="L64" s="319" t="s">
        <v>158</v>
      </c>
      <c r="M64" s="319" t="s">
        <v>158</v>
      </c>
      <c r="N64" s="319">
        <v>533</v>
      </c>
      <c r="O64" s="319">
        <v>142</v>
      </c>
      <c r="P64" s="319">
        <v>96</v>
      </c>
      <c r="Q64" s="319">
        <v>143</v>
      </c>
      <c r="R64" s="319">
        <v>152</v>
      </c>
      <c r="S64" s="319">
        <v>516592</v>
      </c>
      <c r="T64" s="319">
        <v>8575</v>
      </c>
      <c r="U64" s="319">
        <v>244573</v>
      </c>
      <c r="V64" s="319">
        <v>9246</v>
      </c>
    </row>
    <row r="65" spans="1:22" ht="17.25" customHeight="1">
      <c r="A65" s="145"/>
      <c r="B65" s="208" t="s">
        <v>46</v>
      </c>
      <c r="C65" s="323">
        <f>SUM(D65:E65)</f>
        <v>197</v>
      </c>
      <c r="D65" s="320">
        <v>52</v>
      </c>
      <c r="E65" s="320">
        <v>145</v>
      </c>
      <c r="F65" s="320">
        <v>126</v>
      </c>
      <c r="G65" s="320">
        <v>49</v>
      </c>
      <c r="H65" s="320">
        <v>20</v>
      </c>
      <c r="I65" s="320">
        <v>2</v>
      </c>
      <c r="J65" s="320" t="s">
        <v>158</v>
      </c>
      <c r="K65" s="320" t="s">
        <v>553</v>
      </c>
      <c r="L65" s="320" t="s">
        <v>553</v>
      </c>
      <c r="M65" s="320" t="s">
        <v>553</v>
      </c>
      <c r="N65" s="320">
        <f>SUM(O65:R65)</f>
        <v>533</v>
      </c>
      <c r="O65" s="320">
        <v>142</v>
      </c>
      <c r="P65" s="320">
        <v>96</v>
      </c>
      <c r="Q65" s="320">
        <v>143</v>
      </c>
      <c r="R65" s="320">
        <v>152</v>
      </c>
      <c r="S65" s="320">
        <v>516592</v>
      </c>
      <c r="T65" s="320">
        <v>8575</v>
      </c>
      <c r="U65" s="320">
        <v>244573</v>
      </c>
      <c r="V65" s="322">
        <v>9246</v>
      </c>
    </row>
    <row r="66" spans="1:22" ht="17.25" customHeight="1">
      <c r="A66" s="145"/>
      <c r="B66" s="208"/>
      <c r="C66" s="323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2"/>
    </row>
    <row r="67" spans="1:22" s="156" customFormat="1" ht="17.25" customHeight="1">
      <c r="A67" s="361" t="s">
        <v>286</v>
      </c>
      <c r="B67" s="365"/>
      <c r="C67" s="324">
        <f aca="true" t="shared" si="19" ref="C67:H67">SUM(C68:C69)</f>
        <v>103</v>
      </c>
      <c r="D67" s="319">
        <f t="shared" si="19"/>
        <v>4</v>
      </c>
      <c r="E67" s="319">
        <f t="shared" si="19"/>
        <v>99</v>
      </c>
      <c r="F67" s="319">
        <f t="shared" si="19"/>
        <v>76</v>
      </c>
      <c r="G67" s="319">
        <f t="shared" si="19"/>
        <v>24</v>
      </c>
      <c r="H67" s="319">
        <f t="shared" si="19"/>
        <v>3</v>
      </c>
      <c r="I67" s="319" t="s">
        <v>553</v>
      </c>
      <c r="J67" s="319" t="s">
        <v>553</v>
      </c>
      <c r="K67" s="319" t="s">
        <v>553</v>
      </c>
      <c r="L67" s="319" t="s">
        <v>553</v>
      </c>
      <c r="M67" s="319" t="s">
        <v>553</v>
      </c>
      <c r="N67" s="319">
        <f aca="true" t="shared" si="20" ref="N67:V67">SUM(N68:N69)</f>
        <v>217</v>
      </c>
      <c r="O67" s="319">
        <f t="shared" si="20"/>
        <v>97</v>
      </c>
      <c r="P67" s="319">
        <f t="shared" si="20"/>
        <v>77</v>
      </c>
      <c r="Q67" s="319">
        <f t="shared" si="20"/>
        <v>20</v>
      </c>
      <c r="R67" s="319">
        <f t="shared" si="20"/>
        <v>23</v>
      </c>
      <c r="S67" s="319">
        <f t="shared" si="20"/>
        <v>189642</v>
      </c>
      <c r="T67" s="319">
        <f t="shared" si="20"/>
        <v>3494</v>
      </c>
      <c r="U67" s="319">
        <f t="shared" si="20"/>
        <v>95550</v>
      </c>
      <c r="V67" s="319">
        <f t="shared" si="20"/>
        <v>6333</v>
      </c>
    </row>
    <row r="68" spans="1:22" ht="17.25" customHeight="1">
      <c r="A68" s="145"/>
      <c r="B68" s="208" t="s">
        <v>308</v>
      </c>
      <c r="C68" s="323">
        <f>SUM(D68:E68)</f>
        <v>60</v>
      </c>
      <c r="D68" s="320">
        <v>3</v>
      </c>
      <c r="E68" s="320">
        <v>57</v>
      </c>
      <c r="F68" s="320">
        <v>42</v>
      </c>
      <c r="G68" s="320">
        <v>17</v>
      </c>
      <c r="H68" s="320">
        <v>1</v>
      </c>
      <c r="I68" s="320" t="s">
        <v>553</v>
      </c>
      <c r="J68" s="320" t="s">
        <v>553</v>
      </c>
      <c r="K68" s="320" t="s">
        <v>553</v>
      </c>
      <c r="L68" s="320" t="s">
        <v>553</v>
      </c>
      <c r="M68" s="320" t="s">
        <v>553</v>
      </c>
      <c r="N68" s="320">
        <f>SUM(O68:R68)</f>
        <v>128</v>
      </c>
      <c r="O68" s="320">
        <v>59</v>
      </c>
      <c r="P68" s="320">
        <v>46</v>
      </c>
      <c r="Q68" s="320">
        <v>11</v>
      </c>
      <c r="R68" s="320">
        <v>12</v>
      </c>
      <c r="S68" s="320">
        <v>131932</v>
      </c>
      <c r="T68" s="320">
        <v>2953</v>
      </c>
      <c r="U68" s="320">
        <v>81938</v>
      </c>
      <c r="V68" s="322">
        <v>2272</v>
      </c>
    </row>
    <row r="69" spans="1:22" ht="17.25" customHeight="1">
      <c r="A69" s="145"/>
      <c r="B69" s="208" t="s">
        <v>309</v>
      </c>
      <c r="C69" s="323">
        <f>SUM(D69:E69)</f>
        <v>43</v>
      </c>
      <c r="D69" s="320">
        <v>1</v>
      </c>
      <c r="E69" s="320">
        <v>42</v>
      </c>
      <c r="F69" s="320">
        <v>34</v>
      </c>
      <c r="G69" s="320">
        <v>7</v>
      </c>
      <c r="H69" s="320">
        <v>2</v>
      </c>
      <c r="I69" s="320" t="s">
        <v>553</v>
      </c>
      <c r="J69" s="320" t="s">
        <v>553</v>
      </c>
      <c r="K69" s="320" t="s">
        <v>553</v>
      </c>
      <c r="L69" s="320" t="s">
        <v>553</v>
      </c>
      <c r="M69" s="320" t="s">
        <v>553</v>
      </c>
      <c r="N69" s="320">
        <f>SUM(O69:R69)</f>
        <v>89</v>
      </c>
      <c r="O69" s="320">
        <v>38</v>
      </c>
      <c r="P69" s="320">
        <v>31</v>
      </c>
      <c r="Q69" s="320">
        <v>9</v>
      </c>
      <c r="R69" s="320">
        <v>11</v>
      </c>
      <c r="S69" s="320">
        <v>57710</v>
      </c>
      <c r="T69" s="320">
        <v>541</v>
      </c>
      <c r="U69" s="320">
        <v>13612</v>
      </c>
      <c r="V69" s="322">
        <v>4061</v>
      </c>
    </row>
    <row r="70" spans="1:22" ht="17.25" customHeight="1">
      <c r="A70" s="145"/>
      <c r="B70" s="208"/>
      <c r="C70" s="323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2"/>
    </row>
    <row r="71" spans="1:22" s="156" customFormat="1" ht="17.25" customHeight="1">
      <c r="A71" s="361" t="s">
        <v>310</v>
      </c>
      <c r="B71" s="365"/>
      <c r="C71" s="324">
        <f>SUM(C72:C74)</f>
        <v>1221</v>
      </c>
      <c r="D71" s="319">
        <f aca="true" t="shared" si="21" ref="D71:L71">SUM(D72:D74)</f>
        <v>232</v>
      </c>
      <c r="E71" s="319">
        <f t="shared" si="21"/>
        <v>989</v>
      </c>
      <c r="F71" s="319">
        <f t="shared" si="21"/>
        <v>803</v>
      </c>
      <c r="G71" s="319">
        <f t="shared" si="21"/>
        <v>267</v>
      </c>
      <c r="H71" s="319">
        <f t="shared" si="21"/>
        <v>111</v>
      </c>
      <c r="I71" s="319">
        <f t="shared" si="21"/>
        <v>28</v>
      </c>
      <c r="J71" s="319">
        <f t="shared" si="21"/>
        <v>6</v>
      </c>
      <c r="K71" s="319">
        <f t="shared" si="21"/>
        <v>3</v>
      </c>
      <c r="L71" s="319">
        <f t="shared" si="21"/>
        <v>2</v>
      </c>
      <c r="M71" s="319">
        <f aca="true" t="shared" si="22" ref="M71:V71">SUM(M72:M74)</f>
        <v>1</v>
      </c>
      <c r="N71" s="319">
        <f t="shared" si="22"/>
        <v>3594</v>
      </c>
      <c r="O71" s="319">
        <f t="shared" si="22"/>
        <v>628</v>
      </c>
      <c r="P71" s="319">
        <f t="shared" si="22"/>
        <v>848</v>
      </c>
      <c r="Q71" s="319">
        <f t="shared" si="22"/>
        <v>862</v>
      </c>
      <c r="R71" s="319">
        <f t="shared" si="22"/>
        <v>1256</v>
      </c>
      <c r="S71" s="319">
        <f t="shared" si="22"/>
        <v>3579095</v>
      </c>
      <c r="T71" s="319">
        <f t="shared" si="22"/>
        <v>84088</v>
      </c>
      <c r="U71" s="319">
        <f t="shared" si="22"/>
        <v>721817</v>
      </c>
      <c r="V71" s="319">
        <f t="shared" si="22"/>
        <v>50950</v>
      </c>
    </row>
    <row r="72" spans="1:22" ht="17.25" customHeight="1">
      <c r="A72" s="149"/>
      <c r="B72" s="32" t="s">
        <v>311</v>
      </c>
      <c r="C72" s="323">
        <f>SUM(D72:E72)</f>
        <v>433</v>
      </c>
      <c r="D72" s="320">
        <v>12</v>
      </c>
      <c r="E72" s="320">
        <v>421</v>
      </c>
      <c r="F72" s="320">
        <v>398</v>
      </c>
      <c r="G72" s="320">
        <v>34</v>
      </c>
      <c r="H72" s="320">
        <v>1</v>
      </c>
      <c r="I72" s="320" t="s">
        <v>553</v>
      </c>
      <c r="J72" s="320" t="s">
        <v>553</v>
      </c>
      <c r="K72" s="320" t="s">
        <v>553</v>
      </c>
      <c r="L72" s="320" t="s">
        <v>553</v>
      </c>
      <c r="M72" s="320" t="s">
        <v>553</v>
      </c>
      <c r="N72" s="320">
        <f>SUM(O72:R72)</f>
        <v>655</v>
      </c>
      <c r="O72" s="320">
        <v>177</v>
      </c>
      <c r="P72" s="320">
        <v>433</v>
      </c>
      <c r="Q72" s="320">
        <v>7</v>
      </c>
      <c r="R72" s="320">
        <v>38</v>
      </c>
      <c r="S72" s="320">
        <v>388279</v>
      </c>
      <c r="T72" s="320">
        <v>14432</v>
      </c>
      <c r="U72" s="320">
        <v>25127</v>
      </c>
      <c r="V72" s="322">
        <v>6061</v>
      </c>
    </row>
    <row r="73" spans="1:22" ht="17.25" customHeight="1">
      <c r="A73" s="145"/>
      <c r="B73" s="32" t="s">
        <v>312</v>
      </c>
      <c r="C73" s="323">
        <f>SUM(D73:E73)</f>
        <v>241</v>
      </c>
      <c r="D73" s="320">
        <v>49</v>
      </c>
      <c r="E73" s="320">
        <v>192</v>
      </c>
      <c r="F73" s="320">
        <v>130</v>
      </c>
      <c r="G73" s="320">
        <v>72</v>
      </c>
      <c r="H73" s="320">
        <v>32</v>
      </c>
      <c r="I73" s="320">
        <v>6</v>
      </c>
      <c r="J73" s="320">
        <v>1</v>
      </c>
      <c r="K73" s="320" t="s">
        <v>553</v>
      </c>
      <c r="L73" s="320" t="s">
        <v>553</v>
      </c>
      <c r="M73" s="320" t="s">
        <v>553</v>
      </c>
      <c r="N73" s="320">
        <f>SUM(O73:R73)</f>
        <v>738</v>
      </c>
      <c r="O73" s="320">
        <v>137</v>
      </c>
      <c r="P73" s="320">
        <v>154</v>
      </c>
      <c r="Q73" s="320">
        <v>187</v>
      </c>
      <c r="R73" s="320">
        <v>260</v>
      </c>
      <c r="S73" s="320">
        <v>575642</v>
      </c>
      <c r="T73" s="320">
        <v>8644</v>
      </c>
      <c r="U73" s="320">
        <v>38205</v>
      </c>
      <c r="V73" s="322">
        <v>10499</v>
      </c>
    </row>
    <row r="74" spans="1:22" ht="17.25" customHeight="1">
      <c r="A74" s="145"/>
      <c r="B74" s="208" t="s">
        <v>313</v>
      </c>
      <c r="C74" s="323">
        <f>SUM(D74:E74)</f>
        <v>547</v>
      </c>
      <c r="D74" s="320">
        <v>171</v>
      </c>
      <c r="E74" s="320">
        <v>376</v>
      </c>
      <c r="F74" s="320">
        <v>275</v>
      </c>
      <c r="G74" s="320">
        <v>161</v>
      </c>
      <c r="H74" s="320">
        <v>78</v>
      </c>
      <c r="I74" s="320">
        <v>22</v>
      </c>
      <c r="J74" s="320">
        <v>5</v>
      </c>
      <c r="K74" s="320">
        <v>3</v>
      </c>
      <c r="L74" s="320">
        <v>2</v>
      </c>
      <c r="M74" s="320">
        <v>1</v>
      </c>
      <c r="N74" s="320">
        <f>SUM(O74:R74)</f>
        <v>2201</v>
      </c>
      <c r="O74" s="320">
        <v>314</v>
      </c>
      <c r="P74" s="320">
        <v>261</v>
      </c>
      <c r="Q74" s="320">
        <v>668</v>
      </c>
      <c r="R74" s="320">
        <v>958</v>
      </c>
      <c r="S74" s="320">
        <v>2615174</v>
      </c>
      <c r="T74" s="320">
        <v>61012</v>
      </c>
      <c r="U74" s="322">
        <v>658485</v>
      </c>
      <c r="V74" s="322">
        <v>34390</v>
      </c>
    </row>
    <row r="75" spans="1:28" ht="17.25" customHeight="1">
      <c r="A75" s="33"/>
      <c r="B75" s="213"/>
      <c r="C75" s="215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39"/>
      <c r="O75" s="200"/>
      <c r="P75" s="200"/>
      <c r="Q75" s="200"/>
      <c r="R75" s="200"/>
      <c r="S75" s="200"/>
      <c r="T75" s="200"/>
      <c r="U75" s="200"/>
      <c r="V75" s="209"/>
      <c r="W75" s="120"/>
      <c r="X75" s="120"/>
      <c r="Y75" s="120"/>
      <c r="Z75" s="120"/>
      <c r="AA75" s="120"/>
      <c r="AB75" s="120"/>
    </row>
    <row r="76" spans="3:28" ht="17.25" customHeight="1">
      <c r="C76" s="120"/>
      <c r="W76" s="120"/>
      <c r="X76" s="120"/>
      <c r="Y76" s="120"/>
      <c r="Z76" s="120"/>
      <c r="AA76" s="120"/>
      <c r="AB76" s="120"/>
    </row>
    <row r="77" spans="3:28" ht="17.25" customHeight="1">
      <c r="C77" s="120"/>
      <c r="W77" s="120"/>
      <c r="X77" s="120"/>
      <c r="Y77" s="120"/>
      <c r="Z77" s="120"/>
      <c r="AA77" s="120"/>
      <c r="AB77" s="120"/>
    </row>
  </sheetData>
  <sheetProtection/>
  <mergeCells count="31">
    <mergeCell ref="A2:V2"/>
    <mergeCell ref="A5:B7"/>
    <mergeCell ref="C5:M5"/>
    <mergeCell ref="U5:U7"/>
    <mergeCell ref="C6:C7"/>
    <mergeCell ref="D6:E6"/>
    <mergeCell ref="F6:M6"/>
    <mergeCell ref="N5:R5"/>
    <mergeCell ref="S5:S7"/>
    <mergeCell ref="T5:T7"/>
    <mergeCell ref="A71:B71"/>
    <mergeCell ref="A29:B29"/>
    <mergeCell ref="A33:B33"/>
    <mergeCell ref="A36:B36"/>
    <mergeCell ref="A42:B42"/>
    <mergeCell ref="A64:B64"/>
    <mergeCell ref="A67:B67"/>
    <mergeCell ref="A51:B51"/>
    <mergeCell ref="A61:B61"/>
    <mergeCell ref="N6:N7"/>
    <mergeCell ref="O6:P6"/>
    <mergeCell ref="Q6:R6"/>
    <mergeCell ref="A3:V3"/>
    <mergeCell ref="A9:B9"/>
    <mergeCell ref="A12:B12"/>
    <mergeCell ref="A14:B14"/>
    <mergeCell ref="A22:B22"/>
    <mergeCell ref="A26:B26"/>
    <mergeCell ref="A47:B47"/>
    <mergeCell ref="A38:B38"/>
    <mergeCell ref="A56:B56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3" r:id="rId1"/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="75" zoomScaleNormal="75" zoomScaleSheetLayoutView="70" zoomScalePageLayoutView="0" workbookViewId="0" topLeftCell="A1">
      <selection activeCell="A2" sqref="A2:K2"/>
    </sheetView>
  </sheetViews>
  <sheetFormatPr defaultColWidth="10.59765625" defaultRowHeight="15"/>
  <cols>
    <col min="1" max="1" width="2.59765625" style="118" customWidth="1"/>
    <col min="2" max="2" width="9.59765625" style="118" customWidth="1"/>
    <col min="3" max="11" width="15.5" style="118" customWidth="1"/>
    <col min="12" max="12" width="8.69921875" style="118" customWidth="1"/>
    <col min="13" max="13" width="6.69921875" style="118" customWidth="1"/>
    <col min="14" max="14" width="17.5" style="118" customWidth="1"/>
    <col min="15" max="15" width="17.59765625" style="120" customWidth="1"/>
    <col min="16" max="19" width="17.59765625" style="118" customWidth="1"/>
    <col min="20" max="20" width="3.59765625" style="118" customWidth="1"/>
    <col min="21" max="16384" width="10.59765625" style="118" customWidth="1"/>
  </cols>
  <sheetData>
    <row r="1" spans="1:19" s="117" customFormat="1" ht="19.5" customHeight="1">
      <c r="A1" s="586" t="s">
        <v>386</v>
      </c>
      <c r="B1" s="586"/>
      <c r="C1" s="586"/>
      <c r="O1" s="216"/>
      <c r="S1" s="5" t="s">
        <v>387</v>
      </c>
    </row>
    <row r="2" spans="1:22" ht="19.5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13"/>
      <c r="M2" s="13"/>
      <c r="N2" s="13"/>
      <c r="O2" s="504"/>
      <c r="P2" s="504"/>
      <c r="Q2" s="504"/>
      <c r="R2" s="504"/>
      <c r="S2" s="504"/>
      <c r="T2" s="50"/>
      <c r="U2" s="13"/>
      <c r="V2" s="13"/>
    </row>
    <row r="3" spans="1:20" ht="19.5" customHeight="1">
      <c r="A3" s="466" t="s">
        <v>471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M3" s="584" t="s">
        <v>472</v>
      </c>
      <c r="N3" s="449"/>
      <c r="O3" s="449"/>
      <c r="P3" s="449"/>
      <c r="Q3" s="449"/>
      <c r="R3" s="449"/>
      <c r="S3" s="449"/>
      <c r="T3" s="110"/>
    </row>
    <row r="4" spans="2:19" ht="17.25" customHeight="1" thickBot="1">
      <c r="B4" s="142"/>
      <c r="C4" s="142"/>
      <c r="D4" s="142"/>
      <c r="E4" s="142"/>
      <c r="F4" s="142"/>
      <c r="G4" s="142"/>
      <c r="H4" s="142"/>
      <c r="I4" s="585" t="s">
        <v>430</v>
      </c>
      <c r="J4" s="585"/>
      <c r="K4" s="585"/>
      <c r="M4" s="119"/>
      <c r="N4" s="119"/>
      <c r="O4" s="143"/>
      <c r="P4" s="143"/>
      <c r="Q4" s="143"/>
      <c r="R4" s="143"/>
      <c r="S4" s="218"/>
    </row>
    <row r="5" spans="1:19" ht="17.25" customHeight="1">
      <c r="A5" s="366" t="s">
        <v>61</v>
      </c>
      <c r="B5" s="367"/>
      <c r="C5" s="370" t="s">
        <v>62</v>
      </c>
      <c r="D5" s="576"/>
      <c r="E5" s="371"/>
      <c r="F5" s="370" t="s">
        <v>63</v>
      </c>
      <c r="G5" s="576"/>
      <c r="H5" s="371"/>
      <c r="I5" s="370" t="s">
        <v>64</v>
      </c>
      <c r="J5" s="576"/>
      <c r="K5" s="576"/>
      <c r="L5" s="145"/>
      <c r="M5" s="376" t="s">
        <v>288</v>
      </c>
      <c r="N5" s="377"/>
      <c r="O5" s="558" t="s">
        <v>389</v>
      </c>
      <c r="P5" s="559"/>
      <c r="Q5" s="560" t="s">
        <v>474</v>
      </c>
      <c r="R5" s="561"/>
      <c r="S5" s="231" t="s">
        <v>390</v>
      </c>
    </row>
    <row r="6" spans="1:19" ht="17.25" customHeight="1">
      <c r="A6" s="449"/>
      <c r="B6" s="573"/>
      <c r="C6" s="579" t="s">
        <v>563</v>
      </c>
      <c r="D6" s="569" t="s">
        <v>65</v>
      </c>
      <c r="E6" s="571" t="s">
        <v>66</v>
      </c>
      <c r="F6" s="579" t="s">
        <v>563</v>
      </c>
      <c r="G6" s="569" t="s">
        <v>65</v>
      </c>
      <c r="H6" s="571" t="s">
        <v>66</v>
      </c>
      <c r="I6" s="579" t="s">
        <v>563</v>
      </c>
      <c r="J6" s="569" t="s">
        <v>65</v>
      </c>
      <c r="K6" s="577" t="s">
        <v>66</v>
      </c>
      <c r="M6" s="449"/>
      <c r="N6" s="379"/>
      <c r="O6" s="562" t="s">
        <v>388</v>
      </c>
      <c r="P6" s="553" t="s">
        <v>287</v>
      </c>
      <c r="Q6" s="562" t="s">
        <v>388</v>
      </c>
      <c r="R6" s="553" t="s">
        <v>287</v>
      </c>
      <c r="S6" s="588" t="s">
        <v>473</v>
      </c>
    </row>
    <row r="7" spans="1:19" ht="17.25" customHeight="1">
      <c r="A7" s="574"/>
      <c r="B7" s="575"/>
      <c r="C7" s="570"/>
      <c r="D7" s="570"/>
      <c r="E7" s="572"/>
      <c r="F7" s="570"/>
      <c r="G7" s="570"/>
      <c r="H7" s="572"/>
      <c r="I7" s="570"/>
      <c r="J7" s="570"/>
      <c r="K7" s="578"/>
      <c r="M7" s="380"/>
      <c r="N7" s="381"/>
      <c r="O7" s="563"/>
      <c r="P7" s="554"/>
      <c r="Q7" s="563"/>
      <c r="R7" s="554"/>
      <c r="S7" s="589"/>
    </row>
    <row r="8" spans="1:19" ht="17.25" customHeight="1">
      <c r="A8" s="580" t="s">
        <v>67</v>
      </c>
      <c r="B8" s="581"/>
      <c r="C8" s="345">
        <f>SUM(C10,C12)</f>
        <v>22264</v>
      </c>
      <c r="D8" s="345">
        <f aca="true" t="shared" si="0" ref="D8:K8">SUM(D10,D12)</f>
        <v>111355</v>
      </c>
      <c r="E8" s="345">
        <f t="shared" si="0"/>
        <v>429174363</v>
      </c>
      <c r="F8" s="345">
        <f t="shared" si="0"/>
        <v>4687</v>
      </c>
      <c r="G8" s="345">
        <f t="shared" si="0"/>
        <v>42694</v>
      </c>
      <c r="H8" s="345">
        <f t="shared" si="0"/>
        <v>319224295</v>
      </c>
      <c r="I8" s="345">
        <f t="shared" si="0"/>
        <v>17577</v>
      </c>
      <c r="J8" s="345">
        <f t="shared" si="0"/>
        <v>68661</v>
      </c>
      <c r="K8" s="345">
        <f t="shared" si="0"/>
        <v>109950068</v>
      </c>
      <c r="L8" s="145"/>
      <c r="M8" s="149"/>
      <c r="N8" s="205"/>
      <c r="O8" s="111"/>
      <c r="P8" s="111"/>
      <c r="Q8" s="112"/>
      <c r="R8" s="112"/>
      <c r="S8" s="90"/>
    </row>
    <row r="9" spans="1:19" ht="17.25" customHeight="1">
      <c r="A9" s="14"/>
      <c r="B9" s="15"/>
      <c r="C9" s="346"/>
      <c r="D9" s="346"/>
      <c r="E9" s="346"/>
      <c r="F9" s="346"/>
      <c r="G9" s="346"/>
      <c r="H9" s="346"/>
      <c r="I9" s="346"/>
      <c r="J9" s="346"/>
      <c r="K9" s="346"/>
      <c r="L9" s="145"/>
      <c r="M9" s="555" t="s">
        <v>289</v>
      </c>
      <c r="N9" s="557"/>
      <c r="O9" s="111">
        <f>SUM(O11,O17,O19,O21,O23)</f>
        <v>5202</v>
      </c>
      <c r="P9" s="111">
        <f>SUM(P11,P17,P19,P21,P23)</f>
        <v>4866</v>
      </c>
      <c r="Q9" s="112">
        <f>100*O9/O$9</f>
        <v>100</v>
      </c>
      <c r="R9" s="112">
        <f>100*P9/P$9</f>
        <v>100</v>
      </c>
      <c r="S9" s="90">
        <f>100*(P9-O9)/O9</f>
        <v>-6.459054209919262</v>
      </c>
    </row>
    <row r="10" spans="1:19" ht="17.25" customHeight="1">
      <c r="A10" s="361" t="s">
        <v>68</v>
      </c>
      <c r="B10" s="512"/>
      <c r="C10" s="345">
        <f>SUM(C14:C21)</f>
        <v>16603</v>
      </c>
      <c r="D10" s="345">
        <f aca="true" t="shared" si="1" ref="D10:K10">SUM(D14:D21)</f>
        <v>89421</v>
      </c>
      <c r="E10" s="345">
        <f t="shared" si="1"/>
        <v>382965389</v>
      </c>
      <c r="F10" s="345">
        <f t="shared" si="1"/>
        <v>4044</v>
      </c>
      <c r="G10" s="345">
        <f t="shared" si="1"/>
        <v>38163</v>
      </c>
      <c r="H10" s="345">
        <f t="shared" si="1"/>
        <v>297953449</v>
      </c>
      <c r="I10" s="345">
        <f t="shared" si="1"/>
        <v>12559</v>
      </c>
      <c r="J10" s="345">
        <f t="shared" si="1"/>
        <v>51258</v>
      </c>
      <c r="K10" s="345">
        <f t="shared" si="1"/>
        <v>85011940</v>
      </c>
      <c r="L10" s="145"/>
      <c r="M10" s="149"/>
      <c r="N10" s="205"/>
      <c r="O10" s="111"/>
      <c r="P10" s="111"/>
      <c r="Q10" s="112"/>
      <c r="R10" s="112"/>
      <c r="S10" s="90"/>
    </row>
    <row r="11" spans="1:19" ht="17.25" customHeight="1">
      <c r="A11" s="14"/>
      <c r="B11" s="15"/>
      <c r="C11" s="346"/>
      <c r="D11" s="346"/>
      <c r="E11" s="346"/>
      <c r="F11" s="346"/>
      <c r="G11" s="346"/>
      <c r="H11" s="346"/>
      <c r="I11" s="346"/>
      <c r="J11" s="346"/>
      <c r="K11" s="346"/>
      <c r="L11" s="220"/>
      <c r="M11" s="555" t="s">
        <v>290</v>
      </c>
      <c r="N11" s="556"/>
      <c r="O11" s="111">
        <f>SUM(O12:O15)</f>
        <v>2016</v>
      </c>
      <c r="P11" s="111">
        <f>SUM(P12:P15)</f>
        <v>2024</v>
      </c>
      <c r="Q11" s="112">
        <f aca="true" t="shared" si="2" ref="Q11:R15">100*O11/O$9</f>
        <v>38.75432525951557</v>
      </c>
      <c r="R11" s="112">
        <f t="shared" si="2"/>
        <v>41.5947390053432</v>
      </c>
      <c r="S11" s="90">
        <f>100*(P11-O11)/O11</f>
        <v>0.3968253968253968</v>
      </c>
    </row>
    <row r="12" spans="1:19" ht="17.25" customHeight="1">
      <c r="A12" s="361" t="s">
        <v>69</v>
      </c>
      <c r="B12" s="512"/>
      <c r="C12" s="345">
        <f>SUM(C23,C26,C32,C42,C49,C55,C63,C69)</f>
        <v>5661</v>
      </c>
      <c r="D12" s="345">
        <f>SUM(D23,D26,D32,D42,D49,D55,D63,D69)</f>
        <v>21934</v>
      </c>
      <c r="E12" s="345">
        <f aca="true" t="shared" si="3" ref="E12:K12">SUM(E23,E26,E32,E42,E49,E55,E63,E69)</f>
        <v>46208974</v>
      </c>
      <c r="F12" s="345">
        <f t="shared" si="3"/>
        <v>643</v>
      </c>
      <c r="G12" s="345">
        <f t="shared" si="3"/>
        <v>4531</v>
      </c>
      <c r="H12" s="345">
        <f t="shared" si="3"/>
        <v>21270846</v>
      </c>
      <c r="I12" s="345">
        <f t="shared" si="3"/>
        <v>5018</v>
      </c>
      <c r="J12" s="345">
        <f t="shared" si="3"/>
        <v>17403</v>
      </c>
      <c r="K12" s="345">
        <f t="shared" si="3"/>
        <v>24938128</v>
      </c>
      <c r="L12" s="220"/>
      <c r="M12" s="109"/>
      <c r="N12" s="221" t="s">
        <v>291</v>
      </c>
      <c r="O12" s="111">
        <v>923</v>
      </c>
      <c r="P12" s="111">
        <v>753</v>
      </c>
      <c r="Q12" s="112">
        <f t="shared" si="2"/>
        <v>17.74317570165321</v>
      </c>
      <c r="R12" s="112">
        <f t="shared" si="2"/>
        <v>15.474722564734895</v>
      </c>
      <c r="S12" s="90">
        <f>100*(P12-O12)/O12</f>
        <v>-18.418201516793065</v>
      </c>
    </row>
    <row r="13" spans="1:19" ht="17.25" customHeight="1">
      <c r="A13" s="582"/>
      <c r="B13" s="583"/>
      <c r="C13" s="346"/>
      <c r="D13" s="346"/>
      <c r="E13" s="346"/>
      <c r="F13" s="346"/>
      <c r="G13" s="346"/>
      <c r="H13" s="346"/>
      <c r="I13" s="346"/>
      <c r="J13" s="346"/>
      <c r="K13" s="346"/>
      <c r="L13" s="220"/>
      <c r="M13" s="109"/>
      <c r="N13" s="221" t="s">
        <v>292</v>
      </c>
      <c r="O13" s="111">
        <v>361</v>
      </c>
      <c r="P13" s="111">
        <v>394</v>
      </c>
      <c r="Q13" s="112">
        <f t="shared" si="2"/>
        <v>6.939638600538254</v>
      </c>
      <c r="R13" s="112">
        <f t="shared" si="2"/>
        <v>8.096999588984792</v>
      </c>
      <c r="S13" s="90">
        <f>100*(P13-O13)/O13</f>
        <v>9.141274238227147</v>
      </c>
    </row>
    <row r="14" spans="1:19" ht="17.25" customHeight="1">
      <c r="A14" s="555" t="s">
        <v>70</v>
      </c>
      <c r="B14" s="567"/>
      <c r="C14" s="347">
        <v>9609</v>
      </c>
      <c r="D14" s="347">
        <v>58996</v>
      </c>
      <c r="E14" s="347">
        <v>308773879</v>
      </c>
      <c r="F14" s="347">
        <v>2944</v>
      </c>
      <c r="G14" s="347">
        <v>30094</v>
      </c>
      <c r="H14" s="347">
        <v>257841467</v>
      </c>
      <c r="I14" s="347">
        <v>6665</v>
      </c>
      <c r="J14" s="347">
        <v>28902</v>
      </c>
      <c r="K14" s="347">
        <v>50932412</v>
      </c>
      <c r="L14" s="220"/>
      <c r="M14" s="109"/>
      <c r="N14" s="221" t="s">
        <v>293</v>
      </c>
      <c r="O14" s="111">
        <v>228</v>
      </c>
      <c r="P14" s="111">
        <v>286</v>
      </c>
      <c r="Q14" s="112">
        <f t="shared" si="2"/>
        <v>4.382929642445213</v>
      </c>
      <c r="R14" s="112">
        <f t="shared" si="2"/>
        <v>5.877517468146322</v>
      </c>
      <c r="S14" s="90">
        <f>100*(P14-O14)/O14</f>
        <v>25.43859649122807</v>
      </c>
    </row>
    <row r="15" spans="1:19" ht="17.25" customHeight="1">
      <c r="A15" s="555" t="s">
        <v>71</v>
      </c>
      <c r="B15" s="567"/>
      <c r="C15" s="347">
        <v>1246</v>
      </c>
      <c r="D15" s="347">
        <v>5584</v>
      </c>
      <c r="E15" s="347">
        <v>16179883</v>
      </c>
      <c r="F15" s="347">
        <v>228</v>
      </c>
      <c r="G15" s="347">
        <v>1913</v>
      </c>
      <c r="H15" s="347">
        <v>10526912</v>
      </c>
      <c r="I15" s="347">
        <v>1018</v>
      </c>
      <c r="J15" s="347">
        <v>3671</v>
      </c>
      <c r="K15" s="347">
        <v>5652971</v>
      </c>
      <c r="L15" s="220"/>
      <c r="M15" s="109"/>
      <c r="N15" s="221" t="s">
        <v>294</v>
      </c>
      <c r="O15" s="111">
        <v>504</v>
      </c>
      <c r="P15" s="111">
        <v>591</v>
      </c>
      <c r="Q15" s="112">
        <f t="shared" si="2"/>
        <v>9.688581314878892</v>
      </c>
      <c r="R15" s="112">
        <f t="shared" si="2"/>
        <v>12.145499383477189</v>
      </c>
      <c r="S15" s="90">
        <f>100*(P15-O15)/O15</f>
        <v>17.261904761904763</v>
      </c>
    </row>
    <row r="16" spans="1:19" ht="17.25" customHeight="1">
      <c r="A16" s="555" t="s">
        <v>72</v>
      </c>
      <c r="B16" s="567"/>
      <c r="C16" s="347">
        <v>1942</v>
      </c>
      <c r="D16" s="347">
        <v>8732</v>
      </c>
      <c r="E16" s="347">
        <v>26354554</v>
      </c>
      <c r="F16" s="347">
        <v>399</v>
      </c>
      <c r="G16" s="347">
        <v>2836</v>
      </c>
      <c r="H16" s="347">
        <v>16383620</v>
      </c>
      <c r="I16" s="347">
        <v>1543</v>
      </c>
      <c r="J16" s="347">
        <v>5896</v>
      </c>
      <c r="K16" s="347">
        <v>9970934</v>
      </c>
      <c r="L16" s="220"/>
      <c r="M16" s="109"/>
      <c r="N16" s="223"/>
      <c r="O16" s="111"/>
      <c r="P16" s="111"/>
      <c r="Q16" s="112"/>
      <c r="R16" s="112"/>
      <c r="S16" s="90"/>
    </row>
    <row r="17" spans="1:19" ht="17.25" customHeight="1">
      <c r="A17" s="555" t="s">
        <v>73</v>
      </c>
      <c r="B17" s="567"/>
      <c r="C17" s="347">
        <v>607</v>
      </c>
      <c r="D17" s="347">
        <v>2216</v>
      </c>
      <c r="E17" s="347">
        <v>3034142</v>
      </c>
      <c r="F17" s="347">
        <v>35</v>
      </c>
      <c r="G17" s="347">
        <v>254</v>
      </c>
      <c r="H17" s="347">
        <v>718773</v>
      </c>
      <c r="I17" s="347">
        <v>572</v>
      </c>
      <c r="J17" s="347">
        <v>1962</v>
      </c>
      <c r="K17" s="347">
        <v>2315369</v>
      </c>
      <c r="L17" s="220"/>
      <c r="M17" s="555" t="s">
        <v>295</v>
      </c>
      <c r="N17" s="556"/>
      <c r="O17" s="111">
        <v>439</v>
      </c>
      <c r="P17" s="111">
        <v>438</v>
      </c>
      <c r="Q17" s="112">
        <f>100*O17/O$9</f>
        <v>8.439061899269511</v>
      </c>
      <c r="R17" s="112">
        <f>100*P17/P$9</f>
        <v>9.001233045622689</v>
      </c>
      <c r="S17" s="90">
        <f>100*(P17-O17)/O17</f>
        <v>-0.22779043280182232</v>
      </c>
    </row>
    <row r="18" spans="1:19" ht="17.25" customHeight="1">
      <c r="A18" s="555" t="s">
        <v>74</v>
      </c>
      <c r="B18" s="567"/>
      <c r="C18" s="347">
        <v>600</v>
      </c>
      <c r="D18" s="347">
        <v>1835</v>
      </c>
      <c r="E18" s="347">
        <v>2426695</v>
      </c>
      <c r="F18" s="347">
        <v>54</v>
      </c>
      <c r="G18" s="347">
        <v>317</v>
      </c>
      <c r="H18" s="347">
        <v>826567</v>
      </c>
      <c r="I18" s="347">
        <v>546</v>
      </c>
      <c r="J18" s="347">
        <v>1518</v>
      </c>
      <c r="K18" s="347">
        <v>1600128</v>
      </c>
      <c r="L18" s="220"/>
      <c r="M18" s="109"/>
      <c r="N18" s="223"/>
      <c r="O18" s="111"/>
      <c r="P18" s="111"/>
      <c r="Q18" s="112"/>
      <c r="R18" s="112"/>
      <c r="S18" s="90"/>
    </row>
    <row r="19" spans="1:19" ht="17.25" customHeight="1">
      <c r="A19" s="555" t="s">
        <v>75</v>
      </c>
      <c r="B19" s="567"/>
      <c r="C19" s="347">
        <v>1329</v>
      </c>
      <c r="D19" s="347">
        <v>6080</v>
      </c>
      <c r="E19" s="347">
        <v>12031728</v>
      </c>
      <c r="F19" s="347">
        <v>196</v>
      </c>
      <c r="G19" s="347">
        <v>1382</v>
      </c>
      <c r="H19" s="347">
        <v>4751680</v>
      </c>
      <c r="I19" s="347">
        <v>1133</v>
      </c>
      <c r="J19" s="347">
        <v>4698</v>
      </c>
      <c r="K19" s="347">
        <v>7280048</v>
      </c>
      <c r="L19" s="220"/>
      <c r="M19" s="555" t="s">
        <v>296</v>
      </c>
      <c r="N19" s="556"/>
      <c r="O19" s="111">
        <v>526</v>
      </c>
      <c r="P19" s="111">
        <v>492</v>
      </c>
      <c r="Q19" s="112">
        <f>100*O19/O$9</f>
        <v>10.111495578623606</v>
      </c>
      <c r="R19" s="112">
        <f>100*P19/P$9</f>
        <v>10.110974106041924</v>
      </c>
      <c r="S19" s="90">
        <f>100*(P19-O19)/O19</f>
        <v>-6.4638783269961975</v>
      </c>
    </row>
    <row r="20" spans="1:19" ht="17.25" customHeight="1">
      <c r="A20" s="555" t="s">
        <v>76</v>
      </c>
      <c r="B20" s="567"/>
      <c r="C20" s="347">
        <v>619</v>
      </c>
      <c r="D20" s="347">
        <v>2316</v>
      </c>
      <c r="E20" s="347">
        <v>3975444</v>
      </c>
      <c r="F20" s="347">
        <v>74</v>
      </c>
      <c r="G20" s="347">
        <v>344</v>
      </c>
      <c r="H20" s="347">
        <v>1162991</v>
      </c>
      <c r="I20" s="347">
        <v>545</v>
      </c>
      <c r="J20" s="347">
        <v>1972</v>
      </c>
      <c r="K20" s="347">
        <v>2812453</v>
      </c>
      <c r="L20" s="220"/>
      <c r="M20" s="109"/>
      <c r="N20" s="223"/>
      <c r="O20" s="111"/>
      <c r="P20" s="111"/>
      <c r="Q20" s="112"/>
      <c r="R20" s="112"/>
      <c r="S20" s="90"/>
    </row>
    <row r="21" spans="1:19" ht="17.25" customHeight="1">
      <c r="A21" s="555" t="s">
        <v>77</v>
      </c>
      <c r="B21" s="567"/>
      <c r="C21" s="347">
        <v>651</v>
      </c>
      <c r="D21" s="347">
        <v>3662</v>
      </c>
      <c r="E21" s="347">
        <v>10189064</v>
      </c>
      <c r="F21" s="347">
        <v>114</v>
      </c>
      <c r="G21" s="347">
        <v>1023</v>
      </c>
      <c r="H21" s="347">
        <v>5741439</v>
      </c>
      <c r="I21" s="347">
        <v>537</v>
      </c>
      <c r="J21" s="347">
        <v>2639</v>
      </c>
      <c r="K21" s="347">
        <v>4447625</v>
      </c>
      <c r="L21" s="220"/>
      <c r="M21" s="555" t="s">
        <v>297</v>
      </c>
      <c r="N21" s="556"/>
      <c r="O21" s="111">
        <v>1903</v>
      </c>
      <c r="P21" s="111">
        <v>1623</v>
      </c>
      <c r="Q21" s="112">
        <f>100*O21/O$9</f>
        <v>36.58208381391773</v>
      </c>
      <c r="R21" s="112">
        <f>100*P21/P$9</f>
        <v>33.353884093711464</v>
      </c>
      <c r="S21" s="90">
        <f>100*(P21-O21)/O21</f>
        <v>-14.713610089332633</v>
      </c>
    </row>
    <row r="22" spans="1:19" ht="17.25" customHeight="1">
      <c r="A22" s="217"/>
      <c r="B22" s="219"/>
      <c r="C22" s="346"/>
      <c r="D22" s="346"/>
      <c r="E22" s="346"/>
      <c r="F22" s="346"/>
      <c r="G22" s="346"/>
      <c r="H22" s="346"/>
      <c r="I22" s="346"/>
      <c r="J22" s="346"/>
      <c r="K22" s="346"/>
      <c r="L22" s="220"/>
      <c r="M22" s="109"/>
      <c r="N22" s="223"/>
      <c r="O22" s="111"/>
      <c r="P22" s="111"/>
      <c r="Q22" s="112"/>
      <c r="R22" s="112"/>
      <c r="S22" s="90"/>
    </row>
    <row r="23" spans="1:19" ht="17.25" customHeight="1">
      <c r="A23" s="361" t="s">
        <v>78</v>
      </c>
      <c r="B23" s="512"/>
      <c r="C23" s="345">
        <f>SUM(C24)</f>
        <v>253</v>
      </c>
      <c r="D23" s="345">
        <f aca="true" t="shared" si="4" ref="D23:K23">SUM(D24)</f>
        <v>1163</v>
      </c>
      <c r="E23" s="345">
        <f t="shared" si="4"/>
        <v>2926022</v>
      </c>
      <c r="F23" s="345">
        <f t="shared" si="4"/>
        <v>74</v>
      </c>
      <c r="G23" s="345">
        <f t="shared" si="4"/>
        <v>570</v>
      </c>
      <c r="H23" s="345">
        <f t="shared" si="4"/>
        <v>2053163</v>
      </c>
      <c r="I23" s="345">
        <f t="shared" si="4"/>
        <v>179</v>
      </c>
      <c r="J23" s="345">
        <f t="shared" si="4"/>
        <v>593</v>
      </c>
      <c r="K23" s="345">
        <f t="shared" si="4"/>
        <v>872859</v>
      </c>
      <c r="L23" s="220"/>
      <c r="M23" s="555" t="s">
        <v>298</v>
      </c>
      <c r="N23" s="556"/>
      <c r="O23" s="225">
        <v>318</v>
      </c>
      <c r="P23" s="225">
        <v>289</v>
      </c>
      <c r="Q23" s="112">
        <f>100*O23/O$9</f>
        <v>6.113033448673587</v>
      </c>
      <c r="R23" s="112">
        <f>100*P23/P$9</f>
        <v>5.939169749280723</v>
      </c>
      <c r="S23" s="90">
        <f>100*(P23-O23)/O23</f>
        <v>-9.119496855345911</v>
      </c>
    </row>
    <row r="24" spans="1:19" ht="17.25" customHeight="1">
      <c r="A24" s="16"/>
      <c r="B24" s="148" t="s">
        <v>79</v>
      </c>
      <c r="C24" s="347">
        <v>253</v>
      </c>
      <c r="D24" s="347">
        <v>1163</v>
      </c>
      <c r="E24" s="347">
        <v>2926022</v>
      </c>
      <c r="F24" s="348">
        <v>74</v>
      </c>
      <c r="G24" s="348">
        <v>570</v>
      </c>
      <c r="H24" s="348">
        <v>2053163</v>
      </c>
      <c r="I24" s="348">
        <v>179</v>
      </c>
      <c r="J24" s="348">
        <v>593</v>
      </c>
      <c r="K24" s="348">
        <v>872859</v>
      </c>
      <c r="L24" s="220"/>
      <c r="M24" s="226"/>
      <c r="N24" s="227"/>
      <c r="O24" s="113"/>
      <c r="P24" s="113"/>
      <c r="Q24" s="114"/>
      <c r="R24" s="114"/>
      <c r="S24" s="115"/>
    </row>
    <row r="25" spans="1:19" ht="17.25" customHeight="1">
      <c r="A25" s="16"/>
      <c r="B25" s="148"/>
      <c r="C25" s="346"/>
      <c r="D25" s="346"/>
      <c r="E25" s="346"/>
      <c r="F25" s="346"/>
      <c r="G25" s="346"/>
      <c r="H25" s="346"/>
      <c r="I25" s="346"/>
      <c r="J25" s="346"/>
      <c r="K25" s="346"/>
      <c r="L25" s="220"/>
      <c r="M25" s="118" t="s">
        <v>348</v>
      </c>
      <c r="N25" s="220"/>
      <c r="O25" s="149"/>
      <c r="P25" s="228"/>
      <c r="Q25" s="228"/>
      <c r="R25" s="228"/>
      <c r="S25" s="228"/>
    </row>
    <row r="26" spans="1:19" ht="17.25" customHeight="1">
      <c r="A26" s="361" t="s">
        <v>80</v>
      </c>
      <c r="B26" s="512"/>
      <c r="C26" s="345">
        <f>SUM(C27:C30)</f>
        <v>715</v>
      </c>
      <c r="D26" s="345">
        <f aca="true" t="shared" si="5" ref="D26:K26">SUM(D27:D30)</f>
        <v>2800</v>
      </c>
      <c r="E26" s="345">
        <f t="shared" si="5"/>
        <v>5257966</v>
      </c>
      <c r="F26" s="345">
        <f t="shared" si="5"/>
        <v>139</v>
      </c>
      <c r="G26" s="345">
        <f t="shared" si="5"/>
        <v>752</v>
      </c>
      <c r="H26" s="345">
        <f t="shared" si="5"/>
        <v>2257998</v>
      </c>
      <c r="I26" s="345">
        <f t="shared" si="5"/>
        <v>576</v>
      </c>
      <c r="J26" s="345">
        <f t="shared" si="5"/>
        <v>2048</v>
      </c>
      <c r="K26" s="345">
        <f t="shared" si="5"/>
        <v>2999968</v>
      </c>
      <c r="L26" s="220"/>
      <c r="M26" s="220"/>
      <c r="N26" s="220"/>
      <c r="O26" s="149"/>
      <c r="P26" s="109"/>
      <c r="Q26" s="109"/>
      <c r="R26" s="228"/>
      <c r="S26" s="220"/>
    </row>
    <row r="27" spans="1:19" ht="17.25" customHeight="1">
      <c r="A27" s="16"/>
      <c r="B27" s="148" t="s">
        <v>81</v>
      </c>
      <c r="C27" s="347">
        <v>195</v>
      </c>
      <c r="D27" s="347">
        <v>798</v>
      </c>
      <c r="E27" s="347">
        <v>1218649</v>
      </c>
      <c r="F27" s="348">
        <v>20</v>
      </c>
      <c r="G27" s="348">
        <v>145</v>
      </c>
      <c r="H27" s="348">
        <v>249072</v>
      </c>
      <c r="I27" s="348">
        <v>175</v>
      </c>
      <c r="J27" s="348">
        <v>653</v>
      </c>
      <c r="K27" s="348">
        <v>969577</v>
      </c>
      <c r="L27" s="220"/>
      <c r="M27" s="220"/>
      <c r="N27" s="220"/>
      <c r="O27" s="228"/>
      <c r="P27" s="228"/>
      <c r="Q27" s="228"/>
      <c r="R27" s="228"/>
      <c r="S27" s="228"/>
    </row>
    <row r="28" spans="1:19" ht="17.25" customHeight="1">
      <c r="A28" s="16"/>
      <c r="B28" s="148" t="s">
        <v>82</v>
      </c>
      <c r="C28" s="347">
        <v>323</v>
      </c>
      <c r="D28" s="347">
        <v>1384</v>
      </c>
      <c r="E28" s="347">
        <v>3106376</v>
      </c>
      <c r="F28" s="348">
        <v>105</v>
      </c>
      <c r="G28" s="348">
        <v>551</v>
      </c>
      <c r="H28" s="348">
        <v>1826417</v>
      </c>
      <c r="I28" s="348">
        <v>218</v>
      </c>
      <c r="J28" s="348">
        <v>833</v>
      </c>
      <c r="K28" s="348">
        <v>1279959</v>
      </c>
      <c r="L28" s="220"/>
      <c r="M28" s="584" t="s">
        <v>475</v>
      </c>
      <c r="N28" s="449"/>
      <c r="O28" s="449"/>
      <c r="P28" s="449"/>
      <c r="Q28" s="449"/>
      <c r="R28" s="449"/>
      <c r="S28" s="449"/>
    </row>
    <row r="29" spans="1:19" ht="17.25" customHeight="1" thickBot="1">
      <c r="A29" s="16"/>
      <c r="B29" s="148" t="s">
        <v>83</v>
      </c>
      <c r="C29" s="347">
        <v>153</v>
      </c>
      <c r="D29" s="347">
        <v>478</v>
      </c>
      <c r="E29" s="347">
        <v>686522</v>
      </c>
      <c r="F29" s="348">
        <v>10</v>
      </c>
      <c r="G29" s="348">
        <v>47</v>
      </c>
      <c r="H29" s="348">
        <v>105690</v>
      </c>
      <c r="I29" s="348">
        <v>143</v>
      </c>
      <c r="J29" s="348">
        <v>431</v>
      </c>
      <c r="K29" s="348">
        <v>580832</v>
      </c>
      <c r="L29" s="220"/>
      <c r="M29" s="119"/>
      <c r="N29" s="119"/>
      <c r="O29" s="143"/>
      <c r="P29" s="143"/>
      <c r="Q29" s="143"/>
      <c r="R29" s="143"/>
      <c r="S29" s="218"/>
    </row>
    <row r="30" spans="1:19" ht="17.25" customHeight="1">
      <c r="A30" s="16"/>
      <c r="B30" s="148" t="s">
        <v>84</v>
      </c>
      <c r="C30" s="347">
        <v>44</v>
      </c>
      <c r="D30" s="347">
        <v>140</v>
      </c>
      <c r="E30" s="347">
        <v>246419</v>
      </c>
      <c r="F30" s="348">
        <v>4</v>
      </c>
      <c r="G30" s="348">
        <v>9</v>
      </c>
      <c r="H30" s="348">
        <v>76819</v>
      </c>
      <c r="I30" s="348">
        <v>40</v>
      </c>
      <c r="J30" s="348">
        <v>131</v>
      </c>
      <c r="K30" s="348">
        <v>169600</v>
      </c>
      <c r="L30" s="220"/>
      <c r="M30" s="376" t="s">
        <v>288</v>
      </c>
      <c r="N30" s="377"/>
      <c r="O30" s="568" t="s">
        <v>476</v>
      </c>
      <c r="P30" s="559"/>
      <c r="Q30" s="560" t="s">
        <v>477</v>
      </c>
      <c r="R30" s="561"/>
      <c r="S30" s="231" t="s">
        <v>390</v>
      </c>
    </row>
    <row r="31" spans="1:19" ht="17.25" customHeight="1">
      <c r="A31" s="16"/>
      <c r="B31" s="148"/>
      <c r="C31" s="346"/>
      <c r="D31" s="346"/>
      <c r="E31" s="346"/>
      <c r="F31" s="346"/>
      <c r="G31" s="346"/>
      <c r="H31" s="346"/>
      <c r="I31" s="346"/>
      <c r="J31" s="346"/>
      <c r="K31" s="346"/>
      <c r="L31" s="220"/>
      <c r="M31" s="449"/>
      <c r="N31" s="379"/>
      <c r="O31" s="562" t="s">
        <v>388</v>
      </c>
      <c r="P31" s="553" t="s">
        <v>287</v>
      </c>
      <c r="Q31" s="562" t="s">
        <v>388</v>
      </c>
      <c r="R31" s="553" t="s">
        <v>287</v>
      </c>
      <c r="S31" s="588" t="s">
        <v>473</v>
      </c>
    </row>
    <row r="32" spans="1:19" ht="17.25" customHeight="1">
      <c r="A32" s="361" t="s">
        <v>85</v>
      </c>
      <c r="B32" s="512"/>
      <c r="C32" s="345">
        <f>SUM(C33:C40)</f>
        <v>1142</v>
      </c>
      <c r="D32" s="345">
        <f aca="true" t="shared" si="6" ref="D32:K32">SUM(D33:D40)</f>
        <v>6467</v>
      </c>
      <c r="E32" s="345">
        <f t="shared" si="6"/>
        <v>18679646</v>
      </c>
      <c r="F32" s="345">
        <f t="shared" si="6"/>
        <v>181</v>
      </c>
      <c r="G32" s="345">
        <f t="shared" si="6"/>
        <v>1958</v>
      </c>
      <c r="H32" s="345">
        <f t="shared" si="6"/>
        <v>10647802</v>
      </c>
      <c r="I32" s="345">
        <f t="shared" si="6"/>
        <v>961</v>
      </c>
      <c r="J32" s="345">
        <f t="shared" si="6"/>
        <v>4509</v>
      </c>
      <c r="K32" s="345">
        <f t="shared" si="6"/>
        <v>8031844</v>
      </c>
      <c r="L32" s="220"/>
      <c r="M32" s="380"/>
      <c r="N32" s="381"/>
      <c r="O32" s="563"/>
      <c r="P32" s="554"/>
      <c r="Q32" s="563"/>
      <c r="R32" s="554"/>
      <c r="S32" s="589"/>
    </row>
    <row r="33" spans="1:19" ht="17.25" customHeight="1">
      <c r="A33" s="16"/>
      <c r="B33" s="148" t="s">
        <v>86</v>
      </c>
      <c r="C33" s="347">
        <v>244</v>
      </c>
      <c r="D33" s="347">
        <v>807</v>
      </c>
      <c r="E33" s="347">
        <v>1402522</v>
      </c>
      <c r="F33" s="348">
        <v>26</v>
      </c>
      <c r="G33" s="348">
        <v>140</v>
      </c>
      <c r="H33" s="348">
        <v>609584</v>
      </c>
      <c r="I33" s="348">
        <v>218</v>
      </c>
      <c r="J33" s="348">
        <v>667</v>
      </c>
      <c r="K33" s="348">
        <v>792938</v>
      </c>
      <c r="L33" s="220"/>
      <c r="M33" s="149"/>
      <c r="N33" s="205"/>
      <c r="O33" s="111"/>
      <c r="P33" s="111"/>
      <c r="Q33" s="112"/>
      <c r="R33" s="112"/>
      <c r="S33" s="224"/>
    </row>
    <row r="34" spans="1:19" ht="17.25" customHeight="1">
      <c r="A34" s="16"/>
      <c r="B34" s="148" t="s">
        <v>87</v>
      </c>
      <c r="C34" s="347">
        <v>278</v>
      </c>
      <c r="D34" s="347">
        <v>1079</v>
      </c>
      <c r="E34" s="347">
        <v>1890788</v>
      </c>
      <c r="F34" s="348">
        <v>19</v>
      </c>
      <c r="G34" s="348">
        <v>129</v>
      </c>
      <c r="H34" s="348">
        <v>573648</v>
      </c>
      <c r="I34" s="348">
        <v>259</v>
      </c>
      <c r="J34" s="348">
        <v>950</v>
      </c>
      <c r="K34" s="348">
        <v>1317140</v>
      </c>
      <c r="L34" s="220"/>
      <c r="M34" s="555" t="s">
        <v>289</v>
      </c>
      <c r="N34" s="557"/>
      <c r="O34" s="111">
        <f>SUM(O36,O42,O44,O46,O48)</f>
        <v>17417</v>
      </c>
      <c r="P34" s="111">
        <f>SUM(P36,P42,P44,P46,P48)</f>
        <v>18417</v>
      </c>
      <c r="Q34" s="112">
        <f>100*O34/O$34</f>
        <v>100</v>
      </c>
      <c r="R34" s="112">
        <f>100*P34/P$34</f>
        <v>100</v>
      </c>
      <c r="S34" s="90">
        <f>100*(P34-O34)/O34</f>
        <v>5.741516908767296</v>
      </c>
    </row>
    <row r="35" spans="1:19" ht="17.25" customHeight="1">
      <c r="A35" s="16"/>
      <c r="B35" s="148" t="s">
        <v>88</v>
      </c>
      <c r="C35" s="347">
        <v>488</v>
      </c>
      <c r="D35" s="347">
        <v>4220</v>
      </c>
      <c r="E35" s="347">
        <v>14979706</v>
      </c>
      <c r="F35" s="348">
        <v>133</v>
      </c>
      <c r="G35" s="348">
        <v>1682</v>
      </c>
      <c r="H35" s="348">
        <v>9457411</v>
      </c>
      <c r="I35" s="348">
        <v>355</v>
      </c>
      <c r="J35" s="348">
        <v>2538</v>
      </c>
      <c r="K35" s="348">
        <v>5522295</v>
      </c>
      <c r="L35" s="220"/>
      <c r="M35" s="149"/>
      <c r="N35" s="205"/>
      <c r="O35" s="111"/>
      <c r="P35" s="111"/>
      <c r="Q35" s="112"/>
      <c r="R35" s="112"/>
      <c r="S35" s="90"/>
    </row>
    <row r="36" spans="1:20" ht="17.25" customHeight="1">
      <c r="A36" s="16"/>
      <c r="B36" s="148" t="s">
        <v>89</v>
      </c>
      <c r="C36" s="347">
        <v>11</v>
      </c>
      <c r="D36" s="347">
        <v>21</v>
      </c>
      <c r="E36" s="347">
        <v>25868</v>
      </c>
      <c r="F36" s="349" t="s">
        <v>158</v>
      </c>
      <c r="G36" s="349" t="s">
        <v>158</v>
      </c>
      <c r="H36" s="349" t="s">
        <v>158</v>
      </c>
      <c r="I36" s="348">
        <v>11</v>
      </c>
      <c r="J36" s="349">
        <v>21</v>
      </c>
      <c r="K36" s="349">
        <v>25868</v>
      </c>
      <c r="L36" s="220"/>
      <c r="M36" s="555" t="s">
        <v>290</v>
      </c>
      <c r="N36" s="556"/>
      <c r="O36" s="111">
        <f>SUM(O37:O40)</f>
        <v>8288</v>
      </c>
      <c r="P36" s="111">
        <f>SUM(P37:P40)</f>
        <v>9581</v>
      </c>
      <c r="Q36" s="112">
        <f aca="true" t="shared" si="7" ref="Q36:R40">100*O36/O$34</f>
        <v>47.585692139863355</v>
      </c>
      <c r="R36" s="112">
        <f t="shared" si="7"/>
        <v>52.02258782646468</v>
      </c>
      <c r="S36" s="90">
        <f>100*(P36-O36)/O36</f>
        <v>15.600868725868725</v>
      </c>
      <c r="T36" s="112"/>
    </row>
    <row r="37" spans="1:19" ht="17.25" customHeight="1">
      <c r="A37" s="16"/>
      <c r="B37" s="148" t="s">
        <v>90</v>
      </c>
      <c r="C37" s="347">
        <v>32</v>
      </c>
      <c r="D37" s="347">
        <v>100</v>
      </c>
      <c r="E37" s="347">
        <v>100526</v>
      </c>
      <c r="F37" s="348" t="s">
        <v>158</v>
      </c>
      <c r="G37" s="349" t="s">
        <v>158</v>
      </c>
      <c r="H37" s="349" t="s">
        <v>158</v>
      </c>
      <c r="I37" s="348">
        <v>32</v>
      </c>
      <c r="J37" s="349">
        <v>100</v>
      </c>
      <c r="K37" s="349">
        <v>100526</v>
      </c>
      <c r="L37" s="220"/>
      <c r="M37" s="109"/>
      <c r="N37" s="221" t="s">
        <v>291</v>
      </c>
      <c r="O37" s="111">
        <v>3350</v>
      </c>
      <c r="P37" s="111">
        <v>2983</v>
      </c>
      <c r="Q37" s="112">
        <f t="shared" si="7"/>
        <v>19.23408164437044</v>
      </c>
      <c r="R37" s="112">
        <f t="shared" si="7"/>
        <v>16.196991909648695</v>
      </c>
      <c r="S37" s="90">
        <f>100*(P37-O37)/O37</f>
        <v>-10.955223880597014</v>
      </c>
    </row>
    <row r="38" spans="1:19" ht="17.25" customHeight="1">
      <c r="A38" s="16"/>
      <c r="B38" s="148" t="s">
        <v>91</v>
      </c>
      <c r="C38" s="347">
        <v>37</v>
      </c>
      <c r="D38" s="347">
        <v>101</v>
      </c>
      <c r="E38" s="347">
        <v>105839</v>
      </c>
      <c r="F38" s="348">
        <v>3</v>
      </c>
      <c r="G38" s="349">
        <v>7</v>
      </c>
      <c r="H38" s="349">
        <v>7159</v>
      </c>
      <c r="I38" s="348">
        <v>34</v>
      </c>
      <c r="J38" s="349">
        <v>94</v>
      </c>
      <c r="K38" s="349">
        <v>98680</v>
      </c>
      <c r="L38" s="220"/>
      <c r="M38" s="109"/>
      <c r="N38" s="221" t="s">
        <v>292</v>
      </c>
      <c r="O38" s="111">
        <v>1746</v>
      </c>
      <c r="P38" s="111">
        <v>2280</v>
      </c>
      <c r="Q38" s="112">
        <f t="shared" si="7"/>
        <v>10.024688522707699</v>
      </c>
      <c r="R38" s="112">
        <f t="shared" si="7"/>
        <v>12.379866427756964</v>
      </c>
      <c r="S38" s="90">
        <f>100*(P38-O38)/O38</f>
        <v>30.584192439862544</v>
      </c>
    </row>
    <row r="39" spans="1:19" ht="17.25" customHeight="1">
      <c r="A39" s="16"/>
      <c r="B39" s="148" t="s">
        <v>92</v>
      </c>
      <c r="C39" s="347">
        <v>13</v>
      </c>
      <c r="D39" s="347">
        <v>33</v>
      </c>
      <c r="E39" s="347">
        <v>55170</v>
      </c>
      <c r="F39" s="349" t="s">
        <v>158</v>
      </c>
      <c r="G39" s="349" t="s">
        <v>158</v>
      </c>
      <c r="H39" s="349" t="s">
        <v>158</v>
      </c>
      <c r="I39" s="348">
        <v>13</v>
      </c>
      <c r="J39" s="348">
        <v>33</v>
      </c>
      <c r="K39" s="348">
        <v>55170</v>
      </c>
      <c r="L39" s="220"/>
      <c r="M39" s="109"/>
      <c r="N39" s="221" t="s">
        <v>293</v>
      </c>
      <c r="O39" s="111">
        <v>1447</v>
      </c>
      <c r="P39" s="111">
        <v>1985</v>
      </c>
      <c r="Q39" s="112">
        <f t="shared" si="7"/>
        <v>8.307974966986277</v>
      </c>
      <c r="R39" s="112">
        <f t="shared" si="7"/>
        <v>10.77808546451648</v>
      </c>
      <c r="S39" s="90">
        <f>100*(P39-O39)/O39</f>
        <v>37.180373185901864</v>
      </c>
    </row>
    <row r="40" spans="1:19" ht="17.25" customHeight="1">
      <c r="A40" s="16"/>
      <c r="B40" s="148" t="s">
        <v>93</v>
      </c>
      <c r="C40" s="347">
        <v>39</v>
      </c>
      <c r="D40" s="347">
        <v>106</v>
      </c>
      <c r="E40" s="347">
        <v>119227</v>
      </c>
      <c r="F40" s="349" t="s">
        <v>158</v>
      </c>
      <c r="G40" s="349" t="s">
        <v>561</v>
      </c>
      <c r="H40" s="349" t="s">
        <v>158</v>
      </c>
      <c r="I40" s="348">
        <v>39</v>
      </c>
      <c r="J40" s="349">
        <v>106</v>
      </c>
      <c r="K40" s="349">
        <v>119227</v>
      </c>
      <c r="L40" s="220"/>
      <c r="M40" s="109"/>
      <c r="N40" s="221" t="s">
        <v>294</v>
      </c>
      <c r="O40" s="111">
        <v>1745</v>
      </c>
      <c r="P40" s="111">
        <v>2333</v>
      </c>
      <c r="Q40" s="112">
        <f t="shared" si="7"/>
        <v>10.018947005798932</v>
      </c>
      <c r="R40" s="112">
        <f t="shared" si="7"/>
        <v>12.667644024542541</v>
      </c>
      <c r="S40" s="90">
        <f>100*(P40-O40)/O40</f>
        <v>33.69627507163324</v>
      </c>
    </row>
    <row r="41" spans="1:19" ht="17.25" customHeight="1">
      <c r="A41" s="16"/>
      <c r="B41" s="148"/>
      <c r="C41" s="346"/>
      <c r="D41" s="346"/>
      <c r="E41" s="346"/>
      <c r="F41" s="346"/>
      <c r="G41" s="346"/>
      <c r="H41" s="346"/>
      <c r="I41" s="346"/>
      <c r="J41" s="346"/>
      <c r="K41" s="346"/>
      <c r="L41" s="220"/>
      <c r="M41" s="109"/>
      <c r="N41" s="223"/>
      <c r="O41" s="111"/>
      <c r="P41" s="111"/>
      <c r="Q41" s="112"/>
      <c r="R41" s="112"/>
      <c r="S41" s="90"/>
    </row>
    <row r="42" spans="1:19" ht="17.25" customHeight="1">
      <c r="A42" s="361" t="s">
        <v>94</v>
      </c>
      <c r="B42" s="512"/>
      <c r="C42" s="345">
        <f>SUM(C43:C47)</f>
        <v>987</v>
      </c>
      <c r="D42" s="345">
        <f aca="true" t="shared" si="8" ref="D42:K42">SUM(D43:D47)</f>
        <v>3837</v>
      </c>
      <c r="E42" s="345">
        <f t="shared" si="8"/>
        <v>7454023</v>
      </c>
      <c r="F42" s="345">
        <f t="shared" si="8"/>
        <v>69</v>
      </c>
      <c r="G42" s="345">
        <f t="shared" si="8"/>
        <v>443</v>
      </c>
      <c r="H42" s="345">
        <f t="shared" si="8"/>
        <v>2361371</v>
      </c>
      <c r="I42" s="345">
        <f t="shared" si="8"/>
        <v>918</v>
      </c>
      <c r="J42" s="345">
        <f t="shared" si="8"/>
        <v>3394</v>
      </c>
      <c r="K42" s="345">
        <f t="shared" si="8"/>
        <v>5092652</v>
      </c>
      <c r="L42" s="220"/>
      <c r="M42" s="555" t="s">
        <v>295</v>
      </c>
      <c r="N42" s="556"/>
      <c r="O42" s="111">
        <v>1557</v>
      </c>
      <c r="P42" s="111">
        <v>1707</v>
      </c>
      <c r="Q42" s="112">
        <f>100*O42/O$34</f>
        <v>8.93954182695068</v>
      </c>
      <c r="R42" s="112">
        <f>100*P42/P$34</f>
        <v>9.268610522886464</v>
      </c>
      <c r="S42" s="90">
        <f>100*(P42-O42)/O42</f>
        <v>9.633911368015415</v>
      </c>
    </row>
    <row r="43" spans="1:19" ht="17.25" customHeight="1">
      <c r="A43" s="16"/>
      <c r="B43" s="148" t="s">
        <v>95</v>
      </c>
      <c r="C43" s="347">
        <v>287</v>
      </c>
      <c r="D43" s="347">
        <v>1207</v>
      </c>
      <c r="E43" s="347">
        <v>2324995</v>
      </c>
      <c r="F43" s="348">
        <v>20</v>
      </c>
      <c r="G43" s="348">
        <v>154</v>
      </c>
      <c r="H43" s="348">
        <v>702082</v>
      </c>
      <c r="I43" s="348">
        <v>267</v>
      </c>
      <c r="J43" s="348">
        <v>1053</v>
      </c>
      <c r="K43" s="348">
        <v>1622913</v>
      </c>
      <c r="L43" s="220"/>
      <c r="M43" s="109"/>
      <c r="N43" s="223"/>
      <c r="O43" s="111"/>
      <c r="P43" s="111"/>
      <c r="Q43" s="112"/>
      <c r="R43" s="112"/>
      <c r="S43" s="90"/>
    </row>
    <row r="44" spans="1:19" ht="17.25" customHeight="1">
      <c r="A44" s="16"/>
      <c r="B44" s="148" t="s">
        <v>96</v>
      </c>
      <c r="C44" s="347">
        <v>179</v>
      </c>
      <c r="D44" s="347">
        <v>663</v>
      </c>
      <c r="E44" s="347">
        <v>1141350</v>
      </c>
      <c r="F44" s="348">
        <v>9</v>
      </c>
      <c r="G44" s="348">
        <v>82</v>
      </c>
      <c r="H44" s="348">
        <v>276665</v>
      </c>
      <c r="I44" s="348">
        <v>170</v>
      </c>
      <c r="J44" s="348">
        <v>581</v>
      </c>
      <c r="K44" s="348">
        <v>864685</v>
      </c>
      <c r="L44" s="220"/>
      <c r="M44" s="555" t="s">
        <v>296</v>
      </c>
      <c r="N44" s="556"/>
      <c r="O44" s="111">
        <v>1679</v>
      </c>
      <c r="P44" s="111">
        <v>1625</v>
      </c>
      <c r="Q44" s="112">
        <f>100*O44/O$34</f>
        <v>9.64000688982029</v>
      </c>
      <c r="R44" s="112">
        <f>100*P44/P$34</f>
        <v>8.82336971276538</v>
      </c>
      <c r="S44" s="90">
        <f>100*(P44-O44)/O44</f>
        <v>-3.2162001191185228</v>
      </c>
    </row>
    <row r="45" spans="1:19" ht="17.25" customHeight="1">
      <c r="A45" s="16"/>
      <c r="B45" s="148" t="s">
        <v>97</v>
      </c>
      <c r="C45" s="347">
        <v>157</v>
      </c>
      <c r="D45" s="347">
        <v>588</v>
      </c>
      <c r="E45" s="347">
        <v>1510162</v>
      </c>
      <c r="F45" s="348">
        <v>16</v>
      </c>
      <c r="G45" s="348">
        <v>87</v>
      </c>
      <c r="H45" s="348">
        <v>828492</v>
      </c>
      <c r="I45" s="348">
        <v>141</v>
      </c>
      <c r="J45" s="348">
        <v>501</v>
      </c>
      <c r="K45" s="348">
        <v>681670</v>
      </c>
      <c r="L45" s="220"/>
      <c r="M45" s="109"/>
      <c r="N45" s="223"/>
      <c r="O45" s="111"/>
      <c r="P45" s="111"/>
      <c r="Q45" s="112"/>
      <c r="R45" s="112"/>
      <c r="S45" s="90"/>
    </row>
    <row r="46" spans="1:19" ht="17.25" customHeight="1">
      <c r="A46" s="16"/>
      <c r="B46" s="148" t="s">
        <v>98</v>
      </c>
      <c r="C46" s="347">
        <v>143</v>
      </c>
      <c r="D46" s="347">
        <v>548</v>
      </c>
      <c r="E46" s="347">
        <v>980221</v>
      </c>
      <c r="F46" s="348">
        <v>10</v>
      </c>
      <c r="G46" s="348">
        <v>61</v>
      </c>
      <c r="H46" s="348">
        <v>273542</v>
      </c>
      <c r="I46" s="348">
        <v>133</v>
      </c>
      <c r="J46" s="348">
        <v>487</v>
      </c>
      <c r="K46" s="348">
        <v>706679</v>
      </c>
      <c r="L46" s="220"/>
      <c r="M46" s="555" t="s">
        <v>297</v>
      </c>
      <c r="N46" s="556"/>
      <c r="O46" s="111">
        <v>4847</v>
      </c>
      <c r="P46" s="111">
        <v>4162</v>
      </c>
      <c r="Q46" s="112">
        <f>100*O46/O$34</f>
        <v>27.829132456795087</v>
      </c>
      <c r="R46" s="112">
        <f>100*P46/P$34</f>
        <v>22.598685996633545</v>
      </c>
      <c r="S46" s="90">
        <f>100*(P46-O46)/O46</f>
        <v>-14.132453063750773</v>
      </c>
    </row>
    <row r="47" spans="1:19" ht="17.25" customHeight="1">
      <c r="A47" s="16"/>
      <c r="B47" s="148" t="s">
        <v>99</v>
      </c>
      <c r="C47" s="347">
        <v>221</v>
      </c>
      <c r="D47" s="347">
        <v>831</v>
      </c>
      <c r="E47" s="347">
        <v>1497295</v>
      </c>
      <c r="F47" s="348">
        <v>14</v>
      </c>
      <c r="G47" s="348">
        <v>59</v>
      </c>
      <c r="H47" s="348">
        <v>280590</v>
      </c>
      <c r="I47" s="348">
        <v>207</v>
      </c>
      <c r="J47" s="348">
        <v>772</v>
      </c>
      <c r="K47" s="348">
        <v>1216705</v>
      </c>
      <c r="L47" s="220"/>
      <c r="M47" s="109"/>
      <c r="N47" s="223"/>
      <c r="O47" s="111"/>
      <c r="P47" s="111"/>
      <c r="Q47" s="112"/>
      <c r="R47" s="112"/>
      <c r="S47" s="90"/>
    </row>
    <row r="48" spans="1:19" ht="17.25" customHeight="1">
      <c r="A48" s="16"/>
      <c r="B48" s="148"/>
      <c r="C48" s="346"/>
      <c r="D48" s="346"/>
      <c r="E48" s="346"/>
      <c r="F48" s="346"/>
      <c r="G48" s="346"/>
      <c r="H48" s="346"/>
      <c r="I48" s="346"/>
      <c r="J48" s="346"/>
      <c r="K48" s="346"/>
      <c r="L48" s="220"/>
      <c r="M48" s="555" t="s">
        <v>298</v>
      </c>
      <c r="N48" s="556"/>
      <c r="O48" s="225">
        <v>1046</v>
      </c>
      <c r="P48" s="111">
        <v>1342</v>
      </c>
      <c r="Q48" s="112">
        <f>100*O48/O$34</f>
        <v>6.005626686570592</v>
      </c>
      <c r="R48" s="112">
        <f>100*P48/P$34</f>
        <v>7.286745941249932</v>
      </c>
      <c r="S48" s="90">
        <f>100*(P48-O48)/O48</f>
        <v>28.29827915869981</v>
      </c>
    </row>
    <row r="49" spans="1:19" ht="17.25" customHeight="1">
      <c r="A49" s="361" t="s">
        <v>100</v>
      </c>
      <c r="B49" s="512"/>
      <c r="C49" s="345">
        <f>SUM(C50:C53)</f>
        <v>783</v>
      </c>
      <c r="D49" s="345">
        <f aca="true" t="shared" si="9" ref="D49:K49">SUM(D50:D53)</f>
        <v>2257</v>
      </c>
      <c r="E49" s="345">
        <f t="shared" si="9"/>
        <v>3413310</v>
      </c>
      <c r="F49" s="345">
        <f t="shared" si="9"/>
        <v>41</v>
      </c>
      <c r="G49" s="345">
        <f t="shared" si="9"/>
        <v>194</v>
      </c>
      <c r="H49" s="345">
        <f t="shared" si="9"/>
        <v>1056753</v>
      </c>
      <c r="I49" s="345">
        <f t="shared" si="9"/>
        <v>742</v>
      </c>
      <c r="J49" s="345">
        <f t="shared" si="9"/>
        <v>2063</v>
      </c>
      <c r="K49" s="345">
        <f t="shared" si="9"/>
        <v>2356557</v>
      </c>
      <c r="L49" s="220"/>
      <c r="M49" s="226"/>
      <c r="N49" s="227"/>
      <c r="O49" s="113"/>
      <c r="P49" s="113"/>
      <c r="Q49" s="114"/>
      <c r="R49" s="114"/>
      <c r="S49" s="115"/>
    </row>
    <row r="50" spans="1:19" ht="17.25" customHeight="1">
      <c r="A50" s="222"/>
      <c r="B50" s="148" t="s">
        <v>101</v>
      </c>
      <c r="C50" s="347">
        <v>229</v>
      </c>
      <c r="D50" s="347">
        <v>641</v>
      </c>
      <c r="E50" s="347">
        <v>710590</v>
      </c>
      <c r="F50" s="348">
        <v>11</v>
      </c>
      <c r="G50" s="348">
        <v>28</v>
      </c>
      <c r="H50" s="348">
        <v>60427</v>
      </c>
      <c r="I50" s="348">
        <v>218</v>
      </c>
      <c r="J50" s="348">
        <v>613</v>
      </c>
      <c r="K50" s="348">
        <v>650163</v>
      </c>
      <c r="L50" s="220"/>
      <c r="M50" s="118" t="s">
        <v>348</v>
      </c>
      <c r="N50" s="220"/>
      <c r="O50" s="149"/>
      <c r="P50" s="109"/>
      <c r="Q50" s="109"/>
      <c r="R50" s="228"/>
      <c r="S50" s="220"/>
    </row>
    <row r="51" spans="1:19" ht="17.25" customHeight="1">
      <c r="A51" s="222"/>
      <c r="B51" s="148" t="s">
        <v>102</v>
      </c>
      <c r="C51" s="347">
        <v>111</v>
      </c>
      <c r="D51" s="347">
        <v>309</v>
      </c>
      <c r="E51" s="347">
        <v>572705</v>
      </c>
      <c r="F51" s="348">
        <v>6</v>
      </c>
      <c r="G51" s="348">
        <v>32</v>
      </c>
      <c r="H51" s="348">
        <v>197471</v>
      </c>
      <c r="I51" s="348">
        <v>105</v>
      </c>
      <c r="J51" s="348">
        <v>277</v>
      </c>
      <c r="K51" s="348">
        <v>375234</v>
      </c>
      <c r="L51" s="220"/>
      <c r="M51" s="220"/>
      <c r="N51" s="220"/>
      <c r="O51" s="149"/>
      <c r="P51" s="149"/>
      <c r="Q51" s="149"/>
      <c r="R51" s="149"/>
      <c r="S51" s="149"/>
    </row>
    <row r="52" spans="1:19" ht="17.25" customHeight="1">
      <c r="A52" s="222"/>
      <c r="B52" s="148" t="s">
        <v>103</v>
      </c>
      <c r="C52" s="347">
        <v>307</v>
      </c>
      <c r="D52" s="347">
        <v>889</v>
      </c>
      <c r="E52" s="347">
        <v>1074992</v>
      </c>
      <c r="F52" s="348">
        <v>14</v>
      </c>
      <c r="G52" s="348">
        <v>38</v>
      </c>
      <c r="H52" s="348">
        <v>62587</v>
      </c>
      <c r="I52" s="348">
        <v>293</v>
      </c>
      <c r="J52" s="348">
        <v>851</v>
      </c>
      <c r="K52" s="348">
        <v>1012405</v>
      </c>
      <c r="L52" s="220"/>
      <c r="M52" s="220"/>
      <c r="N52" s="220"/>
      <c r="O52" s="229"/>
      <c r="P52" s="27"/>
      <c r="Q52" s="27"/>
      <c r="R52" s="27"/>
      <c r="S52" s="27"/>
    </row>
    <row r="53" spans="1:19" ht="17.25" customHeight="1">
      <c r="A53" s="222"/>
      <c r="B53" s="148" t="s">
        <v>104</v>
      </c>
      <c r="C53" s="347">
        <v>136</v>
      </c>
      <c r="D53" s="347">
        <v>418</v>
      </c>
      <c r="E53" s="347">
        <v>1055023</v>
      </c>
      <c r="F53" s="348">
        <v>10</v>
      </c>
      <c r="G53" s="348">
        <v>96</v>
      </c>
      <c r="H53" s="348">
        <v>736268</v>
      </c>
      <c r="I53" s="348">
        <v>126</v>
      </c>
      <c r="J53" s="348">
        <v>322</v>
      </c>
      <c r="K53" s="348">
        <v>318755</v>
      </c>
      <c r="L53" s="220"/>
      <c r="M53" s="584" t="s">
        <v>478</v>
      </c>
      <c r="N53" s="449"/>
      <c r="O53" s="449"/>
      <c r="P53" s="449"/>
      <c r="Q53" s="449"/>
      <c r="R53" s="449"/>
      <c r="S53" s="449"/>
    </row>
    <row r="54" spans="1:19" ht="17.25" customHeight="1" thickBot="1">
      <c r="A54" s="222"/>
      <c r="B54" s="148"/>
      <c r="C54" s="346"/>
      <c r="D54" s="346"/>
      <c r="E54" s="346"/>
      <c r="F54" s="346"/>
      <c r="G54" s="346"/>
      <c r="H54" s="346"/>
      <c r="I54" s="346"/>
      <c r="J54" s="346"/>
      <c r="K54" s="346"/>
      <c r="L54" s="220"/>
      <c r="M54" s="119"/>
      <c r="N54" s="119"/>
      <c r="O54" s="143"/>
      <c r="P54" s="143"/>
      <c r="Q54" s="143"/>
      <c r="R54" s="143"/>
      <c r="S54" s="218"/>
    </row>
    <row r="55" spans="1:19" ht="17.25" customHeight="1">
      <c r="A55" s="361" t="s">
        <v>105</v>
      </c>
      <c r="B55" s="512"/>
      <c r="C55" s="345">
        <f>SUM(C56:C61)</f>
        <v>699</v>
      </c>
      <c r="D55" s="345">
        <f>SUM(D56:D61)</f>
        <v>2060</v>
      </c>
      <c r="E55" s="345">
        <f>SUM(E56:E61)</f>
        <v>2461802</v>
      </c>
      <c r="F55" s="345">
        <f>SUM(F56:F61)</f>
        <v>52</v>
      </c>
      <c r="G55" s="345">
        <v>184</v>
      </c>
      <c r="H55" s="345">
        <v>682882</v>
      </c>
      <c r="I55" s="345">
        <v>647</v>
      </c>
      <c r="J55" s="345">
        <v>1876</v>
      </c>
      <c r="K55" s="345">
        <v>1778920</v>
      </c>
      <c r="L55" s="220"/>
      <c r="M55" s="376" t="s">
        <v>288</v>
      </c>
      <c r="N55" s="377"/>
      <c r="O55" s="568" t="s">
        <v>476</v>
      </c>
      <c r="P55" s="559"/>
      <c r="Q55" s="560" t="s">
        <v>477</v>
      </c>
      <c r="R55" s="561"/>
      <c r="S55" s="564" t="s">
        <v>431</v>
      </c>
    </row>
    <row r="56" spans="1:19" ht="17.25" customHeight="1">
      <c r="A56" s="16"/>
      <c r="B56" s="148" t="s">
        <v>106</v>
      </c>
      <c r="C56" s="347">
        <v>110</v>
      </c>
      <c r="D56" s="347">
        <v>374</v>
      </c>
      <c r="E56" s="347">
        <v>561989</v>
      </c>
      <c r="F56" s="348">
        <v>7</v>
      </c>
      <c r="G56" s="348">
        <v>50</v>
      </c>
      <c r="H56" s="348">
        <v>180777</v>
      </c>
      <c r="I56" s="348">
        <v>103</v>
      </c>
      <c r="J56" s="348">
        <v>324</v>
      </c>
      <c r="K56" s="348">
        <v>381212</v>
      </c>
      <c r="L56" s="220"/>
      <c r="M56" s="449"/>
      <c r="N56" s="379"/>
      <c r="O56" s="562" t="s">
        <v>388</v>
      </c>
      <c r="P56" s="553" t="s">
        <v>287</v>
      </c>
      <c r="Q56" s="562" t="s">
        <v>388</v>
      </c>
      <c r="R56" s="553" t="s">
        <v>287</v>
      </c>
      <c r="S56" s="565"/>
    </row>
    <row r="57" spans="1:19" ht="17.25" customHeight="1">
      <c r="A57" s="16"/>
      <c r="B57" s="148" t="s">
        <v>107</v>
      </c>
      <c r="C57" s="347">
        <v>110</v>
      </c>
      <c r="D57" s="347">
        <v>340</v>
      </c>
      <c r="E57" s="347">
        <v>413182</v>
      </c>
      <c r="F57" s="348">
        <v>20</v>
      </c>
      <c r="G57" s="349">
        <v>49</v>
      </c>
      <c r="H57" s="349">
        <v>140087</v>
      </c>
      <c r="I57" s="348">
        <v>90</v>
      </c>
      <c r="J57" s="349">
        <v>291</v>
      </c>
      <c r="K57" s="349">
        <v>273095</v>
      </c>
      <c r="L57" s="220"/>
      <c r="M57" s="380"/>
      <c r="N57" s="381"/>
      <c r="O57" s="563"/>
      <c r="P57" s="554"/>
      <c r="Q57" s="563"/>
      <c r="R57" s="554"/>
      <c r="S57" s="566"/>
    </row>
    <row r="58" spans="1:19" ht="17.25" customHeight="1">
      <c r="A58" s="16"/>
      <c r="B58" s="148" t="s">
        <v>108</v>
      </c>
      <c r="C58" s="347">
        <v>164</v>
      </c>
      <c r="D58" s="347">
        <v>496</v>
      </c>
      <c r="E58" s="347">
        <v>502061</v>
      </c>
      <c r="F58" s="348">
        <v>7</v>
      </c>
      <c r="G58" s="348">
        <v>27</v>
      </c>
      <c r="H58" s="348">
        <v>69070</v>
      </c>
      <c r="I58" s="348">
        <v>157</v>
      </c>
      <c r="J58" s="348">
        <v>469</v>
      </c>
      <c r="K58" s="348">
        <v>432991</v>
      </c>
      <c r="L58" s="220"/>
      <c r="M58" s="149"/>
      <c r="N58" s="205"/>
      <c r="O58" s="111"/>
      <c r="P58" s="111"/>
      <c r="Q58" s="112"/>
      <c r="R58" s="112"/>
      <c r="S58" s="90"/>
    </row>
    <row r="59" spans="1:19" ht="17.25" customHeight="1">
      <c r="A59" s="16"/>
      <c r="B59" s="148" t="s">
        <v>109</v>
      </c>
      <c r="C59" s="347">
        <v>149</v>
      </c>
      <c r="D59" s="347">
        <v>390</v>
      </c>
      <c r="E59" s="347">
        <v>431982</v>
      </c>
      <c r="F59" s="348">
        <v>7</v>
      </c>
      <c r="G59" s="349" t="s">
        <v>157</v>
      </c>
      <c r="H59" s="349" t="s">
        <v>157</v>
      </c>
      <c r="I59" s="348">
        <v>142</v>
      </c>
      <c r="J59" s="349" t="s">
        <v>157</v>
      </c>
      <c r="K59" s="349" t="s">
        <v>157</v>
      </c>
      <c r="L59" s="220"/>
      <c r="M59" s="555" t="s">
        <v>289</v>
      </c>
      <c r="N59" s="557"/>
      <c r="O59" s="111">
        <f>SUM(O61,O67,O69,O71,O73)</f>
        <v>8385591</v>
      </c>
      <c r="P59" s="111">
        <f>SUM(P61,P67,P69,P71,P73)</f>
        <v>9061628</v>
      </c>
      <c r="Q59" s="112">
        <f>100*O59/O$59</f>
        <v>100</v>
      </c>
      <c r="R59" s="112">
        <f>100*P59/P$59</f>
        <v>100</v>
      </c>
      <c r="S59" s="90">
        <f>100*(P59-O59)/O59</f>
        <v>8.061888541904798</v>
      </c>
    </row>
    <row r="60" spans="1:19" ht="17.25" customHeight="1">
      <c r="A60" s="16"/>
      <c r="B60" s="148" t="s">
        <v>110</v>
      </c>
      <c r="C60" s="347">
        <v>60</v>
      </c>
      <c r="D60" s="347">
        <v>129</v>
      </c>
      <c r="E60" s="347">
        <v>105686</v>
      </c>
      <c r="F60" s="348">
        <v>1</v>
      </c>
      <c r="G60" s="349" t="s">
        <v>157</v>
      </c>
      <c r="H60" s="349" t="s">
        <v>157</v>
      </c>
      <c r="I60" s="348">
        <v>59</v>
      </c>
      <c r="J60" s="349" t="s">
        <v>157</v>
      </c>
      <c r="K60" s="349" t="s">
        <v>157</v>
      </c>
      <c r="L60" s="220"/>
      <c r="M60" s="149"/>
      <c r="N60" s="205"/>
      <c r="O60" s="111"/>
      <c r="P60" s="111"/>
      <c r="Q60" s="112"/>
      <c r="R60" s="112"/>
      <c r="S60" s="90"/>
    </row>
    <row r="61" spans="1:19" ht="17.25" customHeight="1">
      <c r="A61" s="16"/>
      <c r="B61" s="148" t="s">
        <v>111</v>
      </c>
      <c r="C61" s="347">
        <v>106</v>
      </c>
      <c r="D61" s="347">
        <v>331</v>
      </c>
      <c r="E61" s="347">
        <v>446902</v>
      </c>
      <c r="F61" s="348">
        <v>10</v>
      </c>
      <c r="G61" s="348">
        <v>35</v>
      </c>
      <c r="H61" s="348">
        <v>167675</v>
      </c>
      <c r="I61" s="348">
        <v>96</v>
      </c>
      <c r="J61" s="348">
        <v>296</v>
      </c>
      <c r="K61" s="348">
        <v>279227</v>
      </c>
      <c r="L61" s="220"/>
      <c r="M61" s="555" t="s">
        <v>290</v>
      </c>
      <c r="N61" s="556"/>
      <c r="O61" s="111">
        <f>SUM(O62:O65)</f>
        <v>4298913</v>
      </c>
      <c r="P61" s="111">
        <f>SUM(P62:P65)</f>
        <v>5031968</v>
      </c>
      <c r="Q61" s="112">
        <f aca="true" t="shared" si="10" ref="Q61:R65">100*O61/O$59</f>
        <v>51.26547431182847</v>
      </c>
      <c r="R61" s="112">
        <f t="shared" si="10"/>
        <v>55.530507321642425</v>
      </c>
      <c r="S61" s="90">
        <f>100*(P61-O61)/O61</f>
        <v>17.052101310261456</v>
      </c>
    </row>
    <row r="62" spans="1:19" ht="17.25" customHeight="1">
      <c r="A62" s="16"/>
      <c r="B62" s="148"/>
      <c r="C62" s="346"/>
      <c r="D62" s="346"/>
      <c r="E62" s="346"/>
      <c r="F62" s="346"/>
      <c r="G62" s="346"/>
      <c r="H62" s="346"/>
      <c r="I62" s="346"/>
      <c r="J62" s="346"/>
      <c r="K62" s="346"/>
      <c r="L62" s="220"/>
      <c r="M62" s="109"/>
      <c r="N62" s="221" t="s">
        <v>291</v>
      </c>
      <c r="O62" s="111">
        <v>1511556</v>
      </c>
      <c r="P62" s="111">
        <v>1400615</v>
      </c>
      <c r="Q62" s="112">
        <f t="shared" si="10"/>
        <v>18.025634686929042</v>
      </c>
      <c r="R62" s="112">
        <f t="shared" si="10"/>
        <v>15.4565493087997</v>
      </c>
      <c r="S62" s="90">
        <f>100*(P62-O62)/O62</f>
        <v>-7.339522981616295</v>
      </c>
    </row>
    <row r="63" spans="1:19" ht="17.25" customHeight="1">
      <c r="A63" s="361" t="s">
        <v>112</v>
      </c>
      <c r="B63" s="512"/>
      <c r="C63" s="345">
        <f>SUM(C64:C67)</f>
        <v>884</v>
      </c>
      <c r="D63" s="345">
        <f>SUM(D64:D67)</f>
        <v>2722</v>
      </c>
      <c r="E63" s="345">
        <f>SUM(E64:E67)</f>
        <v>5039997</v>
      </c>
      <c r="F63" s="345">
        <f>SUM(F64:F67)</f>
        <v>62</v>
      </c>
      <c r="G63" s="345">
        <v>352</v>
      </c>
      <c r="H63" s="345">
        <v>1811317</v>
      </c>
      <c r="I63" s="345">
        <f>SUM(I64:I67)</f>
        <v>822</v>
      </c>
      <c r="J63" s="345">
        <f>SUM(J64:J67)</f>
        <v>2370</v>
      </c>
      <c r="K63" s="345">
        <f>SUM(K64:K67)</f>
        <v>3228680</v>
      </c>
      <c r="L63" s="220"/>
      <c r="M63" s="109"/>
      <c r="N63" s="221" t="s">
        <v>292</v>
      </c>
      <c r="O63" s="111">
        <v>1104110</v>
      </c>
      <c r="P63" s="111">
        <v>1527414</v>
      </c>
      <c r="Q63" s="112">
        <f t="shared" si="10"/>
        <v>13.166752349357369</v>
      </c>
      <c r="R63" s="112">
        <f t="shared" si="10"/>
        <v>16.855845329338173</v>
      </c>
      <c r="S63" s="90">
        <f>100*(P63-O63)/O63</f>
        <v>38.33893362074431</v>
      </c>
    </row>
    <row r="64" spans="1:19" ht="17.25" customHeight="1">
      <c r="A64" s="16"/>
      <c r="B64" s="148" t="s">
        <v>113</v>
      </c>
      <c r="C64" s="347">
        <v>295</v>
      </c>
      <c r="D64" s="347">
        <v>1019</v>
      </c>
      <c r="E64" s="347">
        <v>2674056</v>
      </c>
      <c r="F64" s="348">
        <v>33</v>
      </c>
      <c r="G64" s="348">
        <v>212</v>
      </c>
      <c r="H64" s="348">
        <v>1484996</v>
      </c>
      <c r="I64" s="348">
        <v>262</v>
      </c>
      <c r="J64" s="348">
        <v>807</v>
      </c>
      <c r="K64" s="348">
        <v>1189060</v>
      </c>
      <c r="L64" s="220"/>
      <c r="M64" s="109"/>
      <c r="N64" s="221" t="s">
        <v>293</v>
      </c>
      <c r="O64" s="111">
        <v>853768</v>
      </c>
      <c r="P64" s="111">
        <v>1002487</v>
      </c>
      <c r="Q64" s="112">
        <f t="shared" si="10"/>
        <v>10.181369446709242</v>
      </c>
      <c r="R64" s="112">
        <f t="shared" si="10"/>
        <v>11.062990005769382</v>
      </c>
      <c r="S64" s="90">
        <f>100*(P64-O64)/O64</f>
        <v>17.419134940639612</v>
      </c>
    </row>
    <row r="65" spans="1:19" ht="17.25" customHeight="1">
      <c r="A65" s="16"/>
      <c r="B65" s="148" t="s">
        <v>114</v>
      </c>
      <c r="C65" s="347">
        <v>214</v>
      </c>
      <c r="D65" s="347">
        <v>540</v>
      </c>
      <c r="E65" s="347">
        <v>619700</v>
      </c>
      <c r="F65" s="348">
        <v>4</v>
      </c>
      <c r="G65" s="349" t="s">
        <v>157</v>
      </c>
      <c r="H65" s="349" t="s">
        <v>157</v>
      </c>
      <c r="I65" s="348">
        <v>210</v>
      </c>
      <c r="J65" s="349">
        <v>530</v>
      </c>
      <c r="K65" s="349">
        <v>601982</v>
      </c>
      <c r="L65" s="220"/>
      <c r="M65" s="109"/>
      <c r="N65" s="221" t="s">
        <v>294</v>
      </c>
      <c r="O65" s="111">
        <v>829479</v>
      </c>
      <c r="P65" s="111">
        <v>1101452</v>
      </c>
      <c r="Q65" s="112">
        <f t="shared" si="10"/>
        <v>9.891717828832816</v>
      </c>
      <c r="R65" s="112">
        <f t="shared" si="10"/>
        <v>12.155122677735172</v>
      </c>
      <c r="S65" s="90">
        <f>100*(P65-O65)/O65</f>
        <v>32.78841296765801</v>
      </c>
    </row>
    <row r="66" spans="1:19" ht="17.25" customHeight="1">
      <c r="A66" s="16"/>
      <c r="B66" s="148" t="s">
        <v>115</v>
      </c>
      <c r="C66" s="347">
        <v>302</v>
      </c>
      <c r="D66" s="347">
        <v>1008</v>
      </c>
      <c r="E66" s="347">
        <v>1589382</v>
      </c>
      <c r="F66" s="348">
        <v>23</v>
      </c>
      <c r="G66" s="349">
        <v>123</v>
      </c>
      <c r="H66" s="349">
        <v>293403</v>
      </c>
      <c r="I66" s="348">
        <v>279</v>
      </c>
      <c r="J66" s="349">
        <v>885</v>
      </c>
      <c r="K66" s="349">
        <v>1295979</v>
      </c>
      <c r="L66" s="220"/>
      <c r="M66" s="109"/>
      <c r="N66" s="223"/>
      <c r="O66" s="111"/>
      <c r="P66" s="111"/>
      <c r="Q66" s="112"/>
      <c r="R66" s="112"/>
      <c r="S66" s="90"/>
    </row>
    <row r="67" spans="1:19" ht="17.25" customHeight="1">
      <c r="A67" s="16"/>
      <c r="B67" s="148" t="s">
        <v>116</v>
      </c>
      <c r="C67" s="347">
        <v>73</v>
      </c>
      <c r="D67" s="347">
        <v>155</v>
      </c>
      <c r="E67" s="347">
        <v>156859</v>
      </c>
      <c r="F67" s="349">
        <v>2</v>
      </c>
      <c r="G67" s="349" t="s">
        <v>157</v>
      </c>
      <c r="H67" s="349" t="s">
        <v>551</v>
      </c>
      <c r="I67" s="348">
        <v>71</v>
      </c>
      <c r="J67" s="349">
        <v>148</v>
      </c>
      <c r="K67" s="349">
        <v>141659</v>
      </c>
      <c r="L67" s="220"/>
      <c r="M67" s="555" t="s">
        <v>295</v>
      </c>
      <c r="N67" s="556"/>
      <c r="O67" s="111">
        <v>644316</v>
      </c>
      <c r="P67" s="111">
        <v>717365</v>
      </c>
      <c r="Q67" s="112">
        <f>100*O67/O$59</f>
        <v>7.68360870450276</v>
      </c>
      <c r="R67" s="112">
        <f>100*P67/P$59</f>
        <v>7.916513456522382</v>
      </c>
      <c r="S67" s="90">
        <f>100*(P67-O67)/O67</f>
        <v>11.337449326107066</v>
      </c>
    </row>
    <row r="68" spans="1:19" ht="17.25" customHeight="1">
      <c r="A68" s="16"/>
      <c r="B68" s="148"/>
      <c r="C68" s="346"/>
      <c r="D68" s="346"/>
      <c r="E68" s="346"/>
      <c r="F68" s="346"/>
      <c r="G68" s="346"/>
      <c r="H68" s="346"/>
      <c r="I68" s="346"/>
      <c r="J68" s="346"/>
      <c r="K68" s="346"/>
      <c r="L68" s="220"/>
      <c r="M68" s="109"/>
      <c r="N68" s="223"/>
      <c r="O68" s="111"/>
      <c r="P68" s="111"/>
      <c r="Q68" s="112"/>
      <c r="R68" s="112"/>
      <c r="S68" s="90"/>
    </row>
    <row r="69" spans="1:19" ht="17.25" customHeight="1">
      <c r="A69" s="361" t="s">
        <v>117</v>
      </c>
      <c r="B69" s="512"/>
      <c r="C69" s="345">
        <v>198</v>
      </c>
      <c r="D69" s="345">
        <v>628</v>
      </c>
      <c r="E69" s="345">
        <v>976208</v>
      </c>
      <c r="F69" s="345">
        <v>25</v>
      </c>
      <c r="G69" s="345">
        <v>78</v>
      </c>
      <c r="H69" s="345">
        <v>399560</v>
      </c>
      <c r="I69" s="345">
        <v>173</v>
      </c>
      <c r="J69" s="345">
        <v>550</v>
      </c>
      <c r="K69" s="345">
        <v>576648</v>
      </c>
      <c r="L69" s="220"/>
      <c r="M69" s="555" t="s">
        <v>296</v>
      </c>
      <c r="N69" s="556"/>
      <c r="O69" s="111">
        <v>1167820</v>
      </c>
      <c r="P69" s="111">
        <v>1310970</v>
      </c>
      <c r="Q69" s="112">
        <f>100*O69/O$59</f>
        <v>13.926507982561992</v>
      </c>
      <c r="R69" s="112">
        <f>100*P69/P$59</f>
        <v>14.467267912564939</v>
      </c>
      <c r="S69" s="90">
        <f>100*(P69-O69)/O69</f>
        <v>12.257882207874502</v>
      </c>
    </row>
    <row r="70" spans="1:19" ht="17.25" customHeight="1">
      <c r="A70" s="18"/>
      <c r="B70" s="230" t="s">
        <v>118</v>
      </c>
      <c r="C70" s="350">
        <v>198</v>
      </c>
      <c r="D70" s="350">
        <v>628</v>
      </c>
      <c r="E70" s="350">
        <v>976208</v>
      </c>
      <c r="F70" s="350">
        <v>25</v>
      </c>
      <c r="G70" s="350">
        <v>78</v>
      </c>
      <c r="H70" s="350">
        <v>399560</v>
      </c>
      <c r="I70" s="350">
        <v>173</v>
      </c>
      <c r="J70" s="350">
        <v>550</v>
      </c>
      <c r="K70" s="350">
        <v>576648</v>
      </c>
      <c r="L70" s="220"/>
      <c r="M70" s="109"/>
      <c r="N70" s="223"/>
      <c r="O70" s="111"/>
      <c r="P70" s="111"/>
      <c r="Q70" s="112"/>
      <c r="R70" s="112"/>
      <c r="S70" s="90"/>
    </row>
    <row r="71" spans="1:19" ht="17.25" customHeight="1">
      <c r="A71" s="587" t="s">
        <v>348</v>
      </c>
      <c r="B71" s="587"/>
      <c r="C71" s="587"/>
      <c r="D71" s="587"/>
      <c r="E71" s="587"/>
      <c r="F71" s="587"/>
      <c r="L71" s="220"/>
      <c r="M71" s="555" t="s">
        <v>297</v>
      </c>
      <c r="N71" s="556"/>
      <c r="O71" s="111">
        <v>1677857</v>
      </c>
      <c r="P71" s="111">
        <v>1448870</v>
      </c>
      <c r="Q71" s="112">
        <f>100*O71/O$59</f>
        <v>20.008810350993745</v>
      </c>
      <c r="R71" s="112">
        <f>100*P71/P$59</f>
        <v>15.989069513778318</v>
      </c>
      <c r="S71" s="90">
        <f>100*(P71-O71)/O71</f>
        <v>-13.647587368887814</v>
      </c>
    </row>
    <row r="72" spans="13:19" ht="17.25" customHeight="1">
      <c r="M72" s="109"/>
      <c r="N72" s="223"/>
      <c r="O72" s="111"/>
      <c r="P72" s="111"/>
      <c r="Q72" s="112"/>
      <c r="R72" s="112"/>
      <c r="S72" s="90"/>
    </row>
    <row r="73" spans="13:19" ht="17.25" customHeight="1">
      <c r="M73" s="555" t="s">
        <v>298</v>
      </c>
      <c r="N73" s="556"/>
      <c r="O73" s="225">
        <v>596685</v>
      </c>
      <c r="P73" s="111">
        <v>552455</v>
      </c>
      <c r="Q73" s="112">
        <f>100*O73/O$59</f>
        <v>7.115598650113033</v>
      </c>
      <c r="R73" s="112">
        <f>100*P73/P$59</f>
        <v>6.096641795491936</v>
      </c>
      <c r="S73" s="90">
        <f>100*(P73-O73)/O73</f>
        <v>-7.412621399901121</v>
      </c>
    </row>
    <row r="74" spans="13:19" ht="17.25" customHeight="1">
      <c r="M74" s="226"/>
      <c r="N74" s="227"/>
      <c r="O74" s="113"/>
      <c r="P74" s="113"/>
      <c r="Q74" s="114"/>
      <c r="R74" s="114"/>
      <c r="S74" s="115"/>
    </row>
    <row r="75" ht="17.25" customHeight="1">
      <c r="M75" s="118" t="s">
        <v>348</v>
      </c>
    </row>
  </sheetData>
  <sheetProtection/>
  <mergeCells count="84">
    <mergeCell ref="M3:S3"/>
    <mergeCell ref="M28:S28"/>
    <mergeCell ref="M53:S53"/>
    <mergeCell ref="I4:K4"/>
    <mergeCell ref="A1:C1"/>
    <mergeCell ref="A71:F71"/>
    <mergeCell ref="S6:S7"/>
    <mergeCell ref="S31:S32"/>
    <mergeCell ref="C6:C7"/>
    <mergeCell ref="F6:F7"/>
    <mergeCell ref="G6:G7"/>
    <mergeCell ref="A8:B8"/>
    <mergeCell ref="A13:B13"/>
    <mergeCell ref="A14:B14"/>
    <mergeCell ref="H6:H7"/>
    <mergeCell ref="O30:P30"/>
    <mergeCell ref="A17:B17"/>
    <mergeCell ref="A18:B18"/>
    <mergeCell ref="O2:S2"/>
    <mergeCell ref="A5:B7"/>
    <mergeCell ref="C5:E5"/>
    <mergeCell ref="F5:H5"/>
    <mergeCell ref="I5:K5"/>
    <mergeCell ref="K6:K7"/>
    <mergeCell ref="M5:N7"/>
    <mergeCell ref="J6:J7"/>
    <mergeCell ref="I6:I7"/>
    <mergeCell ref="A3:K3"/>
    <mergeCell ref="M73:N73"/>
    <mergeCell ref="A15:B15"/>
    <mergeCell ref="A16:B16"/>
    <mergeCell ref="M67:N67"/>
    <mergeCell ref="M69:N69"/>
    <mergeCell ref="A2:K2"/>
    <mergeCell ref="A10:B10"/>
    <mergeCell ref="A12:B12"/>
    <mergeCell ref="D6:D7"/>
    <mergeCell ref="E6:E7"/>
    <mergeCell ref="M59:N59"/>
    <mergeCell ref="M61:N61"/>
    <mergeCell ref="A19:B19"/>
    <mergeCell ref="A20:B20"/>
    <mergeCell ref="A42:B42"/>
    <mergeCell ref="Q55:R55"/>
    <mergeCell ref="M46:N46"/>
    <mergeCell ref="A49:B49"/>
    <mergeCell ref="Q30:R30"/>
    <mergeCell ref="O31:O32"/>
    <mergeCell ref="S55:S57"/>
    <mergeCell ref="Q56:Q57"/>
    <mergeCell ref="R56:R57"/>
    <mergeCell ref="M71:N71"/>
    <mergeCell ref="A32:B32"/>
    <mergeCell ref="A21:B21"/>
    <mergeCell ref="A23:B23"/>
    <mergeCell ref="M55:N57"/>
    <mergeCell ref="O55:P55"/>
    <mergeCell ref="A26:B26"/>
    <mergeCell ref="O56:O57"/>
    <mergeCell ref="M21:N21"/>
    <mergeCell ref="M23:N23"/>
    <mergeCell ref="P31:P32"/>
    <mergeCell ref="Q31:Q32"/>
    <mergeCell ref="M42:N42"/>
    <mergeCell ref="Q6:Q7"/>
    <mergeCell ref="P56:P57"/>
    <mergeCell ref="M19:N19"/>
    <mergeCell ref="A69:B69"/>
    <mergeCell ref="A55:B55"/>
    <mergeCell ref="A63:B63"/>
    <mergeCell ref="M30:N32"/>
    <mergeCell ref="M34:N34"/>
    <mergeCell ref="M36:N36"/>
    <mergeCell ref="M44:N44"/>
    <mergeCell ref="R6:R7"/>
    <mergeCell ref="M48:N48"/>
    <mergeCell ref="M9:N9"/>
    <mergeCell ref="M11:N11"/>
    <mergeCell ref="M17:N17"/>
    <mergeCell ref="O5:P5"/>
    <mergeCell ref="Q5:R5"/>
    <mergeCell ref="O6:O7"/>
    <mergeCell ref="P6:P7"/>
    <mergeCell ref="R31:R32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SheetLayoutView="70" zoomScalePageLayoutView="0" workbookViewId="0" topLeftCell="A1">
      <selection activeCell="B1" sqref="B1"/>
    </sheetView>
  </sheetViews>
  <sheetFormatPr defaultColWidth="10.59765625" defaultRowHeight="15.75" customHeight="1"/>
  <cols>
    <col min="1" max="1" width="4.09765625" style="10" customWidth="1"/>
    <col min="2" max="2" width="12.8984375" style="10" customWidth="1"/>
    <col min="3" max="5" width="15.19921875" style="10" customWidth="1"/>
    <col min="6" max="6" width="10.59765625" style="10" customWidth="1"/>
    <col min="7" max="7" width="15" style="10" customWidth="1"/>
    <col min="8" max="8" width="14.69921875" style="10" customWidth="1"/>
    <col min="9" max="10" width="10.59765625" style="10" customWidth="1"/>
    <col min="11" max="11" width="11.59765625" style="9" customWidth="1"/>
    <col min="12" max="13" width="10.59765625" style="9" customWidth="1"/>
    <col min="14" max="14" width="12.09765625" style="9" customWidth="1"/>
    <col min="15" max="16" width="10.59765625" style="10" customWidth="1"/>
    <col min="17" max="17" width="12.5" style="10" customWidth="1"/>
    <col min="18" max="19" width="10.59765625" style="10" customWidth="1"/>
    <col min="20" max="20" width="13.59765625" style="10" customWidth="1"/>
    <col min="21" max="16384" width="10.59765625" style="10" customWidth="1"/>
  </cols>
  <sheetData>
    <row r="1" spans="1:20" ht="15.75" customHeight="1">
      <c r="A1" s="19" t="s">
        <v>391</v>
      </c>
      <c r="T1" s="45" t="s">
        <v>392</v>
      </c>
    </row>
    <row r="3" spans="1:20" ht="15.75" customHeight="1">
      <c r="A3" s="466" t="s">
        <v>534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</row>
    <row r="4" spans="1:20" ht="15.75" customHeight="1" thickBot="1">
      <c r="A4" s="35"/>
      <c r="B4" s="46"/>
      <c r="C4" s="35"/>
      <c r="D4" s="46"/>
      <c r="E4" s="46"/>
      <c r="F4" s="35"/>
      <c r="G4" s="46"/>
      <c r="H4" s="46"/>
      <c r="I4" s="35"/>
      <c r="J4" s="46"/>
      <c r="K4" s="46"/>
      <c r="L4" s="35"/>
      <c r="M4" s="46"/>
      <c r="N4" s="46"/>
      <c r="O4" s="35"/>
      <c r="P4" s="46"/>
      <c r="Q4" s="46"/>
      <c r="R4" s="35"/>
      <c r="S4" s="46"/>
      <c r="T4" s="36" t="s">
        <v>361</v>
      </c>
    </row>
    <row r="5" spans="2:20" ht="15.75" customHeight="1">
      <c r="B5" s="47" t="s">
        <v>363</v>
      </c>
      <c r="C5" s="594" t="s">
        <v>289</v>
      </c>
      <c r="D5" s="595"/>
      <c r="E5" s="596"/>
      <c r="F5" s="597" t="s">
        <v>290</v>
      </c>
      <c r="G5" s="598"/>
      <c r="H5" s="599"/>
      <c r="I5" s="597" t="s">
        <v>295</v>
      </c>
      <c r="J5" s="598"/>
      <c r="K5" s="599"/>
      <c r="L5" s="597" t="s">
        <v>296</v>
      </c>
      <c r="M5" s="598"/>
      <c r="N5" s="599"/>
      <c r="O5" s="597" t="s">
        <v>299</v>
      </c>
      <c r="P5" s="598"/>
      <c r="Q5" s="599"/>
      <c r="R5" s="590" t="s">
        <v>298</v>
      </c>
      <c r="S5" s="591"/>
      <c r="T5" s="591"/>
    </row>
    <row r="6" spans="1:20" ht="15.75" customHeight="1">
      <c r="A6" s="7"/>
      <c r="B6" s="7"/>
      <c r="C6" s="592" t="s">
        <v>300</v>
      </c>
      <c r="D6" s="592" t="s">
        <v>65</v>
      </c>
      <c r="E6" s="602" t="s">
        <v>66</v>
      </c>
      <c r="F6" s="592" t="s">
        <v>300</v>
      </c>
      <c r="G6" s="592" t="s">
        <v>65</v>
      </c>
      <c r="H6" s="602" t="s">
        <v>66</v>
      </c>
      <c r="I6" s="592" t="s">
        <v>300</v>
      </c>
      <c r="J6" s="592" t="s">
        <v>65</v>
      </c>
      <c r="K6" s="602" t="s">
        <v>66</v>
      </c>
      <c r="L6" s="592" t="s">
        <v>300</v>
      </c>
      <c r="M6" s="592" t="s">
        <v>65</v>
      </c>
      <c r="N6" s="602" t="s">
        <v>66</v>
      </c>
      <c r="O6" s="592" t="s">
        <v>300</v>
      </c>
      <c r="P6" s="592" t="s">
        <v>65</v>
      </c>
      <c r="Q6" s="602" t="s">
        <v>66</v>
      </c>
      <c r="R6" s="592" t="s">
        <v>300</v>
      </c>
      <c r="S6" s="592" t="s">
        <v>65</v>
      </c>
      <c r="T6" s="600" t="s">
        <v>66</v>
      </c>
    </row>
    <row r="7" spans="1:20" ht="15.75" customHeight="1">
      <c r="A7" s="232" t="s">
        <v>362</v>
      </c>
      <c r="B7" s="48"/>
      <c r="C7" s="593"/>
      <c r="D7" s="593"/>
      <c r="E7" s="603"/>
      <c r="F7" s="593"/>
      <c r="G7" s="593"/>
      <c r="H7" s="603"/>
      <c r="I7" s="593"/>
      <c r="J7" s="593"/>
      <c r="K7" s="603"/>
      <c r="L7" s="593"/>
      <c r="M7" s="593"/>
      <c r="N7" s="603"/>
      <c r="O7" s="593"/>
      <c r="P7" s="593"/>
      <c r="Q7" s="603"/>
      <c r="R7" s="593"/>
      <c r="S7" s="593"/>
      <c r="T7" s="601"/>
    </row>
    <row r="8" spans="1:20" ht="15.75" customHeight="1">
      <c r="A8" s="361" t="s">
        <v>67</v>
      </c>
      <c r="B8" s="512"/>
      <c r="C8" s="319">
        <f>SUM(C10,C21)</f>
        <v>4866</v>
      </c>
      <c r="D8" s="319">
        <f aca="true" t="shared" si="0" ref="D8:T8">SUM(D10,D21)</f>
        <v>18417</v>
      </c>
      <c r="E8" s="319">
        <f t="shared" si="0"/>
        <v>9061628</v>
      </c>
      <c r="F8" s="319">
        <f t="shared" si="0"/>
        <v>2024</v>
      </c>
      <c r="G8" s="319">
        <f t="shared" si="0"/>
        <v>9581</v>
      </c>
      <c r="H8" s="319">
        <f t="shared" si="0"/>
        <v>5031968</v>
      </c>
      <c r="I8" s="319">
        <f t="shared" si="0"/>
        <v>438</v>
      </c>
      <c r="J8" s="319">
        <f t="shared" si="0"/>
        <v>1707</v>
      </c>
      <c r="K8" s="319">
        <f t="shared" si="0"/>
        <v>717365</v>
      </c>
      <c r="L8" s="319">
        <f t="shared" si="0"/>
        <v>492</v>
      </c>
      <c r="M8" s="319">
        <f t="shared" si="0"/>
        <v>1625</v>
      </c>
      <c r="N8" s="319">
        <f t="shared" si="0"/>
        <v>1310970</v>
      </c>
      <c r="O8" s="319">
        <f t="shared" si="0"/>
        <v>1623</v>
      </c>
      <c r="P8" s="319">
        <f t="shared" si="0"/>
        <v>4162</v>
      </c>
      <c r="Q8" s="319">
        <f t="shared" si="0"/>
        <v>1448870</v>
      </c>
      <c r="R8" s="319">
        <f t="shared" si="0"/>
        <v>289</v>
      </c>
      <c r="S8" s="319">
        <f t="shared" si="0"/>
        <v>1342</v>
      </c>
      <c r="T8" s="319">
        <f t="shared" si="0"/>
        <v>552455</v>
      </c>
    </row>
    <row r="9" spans="1:20" ht="15.75" customHeight="1">
      <c r="A9" s="605"/>
      <c r="B9" s="606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</row>
    <row r="10" spans="1:20" ht="15.75" customHeight="1">
      <c r="A10" s="361" t="s">
        <v>68</v>
      </c>
      <c r="B10" s="512"/>
      <c r="C10" s="319">
        <f>SUM(C12:C19)</f>
        <v>3838</v>
      </c>
      <c r="D10" s="319">
        <f aca="true" t="shared" si="1" ref="D10:T10">SUM(D12:D19)</f>
        <v>15078</v>
      </c>
      <c r="E10" s="319">
        <f t="shared" si="1"/>
        <v>7434025</v>
      </c>
      <c r="F10" s="319">
        <f t="shared" si="1"/>
        <v>1557</v>
      </c>
      <c r="G10" s="319">
        <f t="shared" si="1"/>
        <v>7718</v>
      </c>
      <c r="H10" s="319">
        <f t="shared" si="1"/>
        <v>4106159</v>
      </c>
      <c r="I10" s="319">
        <f t="shared" si="1"/>
        <v>364</v>
      </c>
      <c r="J10" s="319">
        <f t="shared" si="1"/>
        <v>1445</v>
      </c>
      <c r="K10" s="319">
        <f t="shared" si="1"/>
        <v>611545</v>
      </c>
      <c r="L10" s="319">
        <f t="shared" si="1"/>
        <v>367</v>
      </c>
      <c r="M10" s="319">
        <f t="shared" si="1"/>
        <v>1260</v>
      </c>
      <c r="N10" s="319">
        <f t="shared" si="1"/>
        <v>1026011</v>
      </c>
      <c r="O10" s="319">
        <f t="shared" si="1"/>
        <v>1329</v>
      </c>
      <c r="P10" s="319">
        <f t="shared" si="1"/>
        <v>3468</v>
      </c>
      <c r="Q10" s="319">
        <f t="shared" si="1"/>
        <v>1211004</v>
      </c>
      <c r="R10" s="319">
        <f t="shared" si="1"/>
        <v>221</v>
      </c>
      <c r="S10" s="319">
        <f t="shared" si="1"/>
        <v>1187</v>
      </c>
      <c r="T10" s="319">
        <f t="shared" si="1"/>
        <v>479306</v>
      </c>
    </row>
    <row r="11" spans="1:20" ht="15.75" customHeight="1">
      <c r="A11" s="605"/>
      <c r="B11" s="606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</row>
    <row r="12" spans="1:20" s="120" customFormat="1" ht="15.75" customHeight="1">
      <c r="A12" s="555" t="s">
        <v>401</v>
      </c>
      <c r="B12" s="567"/>
      <c r="C12" s="320">
        <f>SUM(F12,I12,L12,O12,R12)</f>
        <v>2418</v>
      </c>
      <c r="D12" s="320">
        <f>SUM(G12,J12,M12,P12,S12)</f>
        <v>10215</v>
      </c>
      <c r="E12" s="320">
        <f>SUM(H12,K12,N12,Q12,T12)</f>
        <v>5050003</v>
      </c>
      <c r="F12" s="320">
        <v>956</v>
      </c>
      <c r="G12" s="320">
        <v>5155</v>
      </c>
      <c r="H12" s="320">
        <v>2754163</v>
      </c>
      <c r="I12" s="320">
        <v>240</v>
      </c>
      <c r="J12" s="320">
        <v>1025</v>
      </c>
      <c r="K12" s="320">
        <v>443093</v>
      </c>
      <c r="L12" s="320">
        <v>225</v>
      </c>
      <c r="M12" s="320">
        <v>875</v>
      </c>
      <c r="N12" s="320">
        <v>711564</v>
      </c>
      <c r="O12" s="320">
        <v>883</v>
      </c>
      <c r="P12" s="320">
        <v>2419</v>
      </c>
      <c r="Q12" s="320">
        <v>834652</v>
      </c>
      <c r="R12" s="320">
        <v>114</v>
      </c>
      <c r="S12" s="320">
        <v>741</v>
      </c>
      <c r="T12" s="320">
        <v>306531</v>
      </c>
    </row>
    <row r="13" spans="1:20" s="120" customFormat="1" ht="15.75" customHeight="1">
      <c r="A13" s="555" t="s">
        <v>71</v>
      </c>
      <c r="B13" s="567"/>
      <c r="C13" s="320">
        <f aca="true" t="shared" si="2" ref="C13:C19">SUM(F13,I13,L13,O13,R13)</f>
        <v>239</v>
      </c>
      <c r="D13" s="320">
        <f aca="true" t="shared" si="3" ref="D13:D19">SUM(G13,J13,M13,P13,S13)</f>
        <v>632</v>
      </c>
      <c r="E13" s="320">
        <f aca="true" t="shared" si="4" ref="E13:E19">SUM(H13,K13,N13,Q13,T13)</f>
        <v>319706</v>
      </c>
      <c r="F13" s="320">
        <v>108</v>
      </c>
      <c r="G13" s="320">
        <v>335</v>
      </c>
      <c r="H13" s="320">
        <v>167831</v>
      </c>
      <c r="I13" s="320">
        <v>13</v>
      </c>
      <c r="J13" s="320">
        <v>39</v>
      </c>
      <c r="K13" s="320">
        <v>15109</v>
      </c>
      <c r="L13" s="320">
        <v>29</v>
      </c>
      <c r="M13" s="320">
        <v>71</v>
      </c>
      <c r="N13" s="320">
        <v>64015</v>
      </c>
      <c r="O13" s="320">
        <v>63</v>
      </c>
      <c r="P13" s="320">
        <v>136</v>
      </c>
      <c r="Q13" s="320">
        <v>40899</v>
      </c>
      <c r="R13" s="320">
        <v>26</v>
      </c>
      <c r="S13" s="320">
        <v>51</v>
      </c>
      <c r="T13" s="320">
        <v>31852</v>
      </c>
    </row>
    <row r="14" spans="1:20" s="120" customFormat="1" ht="15.75" customHeight="1">
      <c r="A14" s="555" t="s">
        <v>72</v>
      </c>
      <c r="B14" s="567"/>
      <c r="C14" s="320">
        <f t="shared" si="2"/>
        <v>439</v>
      </c>
      <c r="D14" s="320">
        <f t="shared" si="3"/>
        <v>1768</v>
      </c>
      <c r="E14" s="320">
        <f t="shared" si="4"/>
        <v>877116</v>
      </c>
      <c r="F14" s="320">
        <v>193</v>
      </c>
      <c r="G14" s="320">
        <v>862</v>
      </c>
      <c r="H14" s="320">
        <v>472895</v>
      </c>
      <c r="I14" s="320">
        <v>49</v>
      </c>
      <c r="J14" s="320">
        <v>179</v>
      </c>
      <c r="K14" s="320">
        <v>73054</v>
      </c>
      <c r="L14" s="320">
        <v>43</v>
      </c>
      <c r="M14" s="320">
        <v>141</v>
      </c>
      <c r="N14" s="320">
        <v>123883</v>
      </c>
      <c r="O14" s="320">
        <v>119</v>
      </c>
      <c r="P14" s="320">
        <v>331</v>
      </c>
      <c r="Q14" s="320">
        <v>127191</v>
      </c>
      <c r="R14" s="320">
        <v>35</v>
      </c>
      <c r="S14" s="320">
        <v>255</v>
      </c>
      <c r="T14" s="320">
        <v>80093</v>
      </c>
    </row>
    <row r="15" spans="1:20" s="120" customFormat="1" ht="15.75" customHeight="1">
      <c r="A15" s="555" t="s">
        <v>73</v>
      </c>
      <c r="B15" s="567"/>
      <c r="C15" s="320">
        <f t="shared" si="2"/>
        <v>113</v>
      </c>
      <c r="D15" s="320">
        <f t="shared" si="3"/>
        <v>343</v>
      </c>
      <c r="E15" s="320">
        <f t="shared" si="4"/>
        <v>161926</v>
      </c>
      <c r="F15" s="320">
        <v>49</v>
      </c>
      <c r="G15" s="320">
        <v>208</v>
      </c>
      <c r="H15" s="320">
        <v>106525</v>
      </c>
      <c r="I15" s="320">
        <v>6</v>
      </c>
      <c r="J15" s="320">
        <v>22</v>
      </c>
      <c r="K15" s="320">
        <v>7263</v>
      </c>
      <c r="L15" s="320">
        <v>10</v>
      </c>
      <c r="M15" s="320">
        <v>22</v>
      </c>
      <c r="N15" s="320">
        <v>15338</v>
      </c>
      <c r="O15" s="320">
        <v>37</v>
      </c>
      <c r="P15" s="320">
        <v>70</v>
      </c>
      <c r="Q15" s="320">
        <v>23831</v>
      </c>
      <c r="R15" s="320">
        <v>11</v>
      </c>
      <c r="S15" s="320">
        <v>21</v>
      </c>
      <c r="T15" s="320">
        <v>8969</v>
      </c>
    </row>
    <row r="16" spans="1:20" s="120" customFormat="1" ht="15.75" customHeight="1">
      <c r="A16" s="555" t="s">
        <v>74</v>
      </c>
      <c r="B16" s="567"/>
      <c r="C16" s="320">
        <f t="shared" si="2"/>
        <v>69</v>
      </c>
      <c r="D16" s="320">
        <f t="shared" si="3"/>
        <v>168</v>
      </c>
      <c r="E16" s="320">
        <f t="shared" si="4"/>
        <v>72335</v>
      </c>
      <c r="F16" s="320">
        <v>39</v>
      </c>
      <c r="G16" s="320">
        <v>108</v>
      </c>
      <c r="H16" s="320">
        <v>47440</v>
      </c>
      <c r="I16" s="320">
        <v>5</v>
      </c>
      <c r="J16" s="320">
        <v>16</v>
      </c>
      <c r="K16" s="320">
        <v>3305</v>
      </c>
      <c r="L16" s="320">
        <v>10</v>
      </c>
      <c r="M16" s="320">
        <v>19</v>
      </c>
      <c r="N16" s="320">
        <v>14460</v>
      </c>
      <c r="O16" s="320">
        <v>15</v>
      </c>
      <c r="P16" s="320">
        <v>25</v>
      </c>
      <c r="Q16" s="320">
        <v>7130</v>
      </c>
      <c r="R16" s="320" t="s">
        <v>158</v>
      </c>
      <c r="S16" s="320" t="s">
        <v>158</v>
      </c>
      <c r="T16" s="320" t="s">
        <v>158</v>
      </c>
    </row>
    <row r="17" spans="1:20" s="120" customFormat="1" ht="15.75" customHeight="1">
      <c r="A17" s="555" t="s">
        <v>75</v>
      </c>
      <c r="B17" s="567"/>
      <c r="C17" s="320">
        <f t="shared" si="2"/>
        <v>325</v>
      </c>
      <c r="D17" s="320">
        <f t="shared" si="3"/>
        <v>1000</v>
      </c>
      <c r="E17" s="320">
        <f t="shared" si="4"/>
        <v>499268</v>
      </c>
      <c r="F17" s="320">
        <v>114</v>
      </c>
      <c r="G17" s="320">
        <v>486</v>
      </c>
      <c r="H17" s="320">
        <v>281027</v>
      </c>
      <c r="I17" s="320">
        <v>24</v>
      </c>
      <c r="J17" s="320">
        <v>70</v>
      </c>
      <c r="K17" s="320">
        <v>25042</v>
      </c>
      <c r="L17" s="320">
        <v>22</v>
      </c>
      <c r="M17" s="320">
        <v>67</v>
      </c>
      <c r="N17" s="320">
        <v>48832</v>
      </c>
      <c r="O17" s="320">
        <v>146</v>
      </c>
      <c r="P17" s="320">
        <v>336</v>
      </c>
      <c r="Q17" s="320">
        <v>124177</v>
      </c>
      <c r="R17" s="320">
        <v>19</v>
      </c>
      <c r="S17" s="320">
        <v>41</v>
      </c>
      <c r="T17" s="320">
        <v>20190</v>
      </c>
    </row>
    <row r="18" spans="1:20" s="120" customFormat="1" ht="15.75" customHeight="1">
      <c r="A18" s="555" t="s">
        <v>76</v>
      </c>
      <c r="B18" s="567"/>
      <c r="C18" s="320">
        <f t="shared" si="2"/>
        <v>108</v>
      </c>
      <c r="D18" s="320">
        <f t="shared" si="3"/>
        <v>282</v>
      </c>
      <c r="E18" s="320">
        <f t="shared" si="4"/>
        <v>154147</v>
      </c>
      <c r="F18" s="320">
        <v>48</v>
      </c>
      <c r="G18" s="320">
        <v>156</v>
      </c>
      <c r="H18" s="320">
        <v>90630</v>
      </c>
      <c r="I18" s="320">
        <v>8</v>
      </c>
      <c r="J18" s="320">
        <v>20</v>
      </c>
      <c r="K18" s="320">
        <v>10300</v>
      </c>
      <c r="L18" s="320">
        <v>13</v>
      </c>
      <c r="M18" s="320">
        <v>29</v>
      </c>
      <c r="N18" s="320">
        <v>25068</v>
      </c>
      <c r="O18" s="320">
        <v>31</v>
      </c>
      <c r="P18" s="320">
        <v>54</v>
      </c>
      <c r="Q18" s="320">
        <v>17810</v>
      </c>
      <c r="R18" s="320">
        <v>8</v>
      </c>
      <c r="S18" s="320">
        <v>23</v>
      </c>
      <c r="T18" s="320">
        <v>10339</v>
      </c>
    </row>
    <row r="19" spans="1:20" s="120" customFormat="1" ht="15.75" customHeight="1">
      <c r="A19" s="555" t="s">
        <v>77</v>
      </c>
      <c r="B19" s="567"/>
      <c r="C19" s="320">
        <f t="shared" si="2"/>
        <v>127</v>
      </c>
      <c r="D19" s="320">
        <f t="shared" si="3"/>
        <v>670</v>
      </c>
      <c r="E19" s="320">
        <f t="shared" si="4"/>
        <v>299524</v>
      </c>
      <c r="F19" s="320">
        <v>50</v>
      </c>
      <c r="G19" s="320">
        <v>408</v>
      </c>
      <c r="H19" s="320">
        <v>185648</v>
      </c>
      <c r="I19" s="320">
        <v>19</v>
      </c>
      <c r="J19" s="320">
        <v>74</v>
      </c>
      <c r="K19" s="320">
        <v>34379</v>
      </c>
      <c r="L19" s="320">
        <v>15</v>
      </c>
      <c r="M19" s="320">
        <v>36</v>
      </c>
      <c r="N19" s="320">
        <v>22851</v>
      </c>
      <c r="O19" s="320">
        <v>35</v>
      </c>
      <c r="P19" s="320">
        <v>97</v>
      </c>
      <c r="Q19" s="320">
        <v>35314</v>
      </c>
      <c r="R19" s="320">
        <v>8</v>
      </c>
      <c r="S19" s="320">
        <v>55</v>
      </c>
      <c r="T19" s="320">
        <v>21332</v>
      </c>
    </row>
    <row r="20" spans="1:20" s="120" customFormat="1" ht="15.75" customHeight="1">
      <c r="A20" s="217"/>
      <c r="B20" s="219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</row>
    <row r="21" spans="1:20" ht="15.75" customHeight="1">
      <c r="A21" s="361" t="s">
        <v>69</v>
      </c>
      <c r="B21" s="512"/>
      <c r="C21" s="319">
        <f aca="true" t="shared" si="5" ref="C21:I21">SUM(C23,C26,C32,C42,C49,C55,C63,C69)</f>
        <v>1028</v>
      </c>
      <c r="D21" s="319">
        <f t="shared" si="5"/>
        <v>3339</v>
      </c>
      <c r="E21" s="319">
        <f t="shared" si="5"/>
        <v>1627603</v>
      </c>
      <c r="F21" s="319">
        <f t="shared" si="5"/>
        <v>467</v>
      </c>
      <c r="G21" s="319">
        <f t="shared" si="5"/>
        <v>1863</v>
      </c>
      <c r="H21" s="319">
        <f t="shared" si="5"/>
        <v>925809</v>
      </c>
      <c r="I21" s="319">
        <f t="shared" si="5"/>
        <v>74</v>
      </c>
      <c r="J21" s="319">
        <v>262</v>
      </c>
      <c r="K21" s="319">
        <v>105820</v>
      </c>
      <c r="L21" s="319">
        <f>SUM(L23,L26,L32,L42,L49,L55,L63,L69)</f>
        <v>125</v>
      </c>
      <c r="M21" s="319">
        <f>SUM(M23,M26,M32,M42,M49,M55,M63,M69)</f>
        <v>365</v>
      </c>
      <c r="N21" s="319">
        <f>SUM(N23,N26,N32,N42,N49,N55,N63,N69)</f>
        <v>284959</v>
      </c>
      <c r="O21" s="319">
        <f>SUM(O23,O26,O32,O42,O49,O55,O63,O69)</f>
        <v>294</v>
      </c>
      <c r="P21" s="319">
        <v>694</v>
      </c>
      <c r="Q21" s="319">
        <v>237866</v>
      </c>
      <c r="R21" s="319">
        <f>SUM(R23,R26,R32,R42,R49,R55,R63,R69)</f>
        <v>68</v>
      </c>
      <c r="S21" s="319">
        <v>155</v>
      </c>
      <c r="T21" s="319">
        <v>73149</v>
      </c>
    </row>
    <row r="22" spans="1:20" ht="15.75" customHeight="1">
      <c r="A22" s="14"/>
      <c r="B22" s="15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</row>
    <row r="23" spans="1:20" ht="15.75" customHeight="1">
      <c r="A23" s="361" t="s">
        <v>78</v>
      </c>
      <c r="B23" s="512"/>
      <c r="C23" s="319">
        <f>SUM(C24)</f>
        <v>62</v>
      </c>
      <c r="D23" s="319">
        <f aca="true" t="shared" si="6" ref="D23:J23">SUM(D24)</f>
        <v>159</v>
      </c>
      <c r="E23" s="319">
        <f t="shared" si="6"/>
        <v>75070</v>
      </c>
      <c r="F23" s="319">
        <f t="shared" si="6"/>
        <v>27</v>
      </c>
      <c r="G23" s="319">
        <f t="shared" si="6"/>
        <v>77</v>
      </c>
      <c r="H23" s="319">
        <f t="shared" si="6"/>
        <v>41561</v>
      </c>
      <c r="I23" s="319">
        <f t="shared" si="6"/>
        <v>5</v>
      </c>
      <c r="J23" s="319">
        <f t="shared" si="6"/>
        <v>14</v>
      </c>
      <c r="K23" s="319">
        <f aca="true" t="shared" si="7" ref="K23:T23">SUM(K24)</f>
        <v>5915</v>
      </c>
      <c r="L23" s="319">
        <f t="shared" si="7"/>
        <v>5</v>
      </c>
      <c r="M23" s="319">
        <f t="shared" si="7"/>
        <v>12</v>
      </c>
      <c r="N23" s="319">
        <f t="shared" si="7"/>
        <v>6788</v>
      </c>
      <c r="O23" s="319">
        <f t="shared" si="7"/>
        <v>21</v>
      </c>
      <c r="P23" s="319">
        <f t="shared" si="7"/>
        <v>48</v>
      </c>
      <c r="Q23" s="319">
        <f t="shared" si="7"/>
        <v>13952</v>
      </c>
      <c r="R23" s="319">
        <f t="shared" si="7"/>
        <v>4</v>
      </c>
      <c r="S23" s="319">
        <f t="shared" si="7"/>
        <v>8</v>
      </c>
      <c r="T23" s="319">
        <f t="shared" si="7"/>
        <v>6854</v>
      </c>
    </row>
    <row r="24" spans="1:20" s="120" customFormat="1" ht="15.75" customHeight="1">
      <c r="A24" s="16"/>
      <c r="B24" s="148" t="s">
        <v>301</v>
      </c>
      <c r="C24" s="320">
        <f>SUM(F24,I24,L24,O24,R24)</f>
        <v>62</v>
      </c>
      <c r="D24" s="320">
        <f>SUM(G24,J24,M24,P24,S24)</f>
        <v>159</v>
      </c>
      <c r="E24" s="320">
        <f>SUM(H24,K24,N24,Q24,T24)</f>
        <v>75070</v>
      </c>
      <c r="F24" s="320">
        <v>27</v>
      </c>
      <c r="G24" s="320">
        <v>77</v>
      </c>
      <c r="H24" s="320">
        <v>41561</v>
      </c>
      <c r="I24" s="320">
        <v>5</v>
      </c>
      <c r="J24" s="320">
        <v>14</v>
      </c>
      <c r="K24" s="320">
        <v>5915</v>
      </c>
      <c r="L24" s="320">
        <v>5</v>
      </c>
      <c r="M24" s="320">
        <v>12</v>
      </c>
      <c r="N24" s="320">
        <v>6788</v>
      </c>
      <c r="O24" s="320">
        <v>21</v>
      </c>
      <c r="P24" s="320">
        <v>48</v>
      </c>
      <c r="Q24" s="320">
        <v>13952</v>
      </c>
      <c r="R24" s="320">
        <v>4</v>
      </c>
      <c r="S24" s="320">
        <v>8</v>
      </c>
      <c r="T24" s="320">
        <v>6854</v>
      </c>
    </row>
    <row r="25" spans="1:20" ht="15.75" customHeight="1">
      <c r="A25" s="16"/>
      <c r="B25" s="37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</row>
    <row r="26" spans="1:20" ht="15.75" customHeight="1">
      <c r="A26" s="361" t="s">
        <v>80</v>
      </c>
      <c r="B26" s="512"/>
      <c r="C26" s="319">
        <f>SUM(C27:C30)</f>
        <v>115</v>
      </c>
      <c r="D26" s="319">
        <f>SUM(D27:D30)</f>
        <v>350</v>
      </c>
      <c r="E26" s="319">
        <f>SUM(E27:E30)</f>
        <v>193059</v>
      </c>
      <c r="F26" s="319">
        <f>SUM(F27:F30)</f>
        <v>41</v>
      </c>
      <c r="G26" s="319">
        <v>173</v>
      </c>
      <c r="H26" s="337">
        <v>101513</v>
      </c>
      <c r="I26" s="319">
        <f>SUM(I27:I30)</f>
        <v>8</v>
      </c>
      <c r="J26" s="337">
        <v>25</v>
      </c>
      <c r="K26" s="337">
        <v>15001</v>
      </c>
      <c r="L26" s="319">
        <f>SUM(L27:L30)</f>
        <v>16</v>
      </c>
      <c r="M26" s="337">
        <v>39</v>
      </c>
      <c r="N26" s="337">
        <v>28956</v>
      </c>
      <c r="O26" s="319">
        <f>SUM(O27:O30)</f>
        <v>41</v>
      </c>
      <c r="P26" s="337">
        <v>97</v>
      </c>
      <c r="Q26" s="337">
        <v>33629</v>
      </c>
      <c r="R26" s="319">
        <f>SUM(R27:R30)</f>
        <v>9</v>
      </c>
      <c r="S26" s="337">
        <v>16</v>
      </c>
      <c r="T26" s="337">
        <v>13960</v>
      </c>
    </row>
    <row r="27" spans="1:20" s="120" customFormat="1" ht="15.75" customHeight="1">
      <c r="A27" s="16"/>
      <c r="B27" s="148" t="s">
        <v>81</v>
      </c>
      <c r="C27" s="320">
        <v>38</v>
      </c>
      <c r="D27" s="320">
        <v>99</v>
      </c>
      <c r="E27" s="320">
        <v>57962</v>
      </c>
      <c r="F27" s="320">
        <v>12</v>
      </c>
      <c r="G27" s="320">
        <v>47</v>
      </c>
      <c r="H27" s="320">
        <v>25215</v>
      </c>
      <c r="I27" s="320">
        <v>2</v>
      </c>
      <c r="J27" s="320" t="s">
        <v>157</v>
      </c>
      <c r="K27" s="320" t="s">
        <v>157</v>
      </c>
      <c r="L27" s="320">
        <v>8</v>
      </c>
      <c r="M27" s="320">
        <v>20</v>
      </c>
      <c r="N27" s="320">
        <v>16978</v>
      </c>
      <c r="O27" s="320">
        <v>15</v>
      </c>
      <c r="P27" s="320">
        <v>25</v>
      </c>
      <c r="Q27" s="320">
        <v>10119</v>
      </c>
      <c r="R27" s="320">
        <v>1</v>
      </c>
      <c r="S27" s="320" t="s">
        <v>157</v>
      </c>
      <c r="T27" s="320" t="s">
        <v>157</v>
      </c>
    </row>
    <row r="28" spans="1:20" s="120" customFormat="1" ht="15.75" customHeight="1">
      <c r="A28" s="16"/>
      <c r="B28" s="148" t="s">
        <v>82</v>
      </c>
      <c r="C28" s="320">
        <v>47</v>
      </c>
      <c r="D28" s="320">
        <v>159</v>
      </c>
      <c r="E28" s="320">
        <v>97281</v>
      </c>
      <c r="F28" s="320">
        <v>18</v>
      </c>
      <c r="G28" s="320">
        <v>86</v>
      </c>
      <c r="H28" s="320">
        <v>56693</v>
      </c>
      <c r="I28" s="320">
        <v>5</v>
      </c>
      <c r="J28" s="320">
        <v>16</v>
      </c>
      <c r="K28" s="320">
        <v>8851</v>
      </c>
      <c r="L28" s="320">
        <v>5</v>
      </c>
      <c r="M28" s="320">
        <v>12</v>
      </c>
      <c r="N28" s="320">
        <v>8990</v>
      </c>
      <c r="O28" s="320">
        <v>14</v>
      </c>
      <c r="P28" s="320">
        <v>36</v>
      </c>
      <c r="Q28" s="320">
        <v>1494</v>
      </c>
      <c r="R28" s="320">
        <v>5</v>
      </c>
      <c r="S28" s="320">
        <v>9</v>
      </c>
      <c r="T28" s="320">
        <v>11253</v>
      </c>
    </row>
    <row r="29" spans="1:20" s="120" customFormat="1" ht="15.75" customHeight="1">
      <c r="A29" s="16"/>
      <c r="B29" s="148" t="s">
        <v>83</v>
      </c>
      <c r="C29" s="320">
        <v>25</v>
      </c>
      <c r="D29" s="320">
        <v>78</v>
      </c>
      <c r="E29" s="320">
        <v>33444</v>
      </c>
      <c r="F29" s="320">
        <v>9</v>
      </c>
      <c r="G29" s="320" t="s">
        <v>157</v>
      </c>
      <c r="H29" s="320" t="s">
        <v>157</v>
      </c>
      <c r="I29" s="320">
        <v>1</v>
      </c>
      <c r="J29" s="320" t="s">
        <v>157</v>
      </c>
      <c r="K29" s="320" t="s">
        <v>157</v>
      </c>
      <c r="L29" s="320">
        <v>2</v>
      </c>
      <c r="M29" s="320" t="s">
        <v>564</v>
      </c>
      <c r="N29" s="320" t="s">
        <v>157</v>
      </c>
      <c r="O29" s="320">
        <v>10</v>
      </c>
      <c r="P29" s="320" t="s">
        <v>157</v>
      </c>
      <c r="Q29" s="320" t="s">
        <v>157</v>
      </c>
      <c r="R29" s="320">
        <v>3</v>
      </c>
      <c r="S29" s="320" t="s">
        <v>157</v>
      </c>
      <c r="T29" s="320" t="s">
        <v>157</v>
      </c>
    </row>
    <row r="30" spans="1:20" s="120" customFormat="1" ht="15.75" customHeight="1">
      <c r="A30" s="16"/>
      <c r="B30" s="148" t="s">
        <v>84</v>
      </c>
      <c r="C30" s="320">
        <v>5</v>
      </c>
      <c r="D30" s="320">
        <v>14</v>
      </c>
      <c r="E30" s="320">
        <v>4372</v>
      </c>
      <c r="F30" s="320">
        <v>2</v>
      </c>
      <c r="G30" s="320" t="s">
        <v>157</v>
      </c>
      <c r="H30" s="320" t="s">
        <v>157</v>
      </c>
      <c r="I30" s="320" t="s">
        <v>158</v>
      </c>
      <c r="J30" s="320" t="s">
        <v>158</v>
      </c>
      <c r="K30" s="320" t="s">
        <v>158</v>
      </c>
      <c r="L30" s="320">
        <v>1</v>
      </c>
      <c r="M30" s="320" t="s">
        <v>157</v>
      </c>
      <c r="N30" s="320" t="s">
        <v>157</v>
      </c>
      <c r="O30" s="320">
        <v>2</v>
      </c>
      <c r="P30" s="320" t="s">
        <v>551</v>
      </c>
      <c r="Q30" s="320" t="s">
        <v>551</v>
      </c>
      <c r="R30" s="320" t="s">
        <v>158</v>
      </c>
      <c r="S30" s="320" t="s">
        <v>540</v>
      </c>
      <c r="T30" s="320" t="s">
        <v>158</v>
      </c>
    </row>
    <row r="31" spans="1:20" ht="15.75" customHeight="1">
      <c r="A31" s="16"/>
      <c r="B31" s="8"/>
      <c r="C31" s="351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</row>
    <row r="32" spans="1:20" ht="15.75" customHeight="1">
      <c r="A32" s="361" t="s">
        <v>85</v>
      </c>
      <c r="B32" s="512"/>
      <c r="C32" s="319">
        <f>SUM(C33:C40)</f>
        <v>307</v>
      </c>
      <c r="D32" s="319">
        <v>1212</v>
      </c>
      <c r="E32" s="319">
        <v>536554</v>
      </c>
      <c r="F32" s="319">
        <f>SUM(F33:F40)</f>
        <v>123</v>
      </c>
      <c r="G32" s="319">
        <f>SUM(G33:G40)</f>
        <v>617</v>
      </c>
      <c r="H32" s="319">
        <f>SUM(H33:H40)</f>
        <v>280626</v>
      </c>
      <c r="I32" s="319">
        <f>SUM(I33:I40)</f>
        <v>32</v>
      </c>
      <c r="J32" s="319">
        <v>134</v>
      </c>
      <c r="K32" s="319">
        <v>52295</v>
      </c>
      <c r="L32" s="319">
        <f>SUM(L33:L40)</f>
        <v>25</v>
      </c>
      <c r="M32" s="319">
        <f>SUM(M33:M40)</f>
        <v>86</v>
      </c>
      <c r="N32" s="319">
        <f>SUM(N33:N40)</f>
        <v>69042</v>
      </c>
      <c r="O32" s="319">
        <f>SUM(O33:O40)</f>
        <v>105</v>
      </c>
      <c r="P32" s="319">
        <v>305</v>
      </c>
      <c r="Q32" s="319">
        <v>105156</v>
      </c>
      <c r="R32" s="319">
        <f>SUM(R33:R40)</f>
        <v>22</v>
      </c>
      <c r="S32" s="337">
        <v>70</v>
      </c>
      <c r="T32" s="337">
        <v>29435</v>
      </c>
    </row>
    <row r="33" spans="1:20" s="120" customFormat="1" ht="15.75" customHeight="1">
      <c r="A33" s="16"/>
      <c r="B33" s="148" t="s">
        <v>86</v>
      </c>
      <c r="C33" s="320">
        <v>26</v>
      </c>
      <c r="D33" s="320">
        <v>57</v>
      </c>
      <c r="E33" s="320">
        <v>22746</v>
      </c>
      <c r="F33" s="320">
        <v>10</v>
      </c>
      <c r="G33" s="320">
        <v>29</v>
      </c>
      <c r="H33" s="320">
        <v>12331</v>
      </c>
      <c r="I33" s="320">
        <v>1</v>
      </c>
      <c r="J33" s="320" t="s">
        <v>551</v>
      </c>
      <c r="K33" s="320" t="s">
        <v>551</v>
      </c>
      <c r="L33" s="320">
        <v>4</v>
      </c>
      <c r="M33" s="320">
        <v>10</v>
      </c>
      <c r="N33" s="320">
        <v>4336</v>
      </c>
      <c r="O33" s="320">
        <v>9</v>
      </c>
      <c r="P33" s="320">
        <v>14</v>
      </c>
      <c r="Q33" s="320">
        <v>3959</v>
      </c>
      <c r="R33" s="320">
        <v>2</v>
      </c>
      <c r="S33" s="320" t="s">
        <v>157</v>
      </c>
      <c r="T33" s="320" t="s">
        <v>157</v>
      </c>
    </row>
    <row r="34" spans="1:20" s="120" customFormat="1" ht="15.75" customHeight="1">
      <c r="A34" s="16"/>
      <c r="B34" s="148" t="s">
        <v>87</v>
      </c>
      <c r="C34" s="320">
        <v>60</v>
      </c>
      <c r="D34" s="320">
        <v>208</v>
      </c>
      <c r="E34" s="320">
        <v>98579</v>
      </c>
      <c r="F34" s="320">
        <v>24</v>
      </c>
      <c r="G34" s="320">
        <v>94</v>
      </c>
      <c r="H34" s="320">
        <v>52681</v>
      </c>
      <c r="I34" s="320">
        <v>11</v>
      </c>
      <c r="J34" s="320" t="s">
        <v>558</v>
      </c>
      <c r="K34" s="320" t="s">
        <v>558</v>
      </c>
      <c r="L34" s="320">
        <v>6</v>
      </c>
      <c r="M34" s="320">
        <v>22</v>
      </c>
      <c r="N34" s="320">
        <v>18813</v>
      </c>
      <c r="O34" s="320">
        <v>15</v>
      </c>
      <c r="P34" s="320">
        <v>37</v>
      </c>
      <c r="Q34" s="320">
        <v>11971</v>
      </c>
      <c r="R34" s="320">
        <v>4</v>
      </c>
      <c r="S34" s="320" t="s">
        <v>558</v>
      </c>
      <c r="T34" s="320" t="s">
        <v>551</v>
      </c>
    </row>
    <row r="35" spans="1:20" s="120" customFormat="1" ht="15.75" customHeight="1">
      <c r="A35" s="16"/>
      <c r="B35" s="148" t="s">
        <v>88</v>
      </c>
      <c r="C35" s="320">
        <f>SUM(F35,I35,L35,O35,R35)</f>
        <v>183</v>
      </c>
      <c r="D35" s="320">
        <f>SUM(G35,J35,M35,P35,S35)</f>
        <v>840</v>
      </c>
      <c r="E35" s="320">
        <f>SUM(H35,K35,N35,Q35,T35)</f>
        <v>375974</v>
      </c>
      <c r="F35" s="320">
        <v>62</v>
      </c>
      <c r="G35" s="320">
        <v>410</v>
      </c>
      <c r="H35" s="320">
        <v>185404</v>
      </c>
      <c r="I35" s="320">
        <v>15</v>
      </c>
      <c r="J35" s="320">
        <v>77</v>
      </c>
      <c r="K35" s="320">
        <v>34710</v>
      </c>
      <c r="L35" s="320">
        <v>15</v>
      </c>
      <c r="M35" s="320">
        <v>54</v>
      </c>
      <c r="N35" s="320">
        <v>45893</v>
      </c>
      <c r="O35" s="320">
        <v>75</v>
      </c>
      <c r="P35" s="320">
        <v>244</v>
      </c>
      <c r="Q35" s="320">
        <v>86117</v>
      </c>
      <c r="R35" s="320">
        <v>16</v>
      </c>
      <c r="S35" s="320">
        <v>55</v>
      </c>
      <c r="T35" s="320">
        <v>23850</v>
      </c>
    </row>
    <row r="36" spans="1:20" s="120" customFormat="1" ht="15.75" customHeight="1">
      <c r="A36" s="16"/>
      <c r="B36" s="148" t="s">
        <v>89</v>
      </c>
      <c r="C36" s="320">
        <v>5</v>
      </c>
      <c r="D36" s="320" t="s">
        <v>558</v>
      </c>
      <c r="E36" s="320" t="s">
        <v>558</v>
      </c>
      <c r="F36" s="320">
        <v>3</v>
      </c>
      <c r="G36" s="320">
        <v>9</v>
      </c>
      <c r="H36" s="320">
        <v>4800</v>
      </c>
      <c r="I36" s="320">
        <v>1</v>
      </c>
      <c r="J36" s="320" t="s">
        <v>565</v>
      </c>
      <c r="K36" s="320" t="s">
        <v>566</v>
      </c>
      <c r="L36" s="320" t="s">
        <v>567</v>
      </c>
      <c r="M36" s="320" t="s">
        <v>568</v>
      </c>
      <c r="N36" s="320" t="s">
        <v>536</v>
      </c>
      <c r="O36" s="320">
        <v>1</v>
      </c>
      <c r="P36" s="320" t="s">
        <v>569</v>
      </c>
      <c r="Q36" s="320" t="s">
        <v>570</v>
      </c>
      <c r="R36" s="320" t="s">
        <v>567</v>
      </c>
      <c r="S36" s="320" t="s">
        <v>568</v>
      </c>
      <c r="T36" s="320" t="s">
        <v>544</v>
      </c>
    </row>
    <row r="37" spans="1:20" s="120" customFormat="1" ht="15.75" customHeight="1">
      <c r="A37" s="16"/>
      <c r="B37" s="148" t="s">
        <v>90</v>
      </c>
      <c r="C37" s="320">
        <v>12</v>
      </c>
      <c r="D37" s="320">
        <v>46</v>
      </c>
      <c r="E37" s="320">
        <v>14446</v>
      </c>
      <c r="F37" s="320">
        <v>10</v>
      </c>
      <c r="G37" s="320">
        <v>43</v>
      </c>
      <c r="H37" s="320">
        <v>12596</v>
      </c>
      <c r="I37" s="320">
        <v>1</v>
      </c>
      <c r="J37" s="320" t="s">
        <v>441</v>
      </c>
      <c r="K37" s="320" t="s">
        <v>441</v>
      </c>
      <c r="L37" s="320" t="s">
        <v>163</v>
      </c>
      <c r="M37" s="320" t="s">
        <v>163</v>
      </c>
      <c r="N37" s="320" t="s">
        <v>163</v>
      </c>
      <c r="O37" s="320">
        <v>1</v>
      </c>
      <c r="P37" s="320" t="s">
        <v>157</v>
      </c>
      <c r="Q37" s="320" t="s">
        <v>550</v>
      </c>
      <c r="R37" s="320" t="s">
        <v>547</v>
      </c>
      <c r="S37" s="320" t="s">
        <v>536</v>
      </c>
      <c r="T37" s="320" t="s">
        <v>536</v>
      </c>
    </row>
    <row r="38" spans="1:20" s="120" customFormat="1" ht="15.75" customHeight="1">
      <c r="A38" s="16"/>
      <c r="B38" s="148" t="s">
        <v>91</v>
      </c>
      <c r="C38" s="320">
        <v>2</v>
      </c>
      <c r="D38" s="320" t="s">
        <v>571</v>
      </c>
      <c r="E38" s="320" t="s">
        <v>571</v>
      </c>
      <c r="F38" s="320" t="s">
        <v>546</v>
      </c>
      <c r="G38" s="320" t="s">
        <v>163</v>
      </c>
      <c r="H38" s="320" t="s">
        <v>163</v>
      </c>
      <c r="I38" s="320">
        <v>1</v>
      </c>
      <c r="J38" s="320" t="s">
        <v>441</v>
      </c>
      <c r="K38" s="320" t="s">
        <v>569</v>
      </c>
      <c r="L38" s="320" t="s">
        <v>567</v>
      </c>
      <c r="M38" s="320" t="s">
        <v>536</v>
      </c>
      <c r="N38" s="320" t="s">
        <v>536</v>
      </c>
      <c r="O38" s="320">
        <v>1</v>
      </c>
      <c r="P38" s="320" t="s">
        <v>572</v>
      </c>
      <c r="Q38" s="320" t="s">
        <v>441</v>
      </c>
      <c r="R38" s="320" t="s">
        <v>567</v>
      </c>
      <c r="S38" s="320" t="s">
        <v>536</v>
      </c>
      <c r="T38" s="320" t="s">
        <v>536</v>
      </c>
    </row>
    <row r="39" spans="1:20" s="120" customFormat="1" ht="15.75" customHeight="1">
      <c r="A39" s="16"/>
      <c r="B39" s="148" t="s">
        <v>92</v>
      </c>
      <c r="C39" s="320">
        <v>12</v>
      </c>
      <c r="D39" s="320">
        <v>29</v>
      </c>
      <c r="E39" s="320">
        <v>11926</v>
      </c>
      <c r="F39" s="320">
        <v>9</v>
      </c>
      <c r="G39" s="320">
        <v>22</v>
      </c>
      <c r="H39" s="320">
        <v>8698</v>
      </c>
      <c r="I39" s="320">
        <v>1</v>
      </c>
      <c r="J39" s="320" t="s">
        <v>572</v>
      </c>
      <c r="K39" s="320" t="s">
        <v>570</v>
      </c>
      <c r="L39" s="320" t="s">
        <v>536</v>
      </c>
      <c r="M39" s="320" t="s">
        <v>536</v>
      </c>
      <c r="N39" s="320" t="s">
        <v>536</v>
      </c>
      <c r="O39" s="320">
        <v>2</v>
      </c>
      <c r="P39" s="320" t="s">
        <v>573</v>
      </c>
      <c r="Q39" s="320" t="s">
        <v>569</v>
      </c>
      <c r="R39" s="320" t="s">
        <v>536</v>
      </c>
      <c r="S39" s="320" t="s">
        <v>547</v>
      </c>
      <c r="T39" s="320" t="s">
        <v>536</v>
      </c>
    </row>
    <row r="40" spans="1:20" s="120" customFormat="1" ht="15.75" customHeight="1">
      <c r="A40" s="16"/>
      <c r="B40" s="148" t="s">
        <v>93</v>
      </c>
      <c r="C40" s="320">
        <v>7</v>
      </c>
      <c r="D40" s="320">
        <v>14</v>
      </c>
      <c r="E40" s="320">
        <v>5212</v>
      </c>
      <c r="F40" s="320">
        <v>5</v>
      </c>
      <c r="G40" s="320">
        <v>10</v>
      </c>
      <c r="H40" s="320">
        <v>4116</v>
      </c>
      <c r="I40" s="320">
        <v>1</v>
      </c>
      <c r="J40" s="320" t="s">
        <v>573</v>
      </c>
      <c r="K40" s="320" t="s">
        <v>569</v>
      </c>
      <c r="L40" s="320" t="s">
        <v>536</v>
      </c>
      <c r="M40" s="320" t="s">
        <v>547</v>
      </c>
      <c r="N40" s="320" t="s">
        <v>567</v>
      </c>
      <c r="O40" s="320">
        <v>1</v>
      </c>
      <c r="P40" s="320" t="s">
        <v>569</v>
      </c>
      <c r="Q40" s="320" t="s">
        <v>569</v>
      </c>
      <c r="R40" s="320" t="s">
        <v>547</v>
      </c>
      <c r="S40" s="320" t="s">
        <v>568</v>
      </c>
      <c r="T40" s="320" t="s">
        <v>546</v>
      </c>
    </row>
    <row r="41" spans="1:20" ht="15.75" customHeight="1">
      <c r="A41" s="16"/>
      <c r="B41" s="8"/>
      <c r="C41" s="351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</row>
    <row r="42" spans="1:20" ht="15.75" customHeight="1">
      <c r="A42" s="361" t="s">
        <v>94</v>
      </c>
      <c r="B42" s="361"/>
      <c r="C42" s="352">
        <f>SUM(C43:C47)</f>
        <v>215</v>
      </c>
      <c r="D42" s="337">
        <f aca="true" t="shared" si="8" ref="D42:I42">SUM(D43:D47)</f>
        <v>664</v>
      </c>
      <c r="E42" s="337">
        <f t="shared" si="8"/>
        <v>341772</v>
      </c>
      <c r="F42" s="337">
        <f t="shared" si="8"/>
        <v>91</v>
      </c>
      <c r="G42" s="337">
        <f t="shared" si="8"/>
        <v>355</v>
      </c>
      <c r="H42" s="337">
        <f t="shared" si="8"/>
        <v>191242</v>
      </c>
      <c r="I42" s="337">
        <f t="shared" si="8"/>
        <v>14</v>
      </c>
      <c r="J42" s="319">
        <v>48</v>
      </c>
      <c r="K42" s="319">
        <v>16202</v>
      </c>
      <c r="L42" s="337">
        <f>SUM(L43:L47)</f>
        <v>31</v>
      </c>
      <c r="M42" s="337">
        <v>91</v>
      </c>
      <c r="N42" s="337">
        <v>72058</v>
      </c>
      <c r="O42" s="337">
        <f>SUM(O43:O47)</f>
        <v>62</v>
      </c>
      <c r="P42" s="337">
        <v>137</v>
      </c>
      <c r="Q42" s="337">
        <v>49217</v>
      </c>
      <c r="R42" s="337">
        <f>SUM(R43:R47)</f>
        <v>17</v>
      </c>
      <c r="S42" s="337">
        <v>33</v>
      </c>
      <c r="T42" s="337">
        <v>13053</v>
      </c>
    </row>
    <row r="43" spans="1:20" s="120" customFormat="1" ht="15.75" customHeight="1">
      <c r="A43" s="16"/>
      <c r="B43" s="148" t="s">
        <v>95</v>
      </c>
      <c r="C43" s="320">
        <f>SUM(F43,I43,L43,O43,R43)</f>
        <v>55</v>
      </c>
      <c r="D43" s="320">
        <f>SUM(G43,J43,M43,P43,S43)</f>
        <v>175</v>
      </c>
      <c r="E43" s="320">
        <f>SUM(H43,K43,N43,Q43,T43)</f>
        <v>79325</v>
      </c>
      <c r="F43" s="320">
        <v>20</v>
      </c>
      <c r="G43" s="320">
        <v>93</v>
      </c>
      <c r="H43" s="320">
        <v>39082</v>
      </c>
      <c r="I43" s="320">
        <v>4</v>
      </c>
      <c r="J43" s="320">
        <v>9</v>
      </c>
      <c r="K43" s="320">
        <v>3552</v>
      </c>
      <c r="L43" s="320">
        <v>10</v>
      </c>
      <c r="M43" s="320">
        <v>33</v>
      </c>
      <c r="N43" s="320">
        <v>19760</v>
      </c>
      <c r="O43" s="320">
        <v>14</v>
      </c>
      <c r="P43" s="320">
        <v>29</v>
      </c>
      <c r="Q43" s="320">
        <v>12032</v>
      </c>
      <c r="R43" s="320">
        <v>7</v>
      </c>
      <c r="S43" s="320">
        <v>11</v>
      </c>
      <c r="T43" s="320">
        <v>4899</v>
      </c>
    </row>
    <row r="44" spans="1:20" s="120" customFormat="1" ht="15.75" customHeight="1">
      <c r="A44" s="16"/>
      <c r="B44" s="148" t="s">
        <v>96</v>
      </c>
      <c r="C44" s="320">
        <v>21</v>
      </c>
      <c r="D44" s="320">
        <v>63</v>
      </c>
      <c r="E44" s="320">
        <v>37320</v>
      </c>
      <c r="F44" s="320">
        <v>13</v>
      </c>
      <c r="G44" s="320">
        <v>45</v>
      </c>
      <c r="H44" s="320">
        <v>24260</v>
      </c>
      <c r="I44" s="320">
        <v>1</v>
      </c>
      <c r="J44" s="320" t="s">
        <v>571</v>
      </c>
      <c r="K44" s="320" t="s">
        <v>571</v>
      </c>
      <c r="L44" s="320">
        <v>4</v>
      </c>
      <c r="M44" s="320" t="s">
        <v>548</v>
      </c>
      <c r="N44" s="320" t="s">
        <v>551</v>
      </c>
      <c r="O44" s="320">
        <v>3</v>
      </c>
      <c r="P44" s="320" t="s">
        <v>157</v>
      </c>
      <c r="Q44" s="320" t="s">
        <v>157</v>
      </c>
      <c r="R44" s="320" t="s">
        <v>542</v>
      </c>
      <c r="S44" s="320" t="s">
        <v>543</v>
      </c>
      <c r="T44" s="320" t="s">
        <v>543</v>
      </c>
    </row>
    <row r="45" spans="1:20" s="120" customFormat="1" ht="15.75" customHeight="1">
      <c r="A45" s="16"/>
      <c r="B45" s="148" t="s">
        <v>97</v>
      </c>
      <c r="C45" s="320">
        <v>42</v>
      </c>
      <c r="D45" s="320">
        <v>139</v>
      </c>
      <c r="E45" s="320">
        <v>94678</v>
      </c>
      <c r="F45" s="320">
        <v>25</v>
      </c>
      <c r="G45" s="320">
        <v>90</v>
      </c>
      <c r="H45" s="320">
        <v>69620</v>
      </c>
      <c r="I45" s="320">
        <v>2</v>
      </c>
      <c r="J45" s="320" t="s">
        <v>548</v>
      </c>
      <c r="K45" s="320" t="s">
        <v>574</v>
      </c>
      <c r="L45" s="320">
        <v>5</v>
      </c>
      <c r="M45" s="320">
        <v>12</v>
      </c>
      <c r="N45" s="320">
        <v>10100</v>
      </c>
      <c r="O45" s="320">
        <v>9</v>
      </c>
      <c r="P45" s="320">
        <v>27</v>
      </c>
      <c r="Q45" s="320">
        <v>12150</v>
      </c>
      <c r="R45" s="320">
        <v>1</v>
      </c>
      <c r="S45" s="320" t="s">
        <v>558</v>
      </c>
      <c r="T45" s="320" t="s">
        <v>558</v>
      </c>
    </row>
    <row r="46" spans="1:20" s="120" customFormat="1" ht="15.75" customHeight="1">
      <c r="A46" s="16"/>
      <c r="B46" s="148" t="s">
        <v>98</v>
      </c>
      <c r="C46" s="320">
        <v>23</v>
      </c>
      <c r="D46" s="320">
        <v>76</v>
      </c>
      <c r="E46" s="320">
        <v>44460</v>
      </c>
      <c r="F46" s="320">
        <v>7</v>
      </c>
      <c r="G46" s="320">
        <v>33</v>
      </c>
      <c r="H46" s="320">
        <v>17950</v>
      </c>
      <c r="I46" s="320">
        <v>2</v>
      </c>
      <c r="J46" s="320" t="s">
        <v>551</v>
      </c>
      <c r="K46" s="320" t="s">
        <v>575</v>
      </c>
      <c r="L46" s="320">
        <v>3</v>
      </c>
      <c r="M46" s="320" t="s">
        <v>548</v>
      </c>
      <c r="N46" s="320" t="s">
        <v>551</v>
      </c>
      <c r="O46" s="320">
        <v>7</v>
      </c>
      <c r="P46" s="320" t="s">
        <v>551</v>
      </c>
      <c r="Q46" s="320" t="s">
        <v>571</v>
      </c>
      <c r="R46" s="320">
        <v>4</v>
      </c>
      <c r="S46" s="320" t="s">
        <v>574</v>
      </c>
      <c r="T46" s="320" t="s">
        <v>574</v>
      </c>
    </row>
    <row r="47" spans="1:20" s="120" customFormat="1" ht="15.75" customHeight="1">
      <c r="A47" s="16"/>
      <c r="B47" s="148" t="s">
        <v>99</v>
      </c>
      <c r="C47" s="320">
        <f>SUM(F47,I47,L47,O47,R47)</f>
        <v>74</v>
      </c>
      <c r="D47" s="320">
        <f>SUM(G47,J47,M47,P47,S47)</f>
        <v>211</v>
      </c>
      <c r="E47" s="320">
        <f>SUM(H47,K47,N47,Q47,T47)</f>
        <v>85989</v>
      </c>
      <c r="F47" s="320">
        <v>26</v>
      </c>
      <c r="G47" s="320">
        <v>94</v>
      </c>
      <c r="H47" s="320">
        <v>40330</v>
      </c>
      <c r="I47" s="320">
        <v>5</v>
      </c>
      <c r="J47" s="320">
        <v>21</v>
      </c>
      <c r="K47" s="320">
        <v>5400</v>
      </c>
      <c r="L47" s="320">
        <v>9</v>
      </c>
      <c r="M47" s="320">
        <v>21</v>
      </c>
      <c r="N47" s="320">
        <v>17843</v>
      </c>
      <c r="O47" s="320">
        <v>29</v>
      </c>
      <c r="P47" s="320">
        <v>65</v>
      </c>
      <c r="Q47" s="320">
        <v>19368</v>
      </c>
      <c r="R47" s="320">
        <v>5</v>
      </c>
      <c r="S47" s="320">
        <v>10</v>
      </c>
      <c r="T47" s="320">
        <v>3048</v>
      </c>
    </row>
    <row r="48" spans="1:20" ht="15.75" customHeight="1">
      <c r="A48" s="16"/>
      <c r="B48" s="8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</row>
    <row r="49" spans="1:20" ht="15.75" customHeight="1">
      <c r="A49" s="361" t="s">
        <v>100</v>
      </c>
      <c r="B49" s="512"/>
      <c r="C49" s="319">
        <f>SUM(C50:C53)</f>
        <v>107</v>
      </c>
      <c r="D49" s="319">
        <f aca="true" t="shared" si="9" ref="D49:I49">SUM(D50:D53)</f>
        <v>397</v>
      </c>
      <c r="E49" s="319">
        <f t="shared" si="9"/>
        <v>214075</v>
      </c>
      <c r="F49" s="319">
        <f t="shared" si="9"/>
        <v>63</v>
      </c>
      <c r="G49" s="319">
        <f t="shared" si="9"/>
        <v>293</v>
      </c>
      <c r="H49" s="319">
        <f t="shared" si="9"/>
        <v>157840</v>
      </c>
      <c r="I49" s="319">
        <f t="shared" si="9"/>
        <v>5</v>
      </c>
      <c r="J49" s="337">
        <v>11</v>
      </c>
      <c r="K49" s="337">
        <v>2222</v>
      </c>
      <c r="L49" s="319">
        <f>SUM(L50:L53)</f>
        <v>14</v>
      </c>
      <c r="M49" s="337">
        <v>48</v>
      </c>
      <c r="N49" s="337">
        <v>41455</v>
      </c>
      <c r="O49" s="319">
        <f>SUM(O50:O53)</f>
        <v>20</v>
      </c>
      <c r="P49" s="337">
        <v>35</v>
      </c>
      <c r="Q49" s="337">
        <v>8976</v>
      </c>
      <c r="R49" s="319">
        <f>SUM(R50:R53)</f>
        <v>5</v>
      </c>
      <c r="S49" s="337">
        <v>10</v>
      </c>
      <c r="T49" s="337">
        <v>3582</v>
      </c>
    </row>
    <row r="50" spans="1:20" s="120" customFormat="1" ht="15.75" customHeight="1">
      <c r="A50" s="222"/>
      <c r="B50" s="148" t="s">
        <v>101</v>
      </c>
      <c r="C50" s="320">
        <v>33</v>
      </c>
      <c r="D50" s="320">
        <v>177</v>
      </c>
      <c r="E50" s="320">
        <v>119368</v>
      </c>
      <c r="F50" s="320">
        <v>23</v>
      </c>
      <c r="G50" s="320">
        <v>160</v>
      </c>
      <c r="H50" s="320">
        <v>109368</v>
      </c>
      <c r="I50" s="320">
        <v>1</v>
      </c>
      <c r="J50" s="320" t="s">
        <v>574</v>
      </c>
      <c r="K50" s="320" t="s">
        <v>551</v>
      </c>
      <c r="L50" s="320">
        <v>2</v>
      </c>
      <c r="M50" s="320" t="s">
        <v>157</v>
      </c>
      <c r="N50" s="320" t="s">
        <v>157</v>
      </c>
      <c r="O50" s="320">
        <v>6</v>
      </c>
      <c r="P50" s="320" t="s">
        <v>157</v>
      </c>
      <c r="Q50" s="320" t="s">
        <v>554</v>
      </c>
      <c r="R50" s="320">
        <v>1</v>
      </c>
      <c r="S50" s="320" t="s">
        <v>554</v>
      </c>
      <c r="T50" s="320" t="s">
        <v>554</v>
      </c>
    </row>
    <row r="51" spans="1:20" s="120" customFormat="1" ht="15.75" customHeight="1">
      <c r="A51" s="222"/>
      <c r="B51" s="148" t="s">
        <v>102</v>
      </c>
      <c r="C51" s="320">
        <v>13</v>
      </c>
      <c r="D51" s="320">
        <v>46</v>
      </c>
      <c r="E51" s="320">
        <v>5220</v>
      </c>
      <c r="F51" s="320">
        <v>8</v>
      </c>
      <c r="G51" s="320">
        <v>33</v>
      </c>
      <c r="H51" s="320">
        <v>3420</v>
      </c>
      <c r="I51" s="320">
        <v>1</v>
      </c>
      <c r="J51" s="320" t="s">
        <v>554</v>
      </c>
      <c r="K51" s="320" t="s">
        <v>554</v>
      </c>
      <c r="L51" s="320">
        <v>3</v>
      </c>
      <c r="M51" s="320" t="s">
        <v>554</v>
      </c>
      <c r="N51" s="320" t="s">
        <v>554</v>
      </c>
      <c r="O51" s="320">
        <v>1</v>
      </c>
      <c r="P51" s="320" t="s">
        <v>576</v>
      </c>
      <c r="Q51" s="320" t="s">
        <v>576</v>
      </c>
      <c r="R51" s="320" t="s">
        <v>553</v>
      </c>
      <c r="S51" s="320" t="s">
        <v>553</v>
      </c>
      <c r="T51" s="320" t="s">
        <v>553</v>
      </c>
    </row>
    <row r="52" spans="1:20" s="120" customFormat="1" ht="15.75" customHeight="1">
      <c r="A52" s="222"/>
      <c r="B52" s="148" t="s">
        <v>103</v>
      </c>
      <c r="C52" s="320">
        <v>47</v>
      </c>
      <c r="D52" s="320">
        <v>137</v>
      </c>
      <c r="E52" s="320">
        <v>61279</v>
      </c>
      <c r="F52" s="320">
        <v>23</v>
      </c>
      <c r="G52" s="320">
        <v>79</v>
      </c>
      <c r="H52" s="320">
        <v>33570</v>
      </c>
      <c r="I52" s="320">
        <v>2</v>
      </c>
      <c r="J52" s="320" t="s">
        <v>554</v>
      </c>
      <c r="K52" s="320" t="s">
        <v>554</v>
      </c>
      <c r="L52" s="320">
        <v>6</v>
      </c>
      <c r="M52" s="320">
        <v>24</v>
      </c>
      <c r="N52" s="320">
        <v>19901</v>
      </c>
      <c r="O52" s="320">
        <v>13</v>
      </c>
      <c r="P52" s="320">
        <v>25</v>
      </c>
      <c r="Q52" s="320">
        <v>5626</v>
      </c>
      <c r="R52" s="320">
        <v>3</v>
      </c>
      <c r="S52" s="320" t="s">
        <v>554</v>
      </c>
      <c r="T52" s="320" t="s">
        <v>554</v>
      </c>
    </row>
    <row r="53" spans="1:20" s="120" customFormat="1" ht="15.75" customHeight="1">
      <c r="A53" s="222"/>
      <c r="B53" s="148" t="s">
        <v>104</v>
      </c>
      <c r="C53" s="320">
        <v>14</v>
      </c>
      <c r="D53" s="320">
        <v>37</v>
      </c>
      <c r="E53" s="320">
        <v>28208</v>
      </c>
      <c r="F53" s="320">
        <v>9</v>
      </c>
      <c r="G53" s="320">
        <v>21</v>
      </c>
      <c r="H53" s="320">
        <v>11482</v>
      </c>
      <c r="I53" s="320">
        <v>1</v>
      </c>
      <c r="J53" s="320" t="s">
        <v>554</v>
      </c>
      <c r="K53" s="320" t="s">
        <v>554</v>
      </c>
      <c r="L53" s="320">
        <v>3</v>
      </c>
      <c r="M53" s="320">
        <v>13</v>
      </c>
      <c r="N53" s="320">
        <v>15254</v>
      </c>
      <c r="O53" s="320" t="s">
        <v>553</v>
      </c>
      <c r="P53" s="320" t="s">
        <v>552</v>
      </c>
      <c r="Q53" s="320" t="s">
        <v>552</v>
      </c>
      <c r="R53" s="320">
        <v>1</v>
      </c>
      <c r="S53" s="320" t="s">
        <v>554</v>
      </c>
      <c r="T53" s="320" t="s">
        <v>554</v>
      </c>
    </row>
    <row r="54" spans="1:20" ht="15.75" customHeight="1">
      <c r="A54" s="17"/>
      <c r="B54" s="8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</row>
    <row r="55" spans="1:20" ht="15.75" customHeight="1">
      <c r="A55" s="361" t="s">
        <v>105</v>
      </c>
      <c r="B55" s="604"/>
      <c r="C55" s="319">
        <f>SUM(C56:C61)</f>
        <v>77</v>
      </c>
      <c r="D55" s="319">
        <f>SUM(D56:D61)</f>
        <v>186</v>
      </c>
      <c r="E55" s="319">
        <f>SUM(E56:E61)</f>
        <v>98252</v>
      </c>
      <c r="F55" s="319">
        <f>SUM(F56:F61)</f>
        <v>36</v>
      </c>
      <c r="G55" s="337">
        <v>101</v>
      </c>
      <c r="H55" s="319">
        <v>45589</v>
      </c>
      <c r="I55" s="319">
        <f>SUM(I56:I61)</f>
        <v>4</v>
      </c>
      <c r="J55" s="337">
        <v>8</v>
      </c>
      <c r="K55" s="337">
        <v>3250</v>
      </c>
      <c r="L55" s="319">
        <f>SUM(L56:L61)</f>
        <v>16</v>
      </c>
      <c r="M55" s="337">
        <v>47</v>
      </c>
      <c r="N55" s="337">
        <v>37944</v>
      </c>
      <c r="O55" s="319">
        <f>SUM(O56:O61)</f>
        <v>15</v>
      </c>
      <c r="P55" s="337" t="s">
        <v>554</v>
      </c>
      <c r="Q55" s="337" t="s">
        <v>554</v>
      </c>
      <c r="R55" s="319">
        <f>SUM(R56:R61)</f>
        <v>6</v>
      </c>
      <c r="S55" s="337" t="s">
        <v>554</v>
      </c>
      <c r="T55" s="337" t="s">
        <v>554</v>
      </c>
    </row>
    <row r="56" spans="1:20" s="120" customFormat="1" ht="15.75" customHeight="1">
      <c r="A56" s="16"/>
      <c r="B56" s="198" t="s">
        <v>106</v>
      </c>
      <c r="C56" s="320">
        <v>16</v>
      </c>
      <c r="D56" s="320">
        <v>37</v>
      </c>
      <c r="E56" s="320">
        <v>17898</v>
      </c>
      <c r="F56" s="320">
        <v>7</v>
      </c>
      <c r="G56" s="320">
        <v>19</v>
      </c>
      <c r="H56" s="320">
        <v>7090</v>
      </c>
      <c r="I56" s="320">
        <v>2</v>
      </c>
      <c r="J56" s="320" t="s">
        <v>554</v>
      </c>
      <c r="K56" s="320" t="s">
        <v>554</v>
      </c>
      <c r="L56" s="320">
        <v>3</v>
      </c>
      <c r="M56" s="320">
        <v>7</v>
      </c>
      <c r="N56" s="320">
        <v>4400</v>
      </c>
      <c r="O56" s="320">
        <v>3</v>
      </c>
      <c r="P56" s="320">
        <v>5</v>
      </c>
      <c r="Q56" s="320">
        <v>3658</v>
      </c>
      <c r="R56" s="320">
        <v>1</v>
      </c>
      <c r="S56" s="320" t="s">
        <v>576</v>
      </c>
      <c r="T56" s="320" t="s">
        <v>576</v>
      </c>
    </row>
    <row r="57" spans="1:20" s="120" customFormat="1" ht="15.75" customHeight="1">
      <c r="A57" s="16"/>
      <c r="B57" s="198" t="s">
        <v>107</v>
      </c>
      <c r="C57" s="320">
        <f>SUM(F57,I57,L57,O57,R57)</f>
        <v>11</v>
      </c>
      <c r="D57" s="320">
        <v>35</v>
      </c>
      <c r="E57" s="320">
        <v>17980</v>
      </c>
      <c r="F57" s="320">
        <v>8</v>
      </c>
      <c r="G57" s="320">
        <v>27</v>
      </c>
      <c r="H57" s="320">
        <v>11800</v>
      </c>
      <c r="I57" s="320" t="s">
        <v>552</v>
      </c>
      <c r="J57" s="320" t="s">
        <v>552</v>
      </c>
      <c r="K57" s="320" t="s">
        <v>552</v>
      </c>
      <c r="L57" s="320">
        <v>2</v>
      </c>
      <c r="M57" s="320" t="s">
        <v>576</v>
      </c>
      <c r="N57" s="320" t="s">
        <v>576</v>
      </c>
      <c r="O57" s="320">
        <v>1</v>
      </c>
      <c r="P57" s="320" t="s">
        <v>576</v>
      </c>
      <c r="Q57" s="320" t="s">
        <v>576</v>
      </c>
      <c r="R57" s="320" t="s">
        <v>552</v>
      </c>
      <c r="S57" s="320" t="s">
        <v>552</v>
      </c>
      <c r="T57" s="320" t="s">
        <v>552</v>
      </c>
    </row>
    <row r="58" spans="1:20" s="120" customFormat="1" ht="15.75" customHeight="1">
      <c r="A58" s="16"/>
      <c r="B58" s="198" t="s">
        <v>108</v>
      </c>
      <c r="C58" s="320">
        <v>6</v>
      </c>
      <c r="D58" s="320">
        <v>16</v>
      </c>
      <c r="E58" s="320">
        <v>13615</v>
      </c>
      <c r="F58" s="320">
        <v>3</v>
      </c>
      <c r="G58" s="320" t="s">
        <v>554</v>
      </c>
      <c r="H58" s="320" t="s">
        <v>554</v>
      </c>
      <c r="I58" s="320" t="s">
        <v>552</v>
      </c>
      <c r="J58" s="320" t="s">
        <v>552</v>
      </c>
      <c r="K58" s="320" t="s">
        <v>552</v>
      </c>
      <c r="L58" s="320">
        <v>2</v>
      </c>
      <c r="M58" s="320" t="s">
        <v>576</v>
      </c>
      <c r="N58" s="320" t="s">
        <v>576</v>
      </c>
      <c r="O58" s="320">
        <v>1</v>
      </c>
      <c r="P58" s="320" t="s">
        <v>576</v>
      </c>
      <c r="Q58" s="320" t="s">
        <v>576</v>
      </c>
      <c r="R58" s="320" t="s">
        <v>552</v>
      </c>
      <c r="S58" s="320" t="s">
        <v>552</v>
      </c>
      <c r="T58" s="320" t="s">
        <v>552</v>
      </c>
    </row>
    <row r="59" spans="1:20" s="120" customFormat="1" ht="15.75" customHeight="1">
      <c r="A59" s="16"/>
      <c r="B59" s="198" t="s">
        <v>109</v>
      </c>
      <c r="C59" s="320">
        <v>15</v>
      </c>
      <c r="D59" s="320">
        <v>40</v>
      </c>
      <c r="E59" s="320">
        <v>19289</v>
      </c>
      <c r="F59" s="320">
        <v>6</v>
      </c>
      <c r="G59" s="320" t="s">
        <v>554</v>
      </c>
      <c r="H59" s="320" t="s">
        <v>554</v>
      </c>
      <c r="I59" s="320" t="s">
        <v>553</v>
      </c>
      <c r="J59" s="320" t="s">
        <v>553</v>
      </c>
      <c r="K59" s="320" t="s">
        <v>553</v>
      </c>
      <c r="L59" s="320">
        <v>7</v>
      </c>
      <c r="M59" s="320">
        <v>19</v>
      </c>
      <c r="N59" s="320">
        <v>13780</v>
      </c>
      <c r="O59" s="320">
        <v>2</v>
      </c>
      <c r="P59" s="320" t="s">
        <v>576</v>
      </c>
      <c r="Q59" s="320" t="s">
        <v>576</v>
      </c>
      <c r="R59" s="320" t="s">
        <v>553</v>
      </c>
      <c r="S59" s="320" t="s">
        <v>552</v>
      </c>
      <c r="T59" s="320" t="s">
        <v>553</v>
      </c>
    </row>
    <row r="60" spans="1:20" s="120" customFormat="1" ht="15.75" customHeight="1">
      <c r="A60" s="16"/>
      <c r="B60" s="198" t="s">
        <v>110</v>
      </c>
      <c r="C60" s="320">
        <v>12</v>
      </c>
      <c r="D60" s="320">
        <v>23</v>
      </c>
      <c r="E60" s="320">
        <v>9344</v>
      </c>
      <c r="F60" s="320">
        <v>5</v>
      </c>
      <c r="G60" s="320">
        <v>14</v>
      </c>
      <c r="H60" s="320">
        <v>6989</v>
      </c>
      <c r="I60" s="320">
        <v>1</v>
      </c>
      <c r="J60" s="320" t="s">
        <v>554</v>
      </c>
      <c r="K60" s="320" t="s">
        <v>554</v>
      </c>
      <c r="L60" s="320" t="s">
        <v>552</v>
      </c>
      <c r="M60" s="320" t="s">
        <v>552</v>
      </c>
      <c r="N60" s="320" t="s">
        <v>552</v>
      </c>
      <c r="O60" s="320">
        <v>3</v>
      </c>
      <c r="P60" s="320">
        <v>4</v>
      </c>
      <c r="Q60" s="320">
        <v>975</v>
      </c>
      <c r="R60" s="320">
        <v>3</v>
      </c>
      <c r="S60" s="320" t="s">
        <v>576</v>
      </c>
      <c r="T60" s="320" t="s">
        <v>576</v>
      </c>
    </row>
    <row r="61" spans="1:20" s="120" customFormat="1" ht="15.75" customHeight="1">
      <c r="A61" s="16"/>
      <c r="B61" s="198" t="s">
        <v>111</v>
      </c>
      <c r="C61" s="320">
        <v>17</v>
      </c>
      <c r="D61" s="320">
        <v>35</v>
      </c>
      <c r="E61" s="320">
        <v>20126</v>
      </c>
      <c r="F61" s="320">
        <v>7</v>
      </c>
      <c r="G61" s="320">
        <v>19</v>
      </c>
      <c r="H61" s="320">
        <v>12840</v>
      </c>
      <c r="I61" s="320">
        <v>1</v>
      </c>
      <c r="J61" s="320" t="s">
        <v>576</v>
      </c>
      <c r="K61" s="320" t="s">
        <v>576</v>
      </c>
      <c r="L61" s="320">
        <v>2</v>
      </c>
      <c r="M61" s="320" t="s">
        <v>576</v>
      </c>
      <c r="N61" s="320" t="s">
        <v>576</v>
      </c>
      <c r="O61" s="320">
        <v>5</v>
      </c>
      <c r="P61" s="320">
        <v>7</v>
      </c>
      <c r="Q61" s="320">
        <v>3286</v>
      </c>
      <c r="R61" s="320">
        <v>2</v>
      </c>
      <c r="S61" s="320" t="s">
        <v>576</v>
      </c>
      <c r="T61" s="320" t="s">
        <v>576</v>
      </c>
    </row>
    <row r="62" spans="1:20" ht="15.75" customHeight="1">
      <c r="A62" s="16"/>
      <c r="B62" s="8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</row>
    <row r="63" spans="1:20" ht="15.75" customHeight="1">
      <c r="A63" s="361" t="s">
        <v>112</v>
      </c>
      <c r="B63" s="604"/>
      <c r="C63" s="319">
        <f>SUM(C64:C67)</f>
        <v>116</v>
      </c>
      <c r="D63" s="319">
        <f>SUM(D64:D67)</f>
        <v>305</v>
      </c>
      <c r="E63" s="319">
        <f>SUM(E64:E67)</f>
        <v>142973</v>
      </c>
      <c r="F63" s="319">
        <f>SUM(F64:F67)</f>
        <v>66</v>
      </c>
      <c r="G63" s="337">
        <v>198</v>
      </c>
      <c r="H63" s="337">
        <v>89043</v>
      </c>
      <c r="I63" s="319">
        <f>SUM(I64:I67)</f>
        <v>5</v>
      </c>
      <c r="J63" s="337" t="s">
        <v>554</v>
      </c>
      <c r="K63" s="337" t="s">
        <v>554</v>
      </c>
      <c r="L63" s="319">
        <f>SUM(L64:L67)</f>
        <v>13</v>
      </c>
      <c r="M63" s="337">
        <v>31</v>
      </c>
      <c r="N63" s="337">
        <v>22696</v>
      </c>
      <c r="O63" s="319">
        <f>SUM(O64:O67)</f>
        <v>27</v>
      </c>
      <c r="P63" s="337">
        <v>44</v>
      </c>
      <c r="Q63" s="337">
        <v>15954</v>
      </c>
      <c r="R63" s="319">
        <f>SUM(R64:R67)</f>
        <v>5</v>
      </c>
      <c r="S63" s="337" t="s">
        <v>554</v>
      </c>
      <c r="T63" s="337" t="s">
        <v>554</v>
      </c>
    </row>
    <row r="64" spans="1:20" s="120" customFormat="1" ht="15.75" customHeight="1">
      <c r="A64" s="16"/>
      <c r="B64" s="198" t="s">
        <v>113</v>
      </c>
      <c r="C64" s="320">
        <v>38</v>
      </c>
      <c r="D64" s="320">
        <v>111</v>
      </c>
      <c r="E64" s="320">
        <v>54977</v>
      </c>
      <c r="F64" s="320">
        <v>16</v>
      </c>
      <c r="G64" s="320">
        <v>55</v>
      </c>
      <c r="H64" s="320">
        <v>25264</v>
      </c>
      <c r="I64" s="320">
        <v>5</v>
      </c>
      <c r="J64" s="320" t="s">
        <v>554</v>
      </c>
      <c r="K64" s="320" t="s">
        <v>554</v>
      </c>
      <c r="L64" s="320">
        <v>5</v>
      </c>
      <c r="M64" s="320">
        <v>12</v>
      </c>
      <c r="N64" s="320">
        <v>10136</v>
      </c>
      <c r="O64" s="320">
        <v>10</v>
      </c>
      <c r="P64" s="320">
        <v>17</v>
      </c>
      <c r="Q64" s="320">
        <v>5417</v>
      </c>
      <c r="R64" s="320">
        <v>2</v>
      </c>
      <c r="S64" s="320" t="s">
        <v>554</v>
      </c>
      <c r="T64" s="320" t="s">
        <v>554</v>
      </c>
    </row>
    <row r="65" spans="1:20" s="120" customFormat="1" ht="15.75" customHeight="1">
      <c r="A65" s="16"/>
      <c r="B65" s="198" t="s">
        <v>114</v>
      </c>
      <c r="C65" s="320">
        <v>22</v>
      </c>
      <c r="D65" s="320">
        <v>59</v>
      </c>
      <c r="E65" s="320">
        <v>24190</v>
      </c>
      <c r="F65" s="320">
        <v>13</v>
      </c>
      <c r="G65" s="320" t="s">
        <v>554</v>
      </c>
      <c r="H65" s="320" t="s">
        <v>554</v>
      </c>
      <c r="I65" s="320" t="s">
        <v>553</v>
      </c>
      <c r="J65" s="320" t="s">
        <v>553</v>
      </c>
      <c r="K65" s="320" t="s">
        <v>553</v>
      </c>
      <c r="L65" s="320">
        <v>3</v>
      </c>
      <c r="M65" s="320" t="s">
        <v>554</v>
      </c>
      <c r="N65" s="320" t="s">
        <v>554</v>
      </c>
      <c r="O65" s="320">
        <v>5</v>
      </c>
      <c r="P65" s="320" t="s">
        <v>554</v>
      </c>
      <c r="Q65" s="320" t="s">
        <v>554</v>
      </c>
      <c r="R65" s="320">
        <v>1</v>
      </c>
      <c r="S65" s="320" t="s">
        <v>576</v>
      </c>
      <c r="T65" s="320" t="s">
        <v>576</v>
      </c>
    </row>
    <row r="66" spans="1:20" s="120" customFormat="1" ht="15.75" customHeight="1">
      <c r="A66" s="16"/>
      <c r="B66" s="198" t="s">
        <v>115</v>
      </c>
      <c r="C66" s="320">
        <f>SUM(F66,I66,L66,O66,R66)</f>
        <v>48</v>
      </c>
      <c r="D66" s="320">
        <v>118</v>
      </c>
      <c r="E66" s="320">
        <v>55309</v>
      </c>
      <c r="F66" s="320">
        <v>31</v>
      </c>
      <c r="G66" s="320">
        <v>89</v>
      </c>
      <c r="H66" s="320">
        <v>40659</v>
      </c>
      <c r="I66" s="320" t="s">
        <v>553</v>
      </c>
      <c r="J66" s="320" t="s">
        <v>553</v>
      </c>
      <c r="K66" s="320" t="s">
        <v>553</v>
      </c>
      <c r="L66" s="320">
        <v>5</v>
      </c>
      <c r="M66" s="320" t="s">
        <v>554</v>
      </c>
      <c r="N66" s="320" t="s">
        <v>554</v>
      </c>
      <c r="O66" s="320">
        <v>10</v>
      </c>
      <c r="P66" s="320">
        <v>15</v>
      </c>
      <c r="Q66" s="320">
        <v>5670</v>
      </c>
      <c r="R66" s="320">
        <v>2</v>
      </c>
      <c r="S66" s="320" t="s">
        <v>576</v>
      </c>
      <c r="T66" s="320" t="s">
        <v>576</v>
      </c>
    </row>
    <row r="67" spans="1:20" s="120" customFormat="1" ht="15.75" customHeight="1">
      <c r="A67" s="16"/>
      <c r="B67" s="198" t="s">
        <v>116</v>
      </c>
      <c r="C67" s="320">
        <v>8</v>
      </c>
      <c r="D67" s="320">
        <v>17</v>
      </c>
      <c r="E67" s="320">
        <v>8497</v>
      </c>
      <c r="F67" s="320">
        <v>6</v>
      </c>
      <c r="G67" s="320" t="s">
        <v>576</v>
      </c>
      <c r="H67" s="320" t="s">
        <v>576</v>
      </c>
      <c r="I67" s="320" t="s">
        <v>552</v>
      </c>
      <c r="J67" s="320" t="s">
        <v>552</v>
      </c>
      <c r="K67" s="320" t="s">
        <v>552</v>
      </c>
      <c r="L67" s="320" t="s">
        <v>552</v>
      </c>
      <c r="M67" s="320" t="s">
        <v>552</v>
      </c>
      <c r="N67" s="320" t="s">
        <v>552</v>
      </c>
      <c r="O67" s="320">
        <v>2</v>
      </c>
      <c r="P67" s="320" t="s">
        <v>576</v>
      </c>
      <c r="Q67" s="320" t="s">
        <v>576</v>
      </c>
      <c r="R67" s="320" t="s">
        <v>552</v>
      </c>
      <c r="S67" s="320" t="s">
        <v>552</v>
      </c>
      <c r="T67" s="320" t="s">
        <v>552</v>
      </c>
    </row>
    <row r="68" spans="1:20" s="120" customFormat="1" ht="15.75" customHeight="1">
      <c r="A68" s="16"/>
      <c r="B68" s="198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</row>
    <row r="69" spans="1:20" ht="15.75" customHeight="1">
      <c r="A69" s="361" t="s">
        <v>117</v>
      </c>
      <c r="B69" s="604"/>
      <c r="C69" s="319">
        <f>SUM(C70)</f>
        <v>29</v>
      </c>
      <c r="D69" s="319">
        <f aca="true" t="shared" si="10" ref="D69:I69">SUM(D70)</f>
        <v>66</v>
      </c>
      <c r="E69" s="319">
        <f t="shared" si="10"/>
        <v>25848</v>
      </c>
      <c r="F69" s="319">
        <f t="shared" si="10"/>
        <v>20</v>
      </c>
      <c r="G69" s="319">
        <f t="shared" si="10"/>
        <v>49</v>
      </c>
      <c r="H69" s="319">
        <f t="shared" si="10"/>
        <v>18395</v>
      </c>
      <c r="I69" s="319">
        <f t="shared" si="10"/>
        <v>1</v>
      </c>
      <c r="J69" s="319" t="s">
        <v>347</v>
      </c>
      <c r="K69" s="319" t="s">
        <v>347</v>
      </c>
      <c r="L69" s="319">
        <f>SUM(L70)</f>
        <v>5</v>
      </c>
      <c r="M69" s="319">
        <f>SUM(M70)</f>
        <v>11</v>
      </c>
      <c r="N69" s="319">
        <f>SUM(N70)</f>
        <v>6020</v>
      </c>
      <c r="O69" s="319">
        <f>SUM(O70)</f>
        <v>3</v>
      </c>
      <c r="P69" s="319" t="s">
        <v>347</v>
      </c>
      <c r="Q69" s="319" t="s">
        <v>554</v>
      </c>
      <c r="R69" s="319" t="s">
        <v>306</v>
      </c>
      <c r="S69" s="319" t="s">
        <v>306</v>
      </c>
      <c r="T69" s="319" t="s">
        <v>306</v>
      </c>
    </row>
    <row r="70" spans="1:20" s="120" customFormat="1" ht="15.75" customHeight="1">
      <c r="A70" s="18"/>
      <c r="B70" s="230" t="s">
        <v>118</v>
      </c>
      <c r="C70" s="342">
        <v>29</v>
      </c>
      <c r="D70" s="343">
        <v>66</v>
      </c>
      <c r="E70" s="343">
        <v>25848</v>
      </c>
      <c r="F70" s="343">
        <v>20</v>
      </c>
      <c r="G70" s="343">
        <v>49</v>
      </c>
      <c r="H70" s="343">
        <v>18395</v>
      </c>
      <c r="I70" s="343">
        <v>1</v>
      </c>
      <c r="J70" s="343" t="s">
        <v>576</v>
      </c>
      <c r="K70" s="343" t="s">
        <v>576</v>
      </c>
      <c r="L70" s="343">
        <v>5</v>
      </c>
      <c r="M70" s="343">
        <v>11</v>
      </c>
      <c r="N70" s="343">
        <v>6020</v>
      </c>
      <c r="O70" s="343">
        <v>3</v>
      </c>
      <c r="P70" s="343" t="s">
        <v>576</v>
      </c>
      <c r="Q70" s="343" t="s">
        <v>576</v>
      </c>
      <c r="R70" s="343" t="s">
        <v>552</v>
      </c>
      <c r="S70" s="343" t="s">
        <v>552</v>
      </c>
      <c r="T70" s="343" t="s">
        <v>552</v>
      </c>
    </row>
    <row r="71" spans="1:20" ht="15.75" customHeight="1">
      <c r="A71" s="25" t="s">
        <v>348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</sheetData>
  <sheetProtection/>
  <mergeCells count="46">
    <mergeCell ref="A3:T3"/>
    <mergeCell ref="A63:B63"/>
    <mergeCell ref="A23:B23"/>
    <mergeCell ref="A26:B26"/>
    <mergeCell ref="A9:B9"/>
    <mergeCell ref="S6:S7"/>
    <mergeCell ref="I6:I7"/>
    <mergeCell ref="C6:C7"/>
    <mergeCell ref="D6:D7"/>
    <mergeCell ref="E6:E7"/>
    <mergeCell ref="R6:R7"/>
    <mergeCell ref="N6:N7"/>
    <mergeCell ref="A69:B69"/>
    <mergeCell ref="A32:B32"/>
    <mergeCell ref="A42:B42"/>
    <mergeCell ref="A49:B49"/>
    <mergeCell ref="A55:B55"/>
    <mergeCell ref="K6:K7"/>
    <mergeCell ref="L6:L7"/>
    <mergeCell ref="A11:B11"/>
    <mergeCell ref="O5:Q5"/>
    <mergeCell ref="F6:F7"/>
    <mergeCell ref="G6:G7"/>
    <mergeCell ref="H6:H7"/>
    <mergeCell ref="M6:M7"/>
    <mergeCell ref="P6:P7"/>
    <mergeCell ref="Q6:Q7"/>
    <mergeCell ref="R5:T5"/>
    <mergeCell ref="O6:O7"/>
    <mergeCell ref="A10:B10"/>
    <mergeCell ref="C5:E5"/>
    <mergeCell ref="F5:H5"/>
    <mergeCell ref="I5:K5"/>
    <mergeCell ref="L5:N5"/>
    <mergeCell ref="T6:T7"/>
    <mergeCell ref="A8:B8"/>
    <mergeCell ref="J6:J7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3"/>
  <sheetViews>
    <sheetView tabSelected="1" zoomScaleSheetLayoutView="70" zoomScalePageLayoutView="0" workbookViewId="0" topLeftCell="A1">
      <selection activeCell="B1" sqref="B1"/>
    </sheetView>
  </sheetViews>
  <sheetFormatPr defaultColWidth="10.59765625" defaultRowHeight="22.5" customHeight="1"/>
  <cols>
    <col min="1" max="1" width="16" style="118" customWidth="1"/>
    <col min="2" max="9" width="12.59765625" style="118" customWidth="1"/>
    <col min="10" max="10" width="3.09765625" style="118" customWidth="1"/>
    <col min="11" max="12" width="3.09765625" style="145" customWidth="1"/>
    <col min="13" max="13" width="19.59765625" style="145" customWidth="1"/>
    <col min="14" max="14" width="5.09765625" style="145" customWidth="1"/>
    <col min="15" max="15" width="12.5" style="118" customWidth="1"/>
    <col min="16" max="17" width="14.8984375" style="118" bestFit="1" customWidth="1"/>
    <col min="18" max="18" width="12.8984375" style="118" customWidth="1"/>
    <col min="19" max="19" width="13.5" style="118" customWidth="1"/>
    <col min="20" max="23" width="10.8984375" style="118" customWidth="1"/>
    <col min="24" max="25" width="10.59765625" style="118" customWidth="1"/>
    <col min="26" max="27" width="2.59765625" style="118" customWidth="1"/>
    <col min="28" max="16384" width="10.59765625" style="118" customWidth="1"/>
  </cols>
  <sheetData>
    <row r="1" spans="1:23" s="117" customFormat="1" ht="22.5" customHeight="1">
      <c r="A1" s="19" t="s">
        <v>393</v>
      </c>
      <c r="B1" s="19"/>
      <c r="K1" s="233"/>
      <c r="L1" s="233"/>
      <c r="M1" s="233"/>
      <c r="N1" s="233"/>
      <c r="W1" s="5" t="s">
        <v>394</v>
      </c>
    </row>
    <row r="2" spans="1:23" s="117" customFormat="1" ht="22.5" customHeight="1">
      <c r="A2" s="19"/>
      <c r="B2" s="19"/>
      <c r="K2" s="233"/>
      <c r="L2" s="233"/>
      <c r="M2" s="233"/>
      <c r="N2" s="233"/>
      <c r="W2" s="5"/>
    </row>
    <row r="3" spans="1:229" s="120" customFormat="1" ht="22.5" customHeight="1">
      <c r="A3" s="637" t="s">
        <v>535</v>
      </c>
      <c r="B3" s="637"/>
      <c r="C3" s="637"/>
      <c r="D3" s="637"/>
      <c r="E3" s="637"/>
      <c r="F3" s="637"/>
      <c r="G3" s="637"/>
      <c r="H3" s="637"/>
      <c r="I3" s="20"/>
      <c r="J3" s="374" t="s">
        <v>505</v>
      </c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149"/>
      <c r="Y3" s="20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</row>
    <row r="4" spans="1:229" s="120" customFormat="1" ht="22.5" customHeight="1">
      <c r="A4" s="20"/>
      <c r="B4" s="20"/>
      <c r="C4" s="20"/>
      <c r="D4" s="20"/>
      <c r="E4" s="20"/>
      <c r="F4" s="20"/>
      <c r="G4" s="20"/>
      <c r="H4" s="20"/>
      <c r="I4" s="2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149"/>
      <c r="Y4" s="20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</row>
    <row r="5" spans="1:229" s="120" customFormat="1" ht="22.5" customHeight="1">
      <c r="A5" s="466" t="s">
        <v>504</v>
      </c>
      <c r="B5" s="427"/>
      <c r="C5" s="427"/>
      <c r="D5" s="427"/>
      <c r="E5" s="427"/>
      <c r="F5" s="427"/>
      <c r="G5" s="427"/>
      <c r="H5" s="427"/>
      <c r="I5" s="2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9"/>
      <c r="Y5" s="20"/>
      <c r="Z5" s="234"/>
      <c r="AA5" s="234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</row>
    <row r="6" spans="3:23" ht="22.5" customHeight="1" thickBot="1">
      <c r="C6" s="142"/>
      <c r="D6" s="142"/>
      <c r="E6" s="142"/>
      <c r="F6" s="142"/>
      <c r="G6" s="142"/>
      <c r="H6" s="147" t="s">
        <v>414</v>
      </c>
      <c r="K6" s="118"/>
      <c r="L6" s="118"/>
      <c r="M6" s="118"/>
      <c r="N6" s="118"/>
      <c r="W6" s="125" t="s">
        <v>314</v>
      </c>
    </row>
    <row r="7" spans="1:23" ht="22.5" customHeight="1">
      <c r="A7" s="616" t="s">
        <v>415</v>
      </c>
      <c r="B7" s="639" t="s">
        <v>119</v>
      </c>
      <c r="C7" s="638" t="s">
        <v>120</v>
      </c>
      <c r="D7" s="626" t="s">
        <v>416</v>
      </c>
      <c r="E7" s="638" t="s">
        <v>121</v>
      </c>
      <c r="F7" s="638" t="s">
        <v>479</v>
      </c>
      <c r="G7" s="628" t="s">
        <v>417</v>
      </c>
      <c r="H7" s="628" t="s">
        <v>364</v>
      </c>
      <c r="I7" s="427"/>
      <c r="J7" s="629" t="s">
        <v>518</v>
      </c>
      <c r="K7" s="630"/>
      <c r="L7" s="630"/>
      <c r="M7" s="631"/>
      <c r="N7" s="634" t="s">
        <v>122</v>
      </c>
      <c r="O7" s="635" t="s">
        <v>123</v>
      </c>
      <c r="P7" s="367" t="s">
        <v>315</v>
      </c>
      <c r="Q7" s="622" t="s">
        <v>418</v>
      </c>
      <c r="R7" s="622" t="s">
        <v>419</v>
      </c>
      <c r="S7" s="622" t="s">
        <v>124</v>
      </c>
      <c r="T7" s="622" t="s">
        <v>125</v>
      </c>
      <c r="U7" s="622" t="s">
        <v>420</v>
      </c>
      <c r="V7" s="622" t="s">
        <v>421</v>
      </c>
      <c r="W7" s="624" t="s">
        <v>126</v>
      </c>
    </row>
    <row r="8" spans="1:23" ht="22.5" customHeight="1">
      <c r="A8" s="617"/>
      <c r="B8" s="640"/>
      <c r="C8" s="623"/>
      <c r="D8" s="627"/>
      <c r="E8" s="623"/>
      <c r="F8" s="623"/>
      <c r="G8" s="625"/>
      <c r="H8" s="625"/>
      <c r="I8" s="449"/>
      <c r="J8" s="632"/>
      <c r="K8" s="632"/>
      <c r="L8" s="632"/>
      <c r="M8" s="633"/>
      <c r="N8" s="627"/>
      <c r="O8" s="636"/>
      <c r="P8" s="369"/>
      <c r="Q8" s="623"/>
      <c r="R8" s="623"/>
      <c r="S8" s="623"/>
      <c r="T8" s="623"/>
      <c r="U8" s="623"/>
      <c r="V8" s="623"/>
      <c r="W8" s="625"/>
    </row>
    <row r="9" spans="1:23" ht="22.5" customHeight="1">
      <c r="A9" s="235" t="s">
        <v>388</v>
      </c>
      <c r="B9" s="107">
        <f>SUM(C9:H9)</f>
        <v>43913</v>
      </c>
      <c r="C9" s="256">
        <v>17414</v>
      </c>
      <c r="D9" s="256">
        <v>3325</v>
      </c>
      <c r="E9" s="256">
        <v>6105</v>
      </c>
      <c r="F9" s="256">
        <v>9548</v>
      </c>
      <c r="G9" s="256">
        <v>1069</v>
      </c>
      <c r="H9" s="256">
        <v>6452</v>
      </c>
      <c r="I9" s="109"/>
      <c r="J9" s="580" t="s">
        <v>159</v>
      </c>
      <c r="K9" s="580"/>
      <c r="L9" s="580"/>
      <c r="M9" s="581"/>
      <c r="N9" s="249" t="s">
        <v>462</v>
      </c>
      <c r="O9" s="250" t="s">
        <v>519</v>
      </c>
      <c r="P9" s="86">
        <v>24943466</v>
      </c>
      <c r="Q9" s="86">
        <f>SUM(Q15,Q29,Q31,Q33,Q40,Q42,Q52)</f>
        <v>12988307</v>
      </c>
      <c r="R9" s="86">
        <f aca="true" t="shared" si="0" ref="R9:W9">SUM(R15,R29,R31,R33,R40,R42,R52)</f>
        <v>4850575</v>
      </c>
      <c r="S9" s="86">
        <f t="shared" si="0"/>
        <v>5416591</v>
      </c>
      <c r="T9" s="86">
        <f t="shared" si="0"/>
        <v>276189</v>
      </c>
      <c r="U9" s="86">
        <v>369190</v>
      </c>
      <c r="V9" s="86">
        <f t="shared" si="0"/>
        <v>511409</v>
      </c>
      <c r="W9" s="86">
        <f t="shared" si="0"/>
        <v>531205</v>
      </c>
    </row>
    <row r="10" spans="1:23" ht="22.5" customHeight="1">
      <c r="A10" s="87" t="s">
        <v>480</v>
      </c>
      <c r="B10" s="107">
        <f>SUM(C10:H10)</f>
        <v>49294</v>
      </c>
      <c r="C10" s="107">
        <v>19774</v>
      </c>
      <c r="D10" s="107">
        <v>3782</v>
      </c>
      <c r="E10" s="107">
        <v>6783</v>
      </c>
      <c r="F10" s="107">
        <v>10204</v>
      </c>
      <c r="G10" s="107">
        <v>1247</v>
      </c>
      <c r="H10" s="107">
        <v>7504</v>
      </c>
      <c r="I10" s="109"/>
      <c r="J10" s="236"/>
      <c r="K10" s="234"/>
      <c r="L10" s="608"/>
      <c r="M10" s="609"/>
      <c r="N10" s="237"/>
      <c r="O10" s="238"/>
      <c r="P10" s="263"/>
      <c r="Q10" s="263"/>
      <c r="R10" s="263"/>
      <c r="S10" s="263"/>
      <c r="T10" s="263"/>
      <c r="U10" s="263"/>
      <c r="V10" s="263"/>
      <c r="W10" s="263"/>
    </row>
    <row r="11" spans="1:28" ht="22.5" customHeight="1">
      <c r="A11" s="87" t="s">
        <v>481</v>
      </c>
      <c r="B11" s="107">
        <f>SUM(C11:H11)</f>
        <v>58710</v>
      </c>
      <c r="C11" s="107">
        <v>23360</v>
      </c>
      <c r="D11" s="107">
        <v>4748</v>
      </c>
      <c r="E11" s="107">
        <v>7958</v>
      </c>
      <c r="F11" s="107">
        <v>12225</v>
      </c>
      <c r="G11" s="107">
        <v>1414</v>
      </c>
      <c r="H11" s="107">
        <v>9005</v>
      </c>
      <c r="I11" s="109"/>
      <c r="J11" s="236">
        <v>1</v>
      </c>
      <c r="K11" s="420" t="s">
        <v>413</v>
      </c>
      <c r="L11" s="420"/>
      <c r="M11" s="610"/>
      <c r="N11" s="239" t="s">
        <v>422</v>
      </c>
      <c r="O11" s="238" t="s">
        <v>163</v>
      </c>
      <c r="P11" s="263" t="s">
        <v>158</v>
      </c>
      <c r="Q11" s="263" t="s">
        <v>158</v>
      </c>
      <c r="R11" s="263" t="s">
        <v>158</v>
      </c>
      <c r="S11" s="263" t="s">
        <v>158</v>
      </c>
      <c r="T11" s="263" t="s">
        <v>158</v>
      </c>
      <c r="U11" s="263" t="s">
        <v>158</v>
      </c>
      <c r="V11" s="263" t="s">
        <v>158</v>
      </c>
      <c r="W11" s="263" t="s">
        <v>158</v>
      </c>
      <c r="Z11" s="402"/>
      <c r="AA11" s="402"/>
      <c r="AB11" s="402"/>
    </row>
    <row r="12" spans="1:23" ht="22.5" customHeight="1">
      <c r="A12" s="235" t="s">
        <v>287</v>
      </c>
      <c r="B12" s="107">
        <f>SUM(C12:H12)</f>
        <v>62721</v>
      </c>
      <c r="C12" s="107">
        <v>25823</v>
      </c>
      <c r="D12" s="107">
        <v>5325</v>
      </c>
      <c r="E12" s="107">
        <v>7859</v>
      </c>
      <c r="F12" s="107">
        <v>12963</v>
      </c>
      <c r="G12" s="107">
        <v>1546</v>
      </c>
      <c r="H12" s="107">
        <v>9205</v>
      </c>
      <c r="I12" s="109"/>
      <c r="J12" s="120"/>
      <c r="K12" s="120"/>
      <c r="L12" s="120"/>
      <c r="M12" s="240"/>
      <c r="N12" s="239"/>
      <c r="O12" s="238"/>
      <c r="P12" s="263"/>
      <c r="Q12" s="263"/>
      <c r="R12" s="263"/>
      <c r="S12" s="263"/>
      <c r="T12" s="263"/>
      <c r="U12" s="263"/>
      <c r="V12" s="263"/>
      <c r="W12" s="263"/>
    </row>
    <row r="13" spans="1:23" ht="22.5" customHeight="1">
      <c r="A13" s="247" t="s">
        <v>397</v>
      </c>
      <c r="B13" s="85">
        <v>68558</v>
      </c>
      <c r="C13" s="85">
        <f aca="true" t="shared" si="1" ref="C13:H13">SUM(C15:C18,C20:C23,C25:C28)</f>
        <v>28163</v>
      </c>
      <c r="D13" s="85">
        <f t="shared" si="1"/>
        <v>6344</v>
      </c>
      <c r="E13" s="85">
        <f t="shared" si="1"/>
        <v>8075</v>
      </c>
      <c r="F13" s="85">
        <f t="shared" si="1"/>
        <v>13970</v>
      </c>
      <c r="G13" s="85">
        <f t="shared" si="1"/>
        <v>1524</v>
      </c>
      <c r="H13" s="85">
        <f t="shared" si="1"/>
        <v>10483</v>
      </c>
      <c r="I13" s="109"/>
      <c r="J13" s="236">
        <v>2</v>
      </c>
      <c r="K13" s="420" t="s">
        <v>127</v>
      </c>
      <c r="L13" s="420"/>
      <c r="M13" s="610"/>
      <c r="N13" s="239" t="s">
        <v>158</v>
      </c>
      <c r="O13" s="206" t="s">
        <v>157</v>
      </c>
      <c r="P13" s="263" t="s">
        <v>157</v>
      </c>
      <c r="Q13" s="264" t="s">
        <v>158</v>
      </c>
      <c r="R13" s="263" t="s">
        <v>158</v>
      </c>
      <c r="S13" s="263" t="s">
        <v>158</v>
      </c>
      <c r="T13" s="263" t="s">
        <v>158</v>
      </c>
      <c r="U13" s="263" t="s">
        <v>158</v>
      </c>
      <c r="V13" s="263" t="s">
        <v>158</v>
      </c>
      <c r="W13" s="263" t="s">
        <v>158</v>
      </c>
    </row>
    <row r="14" spans="1:23" ht="22.5" customHeight="1">
      <c r="A14" s="121"/>
      <c r="B14" s="257"/>
      <c r="C14" s="257"/>
      <c r="D14" s="257"/>
      <c r="E14" s="257"/>
      <c r="F14" s="257"/>
      <c r="G14" s="257"/>
      <c r="H14" s="257"/>
      <c r="I14" s="120"/>
      <c r="J14" s="123"/>
      <c r="K14" s="120"/>
      <c r="L14" s="120"/>
      <c r="M14" s="240"/>
      <c r="N14" s="239"/>
      <c r="O14" s="238"/>
      <c r="P14" s="263"/>
      <c r="Q14" s="263"/>
      <c r="R14" s="263"/>
      <c r="S14" s="263"/>
      <c r="T14" s="263"/>
      <c r="U14" s="263"/>
      <c r="V14" s="263"/>
      <c r="W14" s="263"/>
    </row>
    <row r="15" spans="1:23" ht="22.5" customHeight="1">
      <c r="A15" s="235" t="s">
        <v>398</v>
      </c>
      <c r="B15" s="107">
        <f>SUM(C15:H15)</f>
        <v>5146</v>
      </c>
      <c r="C15" s="107">
        <v>2525</v>
      </c>
      <c r="D15" s="107">
        <v>536</v>
      </c>
      <c r="E15" s="107">
        <v>599</v>
      </c>
      <c r="F15" s="107">
        <v>658</v>
      </c>
      <c r="G15" s="107">
        <v>131</v>
      </c>
      <c r="H15" s="107">
        <v>697</v>
      </c>
      <c r="I15" s="109"/>
      <c r="J15" s="236">
        <v>3</v>
      </c>
      <c r="K15" s="420" t="s">
        <v>423</v>
      </c>
      <c r="L15" s="420"/>
      <c r="M15" s="610"/>
      <c r="N15" s="239" t="s">
        <v>158</v>
      </c>
      <c r="O15" s="206" t="s">
        <v>158</v>
      </c>
      <c r="P15" s="263">
        <f>SUM(Q15:W15)</f>
        <v>7308978</v>
      </c>
      <c r="Q15" s="263">
        <v>4144517</v>
      </c>
      <c r="R15" s="263">
        <v>1844145</v>
      </c>
      <c r="S15" s="263">
        <v>998834</v>
      </c>
      <c r="T15" s="263">
        <v>28033</v>
      </c>
      <c r="U15" s="263">
        <v>86465</v>
      </c>
      <c r="V15" s="263">
        <v>205646</v>
      </c>
      <c r="W15" s="263">
        <v>1338</v>
      </c>
    </row>
    <row r="16" spans="1:23" ht="22.5" customHeight="1">
      <c r="A16" s="87" t="s">
        <v>506</v>
      </c>
      <c r="B16" s="107">
        <f>SUM(C16:H16)</f>
        <v>4110</v>
      </c>
      <c r="C16" s="107">
        <v>1703</v>
      </c>
      <c r="D16" s="107">
        <v>316</v>
      </c>
      <c r="E16" s="107">
        <v>572</v>
      </c>
      <c r="F16" s="107">
        <v>759</v>
      </c>
      <c r="G16" s="107">
        <v>109</v>
      </c>
      <c r="H16" s="107">
        <v>651</v>
      </c>
      <c r="I16" s="109"/>
      <c r="J16" s="120"/>
      <c r="K16" s="120" t="s">
        <v>128</v>
      </c>
      <c r="L16" s="420" t="s">
        <v>402</v>
      </c>
      <c r="M16" s="610"/>
      <c r="N16" s="239" t="s">
        <v>129</v>
      </c>
      <c r="O16" s="238">
        <v>1448</v>
      </c>
      <c r="P16" s="263">
        <f aca="true" t="shared" si="2" ref="P16:P22">SUM(Q16:W16)</f>
        <v>86987</v>
      </c>
      <c r="Q16" s="263">
        <v>77565</v>
      </c>
      <c r="R16" s="263">
        <v>5069</v>
      </c>
      <c r="S16" s="263">
        <v>280</v>
      </c>
      <c r="T16" s="263" t="s">
        <v>158</v>
      </c>
      <c r="U16" s="264" t="s">
        <v>158</v>
      </c>
      <c r="V16" s="263">
        <v>4073</v>
      </c>
      <c r="W16" s="263" t="s">
        <v>158</v>
      </c>
    </row>
    <row r="17" spans="1:23" ht="22.5" customHeight="1">
      <c r="A17" s="87" t="s">
        <v>507</v>
      </c>
      <c r="B17" s="107">
        <f>SUM(C17:H17)</f>
        <v>6368</v>
      </c>
      <c r="C17" s="107">
        <v>2889</v>
      </c>
      <c r="D17" s="107">
        <v>699</v>
      </c>
      <c r="E17" s="107">
        <v>833</v>
      </c>
      <c r="F17" s="107">
        <v>865</v>
      </c>
      <c r="G17" s="107">
        <v>162</v>
      </c>
      <c r="H17" s="107">
        <v>920</v>
      </c>
      <c r="I17" s="109"/>
      <c r="J17" s="120"/>
      <c r="K17" s="120" t="s">
        <v>130</v>
      </c>
      <c r="L17" s="420" t="s">
        <v>131</v>
      </c>
      <c r="M17" s="610"/>
      <c r="N17" s="239" t="s">
        <v>132</v>
      </c>
      <c r="O17" s="238">
        <v>276847</v>
      </c>
      <c r="P17" s="263">
        <f t="shared" si="2"/>
        <v>6768491</v>
      </c>
      <c r="Q17" s="263">
        <v>3757677</v>
      </c>
      <c r="R17" s="263">
        <v>1760899</v>
      </c>
      <c r="S17" s="263">
        <v>942553</v>
      </c>
      <c r="T17" s="263">
        <v>27007</v>
      </c>
      <c r="U17" s="263">
        <v>82083</v>
      </c>
      <c r="V17" s="263">
        <v>198272</v>
      </c>
      <c r="W17" s="263" t="s">
        <v>158</v>
      </c>
    </row>
    <row r="18" spans="1:23" ht="22.5" customHeight="1">
      <c r="A18" s="87" t="s">
        <v>508</v>
      </c>
      <c r="B18" s="107">
        <v>4992</v>
      </c>
      <c r="C18" s="107">
        <v>2139</v>
      </c>
      <c r="D18" s="107">
        <v>470</v>
      </c>
      <c r="E18" s="107">
        <v>689</v>
      </c>
      <c r="F18" s="107">
        <v>776</v>
      </c>
      <c r="G18" s="107">
        <v>136</v>
      </c>
      <c r="H18" s="107">
        <v>783</v>
      </c>
      <c r="I18" s="109"/>
      <c r="J18" s="120"/>
      <c r="K18" s="120"/>
      <c r="L18" s="120"/>
      <c r="M18" s="197" t="s">
        <v>133</v>
      </c>
      <c r="N18" s="239" t="s">
        <v>134</v>
      </c>
      <c r="O18" s="238">
        <v>3721</v>
      </c>
      <c r="P18" s="263">
        <f t="shared" si="2"/>
        <v>228382</v>
      </c>
      <c r="Q18" s="263">
        <v>197031</v>
      </c>
      <c r="R18" s="263">
        <v>8825</v>
      </c>
      <c r="S18" s="263">
        <v>21453</v>
      </c>
      <c r="T18" s="263">
        <v>10</v>
      </c>
      <c r="U18" s="264">
        <v>12</v>
      </c>
      <c r="V18" s="263">
        <v>1051</v>
      </c>
      <c r="W18" s="263" t="s">
        <v>158</v>
      </c>
    </row>
    <row r="19" spans="1:23" ht="22.5" customHeight="1">
      <c r="A19" s="235"/>
      <c r="B19" s="107"/>
      <c r="C19" s="107"/>
      <c r="D19" s="107"/>
      <c r="E19" s="107"/>
      <c r="F19" s="107"/>
      <c r="G19" s="107"/>
      <c r="H19" s="107"/>
      <c r="I19" s="110"/>
      <c r="J19" s="120"/>
      <c r="K19" s="120"/>
      <c r="L19" s="120"/>
      <c r="M19" s="197" t="s">
        <v>403</v>
      </c>
      <c r="N19" s="239" t="s">
        <v>134</v>
      </c>
      <c r="O19" s="238">
        <v>10404</v>
      </c>
      <c r="P19" s="263">
        <f t="shared" si="2"/>
        <v>287466</v>
      </c>
      <c r="Q19" s="263">
        <v>150718</v>
      </c>
      <c r="R19" s="263">
        <v>31956</v>
      </c>
      <c r="S19" s="263">
        <v>64340</v>
      </c>
      <c r="T19" s="263">
        <v>964</v>
      </c>
      <c r="U19" s="264">
        <v>2624</v>
      </c>
      <c r="V19" s="263">
        <v>36864</v>
      </c>
      <c r="W19" s="263" t="s">
        <v>158</v>
      </c>
    </row>
    <row r="20" spans="1:23" ht="22.5" customHeight="1">
      <c r="A20" s="87" t="s">
        <v>509</v>
      </c>
      <c r="B20" s="107">
        <f>SUM(C20:H20)</f>
        <v>5188</v>
      </c>
      <c r="C20" s="107">
        <v>2222</v>
      </c>
      <c r="D20" s="107">
        <v>454</v>
      </c>
      <c r="E20" s="107">
        <v>660</v>
      </c>
      <c r="F20" s="107">
        <v>725</v>
      </c>
      <c r="G20" s="107">
        <v>126</v>
      </c>
      <c r="H20" s="107">
        <v>1001</v>
      </c>
      <c r="I20" s="109"/>
      <c r="J20" s="120"/>
      <c r="K20" s="120"/>
      <c r="L20" s="120"/>
      <c r="M20" s="197" t="s">
        <v>135</v>
      </c>
      <c r="N20" s="239" t="s">
        <v>134</v>
      </c>
      <c r="O20" s="238">
        <v>9964</v>
      </c>
      <c r="P20" s="263">
        <f t="shared" si="2"/>
        <v>251038</v>
      </c>
      <c r="Q20" s="263">
        <v>150079</v>
      </c>
      <c r="R20" s="263">
        <v>31811</v>
      </c>
      <c r="S20" s="263">
        <v>61399</v>
      </c>
      <c r="T20" s="263">
        <v>922</v>
      </c>
      <c r="U20" s="264">
        <v>1014</v>
      </c>
      <c r="V20" s="263">
        <v>5813</v>
      </c>
      <c r="W20" s="263" t="s">
        <v>158</v>
      </c>
    </row>
    <row r="21" spans="1:23" ht="22.5" customHeight="1">
      <c r="A21" s="87" t="s">
        <v>510</v>
      </c>
      <c r="B21" s="107">
        <v>4957</v>
      </c>
      <c r="C21" s="107">
        <v>2184</v>
      </c>
      <c r="D21" s="107">
        <v>441</v>
      </c>
      <c r="E21" s="107">
        <v>575</v>
      </c>
      <c r="F21" s="107">
        <v>758</v>
      </c>
      <c r="G21" s="107">
        <v>124</v>
      </c>
      <c r="H21" s="107">
        <v>877</v>
      </c>
      <c r="I21" s="109"/>
      <c r="J21" s="120"/>
      <c r="K21" s="120"/>
      <c r="L21" s="120"/>
      <c r="M21" s="197" t="s">
        <v>136</v>
      </c>
      <c r="N21" s="239" t="s">
        <v>134</v>
      </c>
      <c r="O21" s="238">
        <v>2532</v>
      </c>
      <c r="P21" s="263">
        <f t="shared" si="2"/>
        <v>50137</v>
      </c>
      <c r="Q21" s="263">
        <v>39006</v>
      </c>
      <c r="R21" s="263">
        <v>4999</v>
      </c>
      <c r="S21" s="263">
        <v>3506</v>
      </c>
      <c r="T21" s="263">
        <v>108</v>
      </c>
      <c r="U21" s="264">
        <v>696</v>
      </c>
      <c r="V21" s="263">
        <v>1822</v>
      </c>
      <c r="W21" s="263" t="s">
        <v>158</v>
      </c>
    </row>
    <row r="22" spans="1:23" ht="22.5" customHeight="1">
      <c r="A22" s="87" t="s">
        <v>511</v>
      </c>
      <c r="B22" s="107">
        <v>7479</v>
      </c>
      <c r="C22" s="107">
        <v>2585</v>
      </c>
      <c r="D22" s="107">
        <v>586</v>
      </c>
      <c r="E22" s="107">
        <v>733</v>
      </c>
      <c r="F22" s="107">
        <v>2517</v>
      </c>
      <c r="G22" s="107">
        <v>151</v>
      </c>
      <c r="H22" s="107">
        <v>905</v>
      </c>
      <c r="I22" s="109"/>
      <c r="J22" s="120"/>
      <c r="K22" s="120"/>
      <c r="L22" s="120"/>
      <c r="M22" s="197" t="s">
        <v>137</v>
      </c>
      <c r="N22" s="239" t="s">
        <v>134</v>
      </c>
      <c r="O22" s="238">
        <v>250226</v>
      </c>
      <c r="P22" s="263">
        <f t="shared" si="2"/>
        <v>5951468</v>
      </c>
      <c r="Q22" s="263">
        <v>3220843</v>
      </c>
      <c r="R22" s="263">
        <v>1683308</v>
      </c>
      <c r="S22" s="263">
        <v>791855</v>
      </c>
      <c r="T22" s="263">
        <v>25003</v>
      </c>
      <c r="U22" s="264">
        <v>77737</v>
      </c>
      <c r="V22" s="263">
        <v>152722</v>
      </c>
      <c r="W22" s="263" t="s">
        <v>158</v>
      </c>
    </row>
    <row r="23" spans="1:23" ht="22.5" customHeight="1">
      <c r="A23" s="87" t="s">
        <v>512</v>
      </c>
      <c r="B23" s="107">
        <f>SUM(C23:H23)</f>
        <v>4188</v>
      </c>
      <c r="C23" s="107">
        <v>1436</v>
      </c>
      <c r="D23" s="107">
        <v>358</v>
      </c>
      <c r="E23" s="107">
        <v>530</v>
      </c>
      <c r="F23" s="107">
        <v>1026</v>
      </c>
      <c r="G23" s="107">
        <v>166</v>
      </c>
      <c r="H23" s="107">
        <v>672</v>
      </c>
      <c r="I23" s="109"/>
      <c r="J23" s="120"/>
      <c r="K23" s="120"/>
      <c r="L23" s="120"/>
      <c r="M23" s="197" t="s">
        <v>302</v>
      </c>
      <c r="N23" s="239" t="s">
        <v>134</v>
      </c>
      <c r="O23" s="238" t="s">
        <v>483</v>
      </c>
      <c r="P23" s="263" t="s">
        <v>158</v>
      </c>
      <c r="Q23" s="263" t="s">
        <v>158</v>
      </c>
      <c r="R23" s="263" t="s">
        <v>158</v>
      </c>
      <c r="S23" s="263" t="s">
        <v>158</v>
      </c>
      <c r="T23" s="263" t="s">
        <v>158</v>
      </c>
      <c r="U23" s="263" t="s">
        <v>158</v>
      </c>
      <c r="V23" s="263" t="s">
        <v>158</v>
      </c>
      <c r="W23" s="263" t="s">
        <v>158</v>
      </c>
    </row>
    <row r="24" spans="1:23" ht="22.5" customHeight="1">
      <c r="A24" s="235"/>
      <c r="B24" s="107"/>
      <c r="C24" s="107"/>
      <c r="D24" s="107"/>
      <c r="E24" s="107"/>
      <c r="F24" s="107"/>
      <c r="G24" s="107"/>
      <c r="H24" s="107"/>
      <c r="I24" s="109"/>
      <c r="J24" s="120"/>
      <c r="K24" s="120" t="s">
        <v>138</v>
      </c>
      <c r="L24" s="420" t="s">
        <v>139</v>
      </c>
      <c r="M24" s="610"/>
      <c r="N24" s="239" t="s">
        <v>484</v>
      </c>
      <c r="O24" s="238" t="s">
        <v>482</v>
      </c>
      <c r="P24" s="263" t="s">
        <v>158</v>
      </c>
      <c r="Q24" s="263" t="s">
        <v>158</v>
      </c>
      <c r="R24" s="263" t="s">
        <v>158</v>
      </c>
      <c r="S24" s="263" t="s">
        <v>158</v>
      </c>
      <c r="T24" s="263" t="s">
        <v>158</v>
      </c>
      <c r="U24" s="263" t="s">
        <v>158</v>
      </c>
      <c r="V24" s="263" t="s">
        <v>158</v>
      </c>
      <c r="W24" s="263" t="s">
        <v>158</v>
      </c>
    </row>
    <row r="25" spans="1:23" ht="22.5" customHeight="1">
      <c r="A25" s="87" t="s">
        <v>513</v>
      </c>
      <c r="B25" s="108">
        <v>5008</v>
      </c>
      <c r="C25" s="107">
        <v>2209</v>
      </c>
      <c r="D25" s="107">
        <v>579</v>
      </c>
      <c r="E25" s="107">
        <v>533</v>
      </c>
      <c r="F25" s="107">
        <v>753</v>
      </c>
      <c r="G25" s="107">
        <v>127</v>
      </c>
      <c r="H25" s="107">
        <v>808</v>
      </c>
      <c r="I25" s="110"/>
      <c r="J25" s="120"/>
      <c r="K25" s="120" t="s">
        <v>140</v>
      </c>
      <c r="L25" s="420" t="s">
        <v>141</v>
      </c>
      <c r="M25" s="610"/>
      <c r="N25" s="239" t="s">
        <v>482</v>
      </c>
      <c r="O25" s="238" t="s">
        <v>482</v>
      </c>
      <c r="P25" s="263">
        <f>SUM(Q25:W25)</f>
        <v>293271</v>
      </c>
      <c r="Q25" s="263">
        <v>194225</v>
      </c>
      <c r="R25" s="263">
        <v>51260</v>
      </c>
      <c r="S25" s="263">
        <v>42738</v>
      </c>
      <c r="T25" s="263">
        <v>712</v>
      </c>
      <c r="U25" s="263">
        <v>1597</v>
      </c>
      <c r="V25" s="263">
        <v>1401</v>
      </c>
      <c r="W25" s="263">
        <v>1338</v>
      </c>
    </row>
    <row r="26" spans="1:23" ht="22.5" customHeight="1">
      <c r="A26" s="87" t="s">
        <v>514</v>
      </c>
      <c r="B26" s="108">
        <v>5548</v>
      </c>
      <c r="C26" s="107">
        <v>2462</v>
      </c>
      <c r="D26" s="107">
        <v>562</v>
      </c>
      <c r="E26" s="107">
        <v>718</v>
      </c>
      <c r="F26" s="107">
        <v>816</v>
      </c>
      <c r="G26" s="107">
        <v>83</v>
      </c>
      <c r="H26" s="107">
        <v>906</v>
      </c>
      <c r="I26" s="109"/>
      <c r="J26" s="120"/>
      <c r="K26" s="120" t="s">
        <v>142</v>
      </c>
      <c r="L26" s="420" t="s">
        <v>404</v>
      </c>
      <c r="M26" s="610"/>
      <c r="N26" s="239" t="s">
        <v>412</v>
      </c>
      <c r="O26" s="238">
        <v>4535</v>
      </c>
      <c r="P26" s="263">
        <f>SUM(Q26:W26)</f>
        <v>5385</v>
      </c>
      <c r="Q26" s="263">
        <v>69</v>
      </c>
      <c r="R26" s="263">
        <v>2157</v>
      </c>
      <c r="S26" s="263">
        <v>3159</v>
      </c>
      <c r="T26" s="263" t="s">
        <v>158</v>
      </c>
      <c r="U26" s="263" t="s">
        <v>158</v>
      </c>
      <c r="V26" s="263" t="s">
        <v>158</v>
      </c>
      <c r="W26" s="263" t="s">
        <v>158</v>
      </c>
    </row>
    <row r="27" spans="1:23" ht="22.5" customHeight="1">
      <c r="A27" s="87" t="s">
        <v>515</v>
      </c>
      <c r="B27" s="108">
        <v>5503</v>
      </c>
      <c r="C27" s="107">
        <v>2408</v>
      </c>
      <c r="D27" s="107">
        <v>510</v>
      </c>
      <c r="E27" s="107">
        <v>744</v>
      </c>
      <c r="F27" s="107">
        <v>838</v>
      </c>
      <c r="G27" s="107">
        <v>92</v>
      </c>
      <c r="H27" s="107">
        <v>912</v>
      </c>
      <c r="I27" s="109"/>
      <c r="J27" s="120"/>
      <c r="K27" s="120" t="s">
        <v>143</v>
      </c>
      <c r="L27" s="420" t="s">
        <v>144</v>
      </c>
      <c r="M27" s="610"/>
      <c r="N27" s="239" t="s">
        <v>482</v>
      </c>
      <c r="O27" s="238" t="s">
        <v>485</v>
      </c>
      <c r="P27" s="263">
        <f>SUM(Q27:W27)</f>
        <v>154844</v>
      </c>
      <c r="Q27" s="263">
        <v>114981</v>
      </c>
      <c r="R27" s="263">
        <v>24760</v>
      </c>
      <c r="S27" s="263">
        <v>10104</v>
      </c>
      <c r="T27" s="263">
        <v>314</v>
      </c>
      <c r="U27" s="263">
        <v>2785</v>
      </c>
      <c r="V27" s="263">
        <v>1900</v>
      </c>
      <c r="W27" s="263" t="s">
        <v>158</v>
      </c>
    </row>
    <row r="28" spans="1:23" ht="22.5" customHeight="1">
      <c r="A28" s="88" t="s">
        <v>516</v>
      </c>
      <c r="B28" s="258">
        <v>10071</v>
      </c>
      <c r="C28" s="259">
        <v>3401</v>
      </c>
      <c r="D28" s="259">
        <v>833</v>
      </c>
      <c r="E28" s="259">
        <v>889</v>
      </c>
      <c r="F28" s="259">
        <v>3479</v>
      </c>
      <c r="G28" s="259">
        <v>117</v>
      </c>
      <c r="H28" s="259">
        <v>1351</v>
      </c>
      <c r="I28" s="109"/>
      <c r="J28" s="120"/>
      <c r="K28" s="120"/>
      <c r="L28" s="120"/>
      <c r="M28" s="240"/>
      <c r="N28" s="239"/>
      <c r="O28" s="238"/>
      <c r="P28" s="263"/>
      <c r="Q28" s="263"/>
      <c r="R28" s="263"/>
      <c r="S28" s="263"/>
      <c r="T28" s="263"/>
      <c r="U28" s="263"/>
      <c r="V28" s="263"/>
      <c r="W28" s="263"/>
    </row>
    <row r="29" spans="1:23" ht="22.5" customHeight="1">
      <c r="A29" s="241" t="s">
        <v>428</v>
      </c>
      <c r="B29" s="149"/>
      <c r="C29" s="241"/>
      <c r="D29" s="241"/>
      <c r="E29" s="241"/>
      <c r="F29" s="241"/>
      <c r="G29" s="145"/>
      <c r="H29" s="145"/>
      <c r="I29" s="109"/>
      <c r="J29" s="236">
        <v>4</v>
      </c>
      <c r="K29" s="420" t="s">
        <v>486</v>
      </c>
      <c r="L29" s="420"/>
      <c r="M29" s="610"/>
      <c r="N29" s="239" t="s">
        <v>482</v>
      </c>
      <c r="O29" s="238" t="s">
        <v>485</v>
      </c>
      <c r="P29" s="263">
        <f>SUM(Q29:W29)</f>
        <v>5472</v>
      </c>
      <c r="Q29" s="263" t="s">
        <v>158</v>
      </c>
      <c r="R29" s="263" t="s">
        <v>158</v>
      </c>
      <c r="S29" s="263">
        <v>5472</v>
      </c>
      <c r="T29" s="263" t="s">
        <v>158</v>
      </c>
      <c r="U29" s="263" t="s">
        <v>158</v>
      </c>
      <c r="V29" s="263" t="s">
        <v>158</v>
      </c>
      <c r="W29" s="263" t="s">
        <v>158</v>
      </c>
    </row>
    <row r="30" spans="9:23" ht="22.5" customHeight="1">
      <c r="I30" s="145"/>
      <c r="J30" s="123"/>
      <c r="K30" s="120"/>
      <c r="L30" s="120"/>
      <c r="M30" s="240"/>
      <c r="N30" s="239"/>
      <c r="O30" s="238"/>
      <c r="P30" s="263"/>
      <c r="Q30" s="263"/>
      <c r="R30" s="263"/>
      <c r="S30" s="263"/>
      <c r="T30" s="263"/>
      <c r="U30" s="263"/>
      <c r="V30" s="263"/>
      <c r="W30" s="263"/>
    </row>
    <row r="31" spans="1:23" ht="22.5" customHeight="1">
      <c r="A31" s="615"/>
      <c r="B31" s="615"/>
      <c r="C31" s="615"/>
      <c r="D31" s="615"/>
      <c r="E31" s="615"/>
      <c r="F31" s="615"/>
      <c r="G31" s="615"/>
      <c r="H31" s="615"/>
      <c r="J31" s="236">
        <v>5</v>
      </c>
      <c r="K31" s="420" t="s">
        <v>487</v>
      </c>
      <c r="L31" s="420"/>
      <c r="M31" s="610"/>
      <c r="N31" s="239" t="s">
        <v>482</v>
      </c>
      <c r="O31" s="238" t="s">
        <v>485</v>
      </c>
      <c r="P31" s="263">
        <f>SUM(Q31:W31)</f>
        <v>36498</v>
      </c>
      <c r="Q31" s="263">
        <v>22041</v>
      </c>
      <c r="R31" s="263">
        <v>2330</v>
      </c>
      <c r="S31" s="263">
        <v>11523</v>
      </c>
      <c r="T31" s="263">
        <v>366</v>
      </c>
      <c r="U31" s="263" t="s">
        <v>158</v>
      </c>
      <c r="V31" s="263">
        <v>238</v>
      </c>
      <c r="W31" s="263" t="s">
        <v>158</v>
      </c>
    </row>
    <row r="32" spans="1:23" ht="22.5" customHeight="1">
      <c r="A32" s="466" t="s">
        <v>517</v>
      </c>
      <c r="B32" s="427"/>
      <c r="C32" s="427"/>
      <c r="D32" s="427"/>
      <c r="E32" s="427"/>
      <c r="F32" s="427"/>
      <c r="G32" s="427"/>
      <c r="H32" s="427"/>
      <c r="I32" s="20"/>
      <c r="J32" s="123"/>
      <c r="K32" s="120"/>
      <c r="L32" s="120"/>
      <c r="M32" s="240"/>
      <c r="N32" s="239"/>
      <c r="O32" s="238"/>
      <c r="P32" s="263"/>
      <c r="Q32" s="263"/>
      <c r="R32" s="263"/>
      <c r="S32" s="263"/>
      <c r="T32" s="263"/>
      <c r="U32" s="263"/>
      <c r="V32" s="263"/>
      <c r="W32" s="263"/>
    </row>
    <row r="33" spans="3:23" ht="22.5" customHeight="1" thickBot="1">
      <c r="C33" s="142"/>
      <c r="D33" s="242"/>
      <c r="E33" s="242"/>
      <c r="F33" s="242"/>
      <c r="G33" s="142"/>
      <c r="H33" s="147" t="s">
        <v>488</v>
      </c>
      <c r="I33" s="110"/>
      <c r="J33" s="236">
        <v>6</v>
      </c>
      <c r="K33" s="420" t="s">
        <v>489</v>
      </c>
      <c r="L33" s="420"/>
      <c r="M33" s="610"/>
      <c r="N33" s="239" t="s">
        <v>482</v>
      </c>
      <c r="O33" s="238" t="s">
        <v>485</v>
      </c>
      <c r="P33" s="263">
        <f aca="true" t="shared" si="3" ref="P33:P38">SUM(Q33:W33)</f>
        <v>347430</v>
      </c>
      <c r="Q33" s="263">
        <v>81921</v>
      </c>
      <c r="R33" s="263">
        <v>29047</v>
      </c>
      <c r="S33" s="263">
        <v>230624</v>
      </c>
      <c r="T33" s="263">
        <v>125</v>
      </c>
      <c r="U33" s="263">
        <v>10</v>
      </c>
      <c r="V33" s="263">
        <v>2737</v>
      </c>
      <c r="W33" s="263">
        <v>2966</v>
      </c>
    </row>
    <row r="34" spans="1:23" ht="22.5" customHeight="1">
      <c r="A34" s="616" t="s">
        <v>145</v>
      </c>
      <c r="B34" s="618" t="s">
        <v>119</v>
      </c>
      <c r="C34" s="619" t="s">
        <v>120</v>
      </c>
      <c r="D34" s="533" t="s">
        <v>490</v>
      </c>
      <c r="E34" s="619" t="s">
        <v>121</v>
      </c>
      <c r="F34" s="619" t="s">
        <v>491</v>
      </c>
      <c r="G34" s="613" t="s">
        <v>492</v>
      </c>
      <c r="H34" s="613" t="s">
        <v>364</v>
      </c>
      <c r="J34" s="123"/>
      <c r="K34" s="120" t="s">
        <v>128</v>
      </c>
      <c r="L34" s="420" t="s">
        <v>493</v>
      </c>
      <c r="M34" s="610"/>
      <c r="N34" s="239" t="s">
        <v>482</v>
      </c>
      <c r="O34" s="238" t="s">
        <v>485</v>
      </c>
      <c r="P34" s="263">
        <f t="shared" si="3"/>
        <v>12756</v>
      </c>
      <c r="Q34" s="263">
        <v>12309</v>
      </c>
      <c r="R34" s="263" t="s">
        <v>158</v>
      </c>
      <c r="S34" s="263" t="s">
        <v>158</v>
      </c>
      <c r="T34" s="263" t="s">
        <v>158</v>
      </c>
      <c r="U34" s="263" t="s">
        <v>158</v>
      </c>
      <c r="V34" s="263">
        <v>131</v>
      </c>
      <c r="W34" s="263">
        <v>316</v>
      </c>
    </row>
    <row r="35" spans="1:23" ht="22.5" customHeight="1">
      <c r="A35" s="617"/>
      <c r="B35" s="526"/>
      <c r="C35" s="620"/>
      <c r="D35" s="621"/>
      <c r="E35" s="620"/>
      <c r="F35" s="620"/>
      <c r="G35" s="614"/>
      <c r="H35" s="614"/>
      <c r="I35" s="110"/>
      <c r="J35" s="123"/>
      <c r="K35" s="120" t="s">
        <v>130</v>
      </c>
      <c r="L35" s="420" t="s">
        <v>146</v>
      </c>
      <c r="M35" s="610"/>
      <c r="N35" s="239" t="s">
        <v>412</v>
      </c>
      <c r="O35" s="238" t="s">
        <v>494</v>
      </c>
      <c r="P35" s="263">
        <f t="shared" si="3"/>
        <v>290279</v>
      </c>
      <c r="Q35" s="263">
        <v>28570</v>
      </c>
      <c r="R35" s="263">
        <v>28172</v>
      </c>
      <c r="S35" s="263">
        <v>228829</v>
      </c>
      <c r="T35" s="263">
        <v>2</v>
      </c>
      <c r="U35" s="263">
        <v>10</v>
      </c>
      <c r="V35" s="263">
        <v>2046</v>
      </c>
      <c r="W35" s="263">
        <v>2650</v>
      </c>
    </row>
    <row r="36" spans="1:23" ht="22.5" customHeight="1">
      <c r="A36" s="235" t="s">
        <v>388</v>
      </c>
      <c r="B36" s="107">
        <f>SUM(C36:H36)</f>
        <v>124316</v>
      </c>
      <c r="C36" s="256">
        <v>35366</v>
      </c>
      <c r="D36" s="256">
        <v>5423</v>
      </c>
      <c r="E36" s="256">
        <v>13030</v>
      </c>
      <c r="F36" s="256">
        <v>60585</v>
      </c>
      <c r="G36" s="256">
        <v>1818</v>
      </c>
      <c r="H36" s="256">
        <v>8094</v>
      </c>
      <c r="I36" s="123"/>
      <c r="J36" s="123"/>
      <c r="K36" s="120"/>
      <c r="L36" s="120"/>
      <c r="M36" s="197" t="s">
        <v>147</v>
      </c>
      <c r="N36" s="239" t="s">
        <v>495</v>
      </c>
      <c r="O36" s="238" t="s">
        <v>496</v>
      </c>
      <c r="P36" s="263">
        <f t="shared" si="3"/>
        <v>267233</v>
      </c>
      <c r="Q36" s="263">
        <v>27112</v>
      </c>
      <c r="R36" s="263">
        <v>18799</v>
      </c>
      <c r="S36" s="263">
        <v>218322</v>
      </c>
      <c r="T36" s="263">
        <v>2</v>
      </c>
      <c r="U36" s="263">
        <v>10</v>
      </c>
      <c r="V36" s="263">
        <v>2003</v>
      </c>
      <c r="W36" s="263">
        <v>985</v>
      </c>
    </row>
    <row r="37" spans="1:23" ht="22.5" customHeight="1">
      <c r="A37" s="87" t="s">
        <v>480</v>
      </c>
      <c r="B37" s="107">
        <f>SUM(C37:H37)</f>
        <v>127892</v>
      </c>
      <c r="C37" s="107">
        <v>35077</v>
      </c>
      <c r="D37" s="107">
        <v>5648</v>
      </c>
      <c r="E37" s="107">
        <v>14229</v>
      </c>
      <c r="F37" s="107">
        <v>62444</v>
      </c>
      <c r="G37" s="107">
        <v>2111</v>
      </c>
      <c r="H37" s="107">
        <v>8383</v>
      </c>
      <c r="I37" s="109"/>
      <c r="J37" s="123"/>
      <c r="K37" s="120"/>
      <c r="L37" s="120"/>
      <c r="M37" s="197" t="s">
        <v>148</v>
      </c>
      <c r="N37" s="239" t="s">
        <v>497</v>
      </c>
      <c r="O37" s="238" t="s">
        <v>496</v>
      </c>
      <c r="P37" s="263">
        <f t="shared" si="3"/>
        <v>23046</v>
      </c>
      <c r="Q37" s="263">
        <v>1458</v>
      </c>
      <c r="R37" s="263">
        <v>9373</v>
      </c>
      <c r="S37" s="263">
        <v>10507</v>
      </c>
      <c r="T37" s="263" t="s">
        <v>158</v>
      </c>
      <c r="U37" s="263" t="s">
        <v>158</v>
      </c>
      <c r="V37" s="263">
        <v>43</v>
      </c>
      <c r="W37" s="263">
        <v>1665</v>
      </c>
    </row>
    <row r="38" spans="1:23" ht="22.5" customHeight="1">
      <c r="A38" s="87" t="s">
        <v>481</v>
      </c>
      <c r="B38" s="107">
        <f>SUM(C38:H38)</f>
        <v>138005</v>
      </c>
      <c r="C38" s="107">
        <v>36540</v>
      </c>
      <c r="D38" s="107">
        <v>6923</v>
      </c>
      <c r="E38" s="107">
        <v>14605</v>
      </c>
      <c r="F38" s="107">
        <v>65667</v>
      </c>
      <c r="G38" s="107">
        <v>2743</v>
      </c>
      <c r="H38" s="107">
        <v>11527</v>
      </c>
      <c r="I38" s="109"/>
      <c r="J38" s="123"/>
      <c r="K38" s="120" t="s">
        <v>138</v>
      </c>
      <c r="L38" s="420" t="s">
        <v>149</v>
      </c>
      <c r="M38" s="610"/>
      <c r="N38" s="239" t="s">
        <v>482</v>
      </c>
      <c r="O38" s="238" t="s">
        <v>485</v>
      </c>
      <c r="P38" s="263">
        <f t="shared" si="3"/>
        <v>44395</v>
      </c>
      <c r="Q38" s="263">
        <v>41042</v>
      </c>
      <c r="R38" s="263">
        <v>875</v>
      </c>
      <c r="S38" s="263">
        <v>1795</v>
      </c>
      <c r="T38" s="263">
        <v>123</v>
      </c>
      <c r="U38" s="263" t="s">
        <v>158</v>
      </c>
      <c r="V38" s="263">
        <v>560</v>
      </c>
      <c r="W38" s="263" t="s">
        <v>158</v>
      </c>
    </row>
    <row r="39" spans="1:23" ht="22.5" customHeight="1">
      <c r="A39" s="235" t="s">
        <v>287</v>
      </c>
      <c r="B39" s="107">
        <v>148689</v>
      </c>
      <c r="C39" s="107">
        <v>40185</v>
      </c>
      <c r="D39" s="107">
        <v>7443</v>
      </c>
      <c r="E39" s="107">
        <v>15086</v>
      </c>
      <c r="F39" s="107">
        <v>71037</v>
      </c>
      <c r="G39" s="107">
        <v>2569</v>
      </c>
      <c r="H39" s="107">
        <v>12372</v>
      </c>
      <c r="I39" s="109"/>
      <c r="J39" s="123"/>
      <c r="K39" s="120"/>
      <c r="L39" s="611"/>
      <c r="M39" s="612"/>
      <c r="N39" s="239"/>
      <c r="O39" s="238"/>
      <c r="P39" s="263"/>
      <c r="Q39" s="263"/>
      <c r="R39" s="263"/>
      <c r="S39" s="263"/>
      <c r="T39" s="263"/>
      <c r="U39" s="263"/>
      <c r="V39" s="263"/>
      <c r="W39" s="263"/>
    </row>
    <row r="40" spans="1:23" ht="22.5" customHeight="1">
      <c r="A40" s="247" t="s">
        <v>397</v>
      </c>
      <c r="B40" s="262">
        <v>161860</v>
      </c>
      <c r="C40" s="85">
        <f aca="true" t="shared" si="4" ref="C40:H40">SUM(C42:C55)</f>
        <v>43835</v>
      </c>
      <c r="D40" s="85">
        <f t="shared" si="4"/>
        <v>8344</v>
      </c>
      <c r="E40" s="85">
        <f t="shared" si="4"/>
        <v>15877</v>
      </c>
      <c r="F40" s="85">
        <f t="shared" si="4"/>
        <v>76538</v>
      </c>
      <c r="G40" s="85">
        <f t="shared" si="4"/>
        <v>2817</v>
      </c>
      <c r="H40" s="85">
        <f t="shared" si="4"/>
        <v>14446</v>
      </c>
      <c r="I40" s="109"/>
      <c r="J40" s="236">
        <v>7</v>
      </c>
      <c r="K40" s="420" t="s">
        <v>498</v>
      </c>
      <c r="L40" s="420"/>
      <c r="M40" s="610"/>
      <c r="N40" s="239" t="s">
        <v>482</v>
      </c>
      <c r="O40" s="238" t="s">
        <v>485</v>
      </c>
      <c r="P40" s="263">
        <f>SUM(Q40:W40)</f>
        <v>334410</v>
      </c>
      <c r="Q40" s="263">
        <v>186380</v>
      </c>
      <c r="R40" s="263">
        <v>24979</v>
      </c>
      <c r="S40" s="263">
        <v>97012</v>
      </c>
      <c r="T40" s="263">
        <v>7630</v>
      </c>
      <c r="U40" s="263">
        <v>7272</v>
      </c>
      <c r="V40" s="263">
        <v>9721</v>
      </c>
      <c r="W40" s="263">
        <v>1416</v>
      </c>
    </row>
    <row r="41" spans="1:23" ht="22.5" customHeight="1">
      <c r="A41" s="121"/>
      <c r="B41" s="260"/>
      <c r="C41" s="261"/>
      <c r="D41" s="261"/>
      <c r="E41" s="261"/>
      <c r="F41" s="261"/>
      <c r="G41" s="261"/>
      <c r="H41" s="261"/>
      <c r="I41" s="109"/>
      <c r="J41" s="123"/>
      <c r="K41" s="611"/>
      <c r="L41" s="611"/>
      <c r="M41" s="612"/>
      <c r="N41" s="239"/>
      <c r="O41" s="238"/>
      <c r="P41" s="263"/>
      <c r="Q41" s="263"/>
      <c r="R41" s="263"/>
      <c r="S41" s="263"/>
      <c r="T41" s="263"/>
      <c r="U41" s="263"/>
      <c r="V41" s="263"/>
      <c r="W41" s="263"/>
    </row>
    <row r="42" spans="1:23" ht="22.5" customHeight="1">
      <c r="A42" s="235" t="s">
        <v>398</v>
      </c>
      <c r="B42" s="107">
        <f>SUM(C42:H42)</f>
        <v>15334</v>
      </c>
      <c r="C42" s="107">
        <v>4772</v>
      </c>
      <c r="D42" s="107">
        <v>830</v>
      </c>
      <c r="E42" s="107">
        <v>1449</v>
      </c>
      <c r="F42" s="107">
        <v>6544</v>
      </c>
      <c r="G42" s="107">
        <v>231</v>
      </c>
      <c r="H42" s="107">
        <v>1508</v>
      </c>
      <c r="I42" s="110"/>
      <c r="J42" s="236">
        <v>8</v>
      </c>
      <c r="K42" s="420" t="s">
        <v>499</v>
      </c>
      <c r="L42" s="420"/>
      <c r="M42" s="610"/>
      <c r="N42" s="239" t="s">
        <v>482</v>
      </c>
      <c r="O42" s="238" t="s">
        <v>485</v>
      </c>
      <c r="P42" s="263">
        <f aca="true" t="shared" si="5" ref="P42:P49">SUM(Q42:W42)</f>
        <v>16694776</v>
      </c>
      <c r="Q42" s="263">
        <v>8521663</v>
      </c>
      <c r="R42" s="263">
        <v>2836491</v>
      </c>
      <c r="S42" s="263">
        <v>4004677</v>
      </c>
      <c r="T42" s="263">
        <v>239924</v>
      </c>
      <c r="U42" s="263">
        <v>275273</v>
      </c>
      <c r="V42" s="263">
        <v>291263</v>
      </c>
      <c r="W42" s="263">
        <v>525485</v>
      </c>
    </row>
    <row r="43" spans="1:23" ht="22.5" customHeight="1">
      <c r="A43" s="87" t="s">
        <v>506</v>
      </c>
      <c r="B43" s="107">
        <f>SUM(C43:H43)</f>
        <v>11414</v>
      </c>
      <c r="C43" s="107">
        <v>2594</v>
      </c>
      <c r="D43" s="107">
        <v>513</v>
      </c>
      <c r="E43" s="107">
        <v>1064</v>
      </c>
      <c r="F43" s="107">
        <v>5986</v>
      </c>
      <c r="G43" s="107">
        <v>187</v>
      </c>
      <c r="H43" s="107">
        <v>1070</v>
      </c>
      <c r="I43" s="109"/>
      <c r="J43" s="123"/>
      <c r="K43" s="120" t="s">
        <v>128</v>
      </c>
      <c r="L43" s="420" t="s">
        <v>150</v>
      </c>
      <c r="M43" s="610"/>
      <c r="N43" s="239" t="s">
        <v>411</v>
      </c>
      <c r="O43" s="238">
        <v>4759</v>
      </c>
      <c r="P43" s="263">
        <f t="shared" si="5"/>
        <v>3013938</v>
      </c>
      <c r="Q43" s="263">
        <v>1458985</v>
      </c>
      <c r="R43" s="263">
        <v>752254</v>
      </c>
      <c r="S43" s="263">
        <v>480649</v>
      </c>
      <c r="T43" s="263" t="s">
        <v>158</v>
      </c>
      <c r="U43" s="263">
        <v>121848</v>
      </c>
      <c r="V43" s="263">
        <v>200202</v>
      </c>
      <c r="W43" s="263" t="s">
        <v>158</v>
      </c>
    </row>
    <row r="44" spans="1:23" ht="22.5" customHeight="1">
      <c r="A44" s="87" t="s">
        <v>507</v>
      </c>
      <c r="B44" s="107">
        <v>12498</v>
      </c>
      <c r="C44" s="107">
        <v>3517</v>
      </c>
      <c r="D44" s="107">
        <v>718</v>
      </c>
      <c r="E44" s="107">
        <v>1249</v>
      </c>
      <c r="F44" s="107">
        <v>5680</v>
      </c>
      <c r="G44" s="107">
        <v>248</v>
      </c>
      <c r="H44" s="107">
        <v>1085</v>
      </c>
      <c r="I44" s="109"/>
      <c r="J44" s="123"/>
      <c r="K44" s="120" t="s">
        <v>130</v>
      </c>
      <c r="L44" s="420" t="s">
        <v>151</v>
      </c>
      <c r="M44" s="610"/>
      <c r="N44" s="239" t="s">
        <v>482</v>
      </c>
      <c r="O44" s="238" t="s">
        <v>485</v>
      </c>
      <c r="P44" s="263">
        <f t="shared" si="5"/>
        <v>2300000</v>
      </c>
      <c r="Q44" s="263">
        <v>913949</v>
      </c>
      <c r="R44" s="263">
        <v>763216</v>
      </c>
      <c r="S44" s="263">
        <v>596574</v>
      </c>
      <c r="T44" s="263">
        <v>1120</v>
      </c>
      <c r="U44" s="263" t="s">
        <v>158</v>
      </c>
      <c r="V44" s="263">
        <v>25141</v>
      </c>
      <c r="W44" s="263" t="s">
        <v>158</v>
      </c>
    </row>
    <row r="45" spans="1:23" ht="22.5" customHeight="1">
      <c r="A45" s="87" t="s">
        <v>508</v>
      </c>
      <c r="B45" s="107">
        <f>SUM(C45:H45)</f>
        <v>12922</v>
      </c>
      <c r="C45" s="107">
        <v>3457</v>
      </c>
      <c r="D45" s="107">
        <v>692</v>
      </c>
      <c r="E45" s="107">
        <v>1367</v>
      </c>
      <c r="F45" s="107">
        <v>6054</v>
      </c>
      <c r="G45" s="107">
        <v>220</v>
      </c>
      <c r="H45" s="107">
        <v>1132</v>
      </c>
      <c r="I45" s="109"/>
      <c r="J45" s="123"/>
      <c r="K45" s="120" t="s">
        <v>138</v>
      </c>
      <c r="L45" s="420" t="s">
        <v>152</v>
      </c>
      <c r="M45" s="610"/>
      <c r="N45" s="239" t="s">
        <v>482</v>
      </c>
      <c r="O45" s="238" t="s">
        <v>485</v>
      </c>
      <c r="P45" s="263">
        <f t="shared" si="5"/>
        <v>7375065</v>
      </c>
      <c r="Q45" s="263">
        <v>5172882</v>
      </c>
      <c r="R45" s="263">
        <v>996193</v>
      </c>
      <c r="S45" s="263">
        <v>668062</v>
      </c>
      <c r="T45" s="263">
        <v>198450</v>
      </c>
      <c r="U45" s="263">
        <v>128110</v>
      </c>
      <c r="V45" s="263">
        <v>3916</v>
      </c>
      <c r="W45" s="263">
        <v>207452</v>
      </c>
    </row>
    <row r="46" spans="1:23" ht="22.5" customHeight="1">
      <c r="A46" s="235"/>
      <c r="B46" s="107"/>
      <c r="C46" s="107"/>
      <c r="D46" s="107"/>
      <c r="E46" s="107"/>
      <c r="F46" s="107"/>
      <c r="G46" s="107"/>
      <c r="H46" s="107"/>
      <c r="I46" s="109"/>
      <c r="J46" s="123"/>
      <c r="K46" s="120" t="s">
        <v>140</v>
      </c>
      <c r="L46" s="420" t="s">
        <v>405</v>
      </c>
      <c r="M46" s="610"/>
      <c r="N46" s="239" t="s">
        <v>482</v>
      </c>
      <c r="O46" s="238" t="s">
        <v>485</v>
      </c>
      <c r="P46" s="263">
        <f t="shared" si="5"/>
        <v>55329</v>
      </c>
      <c r="Q46" s="263">
        <v>28826</v>
      </c>
      <c r="R46" s="263">
        <v>1116</v>
      </c>
      <c r="S46" s="263">
        <v>19256</v>
      </c>
      <c r="T46" s="263" t="s">
        <v>158</v>
      </c>
      <c r="U46" s="263" t="s">
        <v>158</v>
      </c>
      <c r="V46" s="263">
        <v>6131</v>
      </c>
      <c r="W46" s="263" t="s">
        <v>158</v>
      </c>
    </row>
    <row r="47" spans="1:23" ht="22.5" customHeight="1">
      <c r="A47" s="87" t="s">
        <v>509</v>
      </c>
      <c r="B47" s="107">
        <f>SUM(C47:H47)</f>
        <v>12839</v>
      </c>
      <c r="C47" s="107">
        <v>3387</v>
      </c>
      <c r="D47" s="107">
        <v>667</v>
      </c>
      <c r="E47" s="107">
        <v>1125</v>
      </c>
      <c r="F47" s="107">
        <v>6250</v>
      </c>
      <c r="G47" s="107">
        <v>236</v>
      </c>
      <c r="H47" s="107">
        <v>1174</v>
      </c>
      <c r="I47" s="110"/>
      <c r="J47" s="123"/>
      <c r="K47" s="120" t="s">
        <v>142</v>
      </c>
      <c r="L47" s="420" t="s">
        <v>406</v>
      </c>
      <c r="M47" s="610"/>
      <c r="N47" s="239" t="s">
        <v>482</v>
      </c>
      <c r="O47" s="238" t="s">
        <v>485</v>
      </c>
      <c r="P47" s="263">
        <f>SUM(Q47:W47)</f>
        <v>295122</v>
      </c>
      <c r="Q47" s="263" t="s">
        <v>158</v>
      </c>
      <c r="R47" s="263" t="s">
        <v>158</v>
      </c>
      <c r="S47" s="263" t="s">
        <v>158</v>
      </c>
      <c r="T47" s="263" t="s">
        <v>158</v>
      </c>
      <c r="U47" s="263" t="s">
        <v>158</v>
      </c>
      <c r="V47" s="263" t="s">
        <v>158</v>
      </c>
      <c r="W47" s="263">
        <v>295122</v>
      </c>
    </row>
    <row r="48" spans="1:23" ht="22.5" customHeight="1">
      <c r="A48" s="87" t="s">
        <v>510</v>
      </c>
      <c r="B48" s="107">
        <v>12522</v>
      </c>
      <c r="C48" s="107">
        <v>3445</v>
      </c>
      <c r="D48" s="107">
        <v>622</v>
      </c>
      <c r="E48" s="107">
        <v>1137</v>
      </c>
      <c r="F48" s="107">
        <v>6073</v>
      </c>
      <c r="G48" s="107">
        <v>204</v>
      </c>
      <c r="H48" s="107">
        <v>1040</v>
      </c>
      <c r="I48" s="109"/>
      <c r="J48" s="123"/>
      <c r="K48" s="120" t="s">
        <v>143</v>
      </c>
      <c r="L48" s="420" t="s">
        <v>407</v>
      </c>
      <c r="M48" s="610"/>
      <c r="N48" s="239" t="s">
        <v>482</v>
      </c>
      <c r="O48" s="238" t="s">
        <v>485</v>
      </c>
      <c r="P48" s="263">
        <f t="shared" si="5"/>
        <v>2124794</v>
      </c>
      <c r="Q48" s="263">
        <v>390718</v>
      </c>
      <c r="R48" s="263">
        <v>78262</v>
      </c>
      <c r="S48" s="263">
        <v>1631972</v>
      </c>
      <c r="T48" s="263" t="s">
        <v>158</v>
      </c>
      <c r="U48" s="263" t="s">
        <v>158</v>
      </c>
      <c r="V48" s="263">
        <v>20042</v>
      </c>
      <c r="W48" s="263">
        <v>3800</v>
      </c>
    </row>
    <row r="49" spans="1:23" ht="22.5" customHeight="1">
      <c r="A49" s="87" t="s">
        <v>511</v>
      </c>
      <c r="B49" s="107">
        <v>14488</v>
      </c>
      <c r="C49" s="107">
        <v>4297</v>
      </c>
      <c r="D49" s="107">
        <v>829</v>
      </c>
      <c r="E49" s="107">
        <v>1581</v>
      </c>
      <c r="F49" s="107">
        <v>6287</v>
      </c>
      <c r="G49" s="107">
        <v>254</v>
      </c>
      <c r="H49" s="107">
        <v>1239</v>
      </c>
      <c r="I49" s="109"/>
      <c r="J49" s="123"/>
      <c r="K49" s="120" t="s">
        <v>153</v>
      </c>
      <c r="L49" s="420" t="s">
        <v>408</v>
      </c>
      <c r="M49" s="610"/>
      <c r="N49" s="239"/>
      <c r="O49" s="238"/>
      <c r="P49" s="263">
        <f t="shared" si="5"/>
        <v>470183</v>
      </c>
      <c r="Q49" s="263">
        <v>49712</v>
      </c>
      <c r="R49" s="263">
        <v>89751</v>
      </c>
      <c r="S49" s="263">
        <v>281614</v>
      </c>
      <c r="T49" s="263">
        <v>7227</v>
      </c>
      <c r="U49" s="263">
        <v>9600</v>
      </c>
      <c r="V49" s="263">
        <v>13168</v>
      </c>
      <c r="W49" s="263">
        <v>19111</v>
      </c>
    </row>
    <row r="50" spans="1:23" ht="22.5" customHeight="1">
      <c r="A50" s="87" t="s">
        <v>512</v>
      </c>
      <c r="B50" s="107">
        <v>13968</v>
      </c>
      <c r="C50" s="107">
        <v>3043</v>
      </c>
      <c r="D50" s="107">
        <v>663</v>
      </c>
      <c r="E50" s="107">
        <v>1395</v>
      </c>
      <c r="F50" s="107">
        <v>7297</v>
      </c>
      <c r="G50" s="107">
        <v>296</v>
      </c>
      <c r="H50" s="107">
        <v>1275</v>
      </c>
      <c r="I50" s="109"/>
      <c r="J50" s="123"/>
      <c r="K50" s="120" t="s">
        <v>409</v>
      </c>
      <c r="L50" s="420" t="s">
        <v>154</v>
      </c>
      <c r="M50" s="610"/>
      <c r="N50" s="239" t="s">
        <v>482</v>
      </c>
      <c r="O50" s="238" t="s">
        <v>485</v>
      </c>
      <c r="P50" s="263">
        <f>SUM(Q50:W50)</f>
        <v>1060345</v>
      </c>
      <c r="Q50" s="263">
        <v>506591</v>
      </c>
      <c r="R50" s="263">
        <v>155699</v>
      </c>
      <c r="S50" s="263">
        <v>326550</v>
      </c>
      <c r="T50" s="263">
        <v>33127</v>
      </c>
      <c r="U50" s="263">
        <v>15715</v>
      </c>
      <c r="V50" s="263">
        <v>22663</v>
      </c>
      <c r="W50" s="263" t="s">
        <v>158</v>
      </c>
    </row>
    <row r="51" spans="2:23" ht="22.5" customHeight="1">
      <c r="B51" s="108"/>
      <c r="C51" s="107"/>
      <c r="D51" s="107"/>
      <c r="E51" s="107"/>
      <c r="F51" s="107"/>
      <c r="G51" s="107"/>
      <c r="H51" s="107"/>
      <c r="I51" s="109"/>
      <c r="J51" s="123"/>
      <c r="K51" s="120"/>
      <c r="L51" s="120"/>
      <c r="M51" s="240"/>
      <c r="N51" s="239"/>
      <c r="O51" s="238"/>
      <c r="P51" s="263"/>
      <c r="Q51" s="263"/>
      <c r="R51" s="263"/>
      <c r="S51" s="263"/>
      <c r="T51" s="263"/>
      <c r="U51" s="263"/>
      <c r="V51" s="263"/>
      <c r="W51" s="263"/>
    </row>
    <row r="52" spans="1:23" ht="22.5" customHeight="1">
      <c r="A52" s="87" t="s">
        <v>513</v>
      </c>
      <c r="B52" s="107">
        <f>SUM(C52:H52)</f>
        <v>12462</v>
      </c>
      <c r="C52" s="107">
        <v>2988</v>
      </c>
      <c r="D52" s="107">
        <v>628</v>
      </c>
      <c r="E52" s="107">
        <v>1159</v>
      </c>
      <c r="F52" s="107">
        <v>6394</v>
      </c>
      <c r="G52" s="107">
        <v>226</v>
      </c>
      <c r="H52" s="107">
        <v>1067</v>
      </c>
      <c r="I52" s="109"/>
      <c r="J52" s="236">
        <v>9</v>
      </c>
      <c r="K52" s="420" t="s">
        <v>500</v>
      </c>
      <c r="L52" s="420"/>
      <c r="M52" s="610"/>
      <c r="N52" s="239" t="s">
        <v>482</v>
      </c>
      <c r="O52" s="238" t="s">
        <v>485</v>
      </c>
      <c r="P52" s="263">
        <f>SUM(Q52:W52)</f>
        <v>215902</v>
      </c>
      <c r="Q52" s="263">
        <v>31785</v>
      </c>
      <c r="R52" s="263">
        <v>113583</v>
      </c>
      <c r="S52" s="263">
        <v>68449</v>
      </c>
      <c r="T52" s="263">
        <v>111</v>
      </c>
      <c r="U52" s="263">
        <v>170</v>
      </c>
      <c r="V52" s="263">
        <v>1804</v>
      </c>
      <c r="W52" s="263" t="s">
        <v>158</v>
      </c>
    </row>
    <row r="53" spans="1:23" ht="22.5" customHeight="1">
      <c r="A53" s="87" t="s">
        <v>514</v>
      </c>
      <c r="B53" s="107">
        <f>SUM(C53:H53)</f>
        <v>13151</v>
      </c>
      <c r="C53" s="107">
        <v>3676</v>
      </c>
      <c r="D53" s="107">
        <v>641</v>
      </c>
      <c r="E53" s="107">
        <v>1216</v>
      </c>
      <c r="F53" s="107">
        <v>6222</v>
      </c>
      <c r="G53" s="107">
        <v>211</v>
      </c>
      <c r="H53" s="107">
        <v>1185</v>
      </c>
      <c r="I53" s="110"/>
      <c r="J53" s="123"/>
      <c r="K53" s="120" t="s">
        <v>128</v>
      </c>
      <c r="L53" s="420" t="s">
        <v>155</v>
      </c>
      <c r="M53" s="610"/>
      <c r="N53" s="239" t="s">
        <v>410</v>
      </c>
      <c r="O53" s="238" t="s">
        <v>501</v>
      </c>
      <c r="P53" s="263">
        <f>SUM(Q53:W53)</f>
        <v>68327</v>
      </c>
      <c r="Q53" s="263">
        <v>18928</v>
      </c>
      <c r="R53" s="263">
        <v>29738</v>
      </c>
      <c r="S53" s="263">
        <v>17597</v>
      </c>
      <c r="T53" s="263">
        <v>111</v>
      </c>
      <c r="U53" s="263">
        <v>170</v>
      </c>
      <c r="V53" s="263">
        <v>1783</v>
      </c>
      <c r="W53" s="263" t="s">
        <v>158</v>
      </c>
    </row>
    <row r="54" spans="1:23" ht="22.5" customHeight="1">
      <c r="A54" s="87" t="s">
        <v>515</v>
      </c>
      <c r="B54" s="107">
        <f>SUM(C54:H54)</f>
        <v>13314</v>
      </c>
      <c r="C54" s="107">
        <v>3783</v>
      </c>
      <c r="D54" s="107">
        <v>614</v>
      </c>
      <c r="E54" s="107">
        <v>1307</v>
      </c>
      <c r="F54" s="107">
        <v>6296</v>
      </c>
      <c r="G54" s="107">
        <v>225</v>
      </c>
      <c r="H54" s="107">
        <v>1089</v>
      </c>
      <c r="I54" s="109"/>
      <c r="J54" s="123"/>
      <c r="K54" s="120" t="s">
        <v>130</v>
      </c>
      <c r="L54" s="420" t="s">
        <v>156</v>
      </c>
      <c r="M54" s="610"/>
      <c r="N54" s="239" t="s">
        <v>482</v>
      </c>
      <c r="O54" s="238" t="s">
        <v>485</v>
      </c>
      <c r="P54" s="263">
        <f>SUM(Q54:W54)</f>
        <v>147575</v>
      </c>
      <c r="Q54" s="263">
        <v>12857</v>
      </c>
      <c r="R54" s="263">
        <v>83845</v>
      </c>
      <c r="S54" s="263">
        <v>50852</v>
      </c>
      <c r="T54" s="263" t="s">
        <v>158</v>
      </c>
      <c r="U54" s="263" t="s">
        <v>158</v>
      </c>
      <c r="V54" s="263">
        <v>21</v>
      </c>
      <c r="W54" s="263" t="s">
        <v>158</v>
      </c>
    </row>
    <row r="55" spans="1:23" ht="22.5" customHeight="1">
      <c r="A55" s="248" t="s">
        <v>516</v>
      </c>
      <c r="B55" s="107">
        <v>16948</v>
      </c>
      <c r="C55" s="259">
        <v>4876</v>
      </c>
      <c r="D55" s="259">
        <v>927</v>
      </c>
      <c r="E55" s="259">
        <v>1828</v>
      </c>
      <c r="F55" s="259">
        <v>7455</v>
      </c>
      <c r="G55" s="259">
        <v>279</v>
      </c>
      <c r="H55" s="259">
        <v>1582</v>
      </c>
      <c r="I55" s="109"/>
      <c r="J55" s="123"/>
      <c r="K55" s="120"/>
      <c r="L55" s="611"/>
      <c r="M55" s="612"/>
      <c r="N55" s="239"/>
      <c r="O55" s="238"/>
      <c r="P55" s="206"/>
      <c r="Q55" s="206"/>
      <c r="R55" s="206"/>
      <c r="S55" s="206"/>
      <c r="T55" s="206"/>
      <c r="U55" s="206"/>
      <c r="V55" s="206"/>
      <c r="W55" s="206" t="s">
        <v>482</v>
      </c>
    </row>
    <row r="56" spans="1:23" ht="22.5" customHeight="1">
      <c r="A56" s="149" t="s">
        <v>428</v>
      </c>
      <c r="B56" s="241"/>
      <c r="C56" s="241"/>
      <c r="D56" s="241"/>
      <c r="E56" s="241"/>
      <c r="F56" s="241"/>
      <c r="G56" s="145"/>
      <c r="H56" s="145"/>
      <c r="I56" s="109"/>
      <c r="J56" s="449" t="s">
        <v>502</v>
      </c>
      <c r="K56" s="449"/>
      <c r="L56" s="449"/>
      <c r="M56" s="573"/>
      <c r="N56" s="239" t="s">
        <v>503</v>
      </c>
      <c r="O56" s="243"/>
      <c r="P56" s="244">
        <v>100</v>
      </c>
      <c r="Q56" s="245">
        <v>52.1</v>
      </c>
      <c r="R56" s="245">
        <v>19.4</v>
      </c>
      <c r="S56" s="245">
        <v>21.7</v>
      </c>
      <c r="T56" s="245">
        <v>1.1</v>
      </c>
      <c r="U56" s="245">
        <v>1.5</v>
      </c>
      <c r="V56" s="245">
        <v>2.1</v>
      </c>
      <c r="W56" s="245">
        <v>2.1</v>
      </c>
    </row>
    <row r="57" spans="9:16" ht="22.5" customHeight="1">
      <c r="I57" s="109"/>
      <c r="J57" s="246" t="s">
        <v>429</v>
      </c>
      <c r="K57" s="246"/>
      <c r="L57" s="246"/>
      <c r="M57" s="246"/>
      <c r="N57" s="246"/>
      <c r="O57" s="246"/>
      <c r="P57" s="246"/>
    </row>
    <row r="58" ht="22.5" customHeight="1">
      <c r="I58" s="145"/>
    </row>
    <row r="61" spans="11:14" ht="22.5" customHeight="1">
      <c r="K61" s="118"/>
      <c r="L61" s="118"/>
      <c r="M61" s="118"/>
      <c r="N61" s="118"/>
    </row>
    <row r="64" spans="11:14" ht="22.5" customHeight="1">
      <c r="K64" s="118"/>
      <c r="L64" s="118"/>
      <c r="M64" s="118"/>
      <c r="N64" s="118"/>
    </row>
    <row r="65" spans="11:14" ht="22.5" customHeight="1">
      <c r="K65" s="118"/>
      <c r="L65" s="118"/>
      <c r="M65" s="118"/>
      <c r="N65" s="118"/>
    </row>
    <row r="66" spans="11:14" ht="22.5" customHeight="1">
      <c r="K66" s="118"/>
      <c r="L66" s="118"/>
      <c r="M66" s="118"/>
      <c r="N66" s="118"/>
    </row>
    <row r="67" spans="11:14" ht="22.5" customHeight="1">
      <c r="K67" s="118"/>
      <c r="L67" s="118"/>
      <c r="M67" s="118"/>
      <c r="N67" s="118"/>
    </row>
    <row r="68" spans="11:14" ht="22.5" customHeight="1">
      <c r="K68" s="118"/>
      <c r="L68" s="118"/>
      <c r="M68" s="118"/>
      <c r="N68" s="118"/>
    </row>
    <row r="69" spans="11:14" ht="22.5" customHeight="1">
      <c r="K69" s="118"/>
      <c r="L69" s="118"/>
      <c r="M69" s="118"/>
      <c r="N69" s="118"/>
    </row>
    <row r="70" spans="11:14" ht="22.5" customHeight="1">
      <c r="K70" s="118"/>
      <c r="L70" s="118"/>
      <c r="M70" s="118"/>
      <c r="N70" s="118"/>
    </row>
    <row r="71" spans="11:14" ht="22.5" customHeight="1">
      <c r="K71" s="118"/>
      <c r="L71" s="118"/>
      <c r="M71" s="118"/>
      <c r="N71" s="118"/>
    </row>
    <row r="72" spans="11:14" ht="22.5" customHeight="1">
      <c r="K72" s="118"/>
      <c r="L72" s="118"/>
      <c r="M72" s="118"/>
      <c r="N72" s="118"/>
    </row>
    <row r="73" spans="11:14" ht="22.5" customHeight="1">
      <c r="K73" s="118"/>
      <c r="L73" s="118"/>
      <c r="M73" s="118"/>
      <c r="N73" s="118"/>
    </row>
    <row r="74" spans="11:14" ht="22.5" customHeight="1">
      <c r="K74" s="118"/>
      <c r="L74" s="118"/>
      <c r="M74" s="118"/>
      <c r="N74" s="118"/>
    </row>
    <row r="75" spans="11:14" ht="22.5" customHeight="1">
      <c r="K75" s="118"/>
      <c r="L75" s="118"/>
      <c r="M75" s="118"/>
      <c r="N75" s="118"/>
    </row>
    <row r="76" spans="11:14" ht="22.5" customHeight="1">
      <c r="K76" s="118"/>
      <c r="L76" s="118"/>
      <c r="M76" s="118"/>
      <c r="N76" s="118"/>
    </row>
    <row r="77" spans="11:14" ht="22.5" customHeight="1">
      <c r="K77" s="118"/>
      <c r="L77" s="118"/>
      <c r="M77" s="118"/>
      <c r="N77" s="118"/>
    </row>
    <row r="78" spans="11:14" ht="22.5" customHeight="1">
      <c r="K78" s="118"/>
      <c r="L78" s="118"/>
      <c r="M78" s="118"/>
      <c r="N78" s="118"/>
    </row>
    <row r="79" spans="11:14" ht="22.5" customHeight="1">
      <c r="K79" s="118"/>
      <c r="L79" s="118"/>
      <c r="M79" s="118"/>
      <c r="N79" s="118"/>
    </row>
    <row r="80" spans="11:14" ht="22.5" customHeight="1">
      <c r="K80" s="118"/>
      <c r="L80" s="118"/>
      <c r="M80" s="118"/>
      <c r="N80" s="118"/>
    </row>
    <row r="81" spans="11:14" ht="22.5" customHeight="1">
      <c r="K81" s="118"/>
      <c r="L81" s="118"/>
      <c r="M81" s="118"/>
      <c r="N81" s="118"/>
    </row>
    <row r="82" spans="11:14" ht="22.5" customHeight="1">
      <c r="K82" s="118"/>
      <c r="L82" s="118"/>
      <c r="M82" s="118"/>
      <c r="N82" s="118"/>
    </row>
    <row r="83" spans="11:14" ht="22.5" customHeight="1">
      <c r="K83" s="118"/>
      <c r="L83" s="118"/>
      <c r="M83" s="118"/>
      <c r="N83" s="118"/>
    </row>
    <row r="84" spans="11:14" ht="22.5" customHeight="1">
      <c r="K84" s="118"/>
      <c r="L84" s="118"/>
      <c r="M84" s="118"/>
      <c r="N84" s="118"/>
    </row>
    <row r="85" spans="11:14" ht="22.5" customHeight="1">
      <c r="K85" s="118"/>
      <c r="L85" s="118"/>
      <c r="M85" s="118"/>
      <c r="N85" s="118"/>
    </row>
    <row r="86" spans="11:14" ht="22.5" customHeight="1">
      <c r="K86" s="118"/>
      <c r="L86" s="118"/>
      <c r="M86" s="118"/>
      <c r="N86" s="118"/>
    </row>
    <row r="87" spans="11:14" ht="22.5" customHeight="1">
      <c r="K87" s="118"/>
      <c r="L87" s="118"/>
      <c r="M87" s="118"/>
      <c r="N87" s="118"/>
    </row>
    <row r="88" spans="11:14" ht="22.5" customHeight="1">
      <c r="K88" s="118"/>
      <c r="L88" s="118"/>
      <c r="M88" s="118"/>
      <c r="N88" s="118"/>
    </row>
    <row r="89" spans="11:14" ht="22.5" customHeight="1">
      <c r="K89" s="118"/>
      <c r="L89" s="118"/>
      <c r="M89" s="118"/>
      <c r="N89" s="118"/>
    </row>
    <row r="90" spans="11:14" ht="22.5" customHeight="1">
      <c r="K90" s="118"/>
      <c r="L90" s="118"/>
      <c r="M90" s="118"/>
      <c r="N90" s="118"/>
    </row>
    <row r="91" spans="11:14" ht="22.5" customHeight="1">
      <c r="K91" s="118"/>
      <c r="L91" s="118"/>
      <c r="M91" s="118"/>
      <c r="N91" s="118"/>
    </row>
    <row r="92" spans="11:14" ht="22.5" customHeight="1">
      <c r="K92" s="118"/>
      <c r="L92" s="118"/>
      <c r="M92" s="118"/>
      <c r="N92" s="118"/>
    </row>
    <row r="93" spans="11:14" ht="22.5" customHeight="1">
      <c r="K93" s="118"/>
      <c r="L93" s="118"/>
      <c r="M93" s="118"/>
      <c r="N93" s="118"/>
    </row>
    <row r="94" spans="11:14" ht="22.5" customHeight="1">
      <c r="K94" s="118"/>
      <c r="L94" s="118"/>
      <c r="M94" s="118"/>
      <c r="N94" s="118"/>
    </row>
    <row r="95" spans="11:14" ht="22.5" customHeight="1">
      <c r="K95" s="118"/>
      <c r="L95" s="118"/>
      <c r="M95" s="118"/>
      <c r="N95" s="118"/>
    </row>
    <row r="96" spans="11:14" ht="22.5" customHeight="1">
      <c r="K96" s="118"/>
      <c r="L96" s="118"/>
      <c r="M96" s="118"/>
      <c r="N96" s="118"/>
    </row>
    <row r="97" spans="11:14" ht="22.5" customHeight="1">
      <c r="K97" s="118"/>
      <c r="L97" s="118"/>
      <c r="M97" s="118"/>
      <c r="N97" s="118"/>
    </row>
    <row r="98" spans="11:14" ht="22.5" customHeight="1">
      <c r="K98" s="118"/>
      <c r="L98" s="118"/>
      <c r="M98" s="118"/>
      <c r="N98" s="118"/>
    </row>
    <row r="99" spans="11:14" ht="22.5" customHeight="1">
      <c r="K99" s="118"/>
      <c r="L99" s="118"/>
      <c r="M99" s="118"/>
      <c r="N99" s="118"/>
    </row>
    <row r="100" spans="11:14" ht="22.5" customHeight="1">
      <c r="K100" s="118"/>
      <c r="L100" s="118"/>
      <c r="M100" s="118"/>
      <c r="N100" s="118"/>
    </row>
    <row r="101" spans="11:14" ht="22.5" customHeight="1">
      <c r="K101" s="118"/>
      <c r="L101" s="118"/>
      <c r="M101" s="118"/>
      <c r="N101" s="118"/>
    </row>
    <row r="102" spans="11:14" ht="22.5" customHeight="1">
      <c r="K102" s="118"/>
      <c r="L102" s="118"/>
      <c r="M102" s="118"/>
      <c r="N102" s="118"/>
    </row>
    <row r="103" spans="11:14" ht="22.5" customHeight="1">
      <c r="K103" s="118"/>
      <c r="L103" s="118"/>
      <c r="M103" s="118"/>
      <c r="N103" s="118"/>
    </row>
  </sheetData>
  <sheetProtection/>
  <mergeCells count="68">
    <mergeCell ref="A3:H3"/>
    <mergeCell ref="A5:H5"/>
    <mergeCell ref="J9:M9"/>
    <mergeCell ref="J3:W3"/>
    <mergeCell ref="E7:E8"/>
    <mergeCell ref="F7:F8"/>
    <mergeCell ref="G7:G8"/>
    <mergeCell ref="A7:A8"/>
    <mergeCell ref="B7:B8"/>
    <mergeCell ref="C7:C8"/>
    <mergeCell ref="D7:D8"/>
    <mergeCell ref="H7:H8"/>
    <mergeCell ref="I7:I8"/>
    <mergeCell ref="J7:M8"/>
    <mergeCell ref="N7:N8"/>
    <mergeCell ref="O7:O8"/>
    <mergeCell ref="P7:P8"/>
    <mergeCell ref="Q7:Q8"/>
    <mergeCell ref="R7:R8"/>
    <mergeCell ref="W7:W8"/>
    <mergeCell ref="S7:S8"/>
    <mergeCell ref="T7:T8"/>
    <mergeCell ref="U7:U8"/>
    <mergeCell ref="V7:V8"/>
    <mergeCell ref="Z11:AB11"/>
    <mergeCell ref="K13:M13"/>
    <mergeCell ref="K15:M15"/>
    <mergeCell ref="L16:M16"/>
    <mergeCell ref="K11:M11"/>
    <mergeCell ref="L17:M17"/>
    <mergeCell ref="L24:M24"/>
    <mergeCell ref="L25:M25"/>
    <mergeCell ref="L26:M26"/>
    <mergeCell ref="L27:M27"/>
    <mergeCell ref="K29:M29"/>
    <mergeCell ref="K31:M31"/>
    <mergeCell ref="A31:H31"/>
    <mergeCell ref="A32:H32"/>
    <mergeCell ref="K33:M33"/>
    <mergeCell ref="L34:M34"/>
    <mergeCell ref="A34:A35"/>
    <mergeCell ref="B34:B35"/>
    <mergeCell ref="C34:C35"/>
    <mergeCell ref="D34:D35"/>
    <mergeCell ref="E34:E35"/>
    <mergeCell ref="F34:F35"/>
    <mergeCell ref="G34:G35"/>
    <mergeCell ref="H34:H35"/>
    <mergeCell ref="L35:M35"/>
    <mergeCell ref="L38:M38"/>
    <mergeCell ref="L39:M39"/>
    <mergeCell ref="L55:M55"/>
    <mergeCell ref="J56:M56"/>
    <mergeCell ref="L48:M48"/>
    <mergeCell ref="L50:M50"/>
    <mergeCell ref="K52:M52"/>
    <mergeCell ref="L53:M53"/>
    <mergeCell ref="L49:M49"/>
    <mergeCell ref="L10:M10"/>
    <mergeCell ref="L54:M54"/>
    <mergeCell ref="L44:M44"/>
    <mergeCell ref="L45:M45"/>
    <mergeCell ref="L46:M46"/>
    <mergeCell ref="L47:M47"/>
    <mergeCell ref="K40:M40"/>
    <mergeCell ref="K41:M41"/>
    <mergeCell ref="K42:M42"/>
    <mergeCell ref="L43:M4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2013-06-17T01:18:19Z</cp:lastPrinted>
  <dcterms:created xsi:type="dcterms:W3CDTF">1998-05-21T06:01:19Z</dcterms:created>
  <dcterms:modified xsi:type="dcterms:W3CDTF">2013-06-17T01:18:22Z</dcterms:modified>
  <cp:category/>
  <cp:version/>
  <cp:contentType/>
  <cp:contentStatus/>
</cp:coreProperties>
</file>