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0" windowWidth="9045" windowHeight="9015" tabRatio="699" activeTab="7"/>
  </bookViews>
  <sheets>
    <sheet name="024" sheetId="1" r:id="rId1"/>
    <sheet name="026" sheetId="2" r:id="rId2"/>
    <sheet name="028" sheetId="3" r:id="rId3"/>
    <sheet name="030" sheetId="4" r:id="rId4"/>
    <sheet name="032" sheetId="5" r:id="rId5"/>
    <sheet name="034" sheetId="6" r:id="rId6"/>
    <sheet name="036" sheetId="7" r:id="rId7"/>
    <sheet name="038" sheetId="8" r:id="rId8"/>
  </sheets>
  <definedNames>
    <definedName name="_xlnm.Print_Area" localSheetId="0">'024'!$A$1:$T$68</definedName>
    <definedName name="_xlnm.Print_Area" localSheetId="5">'034'!$A$1:$U$50</definedName>
  </definedNames>
  <calcPr fullCalcOnLoad="1"/>
</workbook>
</file>

<file path=xl/sharedStrings.xml><?xml version="1.0" encoding="utf-8"?>
<sst xmlns="http://schemas.openxmlformats.org/spreadsheetml/2006/main" count="1915" uniqueCount="427">
  <si>
    <t>24　事業所</t>
  </si>
  <si>
    <t>事業所　25</t>
  </si>
  <si>
    <t>産  業  大  分  類</t>
  </si>
  <si>
    <t>民　　　　　　　　　営</t>
  </si>
  <si>
    <t>市 町 村 別</t>
  </si>
  <si>
    <t>事　　　業　　　所　　　数</t>
  </si>
  <si>
    <t>従　　　業　　　者　　　数</t>
  </si>
  <si>
    <t>個  人</t>
  </si>
  <si>
    <t>法  人</t>
  </si>
  <si>
    <t>国</t>
  </si>
  <si>
    <t>対 前 回 　　増 加 率</t>
  </si>
  <si>
    <t>構 成 比</t>
  </si>
  <si>
    <t>総数</t>
  </si>
  <si>
    <t>農林漁業</t>
  </si>
  <si>
    <t>合計</t>
  </si>
  <si>
    <t>非農林漁業</t>
  </si>
  <si>
    <t>鉱業</t>
  </si>
  <si>
    <t>金沢市</t>
  </si>
  <si>
    <t>建設業</t>
  </si>
  <si>
    <t>七尾市</t>
  </si>
  <si>
    <t>製造業</t>
  </si>
  <si>
    <t>小松市</t>
  </si>
  <si>
    <t>電気・ガス・熱供給・水道業</t>
  </si>
  <si>
    <t>輪島市</t>
  </si>
  <si>
    <t>運輸・通信業</t>
  </si>
  <si>
    <t>珠洲市</t>
  </si>
  <si>
    <t>卸売・小売業、飲食店</t>
  </si>
  <si>
    <t>加賀市</t>
  </si>
  <si>
    <t>金融・保険業</t>
  </si>
  <si>
    <t>羽咋市</t>
  </si>
  <si>
    <t>不動産業</t>
  </si>
  <si>
    <t>松任市</t>
  </si>
  <si>
    <t>サ－ビス業</t>
  </si>
  <si>
    <t>公 務（他に分類されないもの）</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</si>
  <si>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</si>
  <si>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</si>
  <si>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</si>
  <si>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</si>
  <si>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</si>
  <si>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</si>
  <si>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</si>
  <si>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</si>
  <si>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</si>
  <si>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</si>
  <si>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</si>
  <si>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</si>
  <si>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</si>
  <si>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</si>
  <si>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</si>
  <si>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</si>
  <si>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</si>
  <si>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</si>
  <si>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</si>
  <si>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</si>
  <si>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</si>
  <si>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</si>
  <si>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</si>
  <si>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</si>
  <si>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</si>
  <si>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</si>
  <si>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</si>
  <si>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</si>
  <si>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</si>
  <si>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総　数</t>
  </si>
  <si>
    <t>鳥屋町</t>
  </si>
  <si>
    <t>中島町</t>
  </si>
  <si>
    <t>鹿島町</t>
  </si>
  <si>
    <t>能登島町</t>
  </si>
  <si>
    <t>鹿西町</t>
  </si>
  <si>
    <t>鳳至郡</t>
  </si>
  <si>
    <t>穴水町</t>
  </si>
  <si>
    <t>門前町</t>
  </si>
  <si>
    <t>能都町</t>
  </si>
  <si>
    <t>柳田村</t>
  </si>
  <si>
    <t>珠洲郡</t>
  </si>
  <si>
    <t>内浦町</t>
  </si>
  <si>
    <t>法人でない　　　団体</t>
  </si>
  <si>
    <t>うち会社</t>
  </si>
  <si>
    <t>26 事業所</t>
  </si>
  <si>
    <t>事業所 27</t>
  </si>
  <si>
    <t>電気･ｶﾞｽ･熱供給･水道業</t>
  </si>
  <si>
    <t>卸売･小売業､飲食店</t>
  </si>
  <si>
    <t>人</t>
  </si>
  <si>
    <t>県　計</t>
  </si>
  <si>
    <t>金沢市</t>
  </si>
  <si>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</si>
  <si>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</si>
  <si>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</si>
  <si>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</si>
  <si>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</si>
  <si>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</si>
  <si>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</si>
  <si>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</si>
  <si>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</si>
  <si>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</si>
  <si>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</si>
  <si>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</si>
  <si>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</si>
  <si>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</si>
  <si>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</si>
  <si>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</si>
  <si>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</si>
  <si>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</si>
  <si>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</si>
  <si>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</si>
  <si>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</si>
  <si>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</si>
  <si>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</si>
  <si>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</si>
  <si>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</si>
  <si>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</si>
  <si>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</si>
  <si>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</si>
  <si>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</si>
  <si>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</si>
  <si>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</si>
  <si>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</si>
  <si>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</si>
  <si>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</si>
  <si>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</si>
  <si>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</si>
  <si>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</si>
  <si>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</si>
  <si>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</si>
  <si>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</si>
  <si>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</si>
  <si>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</si>
  <si>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</si>
  <si>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</si>
  <si>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</si>
  <si>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</si>
  <si>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</si>
  <si>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内浦町</t>
  </si>
  <si>
    <t>28 事業所</t>
  </si>
  <si>
    <t>事業所 29</t>
  </si>
  <si>
    <t>事　業　　所　数</t>
  </si>
  <si>
    <t>従　業　　者　数</t>
  </si>
  <si>
    <t>30 事業所</t>
  </si>
  <si>
    <t>事業所 31</t>
  </si>
  <si>
    <t>事　業    所　数</t>
  </si>
  <si>
    <t>　　　</t>
  </si>
  <si>
    <t>農業</t>
  </si>
  <si>
    <t>林業</t>
  </si>
  <si>
    <t>漁業</t>
  </si>
  <si>
    <t>非農林漁業（公務を除く）</t>
  </si>
  <si>
    <t>食料品製造業</t>
  </si>
  <si>
    <t>衣服・その他の繊維製品製造業</t>
  </si>
  <si>
    <t>木材・木製品製造業（家具を除く）</t>
  </si>
  <si>
    <t>家具・装備品製造業</t>
  </si>
  <si>
    <t>パルプ・紙・紙加工品製造業</t>
  </si>
  <si>
    <t>出版・印刷・同関連産業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</si>
  <si>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</si>
  <si>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</si>
  <si>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</si>
  <si>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</si>
  <si>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</si>
  <si>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</si>
  <si>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</si>
  <si>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</si>
  <si>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</si>
  <si>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</si>
  <si>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</si>
  <si>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</si>
  <si>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</si>
  <si>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</si>
  <si>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</si>
  <si>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34 事業所</t>
  </si>
  <si>
    <t>事業所 35</t>
  </si>
  <si>
    <t>電気･ガス･熱供給･水道業</t>
  </si>
  <si>
    <t>運 　輸 ・ 通 　信　 業</t>
  </si>
  <si>
    <t>卸 売･小 売 業､飲 食 店</t>
  </si>
  <si>
    <t>卸　　　売　　　業</t>
  </si>
  <si>
    <t>各 種 商 品 卸 売 業</t>
  </si>
  <si>
    <t>小　　　売　　　業</t>
  </si>
  <si>
    <t>各  種  商  品  小  売  業</t>
  </si>
  <si>
    <t>織物･衣服･身の回り品小売業</t>
  </si>
  <si>
    <t>自 動 車・自 転 車 小 売 業</t>
  </si>
  <si>
    <t>そ　の　他　の　小　売　業</t>
  </si>
  <si>
    <t>飲　　　食　　　店</t>
  </si>
  <si>
    <t>金  融 ・ 保  険  業</t>
  </si>
  <si>
    <t>不  　動　  産　  業</t>
  </si>
  <si>
    <t>サ  ー　 ビ　 ス  業</t>
  </si>
  <si>
    <t>洗濯・理容・浴場業</t>
  </si>
  <si>
    <t>駐　　車　　場　　業</t>
  </si>
  <si>
    <t>旅館、その他の宿泊所</t>
  </si>
  <si>
    <t>自　動　車　整　備　業</t>
  </si>
  <si>
    <t>物　品　賃　貸　業</t>
  </si>
  <si>
    <t>放　　　送　　　業</t>
  </si>
  <si>
    <t>情報サービス･調査･広告業</t>
  </si>
  <si>
    <t>その他の事業サービス業</t>
  </si>
  <si>
    <t>廃 棄 物 処 理 業</t>
  </si>
  <si>
    <t>医　　　療　　　業</t>
  </si>
  <si>
    <t>保 　健　 衛　 生</t>
  </si>
  <si>
    <t>社会保険・社会福祉</t>
  </si>
  <si>
    <t>教　　　　　　　育</t>
  </si>
  <si>
    <t>学 術 研 究 機 関</t>
  </si>
  <si>
    <t>宗　　　　　　　教</t>
  </si>
  <si>
    <t>政治・経済・文化団体</t>
  </si>
  <si>
    <t>その他のサービス業</t>
  </si>
  <si>
    <t>民　　　　　　　　　営</t>
  </si>
  <si>
    <t>人</t>
  </si>
  <si>
    <t>年次及び　　 市町村別</t>
  </si>
  <si>
    <t>年次及び 　　市町村別</t>
  </si>
  <si>
    <t>県計</t>
  </si>
  <si>
    <t>　総 　　　数　</t>
  </si>
  <si>
    <t>繊維・機械器具・建築材料等卸売業</t>
  </si>
  <si>
    <t>代理商・仲立業</t>
  </si>
  <si>
    <t>その他の修理業</t>
  </si>
  <si>
    <t>臨時日雇</t>
  </si>
  <si>
    <t>常雇</t>
  </si>
  <si>
    <t>雇用者（人）</t>
  </si>
  <si>
    <t>総  数（人）</t>
  </si>
  <si>
    <t>個人業主（人）</t>
  </si>
  <si>
    <t>家族従業者（人）</t>
  </si>
  <si>
    <t>有給役員（人）</t>
  </si>
  <si>
    <t>資料　総務省統計局「事業所統計調査報告」</t>
  </si>
  <si>
    <t>平成　３　年</t>
  </si>
  <si>
    <t>（単位　百万円）</t>
  </si>
  <si>
    <t>販売費及び一般管理費</t>
  </si>
  <si>
    <t>営業損益</t>
  </si>
  <si>
    <t>営業外収益</t>
  </si>
  <si>
    <t>営業外費用</t>
  </si>
  <si>
    <t>特別利益</t>
  </si>
  <si>
    <t>特別損失</t>
  </si>
  <si>
    <t>法人税等引当金</t>
  </si>
  <si>
    <t>法人税等引当後純損益</t>
  </si>
  <si>
    <t>売上原価</t>
  </si>
  <si>
    <t>期首商品たな卸高</t>
  </si>
  <si>
    <t>当期仕入高</t>
  </si>
  <si>
    <t>当期製造原価</t>
  </si>
  <si>
    <t>支払利息割引料</t>
  </si>
  <si>
    <t>産業別</t>
  </si>
  <si>
    <t>総額</t>
  </si>
  <si>
    <t>農林水産業</t>
  </si>
  <si>
    <t>鉱業</t>
  </si>
  <si>
    <t>建設業</t>
  </si>
  <si>
    <t>製造業</t>
  </si>
  <si>
    <t>電気・ガス業</t>
  </si>
  <si>
    <t>運輸・通信業</t>
  </si>
  <si>
    <t>卸売・小売業</t>
  </si>
  <si>
    <t>サービス業</t>
  </si>
  <si>
    <t>200万円以下</t>
  </si>
  <si>
    <t>200万円超500万円以下</t>
  </si>
  <si>
    <t>500万円超1,000万円以下</t>
  </si>
  <si>
    <t>1,000万円超2,000万円以下</t>
  </si>
  <si>
    <t>2,000万円超</t>
  </si>
  <si>
    <t>資料　石川県統計情報課「石川県企業経済調査」</t>
  </si>
  <si>
    <t>商品仕入高</t>
  </si>
  <si>
    <t>原材料費</t>
  </si>
  <si>
    <t>燃料・電力使用量</t>
  </si>
  <si>
    <t>役員給料手当</t>
  </si>
  <si>
    <t>従業員給料手当</t>
  </si>
  <si>
    <t>減価償却費</t>
  </si>
  <si>
    <t>修繕費</t>
  </si>
  <si>
    <t>動産･不動産賃借料</t>
  </si>
  <si>
    <t>租税公課</t>
  </si>
  <si>
    <t>外注費</t>
  </si>
  <si>
    <t>その他の費用</t>
  </si>
  <si>
    <t>車両及び運搬具（船舶・航空機含む）</t>
  </si>
  <si>
    <t>機械及び装置その他の有形固定資産</t>
  </si>
  <si>
    <t>うち県内本社法人</t>
  </si>
  <si>
    <t>小計</t>
  </si>
  <si>
    <t>注　本表において「全法人」とは、「県内本社法人」+「県外本社法人」の意である。</t>
  </si>
  <si>
    <t>36　　事業所</t>
  </si>
  <si>
    <t>事業所　37</t>
  </si>
  <si>
    <t>産　　業　　別　　　　　　資本金階層別</t>
  </si>
  <si>
    <t>資産合計</t>
  </si>
  <si>
    <t>流動資産</t>
  </si>
  <si>
    <t>固定資産</t>
  </si>
  <si>
    <t>繰延勘定</t>
  </si>
  <si>
    <t>計</t>
  </si>
  <si>
    <t>現金・預金</t>
  </si>
  <si>
    <t>売掛金及び受取手形</t>
  </si>
  <si>
    <t>たな卸資産</t>
  </si>
  <si>
    <t>その他の流動資産</t>
  </si>
  <si>
    <t>有形固定資産</t>
  </si>
  <si>
    <t>投資</t>
  </si>
  <si>
    <t>建設仮勘定</t>
  </si>
  <si>
    <t>流動負債</t>
  </si>
  <si>
    <t>固定負債</t>
  </si>
  <si>
    <t>資本</t>
  </si>
  <si>
    <t>買掛金及び支払手形</t>
  </si>
  <si>
    <t>短期借入金</t>
  </si>
  <si>
    <t>諸引当金</t>
  </si>
  <si>
    <t>その他の流動負債</t>
  </si>
  <si>
    <t>長期借入金</t>
  </si>
  <si>
    <t>その他の固定負債</t>
  </si>
  <si>
    <t>資本金</t>
  </si>
  <si>
    <t>法定準備金</t>
  </si>
  <si>
    <t>任意積立金</t>
  </si>
  <si>
    <t>前期繰越利益</t>
  </si>
  <si>
    <t>前期繰越損失</t>
  </si>
  <si>
    <t>事業所 39</t>
  </si>
  <si>
    <t>資料　石川県統計情報課「石川県企業経済調査」</t>
  </si>
  <si>
    <t>-</t>
  </si>
  <si>
    <t>昭 和６１ 年</t>
  </si>
  <si>
    <t>合  　　計</t>
  </si>
  <si>
    <t>農 林 漁 業</t>
  </si>
  <si>
    <t>非 農 林 漁 業</t>
  </si>
  <si>
    <t>鉱　  　業</t>
  </si>
  <si>
    <t>建  設  業</t>
  </si>
  <si>
    <t>製  造  業</t>
  </si>
  <si>
    <t>運 輸・通信業</t>
  </si>
  <si>
    <t>金 融・保険業</t>
  </si>
  <si>
    <t>不 動 産 業</t>
  </si>
  <si>
    <t>サ ー ビ ス 業</t>
  </si>
  <si>
    <t>卸売･小売業、　　　　飲　食　店</t>
  </si>
  <si>
    <t>32 事業所</t>
  </si>
  <si>
    <t>事業所 33</t>
  </si>
  <si>
    <t>協同組合（他に分類されないもの）</t>
  </si>
  <si>
    <t>平成3年</t>
  </si>
  <si>
    <t>昭和61年</t>
  </si>
  <si>
    <t>％</t>
  </si>
  <si>
    <t>平成３年</t>
  </si>
  <si>
    <t>電気 ･ ガス ･　　　　　熱供給･水道業</t>
  </si>
  <si>
    <t>公　　務</t>
  </si>
  <si>
    <t>電気 ･ ガス ･　　　　熱供給･水道業</t>
  </si>
  <si>
    <t>（対前回比％）</t>
  </si>
  <si>
    <t>1～2人</t>
  </si>
  <si>
    <t>300人以上</t>
  </si>
  <si>
    <t>3～4人</t>
  </si>
  <si>
    <t>　5～9人</t>
  </si>
  <si>
    <t>10～29人</t>
  </si>
  <si>
    <t>30～49人</t>
  </si>
  <si>
    <t>50～99人</t>
  </si>
  <si>
    <t>100～299人</t>
  </si>
  <si>
    <t>産　　　業　　　分　　　類　　　別　</t>
  </si>
  <si>
    <t>-</t>
  </si>
  <si>
    <t>資本金階層別</t>
  </si>
  <si>
    <t>無形固定資産</t>
  </si>
  <si>
    <t>産　　業　　分　　類　　別　</t>
  </si>
  <si>
    <t>　総 　　　数　</t>
  </si>
  <si>
    <r>
      <t>地方公共　</t>
    </r>
    <r>
      <rPr>
        <sz val="12"/>
        <rFont val="ＭＳ 明朝"/>
        <family val="1"/>
      </rPr>
      <t xml:space="preserve">   団    体</t>
    </r>
  </si>
  <si>
    <t>％</t>
  </si>
  <si>
    <t>21　市町村、産業（大分類）、経営組織別事業所数、従業者数（各年7月1日現在）</t>
  </si>
  <si>
    <t>22　産業（中分類）従業者規模別事業所数及び従業者数（民営）（平成3年7月1日現在）</t>
  </si>
  <si>
    <t>（1）資産、負債及び資本（県内本社法人）</t>
  </si>
  <si>
    <t>資料　総務庁統計局「事業所統計調査報告」</t>
  </si>
  <si>
    <t>19　産業（大分類）別従業上の地位別従業者数（平成3年７月1日現在）</t>
  </si>
  <si>
    <t>20　市町村別事業所数、従業者数の推移（各年7月1日現在）</t>
  </si>
  <si>
    <t>（対前回増加率 ％）</t>
  </si>
  <si>
    <t>飲料・飼料・たばこ製造業</t>
  </si>
  <si>
    <t>繊維工業</t>
  </si>
  <si>
    <t>1人～2人</t>
  </si>
  <si>
    <t>3～4人</t>
  </si>
  <si>
    <t>　5～9人</t>
  </si>
  <si>
    <t>10～29人</t>
  </si>
  <si>
    <t>30～49人</t>
  </si>
  <si>
    <t>50～99人</t>
  </si>
  <si>
    <t>100～299人</t>
  </si>
  <si>
    <t>300人以上</t>
  </si>
  <si>
    <t>映画業</t>
  </si>
  <si>
    <t>専 門 サ ー ビ ス 業</t>
  </si>
  <si>
    <t>税引後当期純利益</t>
  </si>
  <si>
    <t>経常損益</t>
  </si>
  <si>
    <t>全法人</t>
  </si>
  <si>
    <t>昭和６１年</t>
  </si>
  <si>
    <t>衣服・食料・家具等卸売業</t>
  </si>
  <si>
    <t>家具･建具・じゅう器小売業</t>
  </si>
  <si>
    <t>その他の個人サービス業</t>
  </si>
  <si>
    <t>娯楽業(映画業を除く)</t>
  </si>
  <si>
    <t>飲  食  料  品  小  売  業</t>
  </si>
  <si>
    <t>負債・資本　合　　　計</t>
  </si>
  <si>
    <t>税引後当期純損失</t>
  </si>
  <si>
    <t>期末商品たな卸高</t>
  </si>
  <si>
    <t>－</t>
  </si>
  <si>
    <t>－</t>
  </si>
  <si>
    <t>－</t>
  </si>
  <si>
    <t>　－</t>
  </si>
  <si>
    <t>本調査は、県内で活動中の法人企業（金融、保険及び不動産業を除く。）のうちから抽出された法人について平成４年度の確定決算の計数を調査し、その集計値に調査対象企業数の割合を乗じて拡大推計したものである。</t>
  </si>
  <si>
    <t>産　　　　　業　　　　　　別
資　本　金　階　層　別</t>
  </si>
  <si>
    <t>-</t>
  </si>
  <si>
    <t>総        額</t>
  </si>
  <si>
    <t>4　　　事　　　　　　　業　　　　　　　所</t>
  </si>
  <si>
    <t>17　産業（大分類）別経営組織別事業所数（平成3年７月1日現在）</t>
  </si>
  <si>
    <t>18　産業（大分類）別経営組織別従業者数（平成3年７月1日現在）</t>
  </si>
  <si>
    <t>－</t>
  </si>
  <si>
    <t>－</t>
  </si>
  <si>
    <t>－</t>
  </si>
  <si>
    <t>－</t>
  </si>
  <si>
    <t>－</t>
  </si>
  <si>
    <t>－</t>
  </si>
  <si>
    <t>－</t>
  </si>
  <si>
    <t>－</t>
  </si>
  <si>
    <t>－</t>
  </si>
  <si>
    <t>－</t>
  </si>
  <si>
    <t>－</t>
  </si>
  <si>
    <t>（1）　　　総　　　　　　　　　　　　　　　数</t>
  </si>
  <si>
    <t>－</t>
  </si>
  <si>
    <t>－</t>
  </si>
  <si>
    <t>－</t>
  </si>
  <si>
    <t>－</t>
  </si>
  <si>
    <t>市町村、産業（大分類）、経営組織別事業所数、従業者数（各年7月1日現在）（つづき）</t>
  </si>
  <si>
    <t>（2）　　　民　　　　　　　　　　　　　　　営</t>
  </si>
  <si>
    <t>－</t>
  </si>
  <si>
    <t>－</t>
  </si>
  <si>
    <t>－</t>
  </si>
  <si>
    <t>－</t>
  </si>
  <si>
    <t>－</t>
  </si>
  <si>
    <t>－</t>
  </si>
  <si>
    <t>－</t>
  </si>
  <si>
    <t>（3）　　　国　、　地　　方　　公　　共　　団　　体</t>
  </si>
  <si>
    <t>－</t>
  </si>
  <si>
    <t>公　　　務</t>
  </si>
  <si>
    <t>年次及び　　　　 市町村別</t>
  </si>
  <si>
    <t>－</t>
  </si>
  <si>
    <t>産業（中分類）従業者規模別事業所数及び従業者数（民営）（平成3年7月1日現在）（つづき）</t>
  </si>
  <si>
    <t>－</t>
  </si>
  <si>
    <t>－</t>
  </si>
  <si>
    <t>23　法　人　企　業　の　経　理　状　況（平成5年3月31日現在）</t>
  </si>
  <si>
    <t>純　損　益</t>
  </si>
  <si>
    <t>売　上　高</t>
  </si>
  <si>
    <t>総　　額</t>
  </si>
  <si>
    <t>福　利　費</t>
  </si>
  <si>
    <t>土　　地</t>
  </si>
  <si>
    <t>建　　　物</t>
  </si>
  <si>
    <t>構　築　物</t>
  </si>
  <si>
    <t>総　額</t>
  </si>
  <si>
    <t>建　物</t>
  </si>
  <si>
    <t>車両及び運搬具　　（船舶・航空機含む）</t>
  </si>
  <si>
    <t>産　　　　業　　　　別</t>
  </si>
  <si>
    <t>産　　　　業　　　　別　</t>
  </si>
  <si>
    <t>（2）　　損　　　　　益　　　　　計　　　　　算（県内本社法人）</t>
  </si>
  <si>
    <t>（3）　　営　　　　　業　　　　　費　　　　　用（県内本社法人）</t>
  </si>
  <si>
    <t>（4）　　設　　　　　備　　　　　投　　　　　資（購入取得額）</t>
  </si>
  <si>
    <t>（5）　設　　　備　　　投　　　資（減価償却費）</t>
  </si>
  <si>
    <t>38　事業所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</si>
</sst>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quot;△ &quot;#,##0"/>
    <numFmt numFmtId="179" formatCode="#,##0;&quot;(△ &quot;#,##0\)"/>
    <numFmt numFmtId="180" formatCode="#,##0.0;&quot;(△ &quot;#,##0.0\)"/>
    <numFmt numFmtId="181" formatCode="#,##0.0;&quot;△ &quot;#,##0.0"/>
    <numFmt numFmtId="182" formatCode="\(#,##0.0\);&quot;(△ &quot;#,##0.0\)"/>
    <numFmt numFmtId="183" formatCode="0.0_);\(0.0\)"/>
    <numFmt numFmtId="184" formatCode="0.0_);[Red]\(0.0\)"/>
  </numFmts>
  <fonts count="56">
    <font>
      <sz val="12"/>
      <name val="ＭＳ 明朝"/>
      <family val="1"/>
    </font>
    <font>
      <sz val="6"/>
      <name val="ＭＳ Ｐ明朝"/>
      <family val="1"/>
    </font>
    <font>
      <sz val="11"/>
      <name val="ＭＳ 明朝"/>
      <family val="1"/>
    </font>
    <font>
      <b/>
      <sz val="14"/>
      <name val="ＭＳ 明朝"/>
      <family val="1"/>
    </font>
    <font>
      <b/>
      <sz val="12"/>
      <name val="ＭＳ 明朝"/>
      <family val="1"/>
    </font>
    <font>
      <sz val="10"/>
      <name val="ＭＳ 明朝"/>
      <family val="1"/>
    </font>
    <font>
      <sz val="9"/>
      <name val="ＭＳ 明朝"/>
      <family val="1"/>
    </font>
    <font>
      <sz val="6"/>
      <name val="ＭＳ 明朝"/>
      <family val="1"/>
    </font>
    <font>
      <sz val="11"/>
      <name val="ＭＳ Ｐゴシック"/>
      <family val="3"/>
    </font>
    <font>
      <sz val="6"/>
      <name val="ＭＳ Ｐゴシック"/>
      <family val="3"/>
    </font>
    <font>
      <b/>
      <sz val="11"/>
      <name val="ＭＳ 明朝"/>
      <family val="1"/>
    </font>
    <font>
      <b/>
      <sz val="11"/>
      <color indexed="12"/>
      <name val="ＭＳ 明朝"/>
      <family val="1"/>
    </font>
    <font>
      <u val="single"/>
      <sz val="9"/>
      <color indexed="12"/>
      <name val="ＭＳ 明朝"/>
      <family val="1"/>
    </font>
    <font>
      <u val="single"/>
      <sz val="9"/>
      <color indexed="36"/>
      <name val="ＭＳ 明朝"/>
      <family val="1"/>
    </font>
    <font>
      <b/>
      <sz val="12"/>
      <name val="ＭＳ ゴシック"/>
      <family val="3"/>
    </font>
    <font>
      <sz val="12"/>
      <name val="ＭＳ ゴシック"/>
      <family val="3"/>
    </font>
    <font>
      <b/>
      <sz val="11"/>
      <name val="ＭＳ ゴシック"/>
      <family val="3"/>
    </font>
    <font>
      <sz val="11"/>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b/>
      <sz val="12"/>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medium">
        <color indexed="8"/>
      </top>
      <bottom>
        <color indexed="63"/>
      </bottom>
    </border>
    <border>
      <left>
        <color indexed="63"/>
      </left>
      <right style="thin">
        <color indexed="8"/>
      </right>
      <top style="thin">
        <color indexed="8"/>
      </top>
      <bottom style="thin"/>
    </border>
    <border>
      <left style="thin">
        <color indexed="8"/>
      </left>
      <right style="thin">
        <color indexed="8"/>
      </right>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medium"/>
      <bottom>
        <color indexed="63"/>
      </bottom>
    </border>
    <border>
      <left style="thin">
        <color indexed="8"/>
      </left>
      <right style="thin"/>
      <top style="medium"/>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style="thin">
        <color indexed="8"/>
      </right>
      <top style="medium"/>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8" fillId="0" borderId="0">
      <alignment/>
      <protection/>
    </xf>
    <xf numFmtId="0" fontId="13" fillId="0" borderId="0" applyNumberFormat="0" applyFill="0" applyBorder="0" applyAlignment="0" applyProtection="0"/>
    <xf numFmtId="0" fontId="55" fillId="32" borderId="0" applyNumberFormat="0" applyBorder="0" applyAlignment="0" applyProtection="0"/>
  </cellStyleXfs>
  <cellXfs count="515">
    <xf numFmtId="0" fontId="0" fillId="0" borderId="0" xfId="0" applyAlignment="1">
      <alignment/>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38" fontId="0" fillId="0" borderId="0" xfId="49" applyFont="1" applyFill="1" applyAlignment="1">
      <alignment vertical="center"/>
    </xf>
    <xf numFmtId="0" fontId="0" fillId="0" borderId="10" xfId="0" applyFont="1" applyFill="1" applyBorder="1" applyAlignment="1">
      <alignment horizontal="distributed" vertical="center"/>
    </xf>
    <xf numFmtId="0" fontId="4" fillId="0" borderId="0" xfId="0" applyFont="1" applyFill="1" applyAlignment="1">
      <alignment vertical="center"/>
    </xf>
    <xf numFmtId="0" fontId="5" fillId="0" borderId="11" xfId="0" applyFont="1" applyFill="1" applyBorder="1" applyAlignment="1">
      <alignment horizontal="distributed" vertical="center"/>
    </xf>
    <xf numFmtId="0" fontId="0" fillId="0" borderId="0" xfId="0" applyFont="1" applyFill="1" applyAlignment="1">
      <alignment vertical="center"/>
    </xf>
    <xf numFmtId="0" fontId="6" fillId="0" borderId="12" xfId="0" applyFont="1" applyFill="1" applyBorder="1" applyAlignment="1">
      <alignment horizontal="distributed" vertical="center"/>
    </xf>
    <xf numFmtId="0" fontId="2" fillId="0" borderId="0" xfId="0" applyFont="1" applyFill="1" applyAlignment="1">
      <alignment vertical="top"/>
    </xf>
    <xf numFmtId="0" fontId="0"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quotePrefix="1">
      <alignment vertical="top"/>
    </xf>
    <xf numFmtId="0" fontId="4" fillId="0" borderId="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38" fontId="2" fillId="0" borderId="0" xfId="49" applyFont="1" applyFill="1" applyAlignment="1" quotePrefix="1">
      <alignment vertical="top"/>
    </xf>
    <xf numFmtId="38" fontId="2" fillId="0" borderId="0" xfId="49" applyFont="1" applyFill="1" applyAlignment="1">
      <alignment horizontal="right" vertical="top"/>
    </xf>
    <xf numFmtId="38" fontId="4" fillId="0" borderId="0" xfId="49" applyFont="1" applyFill="1" applyBorder="1" applyAlignment="1">
      <alignment vertical="center"/>
    </xf>
    <xf numFmtId="38" fontId="0" fillId="0" borderId="0" xfId="49" applyFont="1" applyFill="1" applyBorder="1" applyAlignment="1">
      <alignment vertical="center"/>
    </xf>
    <xf numFmtId="38" fontId="2" fillId="0" borderId="11" xfId="49" applyFont="1" applyFill="1" applyBorder="1" applyAlignment="1">
      <alignment horizontal="distributed" vertical="center"/>
    </xf>
    <xf numFmtId="0" fontId="0" fillId="0" borderId="0" xfId="0" applyFont="1" applyFill="1" applyAlignment="1">
      <alignment vertical="center"/>
    </xf>
    <xf numFmtId="0" fontId="2" fillId="0" borderId="0" xfId="61" applyFont="1" applyAlignment="1">
      <alignment vertical="center"/>
      <protection/>
    </xf>
    <xf numFmtId="0" fontId="2" fillId="0" borderId="0" xfId="61" applyFont="1" applyBorder="1" applyAlignment="1">
      <alignment vertical="center"/>
      <protection/>
    </xf>
    <xf numFmtId="0" fontId="2" fillId="0" borderId="14" xfId="61" applyFont="1" applyBorder="1" applyAlignment="1">
      <alignment vertical="center"/>
      <protection/>
    </xf>
    <xf numFmtId="0" fontId="2" fillId="0" borderId="14" xfId="61" applyFont="1" applyBorder="1" applyAlignment="1">
      <alignment horizontal="right" vertical="center"/>
      <protection/>
    </xf>
    <xf numFmtId="0" fontId="2" fillId="0" borderId="15" xfId="61" applyFont="1" applyBorder="1" applyAlignment="1">
      <alignment vertical="center" wrapText="1"/>
      <protection/>
    </xf>
    <xf numFmtId="0" fontId="2" fillId="0" borderId="0" xfId="61" applyFont="1" applyBorder="1" applyAlignment="1">
      <alignment horizontal="center" vertical="center" wrapText="1"/>
      <protection/>
    </xf>
    <xf numFmtId="38" fontId="2" fillId="0" borderId="0" xfId="49" applyFont="1" applyBorder="1" applyAlignment="1">
      <alignment vertical="center"/>
    </xf>
    <xf numFmtId="38" fontId="2" fillId="0" borderId="0" xfId="49" applyFont="1" applyAlignment="1">
      <alignment vertical="center"/>
    </xf>
    <xf numFmtId="38" fontId="2" fillId="0" borderId="10" xfId="49" applyFont="1" applyBorder="1" applyAlignment="1">
      <alignment horizontal="distributed" vertical="center"/>
    </xf>
    <xf numFmtId="38" fontId="2" fillId="0" borderId="16" xfId="49" applyFont="1" applyBorder="1" applyAlignment="1">
      <alignment horizontal="distributed" vertical="center"/>
    </xf>
    <xf numFmtId="38" fontId="2" fillId="0" borderId="17" xfId="49" applyFont="1" applyBorder="1" applyAlignment="1">
      <alignment vertical="center"/>
    </xf>
    <xf numFmtId="38" fontId="2" fillId="0" borderId="15" xfId="49" applyFont="1" applyBorder="1" applyAlignment="1">
      <alignment vertical="center"/>
    </xf>
    <xf numFmtId="0" fontId="2" fillId="0" borderId="14" xfId="61" applyFont="1" applyBorder="1" applyAlignment="1">
      <alignment horizontal="center" vertical="center" wrapText="1"/>
      <protection/>
    </xf>
    <xf numFmtId="0" fontId="2" fillId="0" borderId="10" xfId="61" applyFont="1" applyBorder="1" applyAlignment="1">
      <alignment horizontal="distributed" vertical="center"/>
      <protection/>
    </xf>
    <xf numFmtId="38" fontId="2" fillId="0" borderId="0" xfId="49" applyFont="1" applyAlignment="1">
      <alignment horizontal="right" vertical="center"/>
    </xf>
    <xf numFmtId="0" fontId="2" fillId="0" borderId="16" xfId="61" applyFont="1" applyBorder="1" applyAlignment="1">
      <alignment horizontal="distributed" vertical="center"/>
      <protection/>
    </xf>
    <xf numFmtId="38" fontId="11" fillId="0" borderId="0" xfId="49" applyFont="1" applyBorder="1" applyAlignment="1">
      <alignment vertical="center"/>
    </xf>
    <xf numFmtId="38" fontId="5" fillId="0" borderId="0" xfId="49" applyFont="1" applyAlignment="1">
      <alignment vertical="center"/>
    </xf>
    <xf numFmtId="38" fontId="2" fillId="0" borderId="14" xfId="49" applyFont="1" applyBorder="1" applyAlignment="1">
      <alignment vertical="center"/>
    </xf>
    <xf numFmtId="38" fontId="2" fillId="0" borderId="14" xfId="49" applyFont="1" applyBorder="1" applyAlignment="1">
      <alignment horizontal="right" vertical="center"/>
    </xf>
    <xf numFmtId="38" fontId="2" fillId="0" borderId="18" xfId="49" applyFont="1" applyBorder="1" applyAlignment="1">
      <alignment vertical="center"/>
    </xf>
    <xf numFmtId="38" fontId="2" fillId="0" borderId="19" xfId="49" applyFont="1" applyBorder="1" applyAlignment="1">
      <alignment vertical="center"/>
    </xf>
    <xf numFmtId="38" fontId="10" fillId="0" borderId="0" xfId="49" applyFont="1" applyAlignment="1">
      <alignment vertical="center"/>
    </xf>
    <xf numFmtId="38" fontId="2" fillId="0" borderId="20" xfId="49" applyFont="1" applyBorder="1" applyAlignment="1">
      <alignment vertical="center" shrinkToFit="1"/>
    </xf>
    <xf numFmtId="38" fontId="10" fillId="0" borderId="0" xfId="49"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11"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left" vertical="center"/>
      <protection/>
    </xf>
    <xf numFmtId="0" fontId="0" fillId="0" borderId="12" xfId="0" applyFont="1" applyFill="1" applyBorder="1" applyAlignment="1" applyProtection="1">
      <alignment horizontal="distributed" vertical="center"/>
      <protection/>
    </xf>
    <xf numFmtId="0" fontId="0" fillId="0" borderId="0" xfId="0" applyFont="1" applyFill="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right" vertical="center"/>
      <protection/>
    </xf>
    <xf numFmtId="38" fontId="0" fillId="0" borderId="0" xfId="49" applyFont="1" applyFill="1" applyAlignment="1">
      <alignment vertical="top"/>
    </xf>
    <xf numFmtId="182" fontId="0" fillId="0" borderId="0" xfId="49" applyNumberFormat="1" applyFont="1" applyFill="1" applyAlignment="1">
      <alignment vertical="center"/>
    </xf>
    <xf numFmtId="38" fontId="0" fillId="0" borderId="0" xfId="49" applyFont="1" applyFill="1" applyAlignment="1">
      <alignment horizontal="left" vertical="center"/>
    </xf>
    <xf numFmtId="38" fontId="0" fillId="0" borderId="11" xfId="49" applyFont="1" applyFill="1" applyBorder="1" applyAlignment="1">
      <alignment horizontal="distributed" vertical="center"/>
    </xf>
    <xf numFmtId="38" fontId="0" fillId="0" borderId="0" xfId="49" applyFont="1" applyFill="1" applyBorder="1" applyAlignment="1">
      <alignment horizontal="distributed" vertical="center"/>
    </xf>
    <xf numFmtId="0" fontId="2" fillId="0" borderId="0" xfId="61" applyFont="1" applyAlignment="1">
      <alignment horizontal="center" vertical="center"/>
      <protection/>
    </xf>
    <xf numFmtId="0" fontId="5"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0" fillId="0" borderId="21" xfId="0" applyFont="1" applyFill="1" applyBorder="1" applyAlignment="1">
      <alignment vertical="center"/>
    </xf>
    <xf numFmtId="0" fontId="0" fillId="0" borderId="0" xfId="0" applyFont="1" applyFill="1" applyAlignment="1">
      <alignment horizontal="left" vertical="center" wrapText="1"/>
    </xf>
    <xf numFmtId="38" fontId="0" fillId="0" borderId="0" xfId="49" applyFont="1" applyFill="1" applyAlignment="1">
      <alignment vertical="center"/>
    </xf>
    <xf numFmtId="38" fontId="0" fillId="0" borderId="13" xfId="49" applyFont="1" applyFill="1" applyBorder="1" applyAlignment="1">
      <alignment horizontal="left" vertical="center"/>
    </xf>
    <xf numFmtId="38" fontId="0" fillId="0" borderId="12" xfId="49" applyFont="1" applyFill="1" applyBorder="1" applyAlignment="1">
      <alignment horizontal="distributed" vertical="center"/>
    </xf>
    <xf numFmtId="0" fontId="0" fillId="0" borderId="15" xfId="0" applyFont="1" applyFill="1" applyBorder="1" applyAlignment="1">
      <alignment vertical="center"/>
    </xf>
    <xf numFmtId="0" fontId="0" fillId="0" borderId="0" xfId="0" applyFont="1" applyFill="1" applyAlignment="1">
      <alignment horizontal="left" vertical="center"/>
    </xf>
    <xf numFmtId="37" fontId="0" fillId="0" borderId="0" xfId="0" applyNumberFormat="1" applyFont="1" applyFill="1" applyAlignment="1">
      <alignment vertical="center"/>
    </xf>
    <xf numFmtId="38" fontId="2" fillId="0" borderId="10" xfId="49" applyFont="1" applyBorder="1" applyAlignment="1">
      <alignment horizontal="distributed" vertical="center" wrapText="1"/>
    </xf>
    <xf numFmtId="0" fontId="0" fillId="0" borderId="11"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0" xfId="0" applyFont="1" applyFill="1" applyAlignment="1">
      <alignment vertical="center"/>
    </xf>
    <xf numFmtId="0" fontId="0" fillId="0" borderId="22" xfId="0" applyFont="1" applyFill="1" applyBorder="1" applyAlignment="1">
      <alignment vertical="center"/>
    </xf>
    <xf numFmtId="37" fontId="0" fillId="0" borderId="22" xfId="0" applyNumberFormat="1" applyFont="1" applyFill="1" applyBorder="1" applyAlignment="1" applyProtection="1">
      <alignment vertical="center"/>
      <protection/>
    </xf>
    <xf numFmtId="0" fontId="0" fillId="0" borderId="14" xfId="0" applyFont="1" applyFill="1" applyBorder="1" applyAlignment="1">
      <alignment vertical="center"/>
    </xf>
    <xf numFmtId="0" fontId="0" fillId="0" borderId="0" xfId="0" applyFont="1" applyFill="1" applyAlignment="1">
      <alignment horizontal="left" vertical="center"/>
    </xf>
    <xf numFmtId="0" fontId="0" fillId="0" borderId="11" xfId="0" applyFont="1" applyFill="1" applyBorder="1" applyAlignment="1">
      <alignment horizontal="left" vertical="center"/>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3" fontId="0" fillId="0" borderId="0" xfId="0" applyNumberFormat="1" applyFont="1" applyFill="1" applyAlignment="1">
      <alignment vertical="center"/>
    </xf>
    <xf numFmtId="38" fontId="0" fillId="0" borderId="0" xfId="49" applyFont="1" applyFill="1" applyAlignment="1">
      <alignment vertical="center"/>
    </xf>
    <xf numFmtId="38" fontId="0" fillId="0" borderId="22" xfId="49" applyFont="1" applyFill="1" applyBorder="1" applyAlignment="1">
      <alignment vertical="center"/>
    </xf>
    <xf numFmtId="38" fontId="0" fillId="0" borderId="22" xfId="49" applyFont="1" applyFill="1" applyBorder="1" applyAlignment="1" applyProtection="1">
      <alignment vertical="center"/>
      <protection/>
    </xf>
    <xf numFmtId="38" fontId="0" fillId="0" borderId="14" xfId="49" applyFont="1" applyFill="1" applyBorder="1" applyAlignment="1">
      <alignment vertical="center"/>
    </xf>
    <xf numFmtId="38" fontId="0" fillId="0" borderId="0" xfId="49" applyFont="1" applyFill="1" applyAlignment="1">
      <alignment horizontal="left" vertical="center"/>
    </xf>
    <xf numFmtId="38" fontId="0" fillId="0" borderId="11" xfId="49" applyFont="1" applyFill="1" applyBorder="1" applyAlignment="1">
      <alignment horizontal="left" vertical="center"/>
    </xf>
    <xf numFmtId="38" fontId="0" fillId="0" borderId="0" xfId="49" applyFont="1" applyFill="1" applyBorder="1" applyAlignment="1" applyProtection="1">
      <alignment horizontal="right" vertical="center"/>
      <protection/>
    </xf>
    <xf numFmtId="38" fontId="0" fillId="0" borderId="0" xfId="49" applyFont="1" applyFill="1" applyAlignment="1" applyProtection="1">
      <alignment vertical="center"/>
      <protection/>
    </xf>
    <xf numFmtId="0" fontId="0" fillId="0" borderId="22" xfId="0" applyFont="1" applyFill="1" applyBorder="1" applyAlignment="1" applyProtection="1">
      <alignment vertical="center"/>
      <protection/>
    </xf>
    <xf numFmtId="0" fontId="0" fillId="0" borderId="23" xfId="0" applyFont="1" applyFill="1" applyBorder="1" applyAlignment="1">
      <alignment vertical="center"/>
    </xf>
    <xf numFmtId="0" fontId="0" fillId="0" borderId="24"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right" vertical="center"/>
      <protection/>
    </xf>
    <xf numFmtId="0" fontId="0" fillId="0" borderId="11" xfId="0" applyFont="1" applyFill="1" applyBorder="1" applyAlignment="1">
      <alignment horizontal="distributed" vertical="center"/>
    </xf>
    <xf numFmtId="182" fontId="0" fillId="0" borderId="0" xfId="0" applyNumberFormat="1" applyFont="1" applyFill="1" applyAlignment="1">
      <alignment vertical="center"/>
    </xf>
    <xf numFmtId="0" fontId="0" fillId="0" borderId="0" xfId="0" applyFont="1" applyFill="1" applyAlignment="1" applyProtection="1">
      <alignment horizontal="distributed" vertical="center"/>
      <protection/>
    </xf>
    <xf numFmtId="0" fontId="0" fillId="0" borderId="11" xfId="0" applyFont="1" applyFill="1" applyBorder="1" applyAlignment="1" applyProtection="1">
      <alignment vertical="center"/>
      <protection/>
    </xf>
    <xf numFmtId="180" fontId="0" fillId="0" borderId="0" xfId="0" applyNumberFormat="1" applyFont="1" applyFill="1" applyAlignment="1">
      <alignment vertical="center"/>
    </xf>
    <xf numFmtId="0" fontId="0" fillId="0" borderId="0" xfId="0" applyFont="1" applyFill="1" applyAlignment="1" applyProtection="1">
      <alignment horizontal="left" vertical="center"/>
      <protection/>
    </xf>
    <xf numFmtId="0" fontId="0" fillId="0" borderId="11" xfId="0" applyFont="1" applyFill="1" applyBorder="1" applyAlignment="1" applyProtection="1">
      <alignment horizontal="left" vertical="center"/>
      <protection/>
    </xf>
    <xf numFmtId="0" fontId="0" fillId="0" borderId="0" xfId="0" applyFont="1" applyAlignment="1">
      <alignment/>
    </xf>
    <xf numFmtId="0" fontId="0" fillId="0" borderId="0" xfId="0" applyFont="1" applyFill="1" applyAlignment="1">
      <alignment vertical="center"/>
    </xf>
    <xf numFmtId="0" fontId="0" fillId="0" borderId="25" xfId="0" applyFont="1" applyFill="1" applyBorder="1" applyAlignment="1">
      <alignment vertical="center"/>
    </xf>
    <xf numFmtId="0" fontId="0" fillId="0" borderId="0" xfId="0" applyFont="1" applyFill="1" applyAlignment="1">
      <alignment horizontal="center" vertical="center"/>
    </xf>
    <xf numFmtId="0" fontId="0" fillId="0" borderId="2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0" xfId="0" applyFont="1" applyFill="1" applyAlignment="1">
      <alignment horizontal="right" vertical="center"/>
    </xf>
    <xf numFmtId="177" fontId="0" fillId="0" borderId="0" xfId="0" applyNumberFormat="1" applyFont="1" applyFill="1" applyAlignment="1">
      <alignment vertical="center"/>
    </xf>
    <xf numFmtId="0" fontId="0" fillId="0" borderId="10"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horizontal="distributed" vertical="center"/>
    </xf>
    <xf numFmtId="177" fontId="0" fillId="0" borderId="0" xfId="0" applyNumberFormat="1" applyFont="1" applyFill="1" applyAlignment="1">
      <alignment vertical="center"/>
    </xf>
    <xf numFmtId="0" fontId="0" fillId="0" borderId="0" xfId="0" applyFont="1" applyFill="1" applyAlignment="1" quotePrefix="1">
      <alignment horizontal="right"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10" xfId="0" applyFont="1" applyFill="1" applyBorder="1" applyAlignment="1">
      <alignment horizontal="distributed" vertical="center"/>
    </xf>
    <xf numFmtId="177" fontId="0" fillId="0" borderId="0" xfId="0" applyNumberFormat="1" applyFont="1" applyFill="1" applyAlignment="1">
      <alignment vertical="center"/>
    </xf>
    <xf numFmtId="0" fontId="0" fillId="0" borderId="10" xfId="0" applyFont="1" applyFill="1" applyBorder="1" applyAlignment="1">
      <alignment horizontal="distributed" vertical="center"/>
    </xf>
    <xf numFmtId="177" fontId="0" fillId="0" borderId="0" xfId="0" applyNumberFormat="1" applyFont="1" applyFill="1" applyAlignment="1">
      <alignment vertical="center"/>
    </xf>
    <xf numFmtId="0" fontId="0" fillId="0" borderId="13" xfId="0" applyFont="1" applyFill="1" applyBorder="1" applyAlignment="1">
      <alignment vertical="center"/>
    </xf>
    <xf numFmtId="0" fontId="0" fillId="0" borderId="14" xfId="0" applyFont="1" applyFill="1" applyBorder="1" applyAlignment="1" quotePrefix="1">
      <alignment horizontal="right"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5" xfId="0" applyFont="1" applyFill="1" applyBorder="1" applyAlignment="1">
      <alignment vertical="center"/>
    </xf>
    <xf numFmtId="0" fontId="0" fillId="0" borderId="16" xfId="0" applyFont="1" applyFill="1" applyBorder="1" applyAlignment="1">
      <alignment horizontal="distributed" vertical="center"/>
    </xf>
    <xf numFmtId="0" fontId="0" fillId="0" borderId="21" xfId="0" applyFont="1" applyFill="1" applyBorder="1" applyAlignment="1">
      <alignment vertical="center"/>
    </xf>
    <xf numFmtId="40" fontId="0" fillId="0" borderId="21" xfId="0" applyNumberFormat="1" applyFont="1" applyFill="1" applyBorder="1" applyAlignment="1">
      <alignment vertical="center"/>
    </xf>
    <xf numFmtId="0" fontId="0" fillId="0" borderId="0" xfId="0" applyFont="1" applyFill="1" applyBorder="1" applyAlignment="1">
      <alignment vertical="center"/>
    </xf>
    <xf numFmtId="40" fontId="0" fillId="0" borderId="0" xfId="0" applyNumberFormat="1" applyFont="1" applyFill="1" applyBorder="1" applyAlignment="1">
      <alignment vertical="center"/>
    </xf>
    <xf numFmtId="40" fontId="0" fillId="0" borderId="0" xfId="0" applyNumberFormat="1" applyFont="1" applyFill="1" applyAlignment="1">
      <alignment vertical="center"/>
    </xf>
    <xf numFmtId="38" fontId="2" fillId="0" borderId="0" xfId="49" applyFont="1" applyFill="1" applyAlignment="1">
      <alignment vertical="center"/>
    </xf>
    <xf numFmtId="38" fontId="2" fillId="0" borderId="17" xfId="49" applyFont="1" applyFill="1" applyBorder="1" applyAlignment="1">
      <alignment vertical="center"/>
    </xf>
    <xf numFmtId="38" fontId="2" fillId="0" borderId="15" xfId="49" applyFont="1" applyFill="1" applyBorder="1" applyAlignment="1">
      <alignment vertical="center"/>
    </xf>
    <xf numFmtId="38" fontId="2" fillId="0" borderId="0" xfId="49" applyFont="1" applyFill="1" applyAlignment="1">
      <alignment horizontal="right" vertical="center"/>
    </xf>
    <xf numFmtId="38" fontId="2" fillId="0" borderId="28" xfId="49" applyFont="1" applyBorder="1" applyAlignment="1">
      <alignment horizontal="center" vertical="center" shrinkToFit="1"/>
    </xf>
    <xf numFmtId="0" fontId="15" fillId="0" borderId="0" xfId="0" applyFont="1" applyFill="1" applyAlignment="1">
      <alignment vertical="center"/>
    </xf>
    <xf numFmtId="0" fontId="15" fillId="0" borderId="10" xfId="0" applyFont="1" applyFill="1" applyBorder="1" applyAlignment="1">
      <alignment vertical="center"/>
    </xf>
    <xf numFmtId="38" fontId="15" fillId="0" borderId="0" xfId="49" applyFont="1" applyFill="1" applyAlignment="1">
      <alignment vertical="center"/>
    </xf>
    <xf numFmtId="38" fontId="14" fillId="0" borderId="0" xfId="49" applyFont="1" applyFill="1" applyAlignment="1">
      <alignment vertical="center"/>
    </xf>
    <xf numFmtId="0" fontId="14" fillId="0" borderId="0" xfId="0" applyFont="1" applyFill="1" applyAlignment="1">
      <alignment vertical="center"/>
    </xf>
    <xf numFmtId="0" fontId="14" fillId="0" borderId="10" xfId="0" applyFont="1" applyFill="1" applyBorder="1" applyAlignment="1">
      <alignment vertical="center"/>
    </xf>
    <xf numFmtId="0" fontId="14" fillId="0" borderId="0" xfId="0" applyFont="1" applyFill="1" applyBorder="1" applyAlignment="1" applyProtection="1">
      <alignment vertical="center"/>
      <protection/>
    </xf>
    <xf numFmtId="0" fontId="15" fillId="0" borderId="0" xfId="0" applyFont="1" applyFill="1" applyBorder="1" applyAlignment="1">
      <alignment vertical="center"/>
    </xf>
    <xf numFmtId="0" fontId="14" fillId="0" borderId="0" xfId="0" applyFont="1" applyFill="1" applyBorder="1" applyAlignment="1" applyProtection="1">
      <alignment horizontal="left" vertical="center"/>
      <protection/>
    </xf>
    <xf numFmtId="0" fontId="14" fillId="0" borderId="11" xfId="0" applyFont="1" applyFill="1" applyBorder="1" applyAlignment="1" applyProtection="1">
      <alignment horizontal="left" vertical="center"/>
      <protection/>
    </xf>
    <xf numFmtId="38" fontId="14" fillId="0" borderId="11" xfId="49" applyFont="1" applyFill="1" applyBorder="1" applyAlignment="1">
      <alignment horizontal="distributed" vertical="center"/>
    </xf>
    <xf numFmtId="38" fontId="14" fillId="0" borderId="0" xfId="49" applyFont="1" applyFill="1" applyAlignment="1">
      <alignment horizontal="left" vertical="center"/>
    </xf>
    <xf numFmtId="38" fontId="14" fillId="0" borderId="0" xfId="49" applyFont="1" applyFill="1" applyBorder="1" applyAlignment="1">
      <alignment vertical="center"/>
    </xf>
    <xf numFmtId="38" fontId="15" fillId="0" borderId="0" xfId="49" applyFont="1" applyFill="1" applyBorder="1" applyAlignment="1">
      <alignment vertical="center"/>
    </xf>
    <xf numFmtId="0" fontId="14" fillId="0" borderId="0" xfId="0" applyFont="1" applyFill="1" applyBorder="1" applyAlignment="1">
      <alignment vertical="center"/>
    </xf>
    <xf numFmtId="0" fontId="15" fillId="0" borderId="0" xfId="0" applyFont="1" applyFill="1" applyAlignment="1">
      <alignment horizontal="left" vertical="center"/>
    </xf>
    <xf numFmtId="38" fontId="16" fillId="0" borderId="29" xfId="49" applyFont="1" applyBorder="1" applyAlignment="1">
      <alignment horizontal="distributed" vertical="center"/>
    </xf>
    <xf numFmtId="38" fontId="17" fillId="0" borderId="0" xfId="49" applyFont="1" applyBorder="1" applyAlignment="1">
      <alignment vertical="center"/>
    </xf>
    <xf numFmtId="38" fontId="17" fillId="0" borderId="0" xfId="49" applyFont="1" applyAlignment="1">
      <alignment vertical="center"/>
    </xf>
    <xf numFmtId="38" fontId="16" fillId="0" borderId="10" xfId="49" applyFont="1" applyBorder="1" applyAlignment="1">
      <alignment horizontal="distributed" vertical="center"/>
    </xf>
    <xf numFmtId="0" fontId="16" fillId="0" borderId="29" xfId="61" applyFont="1" applyBorder="1" applyAlignment="1">
      <alignment horizontal="distributed" vertical="center"/>
      <protection/>
    </xf>
    <xf numFmtId="0" fontId="16" fillId="0" borderId="10" xfId="61" applyFont="1" applyBorder="1" applyAlignment="1">
      <alignment horizontal="distributed" vertical="center"/>
      <protection/>
    </xf>
    <xf numFmtId="0" fontId="0" fillId="0" borderId="0" xfId="0" applyFill="1" applyAlignment="1">
      <alignment vertical="center"/>
    </xf>
    <xf numFmtId="38" fontId="16" fillId="0" borderId="0" xfId="49" applyFont="1" applyFill="1" applyAlignment="1">
      <alignment vertical="center"/>
    </xf>
    <xf numFmtId="38" fontId="2" fillId="0" borderId="0" xfId="49" applyFont="1" applyFill="1" applyAlignment="1">
      <alignment horizontal="center" vertical="center"/>
    </xf>
    <xf numFmtId="178" fontId="6" fillId="0" borderId="0" xfId="49" applyNumberFormat="1" applyFont="1" applyFill="1" applyAlignment="1">
      <alignment horizontal="right" vertical="center"/>
    </xf>
    <xf numFmtId="178" fontId="6" fillId="0" borderId="0" xfId="49" applyNumberFormat="1" applyFont="1" applyFill="1" applyBorder="1" applyAlignment="1">
      <alignment horizontal="right" vertical="center"/>
    </xf>
    <xf numFmtId="178" fontId="5" fillId="0" borderId="0" xfId="49" applyNumberFormat="1" applyFont="1" applyFill="1" applyBorder="1" applyAlignment="1">
      <alignment horizontal="right" vertical="center"/>
    </xf>
    <xf numFmtId="178" fontId="5" fillId="0" borderId="15" xfId="49" applyNumberFormat="1" applyFont="1" applyFill="1" applyBorder="1" applyAlignment="1">
      <alignment horizontal="right" vertical="center"/>
    </xf>
    <xf numFmtId="178" fontId="18" fillId="0" borderId="21" xfId="49" applyNumberFormat="1" applyFont="1" applyFill="1" applyBorder="1" applyAlignment="1">
      <alignment horizontal="right" vertical="center"/>
    </xf>
    <xf numFmtId="178" fontId="18" fillId="0" borderId="0" xfId="49" applyNumberFormat="1" applyFont="1" applyFill="1" applyBorder="1" applyAlignment="1">
      <alignment horizontal="right" vertical="center"/>
    </xf>
    <xf numFmtId="38" fontId="2" fillId="0" borderId="0" xfId="49" applyFont="1" applyAlignment="1">
      <alignment vertical="top"/>
    </xf>
    <xf numFmtId="38" fontId="2" fillId="0" borderId="0" xfId="49" applyFont="1" applyAlignment="1">
      <alignment horizontal="right" vertical="top"/>
    </xf>
    <xf numFmtId="38" fontId="16" fillId="0" borderId="0" xfId="61" applyNumberFormat="1" applyFont="1" applyFill="1" applyAlignment="1">
      <alignment vertical="center"/>
      <protection/>
    </xf>
    <xf numFmtId="38" fontId="0" fillId="0" borderId="0" xfId="49" applyFont="1" applyFill="1" applyAlignment="1">
      <alignment horizontal="right" vertical="center"/>
    </xf>
    <xf numFmtId="38" fontId="0" fillId="0" borderId="17" xfId="49" applyFont="1" applyFill="1" applyBorder="1" applyAlignment="1">
      <alignment horizontal="right" vertical="center"/>
    </xf>
    <xf numFmtId="38" fontId="0" fillId="0" borderId="15" xfId="49" applyFont="1" applyFill="1" applyBorder="1" applyAlignment="1">
      <alignment horizontal="right" vertical="center"/>
    </xf>
    <xf numFmtId="38" fontId="0" fillId="0" borderId="0" xfId="49" applyFont="1" applyFill="1" applyBorder="1" applyAlignment="1">
      <alignment horizontal="right" vertical="center"/>
    </xf>
    <xf numFmtId="38" fontId="14" fillId="0" borderId="0" xfId="49" applyFont="1" applyFill="1" applyAlignment="1">
      <alignment horizontal="right" vertical="center"/>
    </xf>
    <xf numFmtId="38" fontId="0" fillId="0" borderId="0" xfId="61" applyNumberFormat="1" applyFont="1" applyFill="1" applyAlignment="1">
      <alignment vertical="center"/>
      <protection/>
    </xf>
    <xf numFmtId="38" fontId="0" fillId="0" borderId="0" xfId="49" applyFont="1" applyFill="1" applyBorder="1" applyAlignment="1">
      <alignment vertical="center"/>
    </xf>
    <xf numFmtId="38" fontId="0" fillId="0" borderId="15" xfId="49" applyFont="1" applyFill="1" applyBorder="1" applyAlignment="1">
      <alignment vertical="center"/>
    </xf>
    <xf numFmtId="38" fontId="0" fillId="0" borderId="30" xfId="61" applyNumberFormat="1" applyFont="1" applyFill="1" applyBorder="1" applyAlignment="1">
      <alignment vertical="center"/>
      <protection/>
    </xf>
    <xf numFmtId="38" fontId="0" fillId="0" borderId="17" xfId="61" applyNumberFormat="1" applyFont="1" applyFill="1" applyBorder="1" applyAlignment="1">
      <alignment vertical="center"/>
      <protection/>
    </xf>
    <xf numFmtId="38" fontId="14" fillId="0" borderId="0" xfId="61" applyNumberFormat="1" applyFont="1" applyFill="1" applyAlignment="1">
      <alignment vertical="center"/>
      <protection/>
    </xf>
    <xf numFmtId="38" fontId="14" fillId="0" borderId="21" xfId="49" applyFont="1" applyFill="1" applyBorder="1" applyAlignment="1">
      <alignment vertical="center"/>
    </xf>
    <xf numFmtId="38" fontId="14" fillId="0" borderId="31" xfId="61" applyNumberFormat="1" applyFont="1" applyFill="1" applyBorder="1" applyAlignment="1">
      <alignment vertical="center"/>
      <protection/>
    </xf>
    <xf numFmtId="38" fontId="0" fillId="0" borderId="30" xfId="49" applyFont="1" applyFill="1" applyBorder="1" applyAlignment="1">
      <alignment horizontal="right" vertical="center"/>
    </xf>
    <xf numFmtId="38" fontId="14" fillId="0" borderId="30" xfId="49" applyFont="1" applyFill="1" applyBorder="1" applyAlignment="1">
      <alignment horizontal="right" vertical="center"/>
    </xf>
    <xf numFmtId="38" fontId="14" fillId="0" borderId="0" xfId="49" applyFont="1" applyFill="1" applyBorder="1" applyAlignment="1">
      <alignment horizontal="right" vertical="center"/>
    </xf>
    <xf numFmtId="0" fontId="0" fillId="0" borderId="32" xfId="0" applyFont="1" applyFill="1" applyBorder="1" applyAlignment="1">
      <alignment horizontal="distributed" vertical="center" wrapText="1"/>
    </xf>
    <xf numFmtId="0" fontId="0" fillId="0" borderId="33" xfId="0" applyFont="1" applyFill="1" applyBorder="1" applyAlignment="1">
      <alignment horizontal="distributed" vertical="center" wrapText="1"/>
    </xf>
    <xf numFmtId="0" fontId="0" fillId="0" borderId="34" xfId="0" applyFont="1" applyFill="1" applyBorder="1" applyAlignment="1">
      <alignment horizontal="distributed" vertical="center" wrapText="1"/>
    </xf>
    <xf numFmtId="0" fontId="0" fillId="0" borderId="0" xfId="0" applyFont="1" applyFill="1" applyAlignment="1">
      <alignment horizontal="center" vertical="center"/>
    </xf>
    <xf numFmtId="0" fontId="14" fillId="0" borderId="0" xfId="0" applyFont="1" applyFill="1" applyAlignment="1">
      <alignment horizontal="distributed" vertical="center"/>
    </xf>
    <xf numFmtId="0" fontId="14" fillId="0" borderId="10" xfId="0" applyFont="1" applyFill="1" applyBorder="1" applyAlignment="1">
      <alignment horizontal="distributed" vertical="center"/>
    </xf>
    <xf numFmtId="0" fontId="0" fillId="0"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3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14" fillId="0" borderId="21" xfId="0" applyFont="1" applyFill="1" applyBorder="1" applyAlignment="1">
      <alignment horizontal="distributed" vertical="center"/>
    </xf>
    <xf numFmtId="0" fontId="14" fillId="0" borderId="36" xfId="0" applyFont="1" applyFill="1" applyBorder="1" applyAlignment="1">
      <alignment horizontal="distributed" vertical="center"/>
    </xf>
    <xf numFmtId="0" fontId="0" fillId="0" borderId="0" xfId="0" applyFont="1" applyFill="1" applyAlignment="1">
      <alignment horizontal="distributed" vertical="center"/>
    </xf>
    <xf numFmtId="0" fontId="0" fillId="0" borderId="11" xfId="0" applyFont="1" applyFill="1" applyBorder="1" applyAlignment="1">
      <alignment horizontal="distributed" vertical="center"/>
    </xf>
    <xf numFmtId="0" fontId="0" fillId="0" borderId="0" xfId="0" applyFont="1" applyFill="1" applyAlignment="1">
      <alignment horizontal="distributed" vertical="center"/>
    </xf>
    <xf numFmtId="0" fontId="0" fillId="0" borderId="11" xfId="0" applyFont="1" applyFill="1" applyBorder="1" applyAlignment="1">
      <alignment horizontal="distributed" vertical="center"/>
    </xf>
    <xf numFmtId="0" fontId="0" fillId="0" borderId="0" xfId="0" applyFont="1" applyFill="1" applyAlignment="1">
      <alignment horizontal="distributed" vertical="center"/>
    </xf>
    <xf numFmtId="0" fontId="0" fillId="0" borderId="11" xfId="0" applyFont="1" applyFill="1" applyBorder="1" applyAlignment="1">
      <alignment horizontal="distributed" vertical="center"/>
    </xf>
    <xf numFmtId="0" fontId="0"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lignment horizontal="distributed" vertical="center" wrapText="1"/>
    </xf>
    <xf numFmtId="0" fontId="0" fillId="0" borderId="40" xfId="0" applyFont="1" applyBorder="1" applyAlignment="1">
      <alignment horizontal="distributed"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0"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4" xfId="0" applyFont="1" applyFill="1" applyBorder="1" applyAlignment="1">
      <alignment horizontal="center" vertical="center" wrapText="1"/>
    </xf>
    <xf numFmtId="0" fontId="14" fillId="0" borderId="0" xfId="0" applyFont="1" applyFill="1" applyBorder="1" applyAlignment="1">
      <alignment horizontal="distributed" vertical="center"/>
    </xf>
    <xf numFmtId="0" fontId="14" fillId="0" borderId="11" xfId="0" applyFont="1" applyFill="1" applyBorder="1" applyAlignment="1">
      <alignment horizontal="distributed" vertical="center"/>
    </xf>
    <xf numFmtId="0" fontId="0" fillId="0" borderId="11" xfId="0" applyFont="1" applyBorder="1" applyAlignment="1">
      <alignment horizontal="distributed" vertical="center"/>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Border="1" applyAlignment="1">
      <alignment horizontal="center" vertical="center"/>
    </xf>
    <xf numFmtId="0" fontId="0" fillId="0" borderId="43"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Border="1" applyAlignment="1">
      <alignment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1" xfId="0" applyFont="1" applyBorder="1" applyAlignment="1">
      <alignment horizontal="distributed" vertical="center"/>
    </xf>
    <xf numFmtId="0" fontId="0" fillId="0" borderId="61"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39" xfId="0" applyFont="1" applyFill="1" applyBorder="1" applyAlignment="1" applyProtection="1">
      <alignment horizontal="center" vertical="center" wrapText="1"/>
      <protection/>
    </xf>
    <xf numFmtId="0" fontId="0" fillId="0" borderId="62"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14" fillId="0" borderId="0" xfId="0" applyFont="1" applyFill="1" applyBorder="1" applyAlignment="1" applyProtection="1">
      <alignment horizontal="distributed" vertical="center"/>
      <protection/>
    </xf>
    <xf numFmtId="0" fontId="14" fillId="0" borderId="11" xfId="0" applyFont="1" applyFill="1" applyBorder="1" applyAlignment="1" applyProtection="1">
      <alignment horizontal="distributed" vertical="center"/>
      <protection/>
    </xf>
    <xf numFmtId="0" fontId="0" fillId="0" borderId="25"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41" xfId="0" applyFont="1" applyFill="1" applyBorder="1" applyAlignment="1" applyProtection="1">
      <alignment horizontal="distributed" vertical="center" wrapText="1"/>
      <protection/>
    </xf>
    <xf numFmtId="0" fontId="0" fillId="0" borderId="42" xfId="0" applyFont="1" applyFill="1" applyBorder="1" applyAlignment="1" applyProtection="1">
      <alignment horizontal="distributed" vertical="center" wrapText="1"/>
      <protection/>
    </xf>
    <xf numFmtId="0" fontId="0" fillId="0" borderId="0" xfId="0" applyFont="1" applyFill="1" applyBorder="1" applyAlignment="1" applyProtection="1">
      <alignment horizontal="distributed" vertical="center" wrapText="1"/>
      <protection/>
    </xf>
    <xf numFmtId="0" fontId="0" fillId="0" borderId="11" xfId="0" applyFont="1" applyFill="1" applyBorder="1" applyAlignment="1" applyProtection="1">
      <alignment horizontal="distributed" vertical="center" wrapText="1"/>
      <protection/>
    </xf>
    <xf numFmtId="0" fontId="0" fillId="0" borderId="13" xfId="0" applyFont="1" applyFill="1" applyBorder="1" applyAlignment="1" applyProtection="1">
      <alignment horizontal="distributed" vertical="center" wrapText="1"/>
      <protection/>
    </xf>
    <xf numFmtId="0" fontId="0" fillId="0" borderId="12" xfId="0" applyFont="1" applyFill="1" applyBorder="1" applyAlignment="1" applyProtection="1">
      <alignment horizontal="distributed" vertical="center" wrapText="1"/>
      <protection/>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xf>
    <xf numFmtId="0" fontId="0" fillId="0" borderId="39" xfId="0" applyFont="1" applyFill="1" applyBorder="1" applyAlignment="1" applyProtection="1">
      <alignment horizontal="center" vertical="center" wrapText="1"/>
      <protection/>
    </xf>
    <xf numFmtId="0" fontId="0" fillId="0" borderId="62" xfId="0" applyFont="1" applyFill="1" applyBorder="1" applyAlignment="1">
      <alignment horizontal="center" vertical="center" wrapText="1"/>
    </xf>
    <xf numFmtId="0" fontId="0" fillId="0" borderId="42" xfId="0" applyFont="1" applyBorder="1" applyAlignment="1">
      <alignment horizontal="distributed" vertical="center" wrapText="1"/>
    </xf>
    <xf numFmtId="0" fontId="0" fillId="0" borderId="0" xfId="0" applyFont="1" applyAlignment="1">
      <alignment horizontal="distributed" vertical="center" wrapText="1"/>
    </xf>
    <xf numFmtId="0" fontId="0" fillId="0" borderId="11"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25" xfId="0"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2" xfId="0" applyFont="1" applyBorder="1" applyAlignment="1">
      <alignment horizontal="center" vertical="center" wrapText="1"/>
    </xf>
    <xf numFmtId="0" fontId="5" fillId="0" borderId="25" xfId="0"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0"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xf>
    <xf numFmtId="0" fontId="14" fillId="0" borderId="0" xfId="0" applyFont="1" applyFill="1" applyAlignment="1" applyProtection="1">
      <alignment horizontal="distributed" vertical="center"/>
      <protection/>
    </xf>
    <xf numFmtId="0" fontId="14" fillId="0" borderId="11" xfId="0" applyFont="1" applyBorder="1" applyAlignment="1">
      <alignment horizontal="distributed"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37" xfId="0" applyFont="1" applyFill="1" applyBorder="1" applyAlignment="1" applyProtection="1">
      <alignment horizontal="center" vertical="center" wrapText="1"/>
      <protection/>
    </xf>
    <xf numFmtId="0" fontId="0" fillId="0" borderId="6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3" xfId="0" applyFont="1" applyFill="1" applyBorder="1" applyAlignment="1">
      <alignment horizontal="center" vertical="center" wrapText="1"/>
    </xf>
    <xf numFmtId="0" fontId="0" fillId="0" borderId="11" xfId="0" applyFont="1" applyFill="1" applyBorder="1" applyAlignment="1" applyProtection="1">
      <alignment horizontal="center" vertical="center"/>
      <protection/>
    </xf>
    <xf numFmtId="0" fontId="0" fillId="0" borderId="42"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0" xfId="0" applyFont="1" applyFill="1" applyAlignment="1">
      <alignment horizontal="distributed" vertical="center" wrapText="1"/>
    </xf>
    <xf numFmtId="0" fontId="0" fillId="0" borderId="13" xfId="0" applyFont="1" applyFill="1" applyBorder="1" applyAlignment="1">
      <alignment horizontal="distributed" vertical="center" wrapText="1"/>
    </xf>
    <xf numFmtId="0" fontId="0" fillId="0" borderId="12" xfId="0" applyFont="1" applyFill="1" applyBorder="1" applyAlignment="1">
      <alignment horizontal="distributed" vertical="center" wrapText="1"/>
    </xf>
    <xf numFmtId="38" fontId="0" fillId="0" borderId="46"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39" xfId="49" applyFont="1" applyFill="1" applyBorder="1" applyAlignment="1" applyProtection="1">
      <alignment horizontal="center" vertical="center" wrapText="1"/>
      <protection/>
    </xf>
    <xf numFmtId="38" fontId="0" fillId="0" borderId="62" xfId="49" applyFont="1" applyFill="1" applyBorder="1" applyAlignment="1">
      <alignment horizontal="center" vertical="center" wrapText="1"/>
    </xf>
    <xf numFmtId="38" fontId="0" fillId="0" borderId="17" xfId="49" applyFont="1" applyFill="1" applyBorder="1" applyAlignment="1">
      <alignment horizontal="center" vertical="center" wrapText="1"/>
    </xf>
    <xf numFmtId="38" fontId="0" fillId="0" borderId="16" xfId="49" applyFont="1" applyFill="1" applyBorder="1" applyAlignment="1">
      <alignment horizontal="center" vertical="center" wrapText="1"/>
    </xf>
    <xf numFmtId="38" fontId="0" fillId="0" borderId="61" xfId="49" applyFont="1" applyFill="1" applyBorder="1" applyAlignment="1" applyProtection="1">
      <alignment horizontal="center" vertical="center" wrapText="1"/>
      <protection/>
    </xf>
    <xf numFmtId="38" fontId="0" fillId="0" borderId="63" xfId="49" applyFont="1" applyFill="1" applyBorder="1" applyAlignment="1">
      <alignment horizontal="center" vertical="center" wrapText="1"/>
    </xf>
    <xf numFmtId="38" fontId="0" fillId="0" borderId="37" xfId="49" applyFont="1" applyFill="1" applyBorder="1" applyAlignment="1" applyProtection="1">
      <alignment horizontal="center" vertical="center" wrapText="1"/>
      <protection/>
    </xf>
    <xf numFmtId="38" fontId="0" fillId="0" borderId="45" xfId="49" applyFont="1" applyFill="1" applyBorder="1" applyAlignment="1" applyProtection="1">
      <alignment horizontal="center" vertical="center" wrapText="1"/>
      <protection/>
    </xf>
    <xf numFmtId="38" fontId="14" fillId="0" borderId="0" xfId="49" applyFont="1" applyFill="1" applyAlignment="1">
      <alignment horizontal="distributed" vertical="center"/>
    </xf>
    <xf numFmtId="38" fontId="14" fillId="0" borderId="11" xfId="49" applyFont="1" applyFill="1" applyBorder="1" applyAlignment="1">
      <alignment horizontal="distributed" vertical="center"/>
    </xf>
    <xf numFmtId="38" fontId="0" fillId="0" borderId="0" xfId="49" applyFont="1" applyFill="1" applyBorder="1" applyAlignment="1">
      <alignment horizontal="distributed" vertical="center"/>
    </xf>
    <xf numFmtId="38" fontId="0" fillId="0" borderId="11" xfId="49" applyFont="1" applyFill="1" applyBorder="1" applyAlignment="1">
      <alignment horizontal="distributed" vertical="center"/>
    </xf>
    <xf numFmtId="38" fontId="0" fillId="0" borderId="41" xfId="49" applyFont="1" applyFill="1" applyBorder="1" applyAlignment="1">
      <alignment horizontal="center" vertical="center" wrapText="1"/>
    </xf>
    <xf numFmtId="38" fontId="0" fillId="0" borderId="42" xfId="49" applyFont="1" applyFill="1" applyBorder="1" applyAlignment="1">
      <alignment horizontal="center" vertical="center" wrapText="1"/>
    </xf>
    <xf numFmtId="38" fontId="0" fillId="0" borderId="0" xfId="49" applyFont="1" applyFill="1" applyAlignment="1">
      <alignment horizontal="center" vertical="center" wrapText="1"/>
    </xf>
    <xf numFmtId="38" fontId="0" fillId="0" borderId="11" xfId="49" applyFont="1" applyFill="1" applyBorder="1" applyAlignment="1">
      <alignment horizontal="center" vertical="center" wrapText="1"/>
    </xf>
    <xf numFmtId="38" fontId="0" fillId="0" borderId="13" xfId="49" applyFont="1" applyFill="1" applyBorder="1" applyAlignment="1">
      <alignment horizontal="center" vertical="center" wrapText="1"/>
    </xf>
    <xf numFmtId="38" fontId="0" fillId="0" borderId="12" xfId="49" applyFont="1" applyFill="1" applyBorder="1" applyAlignment="1">
      <alignment horizontal="center" vertical="center" wrapText="1"/>
    </xf>
    <xf numFmtId="38" fontId="4" fillId="0" borderId="0" xfId="49" applyFont="1" applyFill="1" applyBorder="1" applyAlignment="1">
      <alignment horizontal="distributed" vertical="center"/>
    </xf>
    <xf numFmtId="38" fontId="4" fillId="0" borderId="11" xfId="49"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38" fontId="0" fillId="0" borderId="47" xfId="49" applyFont="1" applyFill="1" applyBorder="1" applyAlignment="1">
      <alignment horizontal="center" vertical="center"/>
    </xf>
    <xf numFmtId="37" fontId="0" fillId="0" borderId="39" xfId="0" applyNumberFormat="1" applyFont="1" applyFill="1" applyBorder="1" applyAlignment="1" applyProtection="1">
      <alignment horizontal="center" vertical="center" wrapText="1"/>
      <protection/>
    </xf>
    <xf numFmtId="37" fontId="0" fillId="0" borderId="37"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8" xfId="0" applyFont="1" applyFill="1" applyBorder="1" applyAlignment="1">
      <alignment horizontal="center" vertical="center"/>
    </xf>
    <xf numFmtId="38" fontId="16" fillId="0" borderId="21" xfId="49" applyFont="1" applyFill="1" applyBorder="1" applyAlignment="1">
      <alignment horizontal="right" vertical="center"/>
    </xf>
    <xf numFmtId="38" fontId="2" fillId="0" borderId="20" xfId="49" applyFont="1" applyBorder="1" applyAlignment="1">
      <alignment horizontal="center" vertical="center"/>
    </xf>
    <xf numFmtId="38" fontId="2" fillId="0" borderId="17" xfId="49" applyFont="1" applyBorder="1" applyAlignment="1">
      <alignment horizontal="center" vertical="center"/>
    </xf>
    <xf numFmtId="38" fontId="2" fillId="0" borderId="28" xfId="49" applyFont="1" applyBorder="1" applyAlignment="1">
      <alignment horizontal="center" vertical="center"/>
    </xf>
    <xf numFmtId="38" fontId="2" fillId="0" borderId="19" xfId="49" applyFont="1" applyBorder="1" applyAlignment="1">
      <alignment horizontal="center" vertical="center"/>
    </xf>
    <xf numFmtId="38" fontId="2" fillId="0" borderId="34" xfId="49" applyFont="1" applyBorder="1" applyAlignment="1">
      <alignment horizontal="center" vertical="center"/>
    </xf>
    <xf numFmtId="38" fontId="2" fillId="0" borderId="15" xfId="49" applyFont="1" applyBorder="1" applyAlignment="1">
      <alignment horizontal="center" vertical="center"/>
    </xf>
    <xf numFmtId="38" fontId="2" fillId="0" borderId="16" xfId="49" applyFont="1" applyBorder="1" applyAlignment="1">
      <alignment horizontal="center" vertical="center"/>
    </xf>
    <xf numFmtId="38" fontId="2" fillId="0" borderId="20" xfId="49" applyFont="1" applyBorder="1" applyAlignment="1">
      <alignment horizontal="center" vertical="center" wrapText="1" shrinkToFit="1"/>
    </xf>
    <xf numFmtId="38" fontId="2" fillId="0" borderId="20" xfId="49" applyFont="1" applyBorder="1" applyAlignment="1">
      <alignment horizontal="center" vertical="center" shrinkToFit="1"/>
    </xf>
    <xf numFmtId="38" fontId="2" fillId="0" borderId="19" xfId="49" applyFont="1" applyBorder="1" applyAlignment="1">
      <alignment horizontal="center" vertical="center" shrinkToFit="1"/>
    </xf>
    <xf numFmtId="38" fontId="2" fillId="0" borderId="29" xfId="49" applyFont="1" applyBorder="1" applyAlignment="1">
      <alignment horizontal="center" vertical="center" shrinkToFit="1"/>
    </xf>
    <xf numFmtId="38" fontId="2" fillId="0" borderId="32" xfId="49" applyFont="1" applyBorder="1" applyAlignment="1">
      <alignment horizontal="center" vertical="center" wrapText="1"/>
    </xf>
    <xf numFmtId="38" fontId="2" fillId="0" borderId="33" xfId="49" applyFont="1" applyBorder="1" applyAlignment="1">
      <alignment horizontal="center" vertical="center" wrapText="1"/>
    </xf>
    <xf numFmtId="38" fontId="2" fillId="0" borderId="34" xfId="49" applyFont="1" applyBorder="1" applyAlignment="1">
      <alignment horizontal="center" vertical="center" wrapText="1"/>
    </xf>
    <xf numFmtId="38" fontId="2" fillId="0" borderId="30" xfId="49" applyFont="1" applyBorder="1" applyAlignment="1">
      <alignment horizontal="center" vertical="center" wrapText="1"/>
    </xf>
    <xf numFmtId="38" fontId="2" fillId="0" borderId="10" xfId="49" applyFont="1" applyBorder="1" applyAlignment="1">
      <alignment horizontal="center" vertical="center" wrapText="1"/>
    </xf>
    <xf numFmtId="38" fontId="2" fillId="0" borderId="16"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29" xfId="49" applyFont="1" applyBorder="1" applyAlignment="1">
      <alignment vertical="center" textRotation="255" wrapText="1"/>
    </xf>
    <xf numFmtId="38" fontId="2" fillId="0" borderId="10" xfId="49" applyFont="1" applyBorder="1" applyAlignment="1">
      <alignment vertical="center" textRotation="255" wrapText="1"/>
    </xf>
    <xf numFmtId="38" fontId="2" fillId="0" borderId="16" xfId="49" applyFont="1" applyBorder="1" applyAlignment="1">
      <alignment vertical="center" textRotation="255" wrapText="1"/>
    </xf>
    <xf numFmtId="38" fontId="2" fillId="0" borderId="30" xfId="49" applyFont="1" applyFill="1" applyBorder="1" applyAlignment="1">
      <alignment horizontal="right" vertical="center"/>
    </xf>
    <xf numFmtId="38" fontId="2" fillId="0" borderId="0" xfId="49" applyFont="1" applyBorder="1" applyAlignment="1">
      <alignment horizontal="distributed" vertical="center"/>
    </xf>
    <xf numFmtId="38" fontId="16" fillId="0" borderId="31" xfId="49" applyFont="1" applyFill="1" applyBorder="1" applyAlignment="1">
      <alignment horizontal="right" vertical="center"/>
    </xf>
    <xf numFmtId="38" fontId="16" fillId="0" borderId="30" xfId="49" applyFont="1" applyFill="1" applyBorder="1" applyAlignment="1">
      <alignment horizontal="right" vertical="center"/>
    </xf>
    <xf numFmtId="38" fontId="16" fillId="0" borderId="0" xfId="49" applyFont="1" applyFill="1" applyBorder="1" applyAlignment="1">
      <alignment horizontal="right" vertical="center"/>
    </xf>
    <xf numFmtId="38" fontId="2" fillId="0" borderId="0" xfId="49" applyFont="1" applyFill="1" applyBorder="1" applyAlignment="1">
      <alignment horizontal="right" vertical="center"/>
    </xf>
    <xf numFmtId="38" fontId="2" fillId="0" borderId="0" xfId="49" applyFont="1" applyFill="1" applyAlignment="1">
      <alignment horizontal="right" vertical="center"/>
    </xf>
    <xf numFmtId="38" fontId="16" fillId="0" borderId="35" xfId="49" applyFont="1" applyBorder="1" applyAlignment="1">
      <alignment horizontal="center" vertical="center"/>
    </xf>
    <xf numFmtId="38" fontId="16" fillId="0" borderId="33" xfId="49" applyFont="1" applyBorder="1" applyAlignment="1">
      <alignment horizontal="center" vertical="center"/>
    </xf>
    <xf numFmtId="38" fontId="2" fillId="0" borderId="33" xfId="49" applyFont="1" applyBorder="1" applyAlignment="1">
      <alignment horizontal="distributed" vertical="center"/>
    </xf>
    <xf numFmtId="38" fontId="2" fillId="0" borderId="33" xfId="49" applyFont="1" applyBorder="1" applyAlignment="1">
      <alignment horizontal="distributed" vertical="center" wrapText="1"/>
    </xf>
    <xf numFmtId="38" fontId="2" fillId="0" borderId="15" xfId="49" applyFont="1" applyBorder="1" applyAlignment="1">
      <alignment horizontal="distributed" vertical="center"/>
    </xf>
    <xf numFmtId="38" fontId="2" fillId="0" borderId="35" xfId="49" applyFont="1" applyBorder="1" applyAlignment="1">
      <alignment horizontal="center" vertical="center" textRotation="255" wrapText="1"/>
    </xf>
    <xf numFmtId="38" fontId="2" fillId="0" borderId="33" xfId="49" applyFont="1" applyBorder="1" applyAlignment="1">
      <alignment horizontal="center" vertical="center" textRotation="255" wrapText="1"/>
    </xf>
    <xf numFmtId="38" fontId="2" fillId="0" borderId="34" xfId="49" applyFont="1" applyBorder="1" applyAlignment="1">
      <alignment horizontal="center" vertical="center" textRotation="255" wrapText="1"/>
    </xf>
    <xf numFmtId="38" fontId="2" fillId="0" borderId="34" xfId="49" applyFont="1" applyBorder="1" applyAlignment="1">
      <alignment horizontal="distributed" vertical="center"/>
    </xf>
    <xf numFmtId="38" fontId="16" fillId="0" borderId="21" xfId="49" applyFont="1" applyBorder="1" applyAlignment="1">
      <alignment horizontal="distributed" vertical="center"/>
    </xf>
    <xf numFmtId="38" fontId="16" fillId="0" borderId="0" xfId="49" applyFont="1" applyBorder="1" applyAlignment="1">
      <alignment horizontal="distributed" vertical="center"/>
    </xf>
    <xf numFmtId="38" fontId="2" fillId="0" borderId="15" xfId="49" applyFont="1" applyFill="1" applyBorder="1" applyAlignment="1">
      <alignment horizontal="right" vertical="center"/>
    </xf>
    <xf numFmtId="38" fontId="0" fillId="0" borderId="0" xfId="49" applyFont="1" applyAlignment="1">
      <alignment horizontal="center" vertical="center"/>
    </xf>
    <xf numFmtId="0" fontId="2" fillId="0" borderId="0" xfId="61" applyFont="1" applyAlignment="1">
      <alignment horizontal="center" vertical="center"/>
      <protection/>
    </xf>
    <xf numFmtId="0" fontId="2" fillId="0" borderId="32" xfId="61" applyFont="1" applyBorder="1" applyAlignment="1">
      <alignment horizontal="center" vertical="center" wrapText="1"/>
      <protection/>
    </xf>
    <xf numFmtId="0" fontId="2" fillId="0" borderId="34" xfId="61" applyFont="1" applyBorder="1" applyAlignment="1">
      <alignment horizontal="center" vertical="center" wrapText="1"/>
      <protection/>
    </xf>
    <xf numFmtId="38" fontId="0" fillId="0" borderId="0" xfId="49" applyFont="1" applyFill="1" applyBorder="1" applyAlignment="1">
      <alignment horizontal="right" vertical="center"/>
    </xf>
    <xf numFmtId="38" fontId="0" fillId="0" borderId="15" xfId="49" applyFont="1" applyFill="1" applyBorder="1" applyAlignment="1">
      <alignment horizontal="right" vertical="center"/>
    </xf>
    <xf numFmtId="38" fontId="0" fillId="0" borderId="0" xfId="49" applyFont="1" applyFill="1" applyAlignment="1">
      <alignment horizontal="right" vertical="center"/>
    </xf>
    <xf numFmtId="0" fontId="2" fillId="0" borderId="0"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33" xfId="61" applyFont="1" applyBorder="1" applyAlignment="1">
      <alignment horizontal="center" vertical="center" wrapText="1"/>
      <protection/>
    </xf>
    <xf numFmtId="0" fontId="2" fillId="0" borderId="10" xfId="61" applyFont="1" applyBorder="1" applyAlignment="1">
      <alignment horizontal="center" vertical="center" wrapText="1"/>
      <protection/>
    </xf>
    <xf numFmtId="0" fontId="2" fillId="0" borderId="16" xfId="61" applyFont="1" applyBorder="1" applyAlignment="1">
      <alignment horizontal="center" vertical="center" wrapText="1"/>
      <protection/>
    </xf>
    <xf numFmtId="0" fontId="16" fillId="0" borderId="31" xfId="61" applyFont="1" applyBorder="1" applyAlignment="1">
      <alignment horizontal="distributed" vertical="center"/>
      <protection/>
    </xf>
    <xf numFmtId="0" fontId="16" fillId="0" borderId="21" xfId="61" applyFont="1" applyBorder="1" applyAlignment="1">
      <alignment horizontal="distributed" vertical="center"/>
      <protection/>
    </xf>
    <xf numFmtId="0" fontId="16" fillId="0" borderId="29" xfId="61" applyFont="1" applyBorder="1" applyAlignment="1">
      <alignment horizontal="distributed" vertical="center"/>
      <protection/>
    </xf>
    <xf numFmtId="0" fontId="2" fillId="0" borderId="17" xfId="61" applyFont="1" applyBorder="1" applyAlignment="1">
      <alignment horizontal="distributed" vertical="center"/>
      <protection/>
    </xf>
    <xf numFmtId="0" fontId="2" fillId="0" borderId="15" xfId="61" applyFont="1" applyBorder="1" applyAlignment="1">
      <alignment horizontal="distributed" vertical="center"/>
      <protection/>
    </xf>
    <xf numFmtId="0" fontId="2" fillId="0" borderId="16" xfId="61" applyFont="1" applyBorder="1" applyAlignment="1">
      <alignment horizontal="distributed" vertical="center"/>
      <protection/>
    </xf>
    <xf numFmtId="0" fontId="2" fillId="0" borderId="30" xfId="61" applyFont="1" applyBorder="1" applyAlignment="1">
      <alignment horizontal="distributed" vertical="center"/>
      <protection/>
    </xf>
    <xf numFmtId="0" fontId="2" fillId="0" borderId="0" xfId="61" applyFont="1" applyBorder="1" applyAlignment="1">
      <alignment horizontal="distributed" vertical="center"/>
      <protection/>
    </xf>
    <xf numFmtId="0" fontId="2" fillId="0" borderId="10" xfId="61" applyFont="1" applyBorder="1" applyAlignment="1">
      <alignment horizontal="distributed" vertical="center"/>
      <protection/>
    </xf>
    <xf numFmtId="0" fontId="16" fillId="0" borderId="30" xfId="61" applyFont="1" applyBorder="1" applyAlignment="1">
      <alignment horizontal="distributed" vertical="center"/>
      <protection/>
    </xf>
    <xf numFmtId="0" fontId="16" fillId="0" borderId="0" xfId="61" applyFont="1" applyBorder="1" applyAlignment="1">
      <alignment horizontal="distributed" vertical="center"/>
      <protection/>
    </xf>
    <xf numFmtId="0" fontId="16" fillId="0" borderId="10" xfId="61" applyFont="1" applyBorder="1" applyAlignment="1">
      <alignment horizontal="distributed" vertical="center"/>
      <protection/>
    </xf>
    <xf numFmtId="0" fontId="2" fillId="0" borderId="10" xfId="61" applyFont="1" applyBorder="1" applyAlignment="1">
      <alignment vertical="center" textRotation="255" wrapText="1"/>
      <protection/>
    </xf>
    <xf numFmtId="0" fontId="2" fillId="0" borderId="16" xfId="61" applyFont="1" applyBorder="1" applyAlignment="1">
      <alignment vertical="center" textRotation="255" wrapText="1"/>
      <protection/>
    </xf>
    <xf numFmtId="0" fontId="2" fillId="0" borderId="49" xfId="61" applyFont="1" applyBorder="1" applyAlignment="1">
      <alignment horizontal="center" vertical="center" wrapText="1"/>
      <protection/>
    </xf>
    <xf numFmtId="0" fontId="2" fillId="0" borderId="50" xfId="61" applyFont="1" applyBorder="1" applyAlignment="1">
      <alignment horizontal="center" vertical="center" wrapText="1"/>
      <protection/>
    </xf>
    <xf numFmtId="0" fontId="2" fillId="0" borderId="64"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64" xfId="61" applyFont="1" applyBorder="1" applyAlignment="1">
      <alignment horizontal="center" vertical="center" wrapText="1"/>
      <protection/>
    </xf>
    <xf numFmtId="0" fontId="2" fillId="0" borderId="17" xfId="61" applyFont="1" applyBorder="1" applyAlignment="1">
      <alignment horizontal="center" vertical="center" wrapText="1"/>
      <protection/>
    </xf>
    <xf numFmtId="38" fontId="14" fillId="0" borderId="21" xfId="49" applyFont="1" applyFill="1" applyBorder="1" applyAlignment="1">
      <alignment horizontal="right" vertical="center"/>
    </xf>
    <xf numFmtId="0" fontId="2" fillId="0" borderId="20" xfId="61" applyFont="1" applyBorder="1" applyAlignment="1">
      <alignment horizontal="center" vertical="center" wrapText="1"/>
      <protection/>
    </xf>
    <xf numFmtId="0" fontId="2" fillId="0" borderId="28" xfId="61" applyFont="1" applyBorder="1" applyAlignment="1">
      <alignment horizontal="center" vertical="center" wrapText="1"/>
      <protection/>
    </xf>
    <xf numFmtId="0" fontId="2" fillId="0" borderId="30" xfId="61" applyFont="1" applyBorder="1" applyAlignment="1">
      <alignment horizontal="center" vertical="center" wrapText="1"/>
      <protection/>
    </xf>
    <xf numFmtId="0" fontId="2" fillId="0" borderId="31" xfId="61" applyFont="1" applyBorder="1" applyAlignment="1">
      <alignment horizontal="center" vertical="center" wrapText="1"/>
      <protection/>
    </xf>
    <xf numFmtId="0" fontId="2" fillId="0" borderId="49" xfId="61" applyFont="1" applyBorder="1" applyAlignment="1">
      <alignment horizontal="distributed" vertical="center" wrapText="1"/>
      <protection/>
    </xf>
    <xf numFmtId="0" fontId="2" fillId="0" borderId="50" xfId="61" applyFont="1" applyBorder="1" applyAlignment="1">
      <alignment horizontal="distributed" vertical="center" wrapText="1"/>
      <protection/>
    </xf>
    <xf numFmtId="0" fontId="2" fillId="0" borderId="15" xfId="61" applyFont="1" applyBorder="1" applyAlignment="1">
      <alignment horizontal="distributed" vertical="center" wrapText="1"/>
      <protection/>
    </xf>
    <xf numFmtId="0" fontId="2" fillId="0" borderId="16" xfId="61" applyFont="1" applyBorder="1" applyAlignment="1">
      <alignment horizontal="distributed" vertical="center" wrapText="1"/>
      <protection/>
    </xf>
    <xf numFmtId="0" fontId="6" fillId="0" borderId="29" xfId="61" applyFont="1" applyBorder="1" applyAlignment="1">
      <alignment vertical="center" textRotation="255" wrapText="1"/>
      <protection/>
    </xf>
    <xf numFmtId="0" fontId="6" fillId="0" borderId="10" xfId="61" applyFont="1" applyBorder="1" applyAlignment="1">
      <alignment vertical="center" textRotation="255" wrapText="1"/>
      <protection/>
    </xf>
    <xf numFmtId="0" fontId="6" fillId="0" borderId="16" xfId="61" applyFont="1" applyBorder="1" applyAlignment="1">
      <alignment vertical="center" textRotation="255" wrapText="1"/>
      <protection/>
    </xf>
    <xf numFmtId="0" fontId="2" fillId="0" borderId="0" xfId="61" applyFont="1" applyBorder="1" applyAlignment="1">
      <alignment horizontal="distributed" vertical="center" wrapText="1"/>
      <protection/>
    </xf>
    <xf numFmtId="0" fontId="2" fillId="0" borderId="10" xfId="61" applyFont="1" applyBorder="1" applyAlignment="1">
      <alignment horizontal="distributed" vertical="center" wrapText="1"/>
      <protection/>
    </xf>
    <xf numFmtId="38" fontId="2" fillId="0" borderId="0" xfId="49" applyFont="1" applyBorder="1" applyAlignment="1">
      <alignment horizontal="right" vertical="center"/>
    </xf>
    <xf numFmtId="38" fontId="2" fillId="0" borderId="0" xfId="49" applyFont="1" applyAlignment="1">
      <alignment horizontal="right" vertical="center"/>
    </xf>
    <xf numFmtId="38" fontId="16" fillId="0" borderId="21" xfId="49" applyFont="1" applyFill="1" applyBorder="1" applyAlignment="1">
      <alignment horizontal="center" vertical="center"/>
    </xf>
    <xf numFmtId="0" fontId="2" fillId="0" borderId="35" xfId="61" applyFont="1" applyFill="1" applyBorder="1" applyAlignment="1">
      <alignment horizontal="center" vertical="center" wrapText="1"/>
      <protection/>
    </xf>
    <xf numFmtId="0" fontId="2" fillId="0" borderId="34" xfId="61" applyFont="1" applyFill="1" applyBorder="1" applyAlignment="1">
      <alignment horizontal="center" vertical="center" wrapText="1"/>
      <protection/>
    </xf>
    <xf numFmtId="0" fontId="2" fillId="0" borderId="0" xfId="61" applyFont="1" applyBorder="1" applyAlignment="1">
      <alignment horizontal="center" vertical="center"/>
      <protection/>
    </xf>
    <xf numFmtId="38" fontId="2" fillId="0" borderId="15" xfId="49" applyFont="1" applyBorder="1" applyAlignment="1">
      <alignment horizontal="right" vertical="center"/>
    </xf>
    <xf numFmtId="0" fontId="36" fillId="0" borderId="0" xfId="0" applyFont="1" applyFill="1" applyAlignment="1">
      <alignment horizontal="center" vertical="center"/>
    </xf>
    <xf numFmtId="0" fontId="3" fillId="0" borderId="0" xfId="0" applyFont="1" applyFill="1" applyAlignment="1">
      <alignment horizontal="center" vertical="center"/>
    </xf>
    <xf numFmtId="38" fontId="37" fillId="0" borderId="0" xfId="49" applyFont="1" applyFill="1" applyAlignment="1">
      <alignment vertical="center"/>
    </xf>
    <xf numFmtId="38" fontId="37" fillId="0" borderId="0" xfId="49" applyFont="1" applyFill="1" applyAlignment="1">
      <alignment horizontal="right" vertical="center"/>
    </xf>
    <xf numFmtId="38" fontId="38" fillId="0" borderId="0" xfId="49" applyFont="1" applyFill="1" applyAlignment="1">
      <alignment vertical="center"/>
    </xf>
    <xf numFmtId="38" fontId="38" fillId="0" borderId="0" xfId="49" applyFont="1" applyFill="1" applyAlignment="1">
      <alignment horizontal="right" vertical="center"/>
    </xf>
    <xf numFmtId="38" fontId="38" fillId="0" borderId="13" xfId="49" applyFont="1" applyFill="1" applyBorder="1" applyAlignment="1">
      <alignment horizontal="right" vertical="center"/>
    </xf>
    <xf numFmtId="38" fontId="38" fillId="0" borderId="0" xfId="49" applyFont="1" applyFill="1" applyBorder="1" applyAlignment="1">
      <alignment horizontal="right" vertical="center"/>
    </xf>
    <xf numFmtId="38" fontId="38" fillId="0" borderId="15" xfId="49" applyFont="1" applyFill="1" applyBorder="1" applyAlignment="1">
      <alignment horizontal="right" vertical="center"/>
    </xf>
    <xf numFmtId="38" fontId="38" fillId="0" borderId="30" xfId="49" applyFont="1" applyFill="1" applyBorder="1" applyAlignment="1">
      <alignment vertical="center"/>
    </xf>
    <xf numFmtId="38" fontId="38" fillId="0" borderId="17" xfId="49" applyFont="1" applyFill="1" applyBorder="1" applyAlignment="1">
      <alignment vertical="center"/>
    </xf>
    <xf numFmtId="181" fontId="37" fillId="0" borderId="0" xfId="49" applyNumberFormat="1" applyFont="1" applyFill="1" applyAlignment="1">
      <alignment vertical="center"/>
    </xf>
    <xf numFmtId="176" fontId="37" fillId="0" borderId="0" xfId="49" applyNumberFormat="1" applyFont="1" applyFill="1" applyAlignment="1">
      <alignment vertical="center"/>
    </xf>
    <xf numFmtId="181" fontId="38" fillId="0" borderId="0" xfId="49" applyNumberFormat="1" applyFont="1" applyFill="1" applyAlignment="1">
      <alignment vertical="center"/>
    </xf>
    <xf numFmtId="176" fontId="38" fillId="0" borderId="0" xfId="49" applyNumberFormat="1" applyFont="1" applyFill="1" applyAlignment="1">
      <alignment vertical="center"/>
    </xf>
    <xf numFmtId="181" fontId="38" fillId="0" borderId="0" xfId="49" applyNumberFormat="1" applyFont="1" applyFill="1" applyAlignment="1">
      <alignment horizontal="right" vertical="center"/>
    </xf>
    <xf numFmtId="181" fontId="38" fillId="0" borderId="0" xfId="49" applyNumberFormat="1" applyFont="1" applyFill="1" applyBorder="1" applyAlignment="1">
      <alignment vertical="center"/>
    </xf>
    <xf numFmtId="176" fontId="38" fillId="0" borderId="0" xfId="49" applyNumberFormat="1" applyFont="1" applyFill="1" applyBorder="1" applyAlignment="1">
      <alignment vertical="center"/>
    </xf>
    <xf numFmtId="0" fontId="3"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37" fontId="38" fillId="0" borderId="0" xfId="0" applyNumberFormat="1" applyFont="1" applyFill="1" applyBorder="1" applyAlignment="1" applyProtection="1">
      <alignment vertical="center"/>
      <protection/>
    </xf>
    <xf numFmtId="182" fontId="38" fillId="0" borderId="0" xfId="0" applyNumberFormat="1" applyFont="1" applyFill="1" applyBorder="1" applyAlignment="1" applyProtection="1">
      <alignment vertical="center"/>
      <protection/>
    </xf>
    <xf numFmtId="182" fontId="38" fillId="0" borderId="0" xfId="0" applyNumberFormat="1" applyFont="1" applyFill="1" applyBorder="1" applyAlignment="1" applyProtection="1">
      <alignment horizontal="center" vertical="center"/>
      <protection/>
    </xf>
    <xf numFmtId="182" fontId="38" fillId="0" borderId="0" xfId="0" applyNumberFormat="1" applyFont="1" applyFill="1" applyBorder="1" applyAlignment="1" applyProtection="1">
      <alignment horizontal="right" vertical="center"/>
      <protection/>
    </xf>
    <xf numFmtId="0" fontId="38" fillId="0" borderId="0" xfId="0" applyFont="1" applyFill="1" applyBorder="1" applyAlignment="1" applyProtection="1">
      <alignment horizontal="center" vertical="center"/>
      <protection/>
    </xf>
    <xf numFmtId="37" fontId="37" fillId="0" borderId="0" xfId="0" applyNumberFormat="1" applyFont="1" applyFill="1" applyBorder="1" applyAlignment="1" applyProtection="1">
      <alignment vertical="center"/>
      <protection/>
    </xf>
    <xf numFmtId="37" fontId="37" fillId="0" borderId="0" xfId="0" applyNumberFormat="1"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37" fontId="38" fillId="0" borderId="0" xfId="0" applyNumberFormat="1" applyFont="1" applyFill="1" applyAlignment="1" applyProtection="1">
      <alignment vertical="center"/>
      <protection/>
    </xf>
    <xf numFmtId="37" fontId="38" fillId="0" borderId="0" xfId="0" applyNumberFormat="1" applyFont="1" applyFill="1" applyBorder="1" applyAlignment="1" applyProtection="1">
      <alignment horizontal="right" vertical="center"/>
      <protection/>
    </xf>
    <xf numFmtId="37" fontId="38" fillId="0" borderId="13" xfId="0" applyNumberFormat="1" applyFont="1" applyFill="1" applyBorder="1" applyAlignment="1" applyProtection="1">
      <alignment vertical="center"/>
      <protection/>
    </xf>
    <xf numFmtId="37" fontId="38" fillId="0" borderId="15" xfId="0" applyNumberFormat="1" applyFont="1" applyFill="1" applyBorder="1" applyAlignment="1" applyProtection="1">
      <alignment horizontal="right" vertical="center"/>
      <protection/>
    </xf>
    <xf numFmtId="182" fontId="38" fillId="0" borderId="0" xfId="0" applyNumberFormat="1" applyFont="1" applyFill="1" applyAlignment="1" applyProtection="1">
      <alignment horizontal="right" vertical="center"/>
      <protection/>
    </xf>
    <xf numFmtId="37" fontId="38" fillId="0" borderId="0" xfId="0" applyNumberFormat="1" applyFont="1" applyFill="1" applyBorder="1" applyAlignment="1" applyProtection="1">
      <alignment horizontal="center" vertical="center"/>
      <protection/>
    </xf>
    <xf numFmtId="38" fontId="37" fillId="0" borderId="0" xfId="0" applyNumberFormat="1" applyFont="1" applyFill="1" applyBorder="1" applyAlignment="1" applyProtection="1">
      <alignment horizontal="right" vertical="center"/>
      <protection/>
    </xf>
    <xf numFmtId="37" fontId="37"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right" vertical="center"/>
      <protection/>
    </xf>
    <xf numFmtId="37" fontId="38" fillId="0" borderId="13" xfId="0" applyNumberFormat="1" applyFont="1" applyFill="1" applyBorder="1" applyAlignment="1" applyProtection="1">
      <alignment horizontal="right" vertical="center"/>
      <protection/>
    </xf>
    <xf numFmtId="37" fontId="37" fillId="0" borderId="15" xfId="0" applyNumberFormat="1" applyFont="1" applyFill="1" applyBorder="1" applyAlignment="1" applyProtection="1">
      <alignment horizontal="right" vertical="center"/>
      <protection/>
    </xf>
    <xf numFmtId="0" fontId="0" fillId="0" borderId="25" xfId="0" applyFill="1" applyBorder="1" applyAlignment="1" applyProtection="1">
      <alignment horizontal="center" vertical="center" wrapText="1"/>
      <protection/>
    </xf>
    <xf numFmtId="0" fontId="0" fillId="0" borderId="41" xfId="0" applyFill="1" applyBorder="1" applyAlignment="1" applyProtection="1">
      <alignment horizontal="distributed" vertical="center" wrapText="1"/>
      <protection/>
    </xf>
    <xf numFmtId="38" fontId="3" fillId="0" borderId="0" xfId="49" applyFont="1" applyFill="1" applyBorder="1" applyAlignment="1">
      <alignment horizontal="center" vertical="center"/>
    </xf>
    <xf numFmtId="38" fontId="38" fillId="0" borderId="0" xfId="49" applyFont="1" applyFill="1" applyBorder="1" applyAlignment="1" applyProtection="1">
      <alignment vertical="center"/>
      <protection/>
    </xf>
    <xf numFmtId="38" fontId="38" fillId="0" borderId="0" xfId="49" applyFont="1" applyFill="1" applyBorder="1" applyAlignment="1" applyProtection="1">
      <alignment horizontal="right" vertical="center"/>
      <protection/>
    </xf>
    <xf numFmtId="182" fontId="38" fillId="0" borderId="0" xfId="49" applyNumberFormat="1" applyFont="1" applyFill="1" applyBorder="1" applyAlignment="1" applyProtection="1">
      <alignment vertical="center"/>
      <protection/>
    </xf>
    <xf numFmtId="38" fontId="37" fillId="0" borderId="0" xfId="49" applyFont="1" applyFill="1" applyBorder="1" applyAlignment="1" applyProtection="1">
      <alignment vertical="center"/>
      <protection/>
    </xf>
    <xf numFmtId="38" fontId="37" fillId="0" borderId="0" xfId="49" applyFont="1" applyFill="1" applyBorder="1" applyAlignment="1" applyProtection="1">
      <alignment horizontal="right" vertical="center"/>
      <protection/>
    </xf>
    <xf numFmtId="38" fontId="38" fillId="0" borderId="13" xfId="49" applyFont="1" applyFill="1" applyBorder="1" applyAlignment="1" applyProtection="1">
      <alignment vertical="center"/>
      <protection/>
    </xf>
    <xf numFmtId="38" fontId="38" fillId="0" borderId="15" xfId="49" applyFont="1" applyFill="1" applyBorder="1" applyAlignment="1" applyProtection="1">
      <alignment vertical="center"/>
      <protection/>
    </xf>
    <xf numFmtId="38" fontId="38" fillId="0" borderId="15" xfId="49" applyFont="1" applyFill="1" applyBorder="1" applyAlignment="1" applyProtection="1">
      <alignment horizontal="right" vertical="center"/>
      <protection/>
    </xf>
    <xf numFmtId="38" fontId="0" fillId="0" borderId="51" xfId="49" applyFont="1" applyFill="1" applyBorder="1" applyAlignment="1">
      <alignment horizontal="center" vertical="center" wrapText="1"/>
    </xf>
    <xf numFmtId="38" fontId="0" fillId="0" borderId="52" xfId="49"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Alignment="1">
      <alignment horizontal="center" vertical="center"/>
    </xf>
    <xf numFmtId="37" fontId="38" fillId="0" borderId="15" xfId="0" applyNumberFormat="1" applyFont="1" applyFill="1" applyBorder="1" applyAlignment="1" applyProtection="1">
      <alignment vertical="center"/>
      <protection/>
    </xf>
    <xf numFmtId="0" fontId="0" fillId="0" borderId="43" xfId="0" applyFont="1" applyFill="1" applyBorder="1" applyAlignment="1">
      <alignment horizontal="distributed" vertical="center"/>
    </xf>
    <xf numFmtId="38" fontId="3" fillId="0" borderId="0" xfId="49"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37-3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K96"/>
  <sheetViews>
    <sheetView view="pageBreakPreview" zoomScaleNormal="75" zoomScaleSheetLayoutView="100" zoomScalePageLayoutView="0" workbookViewId="0" topLeftCell="H1">
      <selection activeCell="K3" sqref="K3:T3"/>
    </sheetView>
  </sheetViews>
  <sheetFormatPr defaultColWidth="8.796875" defaultRowHeight="15"/>
  <cols>
    <col min="1" max="1" width="2.09765625" style="21" customWidth="1"/>
    <col min="2" max="2" width="23.3984375" style="21" customWidth="1"/>
    <col min="3" max="9" width="11.59765625" style="21" customWidth="1"/>
    <col min="10" max="10" width="12.19921875" style="21" customWidth="1"/>
    <col min="11" max="11" width="2.59765625" style="21" customWidth="1"/>
    <col min="12" max="12" width="9.59765625" style="21" customWidth="1"/>
    <col min="13" max="13" width="12.19921875" style="21" customWidth="1"/>
    <col min="14" max="16" width="11.09765625" style="21" customWidth="1"/>
    <col min="17" max="17" width="11.59765625" style="21" customWidth="1"/>
    <col min="18" max="20" width="11.09765625" style="21" customWidth="1"/>
    <col min="21" max="21" width="9" style="21" customWidth="1"/>
    <col min="22" max="22" width="10.19921875" style="21" bestFit="1" customWidth="1"/>
    <col min="23" max="23" width="11.59765625" style="21" bestFit="1" customWidth="1"/>
    <col min="24" max="16384" width="9" style="21" customWidth="1"/>
  </cols>
  <sheetData>
    <row r="1" spans="1:20" s="11" customFormat="1" ht="19.5" customHeight="1">
      <c r="A1" s="10" t="s">
        <v>0</v>
      </c>
      <c r="M1" s="105"/>
      <c r="T1" s="12" t="s">
        <v>1</v>
      </c>
    </row>
    <row r="2" spans="1:20" s="106" customFormat="1" ht="24.75" customHeight="1">
      <c r="A2" s="458" t="s">
        <v>373</v>
      </c>
      <c r="B2" s="458"/>
      <c r="C2" s="458"/>
      <c r="D2" s="458"/>
      <c r="E2" s="458"/>
      <c r="F2" s="458"/>
      <c r="G2" s="458"/>
      <c r="H2" s="458"/>
      <c r="I2" s="458"/>
      <c r="J2" s="458"/>
      <c r="K2" s="458"/>
      <c r="L2" s="458"/>
      <c r="M2" s="458"/>
      <c r="N2" s="458"/>
      <c r="O2" s="458"/>
      <c r="P2" s="458"/>
      <c r="Q2" s="458"/>
      <c r="R2" s="458"/>
      <c r="S2" s="458"/>
      <c r="T2" s="458"/>
    </row>
    <row r="3" spans="1:20" s="76" customFormat="1" ht="19.5" customHeight="1">
      <c r="A3" s="459" t="s">
        <v>374</v>
      </c>
      <c r="B3" s="459"/>
      <c r="C3" s="459"/>
      <c r="D3" s="459"/>
      <c r="E3" s="459"/>
      <c r="F3" s="459"/>
      <c r="G3" s="459"/>
      <c r="H3" s="459"/>
      <c r="I3" s="459"/>
      <c r="K3" s="459" t="s">
        <v>339</v>
      </c>
      <c r="L3" s="459"/>
      <c r="M3" s="459"/>
      <c r="N3" s="459"/>
      <c r="O3" s="459"/>
      <c r="P3" s="459"/>
      <c r="Q3" s="459"/>
      <c r="R3" s="459"/>
      <c r="S3" s="459"/>
      <c r="T3" s="459"/>
    </row>
    <row r="4" spans="1:12" s="2" customFormat="1" ht="18" customHeight="1" thickBot="1">
      <c r="A4" s="76"/>
      <c r="B4" s="76"/>
      <c r="C4" s="76"/>
      <c r="D4" s="76"/>
      <c r="E4" s="76"/>
      <c r="F4" s="76"/>
      <c r="G4" s="76"/>
      <c r="H4" s="76"/>
      <c r="I4" s="76"/>
      <c r="J4" s="76"/>
      <c r="K4" s="76"/>
      <c r="L4" s="1"/>
    </row>
    <row r="5" spans="1:20" s="2" customFormat="1" ht="15" customHeight="1">
      <c r="A5" s="221" t="s">
        <v>2</v>
      </c>
      <c r="B5" s="222"/>
      <c r="C5" s="226" t="s">
        <v>63</v>
      </c>
      <c r="D5" s="229" t="s">
        <v>3</v>
      </c>
      <c r="E5" s="230"/>
      <c r="F5" s="230"/>
      <c r="G5" s="231"/>
      <c r="H5" s="232" t="s">
        <v>332</v>
      </c>
      <c r="I5" s="107"/>
      <c r="K5" s="235" t="s">
        <v>4</v>
      </c>
      <c r="L5" s="236"/>
      <c r="M5" s="239" t="s">
        <v>5</v>
      </c>
      <c r="N5" s="240"/>
      <c r="O5" s="240"/>
      <c r="P5" s="241"/>
      <c r="Q5" s="239" t="s">
        <v>6</v>
      </c>
      <c r="R5" s="240"/>
      <c r="S5" s="240"/>
      <c r="T5" s="240"/>
    </row>
    <row r="6" spans="1:23" s="2" customFormat="1" ht="15" customHeight="1">
      <c r="A6" s="197"/>
      <c r="B6" s="223"/>
      <c r="C6" s="227"/>
      <c r="D6" s="217" t="s">
        <v>7</v>
      </c>
      <c r="E6" s="215" t="s">
        <v>8</v>
      </c>
      <c r="F6" s="109"/>
      <c r="G6" s="219" t="s">
        <v>76</v>
      </c>
      <c r="H6" s="233"/>
      <c r="I6" s="110" t="s">
        <v>9</v>
      </c>
      <c r="K6" s="197"/>
      <c r="L6" s="237"/>
      <c r="M6" s="200" t="s">
        <v>311</v>
      </c>
      <c r="N6" s="200" t="s">
        <v>310</v>
      </c>
      <c r="O6" s="213" t="s">
        <v>10</v>
      </c>
      <c r="P6" s="200" t="s">
        <v>11</v>
      </c>
      <c r="Q6" s="200" t="s">
        <v>311</v>
      </c>
      <c r="R6" s="200" t="s">
        <v>310</v>
      </c>
      <c r="S6" s="213" t="s">
        <v>10</v>
      </c>
      <c r="T6" s="202" t="s">
        <v>11</v>
      </c>
      <c r="V6" s="197"/>
      <c r="W6" s="197"/>
    </row>
    <row r="7" spans="1:23" s="2" customFormat="1" ht="15" customHeight="1">
      <c r="A7" s="224"/>
      <c r="B7" s="225"/>
      <c r="C7" s="228"/>
      <c r="D7" s="218"/>
      <c r="E7" s="216"/>
      <c r="F7" s="111" t="s">
        <v>77</v>
      </c>
      <c r="G7" s="220"/>
      <c r="H7" s="234"/>
      <c r="I7" s="112"/>
      <c r="K7" s="224"/>
      <c r="L7" s="238"/>
      <c r="M7" s="201"/>
      <c r="N7" s="201"/>
      <c r="O7" s="214"/>
      <c r="P7" s="204"/>
      <c r="Q7" s="201"/>
      <c r="R7" s="201"/>
      <c r="S7" s="214"/>
      <c r="T7" s="203"/>
      <c r="V7" s="108"/>
      <c r="W7" s="108"/>
    </row>
    <row r="8" spans="1:20" s="113" customFormat="1" ht="15" customHeight="1">
      <c r="A8" s="205" t="s">
        <v>12</v>
      </c>
      <c r="B8" s="206"/>
      <c r="C8" s="460">
        <f aca="true" t="shared" si="0" ref="C8:I8">SUM(C9:C10)</f>
        <v>80594</v>
      </c>
      <c r="D8" s="460">
        <f t="shared" si="0"/>
        <v>48389</v>
      </c>
      <c r="E8" s="460">
        <f t="shared" si="0"/>
        <v>29040</v>
      </c>
      <c r="F8" s="460">
        <f t="shared" si="0"/>
        <v>24847</v>
      </c>
      <c r="G8" s="460">
        <f t="shared" si="0"/>
        <v>618</v>
      </c>
      <c r="H8" s="461">
        <f t="shared" si="0"/>
        <v>2107</v>
      </c>
      <c r="I8" s="461">
        <f t="shared" si="0"/>
        <v>440</v>
      </c>
      <c r="L8" s="114"/>
      <c r="O8" s="115" t="s">
        <v>333</v>
      </c>
      <c r="P8" s="115" t="s">
        <v>333</v>
      </c>
      <c r="Q8" s="115" t="s">
        <v>200</v>
      </c>
      <c r="R8" s="115" t="s">
        <v>200</v>
      </c>
      <c r="S8" s="115" t="s">
        <v>312</v>
      </c>
      <c r="T8" s="115" t="s">
        <v>312</v>
      </c>
    </row>
    <row r="9" spans="1:37" s="2" customFormat="1" ht="15" customHeight="1">
      <c r="A9" s="207" t="s">
        <v>13</v>
      </c>
      <c r="B9" s="208"/>
      <c r="C9" s="462">
        <f>SUM(D9:E9,G9:I9)</f>
        <v>204</v>
      </c>
      <c r="D9" s="463" t="s">
        <v>376</v>
      </c>
      <c r="E9" s="463">
        <v>157</v>
      </c>
      <c r="F9" s="463">
        <v>87</v>
      </c>
      <c r="G9" s="463">
        <v>35</v>
      </c>
      <c r="H9" s="463">
        <v>7</v>
      </c>
      <c r="I9" s="463">
        <v>5</v>
      </c>
      <c r="J9" s="21"/>
      <c r="K9" s="198" t="s">
        <v>14</v>
      </c>
      <c r="L9" s="199"/>
      <c r="M9" s="460">
        <f>SUM(M11:M18,M20,M23,M29,M39,M46,M52,M60,M66)</f>
        <v>81479</v>
      </c>
      <c r="N9" s="460">
        <f>SUM(N11:N18,N20,N23,N29,N39,N46,N52,N60,N66)</f>
        <v>80594</v>
      </c>
      <c r="O9" s="469">
        <f>100*(N9-M9)/M9</f>
        <v>-1.0861694424330195</v>
      </c>
      <c r="P9" s="470">
        <f>100*N9/N$9</f>
        <v>100</v>
      </c>
      <c r="Q9" s="460">
        <f>SUM(Q11:Q18,Q20,Q23,Q29,Q39,Q46,Q52,Q60,Q66)</f>
        <v>560927</v>
      </c>
      <c r="R9" s="460">
        <f>SUM(R11:R18,R20,R23,R29,R39,R46,R52,R60,R66)</f>
        <v>608510</v>
      </c>
      <c r="S9" s="469">
        <f>100*(R9-Q9)/Q9</f>
        <v>8.48292202015592</v>
      </c>
      <c r="T9" s="470">
        <f>100*R9/R$9</f>
        <v>100</v>
      </c>
      <c r="U9" s="6"/>
      <c r="V9" s="116"/>
      <c r="W9" s="116"/>
      <c r="X9" s="6"/>
      <c r="Y9" s="6"/>
      <c r="Z9" s="6"/>
      <c r="AA9" s="6"/>
      <c r="AB9" s="6"/>
      <c r="AC9" s="6"/>
      <c r="AD9" s="6"/>
      <c r="AE9" s="6"/>
      <c r="AF9" s="6"/>
      <c r="AG9" s="6"/>
      <c r="AH9" s="6"/>
      <c r="AI9" s="6"/>
      <c r="AJ9" s="6"/>
      <c r="AK9" s="6"/>
    </row>
    <row r="10" spans="1:37" s="2" customFormat="1" ht="15" customHeight="1">
      <c r="A10" s="209" t="s">
        <v>15</v>
      </c>
      <c r="B10" s="210"/>
      <c r="C10" s="462">
        <f>SUM(C11:C20)</f>
        <v>80390</v>
      </c>
      <c r="D10" s="462">
        <f aca="true" t="shared" si="1" ref="D10:I10">SUM(D11:D20)</f>
        <v>48389</v>
      </c>
      <c r="E10" s="462">
        <f t="shared" si="1"/>
        <v>28883</v>
      </c>
      <c r="F10" s="462">
        <f t="shared" si="1"/>
        <v>24760</v>
      </c>
      <c r="G10" s="462">
        <f t="shared" si="1"/>
        <v>583</v>
      </c>
      <c r="H10" s="463">
        <f t="shared" si="1"/>
        <v>2100</v>
      </c>
      <c r="I10" s="463">
        <f t="shared" si="1"/>
        <v>435</v>
      </c>
      <c r="J10" s="21"/>
      <c r="K10" s="144"/>
      <c r="L10" s="145"/>
      <c r="M10" s="462"/>
      <c r="N10" s="462"/>
      <c r="O10" s="471"/>
      <c r="P10" s="472"/>
      <c r="Q10" s="462"/>
      <c r="R10" s="462"/>
      <c r="S10" s="471"/>
      <c r="T10" s="472"/>
      <c r="U10" s="6"/>
      <c r="V10" s="6"/>
      <c r="W10" s="6"/>
      <c r="X10" s="6"/>
      <c r="Y10" s="6"/>
      <c r="Z10" s="6"/>
      <c r="AA10" s="6"/>
      <c r="AB10" s="6"/>
      <c r="AC10" s="6"/>
      <c r="AD10" s="6"/>
      <c r="AE10" s="6"/>
      <c r="AF10" s="6"/>
      <c r="AG10" s="6"/>
      <c r="AH10" s="6"/>
      <c r="AI10" s="6"/>
      <c r="AJ10" s="6"/>
      <c r="AK10" s="6"/>
    </row>
    <row r="11" spans="2:37" s="2" customFormat="1" ht="15" customHeight="1">
      <c r="B11" s="75" t="s">
        <v>16</v>
      </c>
      <c r="C11" s="462">
        <f>SUM(D11:E11,G11:I11)</f>
        <v>61</v>
      </c>
      <c r="D11" s="463">
        <v>13</v>
      </c>
      <c r="E11" s="463">
        <v>48</v>
      </c>
      <c r="F11" s="463">
        <v>48</v>
      </c>
      <c r="G11" s="463" t="s">
        <v>377</v>
      </c>
      <c r="H11" s="463" t="s">
        <v>377</v>
      </c>
      <c r="I11" s="463" t="s">
        <v>376</v>
      </c>
      <c r="J11" s="21"/>
      <c r="K11" s="198" t="s">
        <v>17</v>
      </c>
      <c r="L11" s="199"/>
      <c r="M11" s="460">
        <v>32769</v>
      </c>
      <c r="N11" s="460">
        <v>32939</v>
      </c>
      <c r="O11" s="469">
        <f aca="true" t="shared" si="2" ref="O11:O18">100*(N11-M11)/M11</f>
        <v>0.5187829961243858</v>
      </c>
      <c r="P11" s="470">
        <f>100*N11/N$9</f>
        <v>40.87028811077748</v>
      </c>
      <c r="Q11" s="460">
        <v>244801</v>
      </c>
      <c r="R11" s="460">
        <v>268077</v>
      </c>
      <c r="S11" s="469">
        <f aca="true" t="shared" si="3" ref="S11:S18">100*(R11-Q11)/Q11</f>
        <v>9.508131094235726</v>
      </c>
      <c r="T11" s="470">
        <f>100*R11/R$9</f>
        <v>44.054658099291714</v>
      </c>
      <c r="U11" s="6"/>
      <c r="V11" s="116"/>
      <c r="W11" s="116"/>
      <c r="X11" s="6"/>
      <c r="Y11" s="6"/>
      <c r="Z11" s="6"/>
      <c r="AA11" s="6"/>
      <c r="AB11" s="6"/>
      <c r="AC11" s="6"/>
      <c r="AD11" s="6"/>
      <c r="AE11" s="6"/>
      <c r="AF11" s="6"/>
      <c r="AG11" s="6"/>
      <c r="AH11" s="6"/>
      <c r="AI11" s="6"/>
      <c r="AJ11" s="6"/>
      <c r="AK11" s="6"/>
    </row>
    <row r="12" spans="2:37" s="2" customFormat="1" ht="15" customHeight="1">
      <c r="B12" s="75" t="s">
        <v>18</v>
      </c>
      <c r="C12" s="462">
        <f aca="true" t="shared" si="4" ref="C12:C20">SUM(D12:E12,G12:I12)</f>
        <v>8273</v>
      </c>
      <c r="D12" s="463">
        <v>5208</v>
      </c>
      <c r="E12" s="463">
        <v>3062</v>
      </c>
      <c r="F12" s="463">
        <v>3058</v>
      </c>
      <c r="G12" s="463">
        <v>2</v>
      </c>
      <c r="H12" s="463">
        <v>1</v>
      </c>
      <c r="I12" s="463" t="s">
        <v>376</v>
      </c>
      <c r="J12" s="21"/>
      <c r="K12" s="198" t="s">
        <v>19</v>
      </c>
      <c r="L12" s="199"/>
      <c r="M12" s="460">
        <v>4059</v>
      </c>
      <c r="N12" s="460">
        <v>4054</v>
      </c>
      <c r="O12" s="469">
        <f t="shared" si="2"/>
        <v>-0.1231830500123183</v>
      </c>
      <c r="P12" s="470">
        <f aca="true" t="shared" si="5" ref="P12:P18">100*N12/N$9</f>
        <v>5.030151127875524</v>
      </c>
      <c r="Q12" s="460">
        <v>28411</v>
      </c>
      <c r="R12" s="460">
        <v>29995</v>
      </c>
      <c r="S12" s="469">
        <f t="shared" si="3"/>
        <v>5.5753053394811865</v>
      </c>
      <c r="T12" s="470">
        <f aca="true" t="shared" si="6" ref="T12:T18">100*R12/R$9</f>
        <v>4.9292534222938</v>
      </c>
      <c r="U12" s="6"/>
      <c r="V12" s="116"/>
      <c r="W12" s="116"/>
      <c r="X12" s="6"/>
      <c r="Y12" s="6"/>
      <c r="Z12" s="6"/>
      <c r="AA12" s="6"/>
      <c r="AB12" s="6"/>
      <c r="AC12" s="6"/>
      <c r="AD12" s="6"/>
      <c r="AE12" s="6"/>
      <c r="AF12" s="6"/>
      <c r="AG12" s="6"/>
      <c r="AH12" s="6"/>
      <c r="AI12" s="6"/>
      <c r="AJ12" s="6"/>
      <c r="AK12" s="6"/>
    </row>
    <row r="13" spans="2:37" s="2" customFormat="1" ht="15" customHeight="1">
      <c r="B13" s="75" t="s">
        <v>20</v>
      </c>
      <c r="C13" s="462">
        <f t="shared" si="4"/>
        <v>14399</v>
      </c>
      <c r="D13" s="463">
        <v>9394</v>
      </c>
      <c r="E13" s="463">
        <v>4998</v>
      </c>
      <c r="F13" s="463">
        <v>4930</v>
      </c>
      <c r="G13" s="463">
        <v>7</v>
      </c>
      <c r="H13" s="463" t="s">
        <v>377</v>
      </c>
      <c r="I13" s="463" t="s">
        <v>378</v>
      </c>
      <c r="J13" s="21"/>
      <c r="K13" s="198" t="s">
        <v>21</v>
      </c>
      <c r="L13" s="199"/>
      <c r="M13" s="460">
        <v>8090</v>
      </c>
      <c r="N13" s="460">
        <v>7917</v>
      </c>
      <c r="O13" s="469">
        <f t="shared" si="2"/>
        <v>-2.138442521631644</v>
      </c>
      <c r="P13" s="470">
        <f t="shared" si="5"/>
        <v>9.823311909075118</v>
      </c>
      <c r="Q13" s="460">
        <v>56331</v>
      </c>
      <c r="R13" s="460">
        <v>58196</v>
      </c>
      <c r="S13" s="469">
        <f t="shared" si="3"/>
        <v>3.3107880208055955</v>
      </c>
      <c r="T13" s="470">
        <f t="shared" si="6"/>
        <v>9.563688353519252</v>
      </c>
      <c r="U13" s="6"/>
      <c r="V13" s="116"/>
      <c r="W13" s="116"/>
      <c r="X13" s="6"/>
      <c r="Y13" s="6"/>
      <c r="Z13" s="6"/>
      <c r="AA13" s="6"/>
      <c r="AB13" s="6"/>
      <c r="AC13" s="6"/>
      <c r="AD13" s="6"/>
      <c r="AE13" s="6"/>
      <c r="AF13" s="6"/>
      <c r="AG13" s="6"/>
      <c r="AH13" s="6"/>
      <c r="AI13" s="6"/>
      <c r="AJ13" s="6"/>
      <c r="AK13" s="6"/>
    </row>
    <row r="14" spans="2:37" s="2" customFormat="1" ht="15" customHeight="1">
      <c r="B14" s="7" t="s">
        <v>22</v>
      </c>
      <c r="C14" s="462">
        <f t="shared" si="4"/>
        <v>118</v>
      </c>
      <c r="D14" s="463" t="s">
        <v>377</v>
      </c>
      <c r="E14" s="463">
        <v>35</v>
      </c>
      <c r="F14" s="463">
        <v>35</v>
      </c>
      <c r="G14" s="463">
        <v>3</v>
      </c>
      <c r="H14" s="463">
        <v>80</v>
      </c>
      <c r="I14" s="463" t="s">
        <v>376</v>
      </c>
      <c r="J14" s="21"/>
      <c r="K14" s="198" t="s">
        <v>23</v>
      </c>
      <c r="L14" s="199"/>
      <c r="M14" s="460">
        <v>2381</v>
      </c>
      <c r="N14" s="460">
        <v>2303</v>
      </c>
      <c r="O14" s="469">
        <f t="shared" si="2"/>
        <v>-3.2759344813103737</v>
      </c>
      <c r="P14" s="470">
        <f t="shared" si="5"/>
        <v>2.8575328188202596</v>
      </c>
      <c r="Q14" s="460">
        <v>12612</v>
      </c>
      <c r="R14" s="460">
        <v>12990</v>
      </c>
      <c r="S14" s="469">
        <f t="shared" si="3"/>
        <v>2.9971455756422456</v>
      </c>
      <c r="T14" s="470">
        <f t="shared" si="6"/>
        <v>2.134722518939705</v>
      </c>
      <c r="U14" s="6"/>
      <c r="V14" s="116"/>
      <c r="W14" s="116"/>
      <c r="X14" s="6"/>
      <c r="Y14" s="6"/>
      <c r="Z14" s="6"/>
      <c r="AA14" s="6"/>
      <c r="AB14" s="6"/>
      <c r="AC14" s="6"/>
      <c r="AD14" s="6"/>
      <c r="AE14" s="6"/>
      <c r="AF14" s="6"/>
      <c r="AG14" s="6"/>
      <c r="AH14" s="6"/>
      <c r="AI14" s="6"/>
      <c r="AJ14" s="6"/>
      <c r="AK14" s="6"/>
    </row>
    <row r="15" spans="2:37" s="2" customFormat="1" ht="15" customHeight="1">
      <c r="B15" s="75" t="s">
        <v>24</v>
      </c>
      <c r="C15" s="462">
        <f t="shared" si="4"/>
        <v>2080</v>
      </c>
      <c r="D15" s="463">
        <v>653</v>
      </c>
      <c r="E15" s="463">
        <v>1156</v>
      </c>
      <c r="F15" s="463">
        <v>1115</v>
      </c>
      <c r="G15" s="463">
        <v>13</v>
      </c>
      <c r="H15" s="463">
        <v>7</v>
      </c>
      <c r="I15" s="463">
        <v>251</v>
      </c>
      <c r="J15" s="21"/>
      <c r="K15" s="198" t="s">
        <v>25</v>
      </c>
      <c r="L15" s="199"/>
      <c r="M15" s="460">
        <v>1780</v>
      </c>
      <c r="N15" s="460">
        <v>1665</v>
      </c>
      <c r="O15" s="469">
        <f t="shared" si="2"/>
        <v>-6.46067415730337</v>
      </c>
      <c r="P15" s="470">
        <f t="shared" si="5"/>
        <v>2.065910613693327</v>
      </c>
      <c r="Q15" s="460">
        <v>9970</v>
      </c>
      <c r="R15" s="460">
        <v>10132</v>
      </c>
      <c r="S15" s="469">
        <f t="shared" si="3"/>
        <v>1.6248746238716147</v>
      </c>
      <c r="T15" s="470">
        <f t="shared" si="6"/>
        <v>1.665050697605627</v>
      </c>
      <c r="U15" s="6"/>
      <c r="V15" s="116"/>
      <c r="W15" s="116"/>
      <c r="X15" s="6"/>
      <c r="Y15" s="6"/>
      <c r="Z15" s="6"/>
      <c r="AA15" s="6"/>
      <c r="AB15" s="6"/>
      <c r="AC15" s="6"/>
      <c r="AD15" s="6"/>
      <c r="AE15" s="6"/>
      <c r="AF15" s="6"/>
      <c r="AG15" s="6"/>
      <c r="AH15" s="6"/>
      <c r="AI15" s="6"/>
      <c r="AJ15" s="6"/>
      <c r="AK15" s="6"/>
    </row>
    <row r="16" spans="2:37" s="2" customFormat="1" ht="15" customHeight="1">
      <c r="B16" s="75" t="s">
        <v>26</v>
      </c>
      <c r="C16" s="462">
        <f t="shared" si="4"/>
        <v>31148</v>
      </c>
      <c r="D16" s="463">
        <v>20423</v>
      </c>
      <c r="E16" s="463">
        <v>10641</v>
      </c>
      <c r="F16" s="463">
        <v>10327</v>
      </c>
      <c r="G16" s="463">
        <v>60</v>
      </c>
      <c r="H16" s="463">
        <v>23</v>
      </c>
      <c r="I16" s="463">
        <v>1</v>
      </c>
      <c r="J16" s="21"/>
      <c r="K16" s="198" t="s">
        <v>27</v>
      </c>
      <c r="L16" s="199"/>
      <c r="M16" s="460">
        <v>4724</v>
      </c>
      <c r="N16" s="460">
        <v>4812</v>
      </c>
      <c r="O16" s="469">
        <f t="shared" si="2"/>
        <v>1.8628281117696868</v>
      </c>
      <c r="P16" s="470">
        <f t="shared" si="5"/>
        <v>5.9706677916470206</v>
      </c>
      <c r="Q16" s="460">
        <v>33532</v>
      </c>
      <c r="R16" s="460">
        <v>36484</v>
      </c>
      <c r="S16" s="469">
        <f t="shared" si="3"/>
        <v>8.80353095550519</v>
      </c>
      <c r="T16" s="470">
        <f t="shared" si="6"/>
        <v>5.9956286667433565</v>
      </c>
      <c r="U16" s="6"/>
      <c r="V16" s="116"/>
      <c r="W16" s="116"/>
      <c r="X16" s="6"/>
      <c r="Y16" s="6"/>
      <c r="Z16" s="6"/>
      <c r="AA16" s="6"/>
      <c r="AB16" s="6"/>
      <c r="AC16" s="6"/>
      <c r="AD16" s="6"/>
      <c r="AE16" s="6"/>
      <c r="AF16" s="6"/>
      <c r="AG16" s="6"/>
      <c r="AH16" s="6"/>
      <c r="AI16" s="6"/>
      <c r="AJ16" s="6"/>
      <c r="AK16" s="6"/>
    </row>
    <row r="17" spans="2:37" s="2" customFormat="1" ht="15" customHeight="1">
      <c r="B17" s="75" t="s">
        <v>28</v>
      </c>
      <c r="C17" s="462">
        <f t="shared" si="4"/>
        <v>1259</v>
      </c>
      <c r="D17" s="463">
        <v>228</v>
      </c>
      <c r="E17" s="463">
        <v>1028</v>
      </c>
      <c r="F17" s="463">
        <v>774</v>
      </c>
      <c r="G17" s="463" t="s">
        <v>379</v>
      </c>
      <c r="H17" s="463">
        <v>2</v>
      </c>
      <c r="I17" s="463">
        <v>1</v>
      </c>
      <c r="J17" s="21"/>
      <c r="K17" s="198" t="s">
        <v>29</v>
      </c>
      <c r="L17" s="199"/>
      <c r="M17" s="460">
        <v>2467</v>
      </c>
      <c r="N17" s="460">
        <v>2188</v>
      </c>
      <c r="O17" s="469">
        <f t="shared" si="2"/>
        <v>-11.30928252938792</v>
      </c>
      <c r="P17" s="470">
        <f t="shared" si="5"/>
        <v>2.714842295952552</v>
      </c>
      <c r="Q17" s="460">
        <v>13564</v>
      </c>
      <c r="R17" s="460">
        <v>13181</v>
      </c>
      <c r="S17" s="469">
        <f t="shared" si="3"/>
        <v>-2.8236508404600413</v>
      </c>
      <c r="T17" s="470">
        <f t="shared" si="6"/>
        <v>2.1661106637524443</v>
      </c>
      <c r="U17" s="6"/>
      <c r="V17" s="116"/>
      <c r="W17" s="116"/>
      <c r="X17" s="6"/>
      <c r="Y17" s="6"/>
      <c r="Z17" s="6"/>
      <c r="AA17" s="6"/>
      <c r="AB17" s="6"/>
      <c r="AC17" s="6"/>
      <c r="AD17" s="6"/>
      <c r="AE17" s="6"/>
      <c r="AF17" s="6"/>
      <c r="AG17" s="6"/>
      <c r="AH17" s="6"/>
      <c r="AI17" s="6"/>
      <c r="AJ17" s="6"/>
      <c r="AK17" s="6"/>
    </row>
    <row r="18" spans="2:37" s="2" customFormat="1" ht="15" customHeight="1">
      <c r="B18" s="75" t="s">
        <v>30</v>
      </c>
      <c r="C18" s="462">
        <f t="shared" si="4"/>
        <v>2470</v>
      </c>
      <c r="D18" s="463">
        <v>1654</v>
      </c>
      <c r="E18" s="463">
        <v>802</v>
      </c>
      <c r="F18" s="463">
        <v>774</v>
      </c>
      <c r="G18" s="463">
        <v>7</v>
      </c>
      <c r="H18" s="463">
        <v>4</v>
      </c>
      <c r="I18" s="463">
        <v>3</v>
      </c>
      <c r="J18" s="21"/>
      <c r="K18" s="198" t="s">
        <v>31</v>
      </c>
      <c r="L18" s="199"/>
      <c r="M18" s="460">
        <v>2688</v>
      </c>
      <c r="N18" s="460">
        <v>2783</v>
      </c>
      <c r="O18" s="469">
        <f t="shared" si="2"/>
        <v>3.5342261904761907</v>
      </c>
      <c r="P18" s="470">
        <f t="shared" si="5"/>
        <v>3.453110653398516</v>
      </c>
      <c r="Q18" s="460">
        <v>23657</v>
      </c>
      <c r="R18" s="460">
        <v>28743</v>
      </c>
      <c r="S18" s="469">
        <f t="shared" si="3"/>
        <v>21.498922094940188</v>
      </c>
      <c r="T18" s="470">
        <f t="shared" si="6"/>
        <v>4.723504954725477</v>
      </c>
      <c r="U18" s="6"/>
      <c r="V18" s="116"/>
      <c r="W18" s="116"/>
      <c r="X18" s="6"/>
      <c r="Y18" s="6"/>
      <c r="Z18" s="6"/>
      <c r="AA18" s="6"/>
      <c r="AB18" s="6"/>
      <c r="AC18" s="6"/>
      <c r="AD18" s="6"/>
      <c r="AE18" s="6"/>
      <c r="AF18" s="6"/>
      <c r="AG18" s="6"/>
      <c r="AH18" s="6"/>
      <c r="AI18" s="6"/>
      <c r="AJ18" s="6"/>
      <c r="AK18" s="6"/>
    </row>
    <row r="19" spans="2:37" s="2" customFormat="1" ht="15" customHeight="1">
      <c r="B19" s="75" t="s">
        <v>32</v>
      </c>
      <c r="C19" s="462">
        <f t="shared" si="4"/>
        <v>19957</v>
      </c>
      <c r="D19" s="463">
        <v>10816</v>
      </c>
      <c r="E19" s="463">
        <v>7113</v>
      </c>
      <c r="F19" s="463">
        <v>3699</v>
      </c>
      <c r="G19" s="463">
        <v>491</v>
      </c>
      <c r="H19" s="463">
        <v>1470</v>
      </c>
      <c r="I19" s="463">
        <v>67</v>
      </c>
      <c r="J19" s="21"/>
      <c r="K19" s="148"/>
      <c r="L19" s="149"/>
      <c r="M19" s="460"/>
      <c r="N19" s="460"/>
      <c r="O19" s="469"/>
      <c r="P19" s="470"/>
      <c r="Q19" s="460"/>
      <c r="R19" s="460"/>
      <c r="S19" s="469"/>
      <c r="T19" s="470"/>
      <c r="U19" s="6"/>
      <c r="V19" s="116"/>
      <c r="W19" s="116"/>
      <c r="X19" s="6"/>
      <c r="Y19" s="6"/>
      <c r="Z19" s="6"/>
      <c r="AA19" s="6"/>
      <c r="AB19" s="6"/>
      <c r="AC19" s="6"/>
      <c r="AD19" s="6"/>
      <c r="AE19" s="6"/>
      <c r="AF19" s="6"/>
      <c r="AG19" s="6"/>
      <c r="AH19" s="6"/>
      <c r="AI19" s="6"/>
      <c r="AJ19" s="6"/>
      <c r="AK19" s="6"/>
    </row>
    <row r="20" spans="1:37" s="2" customFormat="1" ht="15" customHeight="1">
      <c r="A20" s="118"/>
      <c r="B20" s="9" t="s">
        <v>33</v>
      </c>
      <c r="C20" s="464">
        <f t="shared" si="4"/>
        <v>625</v>
      </c>
      <c r="D20" s="463" t="s">
        <v>377</v>
      </c>
      <c r="E20" s="463" t="s">
        <v>378</v>
      </c>
      <c r="F20" s="463" t="s">
        <v>365</v>
      </c>
      <c r="G20" s="463" t="s">
        <v>365</v>
      </c>
      <c r="H20" s="463">
        <v>513</v>
      </c>
      <c r="I20" s="463">
        <v>112</v>
      </c>
      <c r="J20" s="21"/>
      <c r="K20" s="198" t="s">
        <v>34</v>
      </c>
      <c r="L20" s="199"/>
      <c r="M20" s="460">
        <f>SUM(M21)</f>
        <v>1229</v>
      </c>
      <c r="N20" s="460">
        <f>SUM(N21)</f>
        <v>1156</v>
      </c>
      <c r="O20" s="469">
        <f>100*(N20-M20)/M20</f>
        <v>-5.939788445890969</v>
      </c>
      <c r="P20" s="470">
        <f>100*N20/N$9</f>
        <v>1.434349951609301</v>
      </c>
      <c r="Q20" s="460">
        <f>SUM(Q21)</f>
        <v>6805</v>
      </c>
      <c r="R20" s="460">
        <f>SUM(R21)</f>
        <v>6479</v>
      </c>
      <c r="S20" s="469">
        <f>100*(R20-Q20)/Q20</f>
        <v>-4.790595150624541</v>
      </c>
      <c r="T20" s="470">
        <f>100*R20/R$9</f>
        <v>1.064731886082398</v>
      </c>
      <c r="U20" s="6"/>
      <c r="V20" s="116"/>
      <c r="W20" s="116"/>
      <c r="X20" s="6"/>
      <c r="Y20" s="6"/>
      <c r="Z20" s="6"/>
      <c r="AA20" s="6"/>
      <c r="AB20" s="6"/>
      <c r="AC20" s="6"/>
      <c r="AD20" s="6"/>
      <c r="AE20" s="6"/>
      <c r="AF20" s="6"/>
      <c r="AG20" s="6"/>
      <c r="AH20" s="6"/>
      <c r="AI20" s="6"/>
      <c r="AJ20" s="6"/>
      <c r="AK20" s="6"/>
    </row>
    <row r="21" spans="1:23" s="2" customFormat="1" ht="15" customHeight="1">
      <c r="A21" s="2" t="s">
        <v>337</v>
      </c>
      <c r="D21" s="65"/>
      <c r="E21" s="65"/>
      <c r="F21" s="65"/>
      <c r="G21" s="65"/>
      <c r="H21" s="65"/>
      <c r="I21" s="65"/>
      <c r="L21" s="5" t="s">
        <v>35</v>
      </c>
      <c r="M21" s="462">
        <v>1229</v>
      </c>
      <c r="N21" s="462">
        <v>1156</v>
      </c>
      <c r="O21" s="471">
        <f>100*(N21-M21)/M21</f>
        <v>-5.939788445890969</v>
      </c>
      <c r="P21" s="472">
        <f>100*N21/N$9</f>
        <v>1.434349951609301</v>
      </c>
      <c r="Q21" s="462">
        <v>6805</v>
      </c>
      <c r="R21" s="462">
        <v>6479</v>
      </c>
      <c r="S21" s="471">
        <f>100*(R21-Q21)/Q21</f>
        <v>-4.790595150624541</v>
      </c>
      <c r="T21" s="472">
        <f>100*R21/R$9</f>
        <v>1.064731886082398</v>
      </c>
      <c r="V21" s="116"/>
      <c r="W21" s="116"/>
    </row>
    <row r="22" spans="4:23" s="2" customFormat="1" ht="15" customHeight="1">
      <c r="D22" s="48"/>
      <c r="E22" s="48"/>
      <c r="F22" s="48"/>
      <c r="G22" s="48"/>
      <c r="H22" s="48"/>
      <c r="I22" s="48"/>
      <c r="L22" s="3"/>
      <c r="M22" s="462"/>
      <c r="N22" s="462"/>
      <c r="O22" s="471"/>
      <c r="P22" s="472"/>
      <c r="Q22" s="462"/>
      <c r="R22" s="462"/>
      <c r="S22" s="471"/>
      <c r="T22" s="472"/>
      <c r="V22" s="116"/>
      <c r="W22" s="116"/>
    </row>
    <row r="23" spans="4:28" s="2" customFormat="1" ht="15" customHeight="1">
      <c r="D23" s="48"/>
      <c r="E23" s="48"/>
      <c r="F23" s="48"/>
      <c r="G23" s="48"/>
      <c r="H23" s="48"/>
      <c r="I23" s="48"/>
      <c r="K23" s="198" t="s">
        <v>36</v>
      </c>
      <c r="L23" s="199"/>
      <c r="M23" s="460">
        <f>SUM(M24:M27)</f>
        <v>2874</v>
      </c>
      <c r="N23" s="460">
        <f>SUM(N24:N27)</f>
        <v>2928</v>
      </c>
      <c r="O23" s="469">
        <f>100*(N23-M23)/M23</f>
        <v>1.8789144050104385</v>
      </c>
      <c r="P23" s="470">
        <f>100*N23/N$9</f>
        <v>3.6330247909273643</v>
      </c>
      <c r="Q23" s="460">
        <f>SUM(Q24:Q27)</f>
        <v>19834</v>
      </c>
      <c r="R23" s="460">
        <f>SUM(R24:R27)</f>
        <v>22610</v>
      </c>
      <c r="S23" s="469">
        <f>100*(R23-Q23)/Q23</f>
        <v>13.996168196027025</v>
      </c>
      <c r="T23" s="470">
        <f>100*R23/R$9</f>
        <v>3.7156332681467847</v>
      </c>
      <c r="U23" s="6"/>
      <c r="V23" s="116"/>
      <c r="W23" s="116"/>
      <c r="X23" s="6"/>
      <c r="Y23" s="6"/>
      <c r="Z23" s="6"/>
      <c r="AA23" s="6"/>
      <c r="AB23" s="6"/>
    </row>
    <row r="24" spans="12:23" s="2" customFormat="1" ht="15" customHeight="1">
      <c r="L24" s="5" t="s">
        <v>37</v>
      </c>
      <c r="M24" s="462">
        <v>964</v>
      </c>
      <c r="N24" s="462">
        <v>907</v>
      </c>
      <c r="O24" s="471">
        <f>100*(N24-M24)/M24</f>
        <v>-5.912863070539419</v>
      </c>
      <c r="P24" s="472">
        <f>100*N24/N$9</f>
        <v>1.1253939499218304</v>
      </c>
      <c r="Q24" s="462">
        <v>7544</v>
      </c>
      <c r="R24" s="462">
        <v>7801</v>
      </c>
      <c r="S24" s="471">
        <f>100*(R24-Q24)/Q24</f>
        <v>3.4066808059384943</v>
      </c>
      <c r="T24" s="472">
        <f>100*R24/R$9</f>
        <v>1.2819838622208346</v>
      </c>
      <c r="V24" s="116"/>
      <c r="W24" s="116"/>
    </row>
    <row r="25" spans="12:23" s="2" customFormat="1" ht="15" customHeight="1">
      <c r="L25" s="5" t="s">
        <v>38</v>
      </c>
      <c r="M25" s="462">
        <v>1034</v>
      </c>
      <c r="N25" s="462">
        <v>1111</v>
      </c>
      <c r="O25" s="471">
        <f>100*(N25-M25)/M25</f>
        <v>7.446808510638298</v>
      </c>
      <c r="P25" s="472">
        <f>100*N25/N$9</f>
        <v>1.3785145296175894</v>
      </c>
      <c r="Q25" s="462">
        <v>5982</v>
      </c>
      <c r="R25" s="462">
        <v>7259</v>
      </c>
      <c r="S25" s="471">
        <f>100*(R25-Q25)/Q25</f>
        <v>21.34737545971247</v>
      </c>
      <c r="T25" s="472">
        <f>100*R25/R$9</f>
        <v>1.1929138387208098</v>
      </c>
      <c r="V25" s="116"/>
      <c r="W25" s="116"/>
    </row>
    <row r="26" spans="1:23" s="2" customFormat="1" ht="15" customHeight="1">
      <c r="A26" s="459" t="s">
        <v>375</v>
      </c>
      <c r="B26" s="459"/>
      <c r="C26" s="459"/>
      <c r="D26" s="459"/>
      <c r="E26" s="459"/>
      <c r="F26" s="459"/>
      <c r="G26" s="459"/>
      <c r="H26" s="459"/>
      <c r="I26" s="459"/>
      <c r="L26" s="5" t="s">
        <v>39</v>
      </c>
      <c r="M26" s="462">
        <v>687</v>
      </c>
      <c r="N26" s="462">
        <v>703</v>
      </c>
      <c r="O26" s="471">
        <f>100*(N26-M26)/M26</f>
        <v>2.328966521106259</v>
      </c>
      <c r="P26" s="472">
        <f>100*N26/N$9</f>
        <v>0.8722733702260714</v>
      </c>
      <c r="Q26" s="462">
        <v>4700</v>
      </c>
      <c r="R26" s="462">
        <v>5514</v>
      </c>
      <c r="S26" s="471">
        <f>100*(R26-Q26)/Q26</f>
        <v>17.319148936170212</v>
      </c>
      <c r="T26" s="472">
        <f>100*R26/R$9</f>
        <v>0.9061478036515422</v>
      </c>
      <c r="V26" s="116"/>
      <c r="W26" s="116"/>
    </row>
    <row r="27" spans="9:23" s="76" customFormat="1" ht="18" customHeight="1" thickBot="1">
      <c r="I27" s="121"/>
      <c r="L27" s="119" t="s">
        <v>40</v>
      </c>
      <c r="M27" s="462">
        <v>189</v>
      </c>
      <c r="N27" s="462">
        <v>207</v>
      </c>
      <c r="O27" s="471">
        <f>100*(N27-M27)/M27</f>
        <v>9.523809523809524</v>
      </c>
      <c r="P27" s="472">
        <f>100*N27/N$9</f>
        <v>0.2568429411618731</v>
      </c>
      <c r="Q27" s="462">
        <v>1608</v>
      </c>
      <c r="R27" s="462">
        <v>2036</v>
      </c>
      <c r="S27" s="471">
        <f>100*(R27-Q27)/Q27</f>
        <v>26.616915422885572</v>
      </c>
      <c r="T27" s="472">
        <f>100*R27/R$9</f>
        <v>0.33458776355359815</v>
      </c>
      <c r="V27" s="120"/>
      <c r="W27" s="120"/>
    </row>
    <row r="28" spans="1:23" s="76" customFormat="1" ht="18" customHeight="1">
      <c r="A28" s="242" t="s">
        <v>2</v>
      </c>
      <c r="B28" s="243"/>
      <c r="C28" s="244" t="s">
        <v>63</v>
      </c>
      <c r="D28" s="245" t="s">
        <v>199</v>
      </c>
      <c r="E28" s="246"/>
      <c r="F28" s="246"/>
      <c r="G28" s="247"/>
      <c r="H28" s="248" t="s">
        <v>332</v>
      </c>
      <c r="I28" s="123"/>
      <c r="L28" s="122"/>
      <c r="M28" s="462"/>
      <c r="N28" s="462"/>
      <c r="O28" s="471"/>
      <c r="P28" s="472"/>
      <c r="Q28" s="462"/>
      <c r="R28" s="462"/>
      <c r="S28" s="471"/>
      <c r="T28" s="472"/>
      <c r="V28" s="120"/>
      <c r="W28" s="120"/>
    </row>
    <row r="29" spans="1:23" s="2" customFormat="1" ht="15" customHeight="1">
      <c r="A29" s="197"/>
      <c r="B29" s="223"/>
      <c r="C29" s="227"/>
      <c r="D29" s="217" t="s">
        <v>7</v>
      </c>
      <c r="E29" s="215" t="s">
        <v>8</v>
      </c>
      <c r="F29" s="109"/>
      <c r="G29" s="219" t="s">
        <v>76</v>
      </c>
      <c r="H29" s="233"/>
      <c r="I29" s="110" t="s">
        <v>9</v>
      </c>
      <c r="J29" s="76"/>
      <c r="K29" s="198" t="s">
        <v>41</v>
      </c>
      <c r="L29" s="199"/>
      <c r="M29" s="460">
        <f>SUM(M30:M37)</f>
        <v>4047</v>
      </c>
      <c r="N29" s="460">
        <f>SUM(N30:N37)</f>
        <v>4298</v>
      </c>
      <c r="O29" s="469">
        <f aca="true" t="shared" si="7" ref="O29:O37">100*(N29-M29)/M29</f>
        <v>6.202125030887077</v>
      </c>
      <c r="P29" s="470">
        <f aca="true" t="shared" si="8" ref="P29:P37">100*N29/N$9</f>
        <v>5.332903193786138</v>
      </c>
      <c r="Q29" s="460">
        <f>SUM(Q30:Q37)</f>
        <v>31853</v>
      </c>
      <c r="R29" s="460">
        <f>SUM(R30:R37)</f>
        <v>35868</v>
      </c>
      <c r="S29" s="469">
        <f aca="true" t="shared" si="9" ref="S29:S37">100*(R29-Q29)/Q29</f>
        <v>12.604778199855586</v>
      </c>
      <c r="T29" s="470">
        <f aca="true" t="shared" si="10" ref="T29:T37">100*R29/R$9</f>
        <v>5.894397791326354</v>
      </c>
      <c r="V29" s="116"/>
      <c r="W29" s="116"/>
    </row>
    <row r="30" spans="1:23" s="2" customFormat="1" ht="15" customHeight="1">
      <c r="A30" s="224"/>
      <c r="B30" s="225"/>
      <c r="C30" s="228"/>
      <c r="D30" s="218"/>
      <c r="E30" s="216"/>
      <c r="F30" s="111" t="s">
        <v>77</v>
      </c>
      <c r="G30" s="220"/>
      <c r="H30" s="234"/>
      <c r="I30" s="112"/>
      <c r="L30" s="5" t="s">
        <v>42</v>
      </c>
      <c r="M30" s="462">
        <v>791</v>
      </c>
      <c r="N30" s="462">
        <v>781</v>
      </c>
      <c r="O30" s="471">
        <f t="shared" si="7"/>
        <v>-1.2642225031605563</v>
      </c>
      <c r="P30" s="472">
        <f t="shared" si="8"/>
        <v>0.9690547683450381</v>
      </c>
      <c r="Q30" s="462">
        <v>5058</v>
      </c>
      <c r="R30" s="462">
        <v>5119</v>
      </c>
      <c r="S30" s="471">
        <f t="shared" si="9"/>
        <v>1.2060102807433768</v>
      </c>
      <c r="T30" s="472">
        <f t="shared" si="10"/>
        <v>0.8412351481487568</v>
      </c>
      <c r="V30" s="116"/>
      <c r="W30" s="116"/>
    </row>
    <row r="31" spans="1:23" s="2" customFormat="1" ht="15" customHeight="1">
      <c r="A31" s="205" t="s">
        <v>12</v>
      </c>
      <c r="B31" s="206"/>
      <c r="C31" s="460">
        <f aca="true" t="shared" si="11" ref="C31:I31">SUM(C32:C33)</f>
        <v>608510</v>
      </c>
      <c r="D31" s="460">
        <f t="shared" si="11"/>
        <v>140862</v>
      </c>
      <c r="E31" s="460">
        <f t="shared" si="11"/>
        <v>412038</v>
      </c>
      <c r="F31" s="460">
        <f t="shared" si="11"/>
        <v>369376</v>
      </c>
      <c r="G31" s="460">
        <f t="shared" si="11"/>
        <v>2499</v>
      </c>
      <c r="H31" s="461">
        <f t="shared" si="11"/>
        <v>38648</v>
      </c>
      <c r="I31" s="461">
        <f t="shared" si="11"/>
        <v>14463</v>
      </c>
      <c r="L31" s="5" t="s">
        <v>43</v>
      </c>
      <c r="M31" s="462">
        <v>907</v>
      </c>
      <c r="N31" s="462">
        <v>950</v>
      </c>
      <c r="O31" s="471">
        <f t="shared" si="7"/>
        <v>4.74090407938258</v>
      </c>
      <c r="P31" s="472">
        <f t="shared" si="8"/>
        <v>1.1787477976027991</v>
      </c>
      <c r="Q31" s="462">
        <v>6438</v>
      </c>
      <c r="R31" s="462">
        <v>7906</v>
      </c>
      <c r="S31" s="471">
        <f t="shared" si="9"/>
        <v>22.80211245728487</v>
      </c>
      <c r="T31" s="472">
        <f t="shared" si="10"/>
        <v>1.2992391250760054</v>
      </c>
      <c r="V31" s="116"/>
      <c r="W31" s="116"/>
    </row>
    <row r="32" spans="1:23" s="113" customFormat="1" ht="15" customHeight="1">
      <c r="A32" s="207" t="s">
        <v>13</v>
      </c>
      <c r="B32" s="208"/>
      <c r="C32" s="462">
        <f>SUM(D32:E32,G32:I32)</f>
        <v>2816</v>
      </c>
      <c r="D32" s="463" t="s">
        <v>380</v>
      </c>
      <c r="E32" s="463">
        <v>2180</v>
      </c>
      <c r="F32" s="463">
        <v>1593</v>
      </c>
      <c r="G32" s="463">
        <v>564</v>
      </c>
      <c r="H32" s="463">
        <v>49</v>
      </c>
      <c r="I32" s="463">
        <v>23</v>
      </c>
      <c r="L32" s="124" t="s">
        <v>44</v>
      </c>
      <c r="M32" s="462">
        <v>1838</v>
      </c>
      <c r="N32" s="462">
        <v>2026</v>
      </c>
      <c r="O32" s="471">
        <f t="shared" si="7"/>
        <v>10.228509249183896</v>
      </c>
      <c r="P32" s="472">
        <f t="shared" si="8"/>
        <v>2.5138347767823905</v>
      </c>
      <c r="Q32" s="462">
        <v>17092</v>
      </c>
      <c r="R32" s="462">
        <v>19331</v>
      </c>
      <c r="S32" s="471">
        <f t="shared" si="9"/>
        <v>13.099695764100163</v>
      </c>
      <c r="T32" s="472">
        <f t="shared" si="10"/>
        <v>3.176776059555307</v>
      </c>
      <c r="V32" s="125"/>
      <c r="W32" s="125"/>
    </row>
    <row r="33" spans="1:23" ht="15" customHeight="1">
      <c r="A33" s="211" t="s">
        <v>15</v>
      </c>
      <c r="B33" s="212"/>
      <c r="C33" s="462">
        <f aca="true" t="shared" si="12" ref="C33:I33">SUM(C34:C43)</f>
        <v>605694</v>
      </c>
      <c r="D33" s="462">
        <f t="shared" si="12"/>
        <v>140862</v>
      </c>
      <c r="E33" s="462">
        <f t="shared" si="12"/>
        <v>409858</v>
      </c>
      <c r="F33" s="462">
        <f t="shared" si="12"/>
        <v>367783</v>
      </c>
      <c r="G33" s="462">
        <f t="shared" si="12"/>
        <v>1935</v>
      </c>
      <c r="H33" s="465">
        <f t="shared" si="12"/>
        <v>38599</v>
      </c>
      <c r="I33" s="465">
        <f t="shared" si="12"/>
        <v>14440</v>
      </c>
      <c r="L33" s="126" t="s">
        <v>45</v>
      </c>
      <c r="M33" s="462">
        <v>51</v>
      </c>
      <c r="N33" s="462">
        <v>63</v>
      </c>
      <c r="O33" s="471">
        <f t="shared" si="7"/>
        <v>23.529411764705884</v>
      </c>
      <c r="P33" s="472">
        <f t="shared" si="8"/>
        <v>0.07816959078839616</v>
      </c>
      <c r="Q33" s="462">
        <v>356</v>
      </c>
      <c r="R33" s="462">
        <v>415</v>
      </c>
      <c r="S33" s="471">
        <f t="shared" si="9"/>
        <v>16.573033707865168</v>
      </c>
      <c r="T33" s="472">
        <f t="shared" si="10"/>
        <v>0.06819937223710375</v>
      </c>
      <c r="V33" s="127"/>
      <c r="W33" s="127"/>
    </row>
    <row r="34" spans="2:23" ht="15" customHeight="1">
      <c r="B34" s="74" t="s">
        <v>16</v>
      </c>
      <c r="C34" s="462">
        <f aca="true" t="shared" si="13" ref="C34:C43">SUM(D34:E34,G34:I34)</f>
        <v>639</v>
      </c>
      <c r="D34" s="465">
        <v>49</v>
      </c>
      <c r="E34" s="465">
        <v>590</v>
      </c>
      <c r="F34" s="465">
        <v>590</v>
      </c>
      <c r="G34" s="463" t="s">
        <v>381</v>
      </c>
      <c r="H34" s="463" t="s">
        <v>382</v>
      </c>
      <c r="I34" s="463" t="s">
        <v>380</v>
      </c>
      <c r="L34" s="126" t="s">
        <v>46</v>
      </c>
      <c r="M34" s="462">
        <v>96</v>
      </c>
      <c r="N34" s="462">
        <v>95</v>
      </c>
      <c r="O34" s="471">
        <f t="shared" si="7"/>
        <v>-1.0416666666666667</v>
      </c>
      <c r="P34" s="472">
        <f t="shared" si="8"/>
        <v>0.11787477976027992</v>
      </c>
      <c r="Q34" s="462">
        <v>781</v>
      </c>
      <c r="R34" s="462">
        <v>762</v>
      </c>
      <c r="S34" s="471">
        <f t="shared" si="9"/>
        <v>-2.4327784891165174</v>
      </c>
      <c r="T34" s="472">
        <f t="shared" si="10"/>
        <v>0.12522390757752544</v>
      </c>
      <c r="V34" s="127"/>
      <c r="W34" s="127"/>
    </row>
    <row r="35" spans="2:23" ht="15" customHeight="1">
      <c r="B35" s="74" t="s">
        <v>18</v>
      </c>
      <c r="C35" s="462">
        <f t="shared" si="13"/>
        <v>56009</v>
      </c>
      <c r="D35" s="465">
        <v>15894</v>
      </c>
      <c r="E35" s="465">
        <v>40099</v>
      </c>
      <c r="F35" s="465">
        <v>40049</v>
      </c>
      <c r="G35" s="465">
        <v>9</v>
      </c>
      <c r="H35" s="465">
        <v>7</v>
      </c>
      <c r="I35" s="463" t="s">
        <v>376</v>
      </c>
      <c r="L35" s="126" t="s">
        <v>47</v>
      </c>
      <c r="M35" s="462">
        <v>152</v>
      </c>
      <c r="N35" s="462">
        <v>162</v>
      </c>
      <c r="O35" s="471">
        <f t="shared" si="7"/>
        <v>6.578947368421052</v>
      </c>
      <c r="P35" s="472">
        <f t="shared" si="8"/>
        <v>0.20100751917016155</v>
      </c>
      <c r="Q35" s="462">
        <v>793</v>
      </c>
      <c r="R35" s="462">
        <v>874</v>
      </c>
      <c r="S35" s="471">
        <f t="shared" si="9"/>
        <v>10.21437578814628</v>
      </c>
      <c r="T35" s="472">
        <f t="shared" si="10"/>
        <v>0.14362952128970766</v>
      </c>
      <c r="V35" s="127"/>
      <c r="W35" s="127"/>
    </row>
    <row r="36" spans="2:23" ht="15" customHeight="1">
      <c r="B36" s="74" t="s">
        <v>20</v>
      </c>
      <c r="C36" s="462">
        <f t="shared" si="13"/>
        <v>153815</v>
      </c>
      <c r="D36" s="465">
        <v>30662</v>
      </c>
      <c r="E36" s="465">
        <v>123100</v>
      </c>
      <c r="F36" s="465">
        <v>122031</v>
      </c>
      <c r="G36" s="465">
        <v>53</v>
      </c>
      <c r="H36" s="463" t="s">
        <v>383</v>
      </c>
      <c r="I36" s="463" t="s">
        <v>378</v>
      </c>
      <c r="L36" s="126" t="s">
        <v>48</v>
      </c>
      <c r="M36" s="462">
        <v>78</v>
      </c>
      <c r="N36" s="462">
        <v>81</v>
      </c>
      <c r="O36" s="471">
        <f t="shared" si="7"/>
        <v>3.8461538461538463</v>
      </c>
      <c r="P36" s="472">
        <f t="shared" si="8"/>
        <v>0.10050375958508077</v>
      </c>
      <c r="Q36" s="462">
        <v>502</v>
      </c>
      <c r="R36" s="462">
        <v>583</v>
      </c>
      <c r="S36" s="471">
        <f t="shared" si="9"/>
        <v>16.13545816733068</v>
      </c>
      <c r="T36" s="472">
        <f t="shared" si="10"/>
        <v>0.09580779280537707</v>
      </c>
      <c r="V36" s="127"/>
      <c r="W36" s="127"/>
    </row>
    <row r="37" spans="2:23" ht="15" customHeight="1">
      <c r="B37" s="7" t="s">
        <v>22</v>
      </c>
      <c r="C37" s="462">
        <f t="shared" si="13"/>
        <v>2272</v>
      </c>
      <c r="D37" s="463" t="s">
        <v>384</v>
      </c>
      <c r="E37" s="465">
        <v>1106</v>
      </c>
      <c r="F37" s="465">
        <v>1106</v>
      </c>
      <c r="G37" s="465">
        <v>25</v>
      </c>
      <c r="H37" s="465">
        <v>1141</v>
      </c>
      <c r="I37" s="463" t="s">
        <v>376</v>
      </c>
      <c r="L37" s="126" t="s">
        <v>49</v>
      </c>
      <c r="M37" s="462">
        <v>134</v>
      </c>
      <c r="N37" s="462">
        <v>140</v>
      </c>
      <c r="O37" s="471">
        <f t="shared" si="7"/>
        <v>4.477611940298507</v>
      </c>
      <c r="P37" s="472">
        <f t="shared" si="8"/>
        <v>0.17371020175199145</v>
      </c>
      <c r="Q37" s="462">
        <v>833</v>
      </c>
      <c r="R37" s="462">
        <v>878</v>
      </c>
      <c r="S37" s="471">
        <f t="shared" si="9"/>
        <v>5.402160864345738</v>
      </c>
      <c r="T37" s="472">
        <f t="shared" si="10"/>
        <v>0.1442868646365713</v>
      </c>
      <c r="V37" s="127"/>
      <c r="W37" s="127"/>
    </row>
    <row r="38" spans="2:23" ht="15" customHeight="1">
      <c r="B38" s="74" t="s">
        <v>24</v>
      </c>
      <c r="C38" s="462">
        <f t="shared" si="13"/>
        <v>33738</v>
      </c>
      <c r="D38" s="465">
        <v>1321</v>
      </c>
      <c r="E38" s="465">
        <v>29009</v>
      </c>
      <c r="F38" s="465">
        <v>28646</v>
      </c>
      <c r="G38" s="465">
        <v>50</v>
      </c>
      <c r="H38" s="465">
        <v>70</v>
      </c>
      <c r="I38" s="465">
        <v>3288</v>
      </c>
      <c r="L38" s="117"/>
      <c r="M38" s="462"/>
      <c r="N38" s="462"/>
      <c r="O38" s="471"/>
      <c r="P38" s="472"/>
      <c r="Q38" s="462"/>
      <c r="R38" s="462"/>
      <c r="S38" s="471"/>
      <c r="T38" s="472"/>
      <c r="V38" s="127"/>
      <c r="W38" s="127"/>
    </row>
    <row r="39" spans="2:23" s="2" customFormat="1" ht="15" customHeight="1">
      <c r="B39" s="75" t="s">
        <v>26</v>
      </c>
      <c r="C39" s="462">
        <f t="shared" si="13"/>
        <v>160496</v>
      </c>
      <c r="D39" s="465">
        <v>57756</v>
      </c>
      <c r="E39" s="465">
        <v>102221</v>
      </c>
      <c r="F39" s="465">
        <v>99315</v>
      </c>
      <c r="G39" s="465">
        <v>174</v>
      </c>
      <c r="H39" s="465">
        <v>343</v>
      </c>
      <c r="I39" s="465">
        <v>2</v>
      </c>
      <c r="J39" s="21"/>
      <c r="K39" s="198" t="s">
        <v>50</v>
      </c>
      <c r="L39" s="199"/>
      <c r="M39" s="460">
        <f>SUM(M40:M44)</f>
        <v>4841</v>
      </c>
      <c r="N39" s="460">
        <f>SUM(N40:N44)</f>
        <v>4763</v>
      </c>
      <c r="O39" s="469">
        <f aca="true" t="shared" si="14" ref="O39:O44">100*(N39-M39)/M39</f>
        <v>-1.6112373476554431</v>
      </c>
      <c r="P39" s="470">
        <f aca="true" t="shared" si="15" ref="P39:P44">100*N39/N$9</f>
        <v>5.909869221033824</v>
      </c>
      <c r="Q39" s="460">
        <f>SUM(Q40:Q44)</f>
        <v>28433</v>
      </c>
      <c r="R39" s="460">
        <f>SUM(R40:R44)</f>
        <v>32854</v>
      </c>
      <c r="S39" s="469">
        <f aca="true" t="shared" si="16" ref="S39:S44">100*(R39-Q39)/Q39</f>
        <v>15.548834101220413</v>
      </c>
      <c r="T39" s="470">
        <f aca="true" t="shared" si="17" ref="T39:T44">100*R39/R$9</f>
        <v>5.399089579464594</v>
      </c>
      <c r="V39" s="116"/>
      <c r="W39" s="116"/>
    </row>
    <row r="40" spans="2:23" ht="15" customHeight="1">
      <c r="B40" s="74" t="s">
        <v>28</v>
      </c>
      <c r="C40" s="462">
        <f t="shared" si="13"/>
        <v>18840</v>
      </c>
      <c r="D40" s="465">
        <v>379</v>
      </c>
      <c r="E40" s="465">
        <v>18140</v>
      </c>
      <c r="F40" s="465">
        <v>14316</v>
      </c>
      <c r="G40" s="463" t="s">
        <v>380</v>
      </c>
      <c r="H40" s="465">
        <v>12</v>
      </c>
      <c r="I40" s="465">
        <v>309</v>
      </c>
      <c r="L40" s="126" t="s">
        <v>51</v>
      </c>
      <c r="M40" s="462">
        <v>1179</v>
      </c>
      <c r="N40" s="462">
        <v>1161</v>
      </c>
      <c r="O40" s="471">
        <f t="shared" si="14"/>
        <v>-1.5267175572519085</v>
      </c>
      <c r="P40" s="472">
        <f t="shared" si="15"/>
        <v>1.4405538873861579</v>
      </c>
      <c r="Q40" s="462">
        <v>7507</v>
      </c>
      <c r="R40" s="462">
        <v>8105</v>
      </c>
      <c r="S40" s="471">
        <f t="shared" si="16"/>
        <v>7.965898494738244</v>
      </c>
      <c r="T40" s="472">
        <f t="shared" si="17"/>
        <v>1.331941956582472</v>
      </c>
      <c r="V40" s="127"/>
      <c r="W40" s="127"/>
    </row>
    <row r="41" spans="2:23" ht="15" customHeight="1">
      <c r="B41" s="74" t="s">
        <v>30</v>
      </c>
      <c r="C41" s="462">
        <f t="shared" si="13"/>
        <v>6271</v>
      </c>
      <c r="D41" s="465">
        <v>2408</v>
      </c>
      <c r="E41" s="465">
        <v>3828</v>
      </c>
      <c r="F41" s="465">
        <v>3619</v>
      </c>
      <c r="G41" s="465">
        <v>19</v>
      </c>
      <c r="H41" s="465">
        <v>13</v>
      </c>
      <c r="I41" s="465">
        <v>3</v>
      </c>
      <c r="L41" s="126" t="s">
        <v>52</v>
      </c>
      <c r="M41" s="462">
        <v>1014</v>
      </c>
      <c r="N41" s="462">
        <v>948</v>
      </c>
      <c r="O41" s="471">
        <f t="shared" si="14"/>
        <v>-6.508875739644971</v>
      </c>
      <c r="P41" s="472">
        <f t="shared" si="15"/>
        <v>1.1762662232920564</v>
      </c>
      <c r="Q41" s="462">
        <v>5107</v>
      </c>
      <c r="R41" s="462">
        <v>4951</v>
      </c>
      <c r="S41" s="471">
        <f t="shared" si="16"/>
        <v>-3.054630898766399</v>
      </c>
      <c r="T41" s="472">
        <f t="shared" si="17"/>
        <v>0.8136267275804835</v>
      </c>
      <c r="V41" s="127"/>
      <c r="W41" s="127"/>
    </row>
    <row r="42" spans="2:23" ht="15" customHeight="1">
      <c r="B42" s="74" t="s">
        <v>32</v>
      </c>
      <c r="C42" s="462">
        <f t="shared" si="13"/>
        <v>155283</v>
      </c>
      <c r="D42" s="465">
        <v>32393</v>
      </c>
      <c r="E42" s="465">
        <v>91765</v>
      </c>
      <c r="F42" s="465">
        <v>58111</v>
      </c>
      <c r="G42" s="465">
        <v>1605</v>
      </c>
      <c r="H42" s="465">
        <v>24865</v>
      </c>
      <c r="I42" s="465">
        <v>4655</v>
      </c>
      <c r="L42" s="126" t="s">
        <v>53</v>
      </c>
      <c r="M42" s="462">
        <v>912</v>
      </c>
      <c r="N42" s="462">
        <v>947</v>
      </c>
      <c r="O42" s="471">
        <f t="shared" si="14"/>
        <v>3.837719298245614</v>
      </c>
      <c r="P42" s="472">
        <f t="shared" si="15"/>
        <v>1.1750254361366852</v>
      </c>
      <c r="Q42" s="462">
        <v>4632</v>
      </c>
      <c r="R42" s="462">
        <v>5055</v>
      </c>
      <c r="S42" s="471">
        <f t="shared" si="16"/>
        <v>9.132124352331607</v>
      </c>
      <c r="T42" s="472">
        <f t="shared" si="17"/>
        <v>0.8307176545989384</v>
      </c>
      <c r="V42" s="127"/>
      <c r="W42" s="127"/>
    </row>
    <row r="43" spans="1:23" ht="15" customHeight="1">
      <c r="A43" s="128"/>
      <c r="B43" s="9" t="s">
        <v>33</v>
      </c>
      <c r="C43" s="464">
        <f t="shared" si="13"/>
        <v>18331</v>
      </c>
      <c r="D43" s="464" t="s">
        <v>381</v>
      </c>
      <c r="E43" s="464" t="s">
        <v>378</v>
      </c>
      <c r="F43" s="464" t="s">
        <v>365</v>
      </c>
      <c r="G43" s="464" t="s">
        <v>365</v>
      </c>
      <c r="H43" s="466">
        <v>12148</v>
      </c>
      <c r="I43" s="466">
        <v>6183</v>
      </c>
      <c r="L43" s="126" t="s">
        <v>54</v>
      </c>
      <c r="M43" s="462">
        <v>661</v>
      </c>
      <c r="N43" s="462">
        <v>674</v>
      </c>
      <c r="O43" s="471">
        <f t="shared" si="14"/>
        <v>1.966717095310136</v>
      </c>
      <c r="P43" s="472">
        <f t="shared" si="15"/>
        <v>0.8362905427203018</v>
      </c>
      <c r="Q43" s="462">
        <v>5207</v>
      </c>
      <c r="R43" s="462">
        <v>7087</v>
      </c>
      <c r="S43" s="471">
        <f t="shared" si="16"/>
        <v>36.1052429421932</v>
      </c>
      <c r="T43" s="472">
        <f t="shared" si="17"/>
        <v>1.164648074805673</v>
      </c>
      <c r="V43" s="127"/>
      <c r="W43" s="127"/>
    </row>
    <row r="44" spans="1:23" ht="15" customHeight="1">
      <c r="A44" s="21" t="s">
        <v>337</v>
      </c>
      <c r="L44" s="126" t="s">
        <v>55</v>
      </c>
      <c r="M44" s="462">
        <v>1075</v>
      </c>
      <c r="N44" s="462">
        <v>1033</v>
      </c>
      <c r="O44" s="471">
        <f t="shared" si="14"/>
        <v>-3.9069767441860463</v>
      </c>
      <c r="P44" s="472">
        <f t="shared" si="15"/>
        <v>1.2817331314986227</v>
      </c>
      <c r="Q44" s="462">
        <v>5980</v>
      </c>
      <c r="R44" s="462">
        <v>7656</v>
      </c>
      <c r="S44" s="471">
        <f t="shared" si="16"/>
        <v>28.02675585284281</v>
      </c>
      <c r="T44" s="472">
        <f t="shared" si="17"/>
        <v>1.2581551658970271</v>
      </c>
      <c r="V44" s="127"/>
      <c r="W44" s="127"/>
    </row>
    <row r="45" spans="12:23" ht="15" customHeight="1">
      <c r="L45" s="117"/>
      <c r="M45" s="462"/>
      <c r="N45" s="462"/>
      <c r="O45" s="471"/>
      <c r="P45" s="472"/>
      <c r="Q45" s="462"/>
      <c r="R45" s="462"/>
      <c r="S45" s="471"/>
      <c r="T45" s="472"/>
      <c r="V45" s="127"/>
      <c r="W45" s="127"/>
    </row>
    <row r="46" spans="10:23" s="2" customFormat="1" ht="15" customHeight="1">
      <c r="J46" s="21"/>
      <c r="K46" s="198" t="s">
        <v>56</v>
      </c>
      <c r="L46" s="199"/>
      <c r="M46" s="460">
        <f>SUM(M47:M50)</f>
        <v>2929</v>
      </c>
      <c r="N46" s="460">
        <f>SUM(N47:N50)</f>
        <v>2703</v>
      </c>
      <c r="O46" s="469">
        <f>100*(N46-M46)/M46</f>
        <v>-7.715944008193923</v>
      </c>
      <c r="P46" s="470">
        <f>100*N46/N$9</f>
        <v>3.3538476809688067</v>
      </c>
      <c r="Q46" s="460">
        <f>SUM(Q47:Q50)</f>
        <v>15653</v>
      </c>
      <c r="R46" s="460">
        <f>SUM(R47:R50)</f>
        <v>17589</v>
      </c>
      <c r="S46" s="469">
        <f>100*(R46-Q46)/Q46</f>
        <v>12.368236120871398</v>
      </c>
      <c r="T46" s="470">
        <f>100*R46/R$9</f>
        <v>2.8905030319961873</v>
      </c>
      <c r="V46" s="116"/>
      <c r="W46" s="116"/>
    </row>
    <row r="47" spans="12:23" s="2" customFormat="1" ht="15" customHeight="1">
      <c r="L47" s="5" t="s">
        <v>57</v>
      </c>
      <c r="M47" s="462">
        <v>781</v>
      </c>
      <c r="N47" s="462">
        <v>705</v>
      </c>
      <c r="O47" s="471">
        <f>100*(N47-M47)/M47</f>
        <v>-9.73111395646607</v>
      </c>
      <c r="P47" s="472">
        <f>100*N47/N$9</f>
        <v>0.8747549445368141</v>
      </c>
      <c r="Q47" s="462">
        <v>3943</v>
      </c>
      <c r="R47" s="462">
        <v>4149</v>
      </c>
      <c r="S47" s="471">
        <f>100*(R47-Q47)/Q47</f>
        <v>5.224448389551103</v>
      </c>
      <c r="T47" s="472">
        <f>100*R47/R$9</f>
        <v>0.6818293865343216</v>
      </c>
      <c r="V47" s="116"/>
      <c r="W47" s="116"/>
    </row>
    <row r="48" spans="12:23" s="2" customFormat="1" ht="15" customHeight="1">
      <c r="L48" s="5" t="s">
        <v>58</v>
      </c>
      <c r="M48" s="462">
        <v>421</v>
      </c>
      <c r="N48" s="462">
        <v>417</v>
      </c>
      <c r="O48" s="471">
        <f>100*(N48-M48)/M48</f>
        <v>-0.9501187648456056</v>
      </c>
      <c r="P48" s="472">
        <f>100*N48/N$9</f>
        <v>0.5174082437898603</v>
      </c>
      <c r="Q48" s="462">
        <v>2392</v>
      </c>
      <c r="R48" s="462">
        <v>2857</v>
      </c>
      <c r="S48" s="471">
        <f>100*(R48-Q48)/Q48</f>
        <v>19.43979933110368</v>
      </c>
      <c r="T48" s="472">
        <f>100*R48/R$9</f>
        <v>0.46950748549736243</v>
      </c>
      <c r="V48" s="116"/>
      <c r="W48" s="116"/>
    </row>
    <row r="49" spans="12:23" s="2" customFormat="1" ht="15" customHeight="1">
      <c r="L49" s="5" t="s">
        <v>59</v>
      </c>
      <c r="M49" s="462">
        <v>1155</v>
      </c>
      <c r="N49" s="462">
        <v>1080</v>
      </c>
      <c r="O49" s="471">
        <f>100*(N49-M49)/M49</f>
        <v>-6.4935064935064934</v>
      </c>
      <c r="P49" s="472">
        <f>100*N49/N$9</f>
        <v>1.340050127801077</v>
      </c>
      <c r="Q49" s="462">
        <v>6280</v>
      </c>
      <c r="R49" s="462">
        <v>7544</v>
      </c>
      <c r="S49" s="471">
        <f>100*(R49-Q49)/Q49</f>
        <v>20.127388535031848</v>
      </c>
      <c r="T49" s="472">
        <f>100*R49/R$9</f>
        <v>1.239749552184845</v>
      </c>
      <c r="V49" s="116"/>
      <c r="W49" s="116"/>
    </row>
    <row r="50" spans="1:23" s="2" customFormat="1" ht="15" customHeight="1">
      <c r="A50" s="459" t="s">
        <v>338</v>
      </c>
      <c r="B50" s="459"/>
      <c r="C50" s="459"/>
      <c r="D50" s="459"/>
      <c r="E50" s="459"/>
      <c r="F50" s="459"/>
      <c r="G50" s="459"/>
      <c r="H50" s="459"/>
      <c r="I50" s="459"/>
      <c r="L50" s="5" t="s">
        <v>60</v>
      </c>
      <c r="M50" s="462">
        <v>572</v>
      </c>
      <c r="N50" s="462">
        <v>501</v>
      </c>
      <c r="O50" s="471">
        <f>100*(N50-M50)/M50</f>
        <v>-12.412587412587413</v>
      </c>
      <c r="P50" s="472">
        <f>100*N50/N$9</f>
        <v>0.6216343648410552</v>
      </c>
      <c r="Q50" s="462">
        <v>3038</v>
      </c>
      <c r="R50" s="462">
        <v>3039</v>
      </c>
      <c r="S50" s="471">
        <f>100*(R50-Q50)/Q50</f>
        <v>0.032916392363396975</v>
      </c>
      <c r="T50" s="472">
        <f>100*R50/R$9</f>
        <v>0.4994166077796585</v>
      </c>
      <c r="V50" s="116"/>
      <c r="W50" s="116"/>
    </row>
    <row r="51" spans="7:23" s="76" customFormat="1" ht="19.5" customHeight="1" thickBot="1">
      <c r="G51" s="79"/>
      <c r="H51" s="79"/>
      <c r="I51" s="129"/>
      <c r="L51" s="122"/>
      <c r="M51" s="462"/>
      <c r="N51" s="462"/>
      <c r="O51" s="471"/>
      <c r="P51" s="472"/>
      <c r="Q51" s="462"/>
      <c r="R51" s="462"/>
      <c r="S51" s="471"/>
      <c r="T51" s="472"/>
      <c r="V51" s="120"/>
      <c r="W51" s="120"/>
    </row>
    <row r="52" spans="1:23" s="2" customFormat="1" ht="18" customHeight="1">
      <c r="A52" s="235" t="s">
        <v>2</v>
      </c>
      <c r="B52" s="252"/>
      <c r="C52" s="256" t="s">
        <v>211</v>
      </c>
      <c r="D52" s="194" t="s">
        <v>212</v>
      </c>
      <c r="E52" s="194" t="s">
        <v>213</v>
      </c>
      <c r="F52" s="259" t="s">
        <v>214</v>
      </c>
      <c r="G52" s="265" t="s">
        <v>210</v>
      </c>
      <c r="H52" s="253"/>
      <c r="I52" s="253"/>
      <c r="J52" s="76"/>
      <c r="K52" s="198" t="s">
        <v>61</v>
      </c>
      <c r="L52" s="199"/>
      <c r="M52" s="460">
        <f>SUM(M53:M58)</f>
        <v>3243</v>
      </c>
      <c r="N52" s="460">
        <f>SUM(N53:N58)</f>
        <v>2923</v>
      </c>
      <c r="O52" s="469">
        <f aca="true" t="shared" si="18" ref="O52:O58">100*(N52-M52)/M52</f>
        <v>-9.867406722170829</v>
      </c>
      <c r="P52" s="470">
        <f aca="true" t="shared" si="19" ref="P52:P58">100*N52/N$9</f>
        <v>3.6268208551505077</v>
      </c>
      <c r="Q52" s="460">
        <f>SUM(Q53:Q58)</f>
        <v>15196</v>
      </c>
      <c r="R52" s="460">
        <f>SUM(R53:R58)</f>
        <v>15117</v>
      </c>
      <c r="S52" s="469">
        <f aca="true" t="shared" si="20" ref="S52:S58">100*(R52-Q52)/Q52</f>
        <v>-0.5198736509607792</v>
      </c>
      <c r="T52" s="470">
        <f aca="true" t="shared" si="21" ref="T52:T58">100*R52/R$9</f>
        <v>2.484264843634451</v>
      </c>
      <c r="V52" s="116"/>
      <c r="W52" s="116"/>
    </row>
    <row r="53" spans="1:23" s="2" customFormat="1" ht="15" customHeight="1">
      <c r="A53" s="253"/>
      <c r="B53" s="223"/>
      <c r="C53" s="257"/>
      <c r="D53" s="195"/>
      <c r="E53" s="195"/>
      <c r="F53" s="260"/>
      <c r="G53" s="217" t="s">
        <v>63</v>
      </c>
      <c r="H53" s="266" t="s">
        <v>209</v>
      </c>
      <c r="I53" s="262" t="s">
        <v>208</v>
      </c>
      <c r="L53" s="5" t="s">
        <v>62</v>
      </c>
      <c r="M53" s="462">
        <v>482</v>
      </c>
      <c r="N53" s="462">
        <v>430</v>
      </c>
      <c r="O53" s="471">
        <f t="shared" si="18"/>
        <v>-10.78838174273859</v>
      </c>
      <c r="P53" s="472">
        <f t="shared" si="19"/>
        <v>0.533538476809688</v>
      </c>
      <c r="Q53" s="462">
        <v>2428</v>
      </c>
      <c r="R53" s="462">
        <v>2533</v>
      </c>
      <c r="S53" s="471">
        <f t="shared" si="20"/>
        <v>4.324546952224052</v>
      </c>
      <c r="T53" s="472">
        <f t="shared" si="21"/>
        <v>0.41626267440140674</v>
      </c>
      <c r="V53" s="116"/>
      <c r="W53" s="116"/>
    </row>
    <row r="54" spans="1:23" s="2" customFormat="1" ht="15" customHeight="1">
      <c r="A54" s="254"/>
      <c r="B54" s="255"/>
      <c r="C54" s="258"/>
      <c r="D54" s="196"/>
      <c r="E54" s="196"/>
      <c r="F54" s="261"/>
      <c r="G54" s="218"/>
      <c r="H54" s="234"/>
      <c r="I54" s="263"/>
      <c r="L54" s="5" t="s">
        <v>64</v>
      </c>
      <c r="M54" s="462">
        <v>563</v>
      </c>
      <c r="N54" s="462">
        <v>508</v>
      </c>
      <c r="O54" s="471">
        <f t="shared" si="18"/>
        <v>-9.769094138543517</v>
      </c>
      <c r="P54" s="472">
        <f t="shared" si="19"/>
        <v>0.6303198749286547</v>
      </c>
      <c r="Q54" s="462">
        <v>2581</v>
      </c>
      <c r="R54" s="462">
        <v>2551</v>
      </c>
      <c r="S54" s="471">
        <f t="shared" si="20"/>
        <v>-1.162340178225494</v>
      </c>
      <c r="T54" s="472">
        <f t="shared" si="21"/>
        <v>0.41922071946229317</v>
      </c>
      <c r="V54" s="116"/>
      <c r="W54" s="116"/>
    </row>
    <row r="55" spans="1:23" s="2" customFormat="1" ht="15" customHeight="1">
      <c r="A55" s="249" t="s">
        <v>12</v>
      </c>
      <c r="B55" s="250"/>
      <c r="C55" s="460">
        <f>SUM(C56:C57)</f>
        <v>608510</v>
      </c>
      <c r="D55" s="460">
        <f aca="true" t="shared" si="22" ref="D55:I55">SUM(D56:D57)</f>
        <v>47025</v>
      </c>
      <c r="E55" s="460">
        <f t="shared" si="22"/>
        <v>24364</v>
      </c>
      <c r="F55" s="460">
        <f t="shared" si="22"/>
        <v>39572</v>
      </c>
      <c r="G55" s="460">
        <f t="shared" si="22"/>
        <v>497549</v>
      </c>
      <c r="H55" s="460">
        <f t="shared" si="22"/>
        <v>447433</v>
      </c>
      <c r="I55" s="460">
        <f t="shared" si="22"/>
        <v>50116</v>
      </c>
      <c r="L55" s="5" t="s">
        <v>65</v>
      </c>
      <c r="M55" s="462">
        <v>547</v>
      </c>
      <c r="N55" s="462">
        <v>512</v>
      </c>
      <c r="O55" s="471">
        <f t="shared" si="18"/>
        <v>-6.39853747714808</v>
      </c>
      <c r="P55" s="472">
        <f t="shared" si="19"/>
        <v>0.6352830235501402</v>
      </c>
      <c r="Q55" s="462">
        <v>2878</v>
      </c>
      <c r="R55" s="462">
        <v>2681</v>
      </c>
      <c r="S55" s="471">
        <f t="shared" si="20"/>
        <v>-6.845031271716469</v>
      </c>
      <c r="T55" s="472">
        <f t="shared" si="21"/>
        <v>0.4405843782353618</v>
      </c>
      <c r="V55" s="116"/>
      <c r="W55" s="116"/>
    </row>
    <row r="56" spans="1:23" s="113" customFormat="1" ht="15" customHeight="1">
      <c r="A56" s="207" t="s">
        <v>13</v>
      </c>
      <c r="B56" s="251"/>
      <c r="C56" s="462">
        <f>SUM(D56:F56,G56)</f>
        <v>2816</v>
      </c>
      <c r="D56" s="463" t="s">
        <v>385</v>
      </c>
      <c r="E56" s="463" t="s">
        <v>382</v>
      </c>
      <c r="F56" s="465">
        <v>289</v>
      </c>
      <c r="G56" s="465">
        <v>2527</v>
      </c>
      <c r="H56" s="465">
        <v>2133</v>
      </c>
      <c r="I56" s="465">
        <v>394</v>
      </c>
      <c r="L56" s="124" t="s">
        <v>66</v>
      </c>
      <c r="M56" s="462">
        <v>823</v>
      </c>
      <c r="N56" s="462">
        <v>731</v>
      </c>
      <c r="O56" s="471">
        <f t="shared" si="18"/>
        <v>-11.17861482381531</v>
      </c>
      <c r="P56" s="472">
        <f t="shared" si="19"/>
        <v>0.9070154105764697</v>
      </c>
      <c r="Q56" s="462">
        <v>3859</v>
      </c>
      <c r="R56" s="462">
        <v>3700</v>
      </c>
      <c r="S56" s="471">
        <f t="shared" si="20"/>
        <v>-4.120238403731537</v>
      </c>
      <c r="T56" s="472">
        <f t="shared" si="21"/>
        <v>0.6080425958488768</v>
      </c>
      <c r="V56" s="125"/>
      <c r="W56" s="125"/>
    </row>
    <row r="57" spans="1:23" ht="15" customHeight="1">
      <c r="A57" s="211" t="s">
        <v>15</v>
      </c>
      <c r="B57" s="264"/>
      <c r="C57" s="462">
        <f aca="true" t="shared" si="23" ref="C57:I57">SUM(C58:C67)</f>
        <v>605694</v>
      </c>
      <c r="D57" s="462">
        <f t="shared" si="23"/>
        <v>47025</v>
      </c>
      <c r="E57" s="462">
        <f t="shared" si="23"/>
        <v>24364</v>
      </c>
      <c r="F57" s="462">
        <f t="shared" si="23"/>
        <v>39283</v>
      </c>
      <c r="G57" s="462">
        <f t="shared" si="23"/>
        <v>495022</v>
      </c>
      <c r="H57" s="462">
        <f t="shared" si="23"/>
        <v>445300</v>
      </c>
      <c r="I57" s="462">
        <f t="shared" si="23"/>
        <v>49722</v>
      </c>
      <c r="L57" s="126" t="s">
        <v>67</v>
      </c>
      <c r="M57" s="462">
        <v>285</v>
      </c>
      <c r="N57" s="462">
        <v>275</v>
      </c>
      <c r="O57" s="471">
        <f t="shared" si="18"/>
        <v>-3.508771929824561</v>
      </c>
      <c r="P57" s="472">
        <f t="shared" si="19"/>
        <v>0.3412164677271261</v>
      </c>
      <c r="Q57" s="462">
        <v>1214</v>
      </c>
      <c r="R57" s="462">
        <v>1408</v>
      </c>
      <c r="S57" s="471">
        <f t="shared" si="20"/>
        <v>15.980230642504118</v>
      </c>
      <c r="T57" s="472">
        <f t="shared" si="21"/>
        <v>0.231384858096005</v>
      </c>
      <c r="V57" s="127"/>
      <c r="W57" s="127"/>
    </row>
    <row r="58" spans="2:23" ht="15" customHeight="1">
      <c r="B58" s="74" t="s">
        <v>16</v>
      </c>
      <c r="C58" s="462">
        <f>SUM(D58:G58)</f>
        <v>639</v>
      </c>
      <c r="D58" s="465">
        <v>13</v>
      </c>
      <c r="E58" s="465">
        <v>8</v>
      </c>
      <c r="F58" s="465">
        <v>97</v>
      </c>
      <c r="G58" s="465">
        <v>521</v>
      </c>
      <c r="H58" s="465">
        <v>513</v>
      </c>
      <c r="I58" s="465">
        <v>8</v>
      </c>
      <c r="L58" s="126" t="s">
        <v>68</v>
      </c>
      <c r="M58" s="462">
        <v>543</v>
      </c>
      <c r="N58" s="462">
        <v>467</v>
      </c>
      <c r="O58" s="471">
        <f t="shared" si="18"/>
        <v>-13.996316758747698</v>
      </c>
      <c r="P58" s="472">
        <f t="shared" si="19"/>
        <v>0.5794476015584287</v>
      </c>
      <c r="Q58" s="462">
        <v>2236</v>
      </c>
      <c r="R58" s="462">
        <v>2244</v>
      </c>
      <c r="S58" s="471">
        <f t="shared" si="20"/>
        <v>0.35778175313059035</v>
      </c>
      <c r="T58" s="472">
        <f t="shared" si="21"/>
        <v>0.36876961759050797</v>
      </c>
      <c r="V58" s="127"/>
      <c r="W58" s="127"/>
    </row>
    <row r="59" spans="2:23" ht="15" customHeight="1">
      <c r="B59" s="74" t="s">
        <v>18</v>
      </c>
      <c r="C59" s="462">
        <f aca="true" t="shared" si="24" ref="C59:C67">SUM(D59:G59)</f>
        <v>56009</v>
      </c>
      <c r="D59" s="465">
        <v>5107</v>
      </c>
      <c r="E59" s="465">
        <v>1657</v>
      </c>
      <c r="F59" s="465">
        <v>5678</v>
      </c>
      <c r="G59" s="465">
        <v>43567</v>
      </c>
      <c r="H59" s="465">
        <v>39158</v>
      </c>
      <c r="I59" s="465">
        <v>4409</v>
      </c>
      <c r="L59" s="117"/>
      <c r="M59" s="462"/>
      <c r="N59" s="462"/>
      <c r="O59" s="471"/>
      <c r="P59" s="472"/>
      <c r="Q59" s="462"/>
      <c r="R59" s="462"/>
      <c r="S59" s="471"/>
      <c r="T59" s="472"/>
      <c r="V59" s="127"/>
      <c r="W59" s="127"/>
    </row>
    <row r="60" spans="2:23" s="2" customFormat="1" ht="15" customHeight="1">
      <c r="B60" s="130" t="s">
        <v>20</v>
      </c>
      <c r="C60" s="467">
        <f t="shared" si="24"/>
        <v>153815</v>
      </c>
      <c r="D60" s="465">
        <v>9245</v>
      </c>
      <c r="E60" s="465">
        <v>6642</v>
      </c>
      <c r="F60" s="465">
        <v>9720</v>
      </c>
      <c r="G60" s="465">
        <v>128208</v>
      </c>
      <c r="H60" s="465">
        <v>119991</v>
      </c>
      <c r="I60" s="465">
        <v>8217</v>
      </c>
      <c r="J60" s="21"/>
      <c r="K60" s="198" t="s">
        <v>69</v>
      </c>
      <c r="L60" s="199"/>
      <c r="M60" s="460">
        <f>SUM(M61:M64)</f>
        <v>2770</v>
      </c>
      <c r="N60" s="460">
        <f>SUM(N61:N64)</f>
        <v>2617</v>
      </c>
      <c r="O60" s="469">
        <f>100*(N60-M60)/M60</f>
        <v>-5.5234657039711195</v>
      </c>
      <c r="P60" s="470">
        <f>100*N60/N$9</f>
        <v>3.247139985606869</v>
      </c>
      <c r="Q60" s="460">
        <f>SUM(Q61:Q64)</f>
        <v>16645</v>
      </c>
      <c r="R60" s="460">
        <f>SUM(R61:R64)</f>
        <v>16408</v>
      </c>
      <c r="S60" s="469">
        <f>100*(R60-Q60)/Q60</f>
        <v>-1.4238510063082006</v>
      </c>
      <c r="T60" s="470">
        <f>100*R60/R$9</f>
        <v>2.6964224088346946</v>
      </c>
      <c r="V60" s="116"/>
      <c r="W60" s="116"/>
    </row>
    <row r="61" spans="2:23" ht="15" customHeight="1">
      <c r="B61" s="63" t="s">
        <v>22</v>
      </c>
      <c r="C61" s="467">
        <f t="shared" si="24"/>
        <v>2272</v>
      </c>
      <c r="D61" s="463" t="s">
        <v>386</v>
      </c>
      <c r="E61" s="463" t="s">
        <v>376</v>
      </c>
      <c r="F61" s="465">
        <v>15</v>
      </c>
      <c r="G61" s="465">
        <v>2257</v>
      </c>
      <c r="H61" s="465">
        <v>2194</v>
      </c>
      <c r="I61" s="465">
        <v>63</v>
      </c>
      <c r="L61" s="126" t="s">
        <v>70</v>
      </c>
      <c r="M61" s="462">
        <v>883</v>
      </c>
      <c r="N61" s="462">
        <v>827</v>
      </c>
      <c r="O61" s="471">
        <f>100*(N61-M61)/M61</f>
        <v>-6.342015855039637</v>
      </c>
      <c r="P61" s="472">
        <f>100*N61/N$9</f>
        <v>1.026130977492121</v>
      </c>
      <c r="Q61" s="462">
        <v>5484</v>
      </c>
      <c r="R61" s="462">
        <v>5049</v>
      </c>
      <c r="S61" s="471">
        <f>100*(R61-Q61)/Q61</f>
        <v>-7.932166301969366</v>
      </c>
      <c r="T61" s="472">
        <f>100*R61/R$9</f>
        <v>0.8297316395786429</v>
      </c>
      <c r="V61" s="127"/>
      <c r="W61" s="127"/>
    </row>
    <row r="62" spans="2:23" ht="15" customHeight="1">
      <c r="B62" s="131" t="s">
        <v>24</v>
      </c>
      <c r="C62" s="467">
        <f t="shared" si="24"/>
        <v>33738</v>
      </c>
      <c r="D62" s="465">
        <v>640</v>
      </c>
      <c r="E62" s="465">
        <v>158</v>
      </c>
      <c r="F62" s="465">
        <v>1224</v>
      </c>
      <c r="G62" s="465">
        <v>31716</v>
      </c>
      <c r="H62" s="465">
        <v>30022</v>
      </c>
      <c r="I62" s="465">
        <v>1694</v>
      </c>
      <c r="L62" s="126" t="s">
        <v>71</v>
      </c>
      <c r="M62" s="462">
        <v>672</v>
      </c>
      <c r="N62" s="462">
        <v>618</v>
      </c>
      <c r="O62" s="471">
        <f>100*(N62-M62)/M62</f>
        <v>-8.035714285714286</v>
      </c>
      <c r="P62" s="472">
        <f>100*N62/N$9</f>
        <v>0.7668064620195052</v>
      </c>
      <c r="Q62" s="462">
        <v>3680</v>
      </c>
      <c r="R62" s="462">
        <v>3771</v>
      </c>
      <c r="S62" s="471">
        <f>100*(R62-Q62)/Q62</f>
        <v>2.472826086956522</v>
      </c>
      <c r="T62" s="472">
        <f>100*R62/R$9</f>
        <v>0.6197104402557065</v>
      </c>
      <c r="V62" s="127"/>
      <c r="W62" s="127"/>
    </row>
    <row r="63" spans="2:23" ht="15" customHeight="1">
      <c r="B63" s="131" t="s">
        <v>26</v>
      </c>
      <c r="C63" s="467">
        <f t="shared" si="24"/>
        <v>160496</v>
      </c>
      <c r="D63" s="465">
        <v>19692</v>
      </c>
      <c r="E63" s="465">
        <v>11406</v>
      </c>
      <c r="F63" s="465">
        <v>13246</v>
      </c>
      <c r="G63" s="465">
        <v>116152</v>
      </c>
      <c r="H63" s="465">
        <v>96642</v>
      </c>
      <c r="I63" s="465">
        <v>19510</v>
      </c>
      <c r="L63" s="126" t="s">
        <v>72</v>
      </c>
      <c r="M63" s="462">
        <v>920</v>
      </c>
      <c r="N63" s="462">
        <v>877</v>
      </c>
      <c r="O63" s="471">
        <f>100*(N63-M63)/M63</f>
        <v>-4.673913043478261</v>
      </c>
      <c r="P63" s="472">
        <f>100*N63/N$9</f>
        <v>1.0881703352606893</v>
      </c>
      <c r="Q63" s="462">
        <v>5491</v>
      </c>
      <c r="R63" s="462">
        <v>5456</v>
      </c>
      <c r="S63" s="471">
        <f>100*(R63-Q63)/Q63</f>
        <v>-0.6374066654525588</v>
      </c>
      <c r="T63" s="472">
        <f>100*R63/R$9</f>
        <v>0.8966163251220194</v>
      </c>
      <c r="V63" s="127"/>
      <c r="W63" s="127"/>
    </row>
    <row r="64" spans="2:23" ht="15" customHeight="1">
      <c r="B64" s="131" t="s">
        <v>28</v>
      </c>
      <c r="C64" s="467">
        <f t="shared" si="24"/>
        <v>18840</v>
      </c>
      <c r="D64" s="465">
        <v>224</v>
      </c>
      <c r="E64" s="465">
        <v>72</v>
      </c>
      <c r="F64" s="465">
        <v>469</v>
      </c>
      <c r="G64" s="465">
        <v>18075</v>
      </c>
      <c r="H64" s="465">
        <v>17704</v>
      </c>
      <c r="I64" s="465">
        <v>371</v>
      </c>
      <c r="L64" s="126" t="s">
        <v>73</v>
      </c>
      <c r="M64" s="462">
        <v>295</v>
      </c>
      <c r="N64" s="462">
        <v>295</v>
      </c>
      <c r="O64" s="473">
        <f>100*(N64-M64)/M64</f>
        <v>0</v>
      </c>
      <c r="P64" s="472">
        <f>100*N64/N$9</f>
        <v>0.36603221083455345</v>
      </c>
      <c r="Q64" s="462">
        <v>1990</v>
      </c>
      <c r="R64" s="462">
        <v>2132</v>
      </c>
      <c r="S64" s="471">
        <f>100*(R64-Q64)/Q64</f>
        <v>7.135678391959799</v>
      </c>
      <c r="T64" s="472">
        <f>100*R64/R$9</f>
        <v>0.3503640038783257</v>
      </c>
      <c r="V64" s="127"/>
      <c r="W64" s="127"/>
    </row>
    <row r="65" spans="2:23" ht="15" customHeight="1">
      <c r="B65" s="131" t="s">
        <v>30</v>
      </c>
      <c r="C65" s="467">
        <f t="shared" si="24"/>
        <v>6271</v>
      </c>
      <c r="D65" s="465">
        <v>1593</v>
      </c>
      <c r="E65" s="465">
        <v>485</v>
      </c>
      <c r="F65" s="465">
        <v>1143</v>
      </c>
      <c r="G65" s="465">
        <v>3050</v>
      </c>
      <c r="H65" s="465">
        <v>2779</v>
      </c>
      <c r="I65" s="465">
        <v>271</v>
      </c>
      <c r="L65" s="117"/>
      <c r="M65" s="462"/>
      <c r="N65" s="462"/>
      <c r="O65" s="471"/>
      <c r="P65" s="472"/>
      <c r="Q65" s="462"/>
      <c r="R65" s="462"/>
      <c r="S65" s="471"/>
      <c r="T65" s="472"/>
      <c r="V65" s="127"/>
      <c r="W65" s="127"/>
    </row>
    <row r="66" spans="2:23" s="2" customFormat="1" ht="15" customHeight="1">
      <c r="B66" s="130" t="s">
        <v>32</v>
      </c>
      <c r="C66" s="467">
        <f t="shared" si="24"/>
        <v>155283</v>
      </c>
      <c r="D66" s="465">
        <v>10511</v>
      </c>
      <c r="E66" s="465">
        <v>3936</v>
      </c>
      <c r="F66" s="465">
        <v>7691</v>
      </c>
      <c r="G66" s="465">
        <v>133145</v>
      </c>
      <c r="H66" s="465">
        <v>118377</v>
      </c>
      <c r="I66" s="465">
        <v>14768</v>
      </c>
      <c r="J66" s="21"/>
      <c r="K66" s="198" t="s">
        <v>74</v>
      </c>
      <c r="L66" s="199"/>
      <c r="M66" s="460">
        <f>SUM(M67)</f>
        <v>588</v>
      </c>
      <c r="N66" s="460">
        <f>SUM(N67)</f>
        <v>545</v>
      </c>
      <c r="O66" s="469">
        <f>100*(N66-M66)/M66</f>
        <v>-7.312925170068027</v>
      </c>
      <c r="P66" s="470">
        <f>100*N66/N$9</f>
        <v>0.6762289996773954</v>
      </c>
      <c r="Q66" s="460">
        <f>SUM(Q67)</f>
        <v>3630</v>
      </c>
      <c r="R66" s="460">
        <f>SUM(R67)</f>
        <v>3787</v>
      </c>
      <c r="S66" s="469">
        <f>100*(R66-Q66)/Q66</f>
        <v>4.325068870523416</v>
      </c>
      <c r="T66" s="470">
        <f>100*R66/R$9</f>
        <v>0.6223398136431612</v>
      </c>
      <c r="V66" s="116"/>
      <c r="W66" s="116"/>
    </row>
    <row r="67" spans="1:23" ht="15" customHeight="1">
      <c r="A67" s="128"/>
      <c r="B67" s="64" t="s">
        <v>33</v>
      </c>
      <c r="C67" s="468">
        <f t="shared" si="24"/>
        <v>18331</v>
      </c>
      <c r="D67" s="466" t="s">
        <v>383</v>
      </c>
      <c r="E67" s="466" t="s">
        <v>378</v>
      </c>
      <c r="F67" s="466" t="s">
        <v>382</v>
      </c>
      <c r="G67" s="466">
        <v>18331</v>
      </c>
      <c r="H67" s="466">
        <v>17920</v>
      </c>
      <c r="I67" s="466">
        <v>411</v>
      </c>
      <c r="K67" s="132"/>
      <c r="L67" s="133" t="s">
        <v>75</v>
      </c>
      <c r="M67" s="462">
        <v>588</v>
      </c>
      <c r="N67" s="462">
        <v>545</v>
      </c>
      <c r="O67" s="474">
        <f>100*(N67-M67)/M67</f>
        <v>-7.312925170068027</v>
      </c>
      <c r="P67" s="475">
        <f>100*N67/N$9</f>
        <v>0.6762289996773954</v>
      </c>
      <c r="Q67" s="462">
        <v>3630</v>
      </c>
      <c r="R67" s="462">
        <v>3787</v>
      </c>
      <c r="S67" s="474">
        <f>100*(R67-Q67)/Q67</f>
        <v>4.325068870523416</v>
      </c>
      <c r="T67" s="475">
        <f>100*R67/R$9</f>
        <v>0.6223398136431612</v>
      </c>
      <c r="V67" s="127"/>
      <c r="W67" s="127"/>
    </row>
    <row r="68" spans="1:20" ht="15" customHeight="1">
      <c r="A68" s="21" t="s">
        <v>337</v>
      </c>
      <c r="K68" s="21" t="s">
        <v>337</v>
      </c>
      <c r="M68" s="134"/>
      <c r="N68" s="134"/>
      <c r="O68" s="135"/>
      <c r="P68" s="135"/>
      <c r="Q68" s="134"/>
      <c r="R68" s="134"/>
      <c r="S68" s="134"/>
      <c r="T68" s="134"/>
    </row>
    <row r="69" spans="13:20" ht="15" customHeight="1">
      <c r="M69" s="136"/>
      <c r="N69" s="136"/>
      <c r="O69" s="137"/>
      <c r="P69" s="137"/>
      <c r="Q69" s="136"/>
      <c r="R69" s="136"/>
      <c r="S69" s="136"/>
      <c r="T69" s="136"/>
    </row>
    <row r="70" spans="13:20" ht="15" customHeight="1">
      <c r="M70" s="136"/>
      <c r="N70" s="136"/>
      <c r="O70" s="137"/>
      <c r="P70" s="137"/>
      <c r="Q70" s="136"/>
      <c r="R70" s="136"/>
      <c r="S70" s="136"/>
      <c r="T70" s="136"/>
    </row>
    <row r="71" spans="15:16" ht="15" customHeight="1">
      <c r="O71" s="138"/>
      <c r="P71" s="138"/>
    </row>
    <row r="72" spans="15:16" ht="14.25">
      <c r="O72" s="138"/>
      <c r="P72" s="138"/>
    </row>
    <row r="73" spans="15:16" ht="14.25">
      <c r="O73" s="138"/>
      <c r="P73" s="138"/>
    </row>
    <row r="74" spans="15:16" ht="14.25">
      <c r="O74" s="138"/>
      <c r="P74" s="138"/>
    </row>
    <row r="75" spans="15:16" ht="14.25">
      <c r="O75" s="138"/>
      <c r="P75" s="138"/>
    </row>
    <row r="76" spans="15:16" ht="14.25">
      <c r="O76" s="138"/>
      <c r="P76" s="138"/>
    </row>
    <row r="77" spans="15:16" ht="14.25">
      <c r="O77" s="138"/>
      <c r="P77" s="138"/>
    </row>
    <row r="78" spans="15:16" ht="14.25">
      <c r="O78" s="138"/>
      <c r="P78" s="138"/>
    </row>
    <row r="79" spans="15:16" ht="14.25">
      <c r="O79" s="138"/>
      <c r="P79" s="138"/>
    </row>
    <row r="80" spans="15:16" ht="14.25">
      <c r="O80" s="138"/>
      <c r="P80" s="138"/>
    </row>
    <row r="81" spans="15:16" ht="14.25">
      <c r="O81" s="138"/>
      <c r="P81" s="138"/>
    </row>
    <row r="82" spans="15:16" ht="14.25">
      <c r="O82" s="138"/>
      <c r="P82" s="138"/>
    </row>
    <row r="83" spans="15:16" ht="14.25">
      <c r="O83" s="138"/>
      <c r="P83" s="138"/>
    </row>
    <row r="84" spans="15:16" ht="14.25">
      <c r="O84" s="138"/>
      <c r="P84" s="138"/>
    </row>
    <row r="85" spans="15:16" ht="14.25">
      <c r="O85" s="138"/>
      <c r="P85" s="138"/>
    </row>
    <row r="86" spans="15:16" ht="14.25">
      <c r="O86" s="138"/>
      <c r="P86" s="138"/>
    </row>
    <row r="87" spans="15:16" ht="14.25">
      <c r="O87" s="138"/>
      <c r="P87" s="138"/>
    </row>
    <row r="88" spans="15:16" ht="14.25">
      <c r="O88" s="138"/>
      <c r="P88" s="138"/>
    </row>
    <row r="89" spans="15:16" ht="14.25">
      <c r="O89" s="138"/>
      <c r="P89" s="138"/>
    </row>
    <row r="90" spans="15:16" ht="14.25">
      <c r="O90" s="138"/>
      <c r="P90" s="138"/>
    </row>
    <row r="91" spans="15:16" ht="14.25">
      <c r="O91" s="138"/>
      <c r="P91" s="138"/>
    </row>
    <row r="92" spans="15:16" ht="14.25">
      <c r="O92" s="138"/>
      <c r="P92" s="138"/>
    </row>
    <row r="93" spans="15:16" ht="14.25">
      <c r="O93" s="138"/>
      <c r="P93" s="138"/>
    </row>
    <row r="94" spans="15:16" ht="14.25">
      <c r="O94" s="138"/>
      <c r="P94" s="138"/>
    </row>
    <row r="95" spans="15:16" ht="14.25">
      <c r="O95" s="138"/>
      <c r="P95" s="138"/>
    </row>
    <row r="96" spans="15:16" ht="14.25">
      <c r="O96" s="138"/>
      <c r="P96" s="138"/>
    </row>
  </sheetData>
  <sheetProtection/>
  <mergeCells count="66">
    <mergeCell ref="A50:I50"/>
    <mergeCell ref="I53:I54"/>
    <mergeCell ref="A57:B57"/>
    <mergeCell ref="K60:L60"/>
    <mergeCell ref="G52:I52"/>
    <mergeCell ref="H53:H54"/>
    <mergeCell ref="K66:L66"/>
    <mergeCell ref="A55:B55"/>
    <mergeCell ref="A56:B56"/>
    <mergeCell ref="G29:G30"/>
    <mergeCell ref="K52:L52"/>
    <mergeCell ref="A52:B54"/>
    <mergeCell ref="C52:C54"/>
    <mergeCell ref="D52:D54"/>
    <mergeCell ref="F52:F54"/>
    <mergeCell ref="G53:G54"/>
    <mergeCell ref="K23:L23"/>
    <mergeCell ref="A28:B30"/>
    <mergeCell ref="C28:C30"/>
    <mergeCell ref="D28:G28"/>
    <mergeCell ref="H28:H30"/>
    <mergeCell ref="K29:L29"/>
    <mergeCell ref="D29:D30"/>
    <mergeCell ref="E29:E30"/>
    <mergeCell ref="K14:L14"/>
    <mergeCell ref="K15:L15"/>
    <mergeCell ref="K16:L16"/>
    <mergeCell ref="K17:L17"/>
    <mergeCell ref="K18:L18"/>
    <mergeCell ref="K20:L20"/>
    <mergeCell ref="A2:T2"/>
    <mergeCell ref="K3:T3"/>
    <mergeCell ref="A5:B7"/>
    <mergeCell ref="C5:C7"/>
    <mergeCell ref="D5:G5"/>
    <mergeCell ref="H5:H7"/>
    <mergeCell ref="K5:L7"/>
    <mergeCell ref="M5:P5"/>
    <mergeCell ref="Q5:T5"/>
    <mergeCell ref="S6:S7"/>
    <mergeCell ref="O6:O7"/>
    <mergeCell ref="E6:E7"/>
    <mergeCell ref="D6:D7"/>
    <mergeCell ref="G6:G7"/>
    <mergeCell ref="N6:N7"/>
    <mergeCell ref="M6:M7"/>
    <mergeCell ref="K39:L39"/>
    <mergeCell ref="K46:L46"/>
    <mergeCell ref="A8:B8"/>
    <mergeCell ref="A9:B9"/>
    <mergeCell ref="A10:B10"/>
    <mergeCell ref="A31:B31"/>
    <mergeCell ref="A32:B32"/>
    <mergeCell ref="A33:B33"/>
    <mergeCell ref="K12:L12"/>
    <mergeCell ref="K13:L13"/>
    <mergeCell ref="A3:I3"/>
    <mergeCell ref="A26:I26"/>
    <mergeCell ref="E52:E54"/>
    <mergeCell ref="V6:W6"/>
    <mergeCell ref="K9:L9"/>
    <mergeCell ref="K11:L11"/>
    <mergeCell ref="R6:R7"/>
    <mergeCell ref="Q6:Q7"/>
    <mergeCell ref="T6:T7"/>
    <mergeCell ref="P6:P7"/>
  </mergeCells>
  <printOptions horizontalCentered="1"/>
  <pageMargins left="0.5118110236220472" right="0.5118110236220472" top="0.31496062992125984" bottom="0.11811023622047245" header="0.5118110236220472" footer="0.5118110236220472"/>
  <pageSetup fitToHeight="1" fitToWidth="1" horizontalDpi="300" verticalDpi="300" orientation="landscape" paperSize="8" scale="82" r:id="rId1"/>
  <ignoredErrors>
    <ignoredError sqref="C8 C11 C17 E8:I8 C31 E31:I31 C34:C43 C55 C58 C59:C67" formulaRange="1"/>
    <ignoredError sqref="C10 C33"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HT72"/>
  <sheetViews>
    <sheetView zoomScale="75" zoomScaleNormal="75" zoomScalePageLayoutView="0" workbookViewId="0" topLeftCell="A1">
      <selection activeCell="A3" sqref="A3:AB3"/>
    </sheetView>
  </sheetViews>
  <sheetFormatPr defaultColWidth="10.59765625" defaultRowHeight="15"/>
  <cols>
    <col min="1" max="1" width="2.59765625" style="2" customWidth="1"/>
    <col min="2" max="2" width="10.59765625" style="2" customWidth="1"/>
    <col min="3" max="6" width="9.59765625" style="2" customWidth="1"/>
    <col min="7" max="7" width="11.09765625" style="2" customWidth="1"/>
    <col min="8" max="8" width="10.59765625" style="2" customWidth="1"/>
    <col min="9" max="14" width="9.59765625" style="2" customWidth="1"/>
    <col min="15" max="16" width="9.8984375" style="2" customWidth="1"/>
    <col min="17" max="28" width="9.59765625" style="2" customWidth="1"/>
    <col min="29" max="16384" width="10.59765625" style="2" customWidth="1"/>
  </cols>
  <sheetData>
    <row r="1" spans="1:28" s="47" customFormat="1" ht="19.5" customHeight="1">
      <c r="A1" s="13" t="s">
        <v>78</v>
      </c>
      <c r="AB1" s="12" t="s">
        <v>79</v>
      </c>
    </row>
    <row r="2" spans="1:28" s="76" customFormat="1" ht="19.5" customHeight="1">
      <c r="A2" s="476" t="s">
        <v>334</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row>
    <row r="3" spans="1:28" s="76" customFormat="1" ht="19.5" customHeight="1">
      <c r="A3" s="477" t="s">
        <v>387</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row>
    <row r="4" spans="1:28" s="76" customFormat="1" ht="18" customHeight="1" thickBo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row>
    <row r="5" spans="1:28" s="76" customFormat="1" ht="16.5" customHeight="1">
      <c r="A5" s="281" t="s">
        <v>201</v>
      </c>
      <c r="B5" s="282"/>
      <c r="C5" s="269" t="s">
        <v>296</v>
      </c>
      <c r="D5" s="270"/>
      <c r="E5" s="269" t="s">
        <v>297</v>
      </c>
      <c r="F5" s="270"/>
      <c r="G5" s="269" t="s">
        <v>298</v>
      </c>
      <c r="H5" s="270"/>
      <c r="I5" s="269" t="s">
        <v>299</v>
      </c>
      <c r="J5" s="270"/>
      <c r="K5" s="269" t="s">
        <v>300</v>
      </c>
      <c r="L5" s="270"/>
      <c r="M5" s="269" t="s">
        <v>301</v>
      </c>
      <c r="N5" s="270"/>
      <c r="O5" s="275" t="s">
        <v>314</v>
      </c>
      <c r="P5" s="279"/>
      <c r="Q5" s="269" t="s">
        <v>302</v>
      </c>
      <c r="R5" s="270"/>
      <c r="S5" s="269" t="s">
        <v>81</v>
      </c>
      <c r="T5" s="270"/>
      <c r="U5" s="269" t="s">
        <v>303</v>
      </c>
      <c r="V5" s="270"/>
      <c r="W5" s="269" t="s">
        <v>304</v>
      </c>
      <c r="X5" s="270"/>
      <c r="Y5" s="269" t="s">
        <v>305</v>
      </c>
      <c r="Z5" s="270"/>
      <c r="AA5" s="275" t="s">
        <v>315</v>
      </c>
      <c r="AB5" s="276"/>
    </row>
    <row r="6" spans="1:28" s="76" customFormat="1" ht="16.5" customHeight="1">
      <c r="A6" s="283"/>
      <c r="B6" s="284"/>
      <c r="C6" s="271"/>
      <c r="D6" s="272"/>
      <c r="E6" s="271"/>
      <c r="F6" s="272"/>
      <c r="G6" s="271"/>
      <c r="H6" s="272"/>
      <c r="I6" s="271"/>
      <c r="J6" s="272"/>
      <c r="K6" s="271"/>
      <c r="L6" s="272"/>
      <c r="M6" s="271"/>
      <c r="N6" s="272"/>
      <c r="O6" s="277"/>
      <c r="P6" s="280"/>
      <c r="Q6" s="271"/>
      <c r="R6" s="272"/>
      <c r="S6" s="271"/>
      <c r="T6" s="272"/>
      <c r="U6" s="271"/>
      <c r="V6" s="272"/>
      <c r="W6" s="271"/>
      <c r="X6" s="272"/>
      <c r="Y6" s="271"/>
      <c r="Z6" s="272"/>
      <c r="AA6" s="277"/>
      <c r="AB6" s="278"/>
    </row>
    <row r="7" spans="1:28" s="76" customFormat="1" ht="16.5" customHeight="1">
      <c r="A7" s="283"/>
      <c r="B7" s="284"/>
      <c r="C7" s="267" t="s">
        <v>135</v>
      </c>
      <c r="D7" s="267" t="s">
        <v>136</v>
      </c>
      <c r="E7" s="267" t="s">
        <v>135</v>
      </c>
      <c r="F7" s="267" t="s">
        <v>136</v>
      </c>
      <c r="G7" s="267" t="s">
        <v>135</v>
      </c>
      <c r="H7" s="267" t="s">
        <v>136</v>
      </c>
      <c r="I7" s="267" t="s">
        <v>135</v>
      </c>
      <c r="J7" s="267" t="s">
        <v>136</v>
      </c>
      <c r="K7" s="267" t="s">
        <v>135</v>
      </c>
      <c r="L7" s="267" t="s">
        <v>136</v>
      </c>
      <c r="M7" s="267" t="s">
        <v>135</v>
      </c>
      <c r="N7" s="267" t="s">
        <v>136</v>
      </c>
      <c r="O7" s="267" t="s">
        <v>135</v>
      </c>
      <c r="P7" s="267" t="s">
        <v>136</v>
      </c>
      <c r="Q7" s="267" t="s">
        <v>135</v>
      </c>
      <c r="R7" s="267" t="s">
        <v>136</v>
      </c>
      <c r="S7" s="267" t="s">
        <v>135</v>
      </c>
      <c r="T7" s="267" t="s">
        <v>136</v>
      </c>
      <c r="U7" s="267" t="s">
        <v>135</v>
      </c>
      <c r="V7" s="267" t="s">
        <v>136</v>
      </c>
      <c r="W7" s="267" t="s">
        <v>135</v>
      </c>
      <c r="X7" s="267" t="s">
        <v>136</v>
      </c>
      <c r="Y7" s="267" t="s">
        <v>135</v>
      </c>
      <c r="Z7" s="267" t="s">
        <v>136</v>
      </c>
      <c r="AA7" s="267" t="s">
        <v>135</v>
      </c>
      <c r="AB7" s="292" t="s">
        <v>136</v>
      </c>
    </row>
    <row r="8" spans="1:28" s="76" customFormat="1" ht="16.5" customHeight="1">
      <c r="A8" s="285"/>
      <c r="B8" s="286"/>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77"/>
    </row>
    <row r="9" spans="1:28" s="76" customFormat="1" ht="16.5" customHeight="1">
      <c r="A9" s="96"/>
      <c r="B9" s="101"/>
      <c r="C9" s="96"/>
      <c r="D9" s="97" t="s">
        <v>82</v>
      </c>
      <c r="E9" s="96"/>
      <c r="F9" s="97" t="s">
        <v>82</v>
      </c>
      <c r="G9" s="96"/>
      <c r="H9" s="97" t="s">
        <v>82</v>
      </c>
      <c r="I9" s="96"/>
      <c r="J9" s="97" t="s">
        <v>82</v>
      </c>
      <c r="K9" s="96"/>
      <c r="L9" s="97" t="s">
        <v>82</v>
      </c>
      <c r="M9" s="96"/>
      <c r="N9" s="97" t="s">
        <v>82</v>
      </c>
      <c r="O9" s="96"/>
      <c r="P9" s="97" t="s">
        <v>82</v>
      </c>
      <c r="Q9" s="96"/>
      <c r="R9" s="97" t="s">
        <v>82</v>
      </c>
      <c r="S9" s="96"/>
      <c r="T9" s="97" t="s">
        <v>82</v>
      </c>
      <c r="U9" s="96"/>
      <c r="V9" s="97" t="s">
        <v>82</v>
      </c>
      <c r="W9" s="96"/>
      <c r="X9" s="97" t="s">
        <v>82</v>
      </c>
      <c r="Y9" s="96"/>
      <c r="Z9" s="97" t="s">
        <v>82</v>
      </c>
      <c r="AA9" s="96"/>
      <c r="AB9" s="97" t="s">
        <v>82</v>
      </c>
    </row>
    <row r="10" spans="1:28" s="76" customFormat="1" ht="16.5" customHeight="1">
      <c r="A10" s="287" t="s">
        <v>295</v>
      </c>
      <c r="B10" s="288"/>
      <c r="C10" s="478">
        <f>SUM(E10,G10)</f>
        <v>81479</v>
      </c>
      <c r="D10" s="478">
        <f>SUM(F10,H10)</f>
        <v>560927</v>
      </c>
      <c r="E10" s="478">
        <v>218</v>
      </c>
      <c r="F10" s="478">
        <v>2702</v>
      </c>
      <c r="G10" s="478">
        <f>SUM(I10,K10,M10,O10,Q10,S10,U10,W10,Y10,AA10)</f>
        <v>81261</v>
      </c>
      <c r="H10" s="478">
        <f>SUM(J10,L10,N10,P10,R10,T10,V10,X10,Z10,AB10)</f>
        <v>558225</v>
      </c>
      <c r="I10" s="478">
        <v>64</v>
      </c>
      <c r="J10" s="478">
        <v>688</v>
      </c>
      <c r="K10" s="478">
        <v>8182</v>
      </c>
      <c r="L10" s="478">
        <v>53326</v>
      </c>
      <c r="M10" s="478">
        <v>15355</v>
      </c>
      <c r="N10" s="478">
        <v>144443</v>
      </c>
      <c r="O10" s="478">
        <v>134</v>
      </c>
      <c r="P10" s="478">
        <v>2449</v>
      </c>
      <c r="Q10" s="478">
        <v>1962</v>
      </c>
      <c r="R10" s="478">
        <v>32166</v>
      </c>
      <c r="S10" s="478">
        <v>32545</v>
      </c>
      <c r="T10" s="478">
        <v>151939</v>
      </c>
      <c r="U10" s="478">
        <v>1171</v>
      </c>
      <c r="V10" s="478">
        <v>17697</v>
      </c>
      <c r="W10" s="478">
        <v>2277</v>
      </c>
      <c r="X10" s="478">
        <v>5377</v>
      </c>
      <c r="Y10" s="478">
        <v>18940</v>
      </c>
      <c r="Z10" s="478">
        <v>132002</v>
      </c>
      <c r="AA10" s="478">
        <v>631</v>
      </c>
      <c r="AB10" s="478">
        <v>18138</v>
      </c>
    </row>
    <row r="11" spans="1:28" s="76" customFormat="1" ht="16.5" customHeight="1">
      <c r="A11" s="289" t="s">
        <v>313</v>
      </c>
      <c r="B11" s="290"/>
      <c r="C11" s="478">
        <f aca="true" t="shared" si="0" ref="C11:L11">SUM(C14)</f>
        <v>80594</v>
      </c>
      <c r="D11" s="478">
        <f t="shared" si="0"/>
        <v>608510</v>
      </c>
      <c r="E11" s="478">
        <f t="shared" si="0"/>
        <v>204</v>
      </c>
      <c r="F11" s="478">
        <f t="shared" si="0"/>
        <v>2816</v>
      </c>
      <c r="G11" s="478">
        <f t="shared" si="0"/>
        <v>80390</v>
      </c>
      <c r="H11" s="478">
        <f t="shared" si="0"/>
        <v>605694</v>
      </c>
      <c r="I11" s="478">
        <f t="shared" si="0"/>
        <v>61</v>
      </c>
      <c r="J11" s="478">
        <f t="shared" si="0"/>
        <v>639</v>
      </c>
      <c r="K11" s="478">
        <f t="shared" si="0"/>
        <v>8273</v>
      </c>
      <c r="L11" s="478">
        <f t="shared" si="0"/>
        <v>56009</v>
      </c>
      <c r="M11" s="478">
        <f aca="true" t="shared" si="1" ref="M11:AB11">SUM(M14)</f>
        <v>14399</v>
      </c>
      <c r="N11" s="478">
        <f t="shared" si="1"/>
        <v>153815</v>
      </c>
      <c r="O11" s="478">
        <f t="shared" si="1"/>
        <v>118</v>
      </c>
      <c r="P11" s="478">
        <f t="shared" si="1"/>
        <v>2272</v>
      </c>
      <c r="Q11" s="478">
        <f t="shared" si="1"/>
        <v>2080</v>
      </c>
      <c r="R11" s="478">
        <f t="shared" si="1"/>
        <v>33738</v>
      </c>
      <c r="S11" s="478">
        <f t="shared" si="1"/>
        <v>31148</v>
      </c>
      <c r="T11" s="478">
        <f t="shared" si="1"/>
        <v>160496</v>
      </c>
      <c r="U11" s="478">
        <f t="shared" si="1"/>
        <v>1259</v>
      </c>
      <c r="V11" s="478">
        <f t="shared" si="1"/>
        <v>18840</v>
      </c>
      <c r="W11" s="478">
        <f t="shared" si="1"/>
        <v>2470</v>
      </c>
      <c r="X11" s="478">
        <f t="shared" si="1"/>
        <v>6271</v>
      </c>
      <c r="Y11" s="478">
        <f t="shared" si="1"/>
        <v>19957</v>
      </c>
      <c r="Z11" s="478">
        <f t="shared" si="1"/>
        <v>155283</v>
      </c>
      <c r="AA11" s="478">
        <f t="shared" si="1"/>
        <v>625</v>
      </c>
      <c r="AB11" s="478">
        <f t="shared" si="1"/>
        <v>18331</v>
      </c>
    </row>
    <row r="12" spans="1:33" s="76" customFormat="1" ht="16.5" customHeight="1">
      <c r="A12" s="293" t="s">
        <v>340</v>
      </c>
      <c r="B12" s="294"/>
      <c r="C12" s="479">
        <f aca="true" t="shared" si="2" ref="C12:L12">100*(C11-C10)/C10</f>
        <v>-1.0861694424330195</v>
      </c>
      <c r="D12" s="479">
        <f t="shared" si="2"/>
        <v>8.48292202015592</v>
      </c>
      <c r="E12" s="479">
        <f t="shared" si="2"/>
        <v>-6.422018348623853</v>
      </c>
      <c r="F12" s="479">
        <f t="shared" si="2"/>
        <v>4.219096965210955</v>
      </c>
      <c r="G12" s="479">
        <f t="shared" si="2"/>
        <v>-1.0718548873383296</v>
      </c>
      <c r="H12" s="479">
        <f t="shared" si="2"/>
        <v>8.503560392314927</v>
      </c>
      <c r="I12" s="479">
        <f t="shared" si="2"/>
        <v>-4.6875</v>
      </c>
      <c r="J12" s="479">
        <f t="shared" si="2"/>
        <v>-7.122093023255814</v>
      </c>
      <c r="K12" s="479">
        <f t="shared" si="2"/>
        <v>1.1121975067220728</v>
      </c>
      <c r="L12" s="479">
        <f t="shared" si="2"/>
        <v>5.0313168060608335</v>
      </c>
      <c r="M12" s="479">
        <f aca="true" t="shared" si="3" ref="M12:AB12">100*(M11-M10)/M10</f>
        <v>-6.225985021165744</v>
      </c>
      <c r="N12" s="479">
        <f t="shared" si="3"/>
        <v>6.488372576033453</v>
      </c>
      <c r="O12" s="480">
        <f t="shared" si="3"/>
        <v>-11.940298507462687</v>
      </c>
      <c r="P12" s="479">
        <f t="shared" si="3"/>
        <v>-7.227439771335239</v>
      </c>
      <c r="Q12" s="479">
        <f t="shared" si="3"/>
        <v>6.014271151885831</v>
      </c>
      <c r="R12" s="479">
        <f t="shared" si="3"/>
        <v>4.887147920164148</v>
      </c>
      <c r="S12" s="479">
        <f t="shared" si="3"/>
        <v>-4.292518051928099</v>
      </c>
      <c r="T12" s="479">
        <f t="shared" si="3"/>
        <v>5.631865419675001</v>
      </c>
      <c r="U12" s="479">
        <f t="shared" si="3"/>
        <v>7.514944491887276</v>
      </c>
      <c r="V12" s="479">
        <f t="shared" si="3"/>
        <v>6.458721817257162</v>
      </c>
      <c r="W12" s="479">
        <f t="shared" si="3"/>
        <v>8.476064997804128</v>
      </c>
      <c r="X12" s="479">
        <f t="shared" si="3"/>
        <v>16.626371582666916</v>
      </c>
      <c r="Y12" s="479">
        <f t="shared" si="3"/>
        <v>5.3695881731784585</v>
      </c>
      <c r="Z12" s="479">
        <f t="shared" si="3"/>
        <v>17.636853987060803</v>
      </c>
      <c r="AA12" s="481">
        <f t="shared" si="3"/>
        <v>-0.9508716323296355</v>
      </c>
      <c r="AB12" s="481">
        <f t="shared" si="3"/>
        <v>1.0640643951924138</v>
      </c>
      <c r="AC12" s="102"/>
      <c r="AD12" s="102"/>
      <c r="AE12" s="102"/>
      <c r="AF12" s="102"/>
      <c r="AG12" s="102"/>
    </row>
    <row r="13" spans="1:28" s="76" customFormat="1" ht="15" customHeight="1">
      <c r="A13" s="103"/>
      <c r="B13" s="104"/>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row>
    <row r="14" spans="1:228" s="151" customFormat="1" ht="16.5" customHeight="1">
      <c r="A14" s="273" t="s">
        <v>83</v>
      </c>
      <c r="B14" s="274"/>
      <c r="C14" s="483">
        <f aca="true" t="shared" si="4" ref="C14:J14">SUM(C15:C22,C24,C27,C33,C43,C50,C56,C64,C70)</f>
        <v>80594</v>
      </c>
      <c r="D14" s="483">
        <f t="shared" si="4"/>
        <v>608510</v>
      </c>
      <c r="E14" s="483">
        <f t="shared" si="4"/>
        <v>204</v>
      </c>
      <c r="F14" s="483">
        <f t="shared" si="4"/>
        <v>2816</v>
      </c>
      <c r="G14" s="483">
        <f t="shared" si="4"/>
        <v>80390</v>
      </c>
      <c r="H14" s="483">
        <f t="shared" si="4"/>
        <v>605694</v>
      </c>
      <c r="I14" s="483">
        <f t="shared" si="4"/>
        <v>61</v>
      </c>
      <c r="J14" s="483">
        <f t="shared" si="4"/>
        <v>639</v>
      </c>
      <c r="K14" s="483">
        <f aca="true" t="shared" si="5" ref="K14:AB14">SUM(K15:K22,K24,K27,K33,K43,K50,K56,K64,K70)</f>
        <v>8273</v>
      </c>
      <c r="L14" s="483">
        <f t="shared" si="5"/>
        <v>56009</v>
      </c>
      <c r="M14" s="483">
        <f t="shared" si="5"/>
        <v>14399</v>
      </c>
      <c r="N14" s="483">
        <f t="shared" si="5"/>
        <v>153815</v>
      </c>
      <c r="O14" s="483">
        <f t="shared" si="5"/>
        <v>118</v>
      </c>
      <c r="P14" s="483">
        <f t="shared" si="5"/>
        <v>2272</v>
      </c>
      <c r="Q14" s="483">
        <f t="shared" si="5"/>
        <v>2080</v>
      </c>
      <c r="R14" s="483">
        <f t="shared" si="5"/>
        <v>33738</v>
      </c>
      <c r="S14" s="483">
        <f t="shared" si="5"/>
        <v>31148</v>
      </c>
      <c r="T14" s="483">
        <f t="shared" si="5"/>
        <v>160496</v>
      </c>
      <c r="U14" s="483">
        <f t="shared" si="5"/>
        <v>1259</v>
      </c>
      <c r="V14" s="483">
        <f t="shared" si="5"/>
        <v>18840</v>
      </c>
      <c r="W14" s="483">
        <f t="shared" si="5"/>
        <v>2470</v>
      </c>
      <c r="X14" s="483">
        <f t="shared" si="5"/>
        <v>6271</v>
      </c>
      <c r="Y14" s="483">
        <f t="shared" si="5"/>
        <v>19957</v>
      </c>
      <c r="Z14" s="483">
        <f t="shared" si="5"/>
        <v>155283</v>
      </c>
      <c r="AA14" s="484">
        <f t="shared" si="5"/>
        <v>625</v>
      </c>
      <c r="AB14" s="484">
        <f t="shared" si="5"/>
        <v>18331</v>
      </c>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row>
    <row r="15" spans="1:228" s="151" customFormat="1" ht="16.5" customHeight="1">
      <c r="A15" s="273" t="s">
        <v>84</v>
      </c>
      <c r="B15" s="274"/>
      <c r="C15" s="483">
        <f>SUM(E15,G15)</f>
        <v>32939</v>
      </c>
      <c r="D15" s="483">
        <f>SUM(F15,H15)</f>
        <v>268077</v>
      </c>
      <c r="E15" s="483">
        <v>31</v>
      </c>
      <c r="F15" s="483">
        <v>260</v>
      </c>
      <c r="G15" s="483">
        <f>SUM(I15,K15,M15,O15,Q15,S15,U15,W15,Y15,AA15)</f>
        <v>32908</v>
      </c>
      <c r="H15" s="483">
        <f>SUM(J15,L15,N15,P15,R15,T15,V15,X15,Z15,AB15)</f>
        <v>267817</v>
      </c>
      <c r="I15" s="483">
        <v>14</v>
      </c>
      <c r="J15" s="483">
        <v>178</v>
      </c>
      <c r="K15" s="483">
        <v>3098</v>
      </c>
      <c r="L15" s="483">
        <v>25403</v>
      </c>
      <c r="M15" s="483">
        <v>3503</v>
      </c>
      <c r="N15" s="483">
        <v>39246</v>
      </c>
      <c r="O15" s="483">
        <v>21</v>
      </c>
      <c r="P15" s="483">
        <v>891</v>
      </c>
      <c r="Q15" s="483">
        <v>968</v>
      </c>
      <c r="R15" s="483">
        <v>18188</v>
      </c>
      <c r="S15" s="483">
        <v>14483</v>
      </c>
      <c r="T15" s="483">
        <v>88166</v>
      </c>
      <c r="U15" s="483">
        <v>673</v>
      </c>
      <c r="V15" s="483">
        <v>12188</v>
      </c>
      <c r="W15" s="483">
        <v>1582</v>
      </c>
      <c r="X15" s="483">
        <v>4510</v>
      </c>
      <c r="Y15" s="483">
        <v>8419</v>
      </c>
      <c r="Z15" s="483">
        <v>70419</v>
      </c>
      <c r="AA15" s="483">
        <v>147</v>
      </c>
      <c r="AB15" s="483">
        <v>8628</v>
      </c>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row>
    <row r="16" spans="1:228" s="144" customFormat="1" ht="16.5" customHeight="1">
      <c r="A16" s="273" t="s">
        <v>85</v>
      </c>
      <c r="B16" s="274"/>
      <c r="C16" s="483">
        <f aca="true" t="shared" si="6" ref="C16:D22">SUM(E16,G16)</f>
        <v>4054</v>
      </c>
      <c r="D16" s="483">
        <f t="shared" si="6"/>
        <v>29995</v>
      </c>
      <c r="E16" s="483">
        <v>6</v>
      </c>
      <c r="F16" s="483">
        <v>168</v>
      </c>
      <c r="G16" s="483">
        <f aca="true" t="shared" si="7" ref="G16:G22">SUM(I16,K16,M16,O16,Q16,S16,U16,W16,Y16,AA16)</f>
        <v>4048</v>
      </c>
      <c r="H16" s="483">
        <f aca="true" t="shared" si="8" ref="H16:H22">SUM(J16,L16,N16,P16,R16,T16,V16,X16,Z16,AB16)</f>
        <v>29827</v>
      </c>
      <c r="I16" s="483">
        <v>6</v>
      </c>
      <c r="J16" s="483">
        <v>30</v>
      </c>
      <c r="K16" s="483">
        <v>394</v>
      </c>
      <c r="L16" s="483">
        <v>2858</v>
      </c>
      <c r="M16" s="483">
        <v>423</v>
      </c>
      <c r="N16" s="483">
        <v>5858</v>
      </c>
      <c r="O16" s="483">
        <v>7</v>
      </c>
      <c r="P16" s="483">
        <v>220</v>
      </c>
      <c r="Q16" s="483">
        <v>107</v>
      </c>
      <c r="R16" s="483">
        <v>1896</v>
      </c>
      <c r="S16" s="483">
        <v>1755</v>
      </c>
      <c r="T16" s="483">
        <v>7625</v>
      </c>
      <c r="U16" s="483">
        <v>73</v>
      </c>
      <c r="V16" s="483">
        <v>835</v>
      </c>
      <c r="W16" s="483">
        <v>127</v>
      </c>
      <c r="X16" s="483">
        <v>229</v>
      </c>
      <c r="Y16" s="483">
        <v>1109</v>
      </c>
      <c r="Z16" s="483">
        <v>9469</v>
      </c>
      <c r="AA16" s="483">
        <v>47</v>
      </c>
      <c r="AB16" s="483">
        <v>807</v>
      </c>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c r="HC16" s="150"/>
      <c r="HD16" s="150"/>
      <c r="HE16" s="150"/>
      <c r="HF16" s="150"/>
      <c r="HG16" s="150"/>
      <c r="HH16" s="150"/>
      <c r="HI16" s="150"/>
      <c r="HJ16" s="150"/>
      <c r="HK16" s="150"/>
      <c r="HL16" s="150"/>
      <c r="HM16" s="150"/>
      <c r="HN16" s="150"/>
      <c r="HO16" s="150"/>
      <c r="HP16" s="150"/>
      <c r="HQ16" s="150"/>
      <c r="HR16" s="150"/>
      <c r="HS16" s="150"/>
      <c r="HT16" s="150"/>
    </row>
    <row r="17" spans="1:228" s="144" customFormat="1" ht="16.5" customHeight="1">
      <c r="A17" s="273" t="s">
        <v>86</v>
      </c>
      <c r="B17" s="274"/>
      <c r="C17" s="483">
        <f t="shared" si="6"/>
        <v>7917</v>
      </c>
      <c r="D17" s="483">
        <f t="shared" si="6"/>
        <v>58196</v>
      </c>
      <c r="E17" s="483">
        <v>10</v>
      </c>
      <c r="F17" s="483">
        <v>39</v>
      </c>
      <c r="G17" s="483">
        <f t="shared" si="7"/>
        <v>7907</v>
      </c>
      <c r="H17" s="483">
        <f t="shared" si="8"/>
        <v>58157</v>
      </c>
      <c r="I17" s="483">
        <v>1</v>
      </c>
      <c r="J17" s="483">
        <v>11</v>
      </c>
      <c r="K17" s="483">
        <v>789</v>
      </c>
      <c r="L17" s="483">
        <v>4185</v>
      </c>
      <c r="M17" s="483">
        <v>2075</v>
      </c>
      <c r="N17" s="483">
        <v>19762</v>
      </c>
      <c r="O17" s="483">
        <v>6</v>
      </c>
      <c r="P17" s="483">
        <v>229</v>
      </c>
      <c r="Q17" s="483">
        <v>153</v>
      </c>
      <c r="R17" s="483">
        <v>3279</v>
      </c>
      <c r="S17" s="483">
        <v>2745</v>
      </c>
      <c r="T17" s="483">
        <v>13110</v>
      </c>
      <c r="U17" s="483">
        <v>134</v>
      </c>
      <c r="V17" s="483">
        <v>1421</v>
      </c>
      <c r="W17" s="483">
        <v>229</v>
      </c>
      <c r="X17" s="483">
        <v>437</v>
      </c>
      <c r="Y17" s="483">
        <v>1725</v>
      </c>
      <c r="Z17" s="483">
        <v>12986</v>
      </c>
      <c r="AA17" s="483">
        <v>50</v>
      </c>
      <c r="AB17" s="483">
        <v>2737</v>
      </c>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c r="HA17" s="150"/>
      <c r="HB17" s="150"/>
      <c r="HC17" s="150"/>
      <c r="HD17" s="150"/>
      <c r="HE17" s="150"/>
      <c r="HF17" s="150"/>
      <c r="HG17" s="150"/>
      <c r="HH17" s="150"/>
      <c r="HI17" s="150"/>
      <c r="HJ17" s="150"/>
      <c r="HK17" s="150"/>
      <c r="HL17" s="150"/>
      <c r="HM17" s="150"/>
      <c r="HN17" s="150"/>
      <c r="HO17" s="150"/>
      <c r="HP17" s="150"/>
      <c r="HQ17" s="150"/>
      <c r="HR17" s="150"/>
      <c r="HS17" s="150"/>
      <c r="HT17" s="150"/>
    </row>
    <row r="18" spans="1:228" s="144" customFormat="1" ht="16.5" customHeight="1">
      <c r="A18" s="273" t="s">
        <v>87</v>
      </c>
      <c r="B18" s="274"/>
      <c r="C18" s="483">
        <f t="shared" si="6"/>
        <v>2303</v>
      </c>
      <c r="D18" s="483">
        <f t="shared" si="6"/>
        <v>12990</v>
      </c>
      <c r="E18" s="483">
        <v>10</v>
      </c>
      <c r="F18" s="483">
        <v>236</v>
      </c>
      <c r="G18" s="483">
        <f t="shared" si="7"/>
        <v>2293</v>
      </c>
      <c r="H18" s="483">
        <f t="shared" si="8"/>
        <v>12754</v>
      </c>
      <c r="I18" s="483">
        <v>1</v>
      </c>
      <c r="J18" s="483">
        <v>7</v>
      </c>
      <c r="K18" s="483">
        <v>140</v>
      </c>
      <c r="L18" s="483">
        <v>1356</v>
      </c>
      <c r="M18" s="483">
        <v>675</v>
      </c>
      <c r="N18" s="483">
        <v>3687</v>
      </c>
      <c r="O18" s="483">
        <v>5</v>
      </c>
      <c r="P18" s="483">
        <v>72</v>
      </c>
      <c r="Q18" s="483">
        <v>45</v>
      </c>
      <c r="R18" s="483">
        <v>501</v>
      </c>
      <c r="S18" s="483">
        <v>776</v>
      </c>
      <c r="T18" s="483">
        <v>2830</v>
      </c>
      <c r="U18" s="483">
        <v>21</v>
      </c>
      <c r="V18" s="483">
        <v>275</v>
      </c>
      <c r="W18" s="483">
        <v>12</v>
      </c>
      <c r="X18" s="483">
        <v>21</v>
      </c>
      <c r="Y18" s="483">
        <v>581</v>
      </c>
      <c r="Z18" s="483">
        <v>3350</v>
      </c>
      <c r="AA18" s="483">
        <v>37</v>
      </c>
      <c r="AB18" s="483">
        <v>655</v>
      </c>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row>
    <row r="19" spans="1:228" s="144" customFormat="1" ht="16.5" customHeight="1">
      <c r="A19" s="273" t="s">
        <v>88</v>
      </c>
      <c r="B19" s="274"/>
      <c r="C19" s="483">
        <f t="shared" si="6"/>
        <v>1665</v>
      </c>
      <c r="D19" s="483">
        <f t="shared" si="6"/>
        <v>10132</v>
      </c>
      <c r="E19" s="483">
        <v>13</v>
      </c>
      <c r="F19" s="483">
        <v>200</v>
      </c>
      <c r="G19" s="483">
        <f t="shared" si="7"/>
        <v>1652</v>
      </c>
      <c r="H19" s="483">
        <f t="shared" si="8"/>
        <v>9932</v>
      </c>
      <c r="I19" s="483">
        <v>2</v>
      </c>
      <c r="J19" s="483">
        <v>8</v>
      </c>
      <c r="K19" s="483">
        <v>171</v>
      </c>
      <c r="L19" s="483">
        <v>1331</v>
      </c>
      <c r="M19" s="483">
        <v>196</v>
      </c>
      <c r="N19" s="483">
        <v>2715</v>
      </c>
      <c r="O19" s="483">
        <v>8</v>
      </c>
      <c r="P19" s="483">
        <v>119</v>
      </c>
      <c r="Q19" s="483">
        <v>59</v>
      </c>
      <c r="R19" s="483">
        <v>435</v>
      </c>
      <c r="S19" s="483">
        <v>672</v>
      </c>
      <c r="T19" s="483">
        <v>2145</v>
      </c>
      <c r="U19" s="483">
        <v>18</v>
      </c>
      <c r="V19" s="483">
        <v>219</v>
      </c>
      <c r="W19" s="483">
        <v>1</v>
      </c>
      <c r="X19" s="483">
        <v>2</v>
      </c>
      <c r="Y19" s="483">
        <v>498</v>
      </c>
      <c r="Z19" s="483">
        <v>2602</v>
      </c>
      <c r="AA19" s="483">
        <v>27</v>
      </c>
      <c r="AB19" s="483">
        <v>356</v>
      </c>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c r="EX19" s="150"/>
      <c r="EY19" s="150"/>
      <c r="EZ19" s="150"/>
      <c r="FA19" s="150"/>
      <c r="FB19" s="150"/>
      <c r="FC19" s="150"/>
      <c r="FD19" s="150"/>
      <c r="FE19" s="150"/>
      <c r="FF19" s="150"/>
      <c r="FG19" s="150"/>
      <c r="FH19" s="150"/>
      <c r="FI19" s="150"/>
      <c r="FJ19" s="150"/>
      <c r="FK19" s="150"/>
      <c r="FL19" s="150"/>
      <c r="FM19" s="150"/>
      <c r="FN19" s="150"/>
      <c r="FO19" s="150"/>
      <c r="FP19" s="150"/>
      <c r="FQ19" s="150"/>
      <c r="FR19" s="150"/>
      <c r="FS19" s="150"/>
      <c r="FT19" s="150"/>
      <c r="FU19" s="150"/>
      <c r="FV19" s="150"/>
      <c r="FW19" s="150"/>
      <c r="FX19" s="150"/>
      <c r="FY19" s="150"/>
      <c r="FZ19" s="150"/>
      <c r="GA19" s="150"/>
      <c r="GB19" s="150"/>
      <c r="GC19" s="150"/>
      <c r="GD19" s="150"/>
      <c r="GE19" s="150"/>
      <c r="GF19" s="150"/>
      <c r="GG19" s="150"/>
      <c r="GH19" s="150"/>
      <c r="GI19" s="150"/>
      <c r="GJ19" s="150"/>
      <c r="GK19" s="150"/>
      <c r="GL19" s="150"/>
      <c r="GM19" s="150"/>
      <c r="GN19" s="150"/>
      <c r="GO19" s="150"/>
      <c r="GP19" s="150"/>
      <c r="GQ19" s="150"/>
      <c r="GR19" s="150"/>
      <c r="GS19" s="150"/>
      <c r="GT19" s="150"/>
      <c r="GU19" s="150"/>
      <c r="GV19" s="150"/>
      <c r="GW19" s="150"/>
      <c r="GX19" s="150"/>
      <c r="GY19" s="150"/>
      <c r="GZ19" s="150"/>
      <c r="HA19" s="150"/>
      <c r="HB19" s="150"/>
      <c r="HC19" s="150"/>
      <c r="HD19" s="150"/>
      <c r="HE19" s="150"/>
      <c r="HF19" s="150"/>
      <c r="HG19" s="150"/>
      <c r="HH19" s="150"/>
      <c r="HI19" s="150"/>
      <c r="HJ19" s="150"/>
      <c r="HK19" s="150"/>
      <c r="HL19" s="150"/>
      <c r="HM19" s="150"/>
      <c r="HN19" s="150"/>
      <c r="HO19" s="150"/>
      <c r="HP19" s="150"/>
      <c r="HQ19" s="150"/>
      <c r="HR19" s="150"/>
      <c r="HS19" s="150"/>
      <c r="HT19" s="150"/>
    </row>
    <row r="20" spans="1:228" s="144" customFormat="1" ht="16.5" customHeight="1">
      <c r="A20" s="273" t="s">
        <v>89</v>
      </c>
      <c r="B20" s="274"/>
      <c r="C20" s="483">
        <f t="shared" si="6"/>
        <v>4812</v>
      </c>
      <c r="D20" s="483">
        <f t="shared" si="6"/>
        <v>36484</v>
      </c>
      <c r="E20" s="483">
        <v>3</v>
      </c>
      <c r="F20" s="483">
        <v>51</v>
      </c>
      <c r="G20" s="483">
        <f t="shared" si="7"/>
        <v>4809</v>
      </c>
      <c r="H20" s="483">
        <f t="shared" si="8"/>
        <v>36433</v>
      </c>
      <c r="I20" s="483">
        <v>2</v>
      </c>
      <c r="J20" s="483">
        <v>7</v>
      </c>
      <c r="K20" s="483">
        <v>415</v>
      </c>
      <c r="L20" s="483">
        <v>2180</v>
      </c>
      <c r="M20" s="483">
        <v>953</v>
      </c>
      <c r="N20" s="483">
        <v>9432</v>
      </c>
      <c r="O20" s="483">
        <v>5</v>
      </c>
      <c r="P20" s="483">
        <v>109</v>
      </c>
      <c r="Q20" s="483">
        <v>76</v>
      </c>
      <c r="R20" s="483">
        <v>1088</v>
      </c>
      <c r="S20" s="483">
        <v>1923</v>
      </c>
      <c r="T20" s="483">
        <v>8596</v>
      </c>
      <c r="U20" s="483">
        <v>55</v>
      </c>
      <c r="V20" s="483">
        <v>753</v>
      </c>
      <c r="W20" s="483">
        <v>163</v>
      </c>
      <c r="X20" s="483">
        <v>301</v>
      </c>
      <c r="Y20" s="483">
        <v>1190</v>
      </c>
      <c r="Z20" s="483">
        <v>13463</v>
      </c>
      <c r="AA20" s="483">
        <v>27</v>
      </c>
      <c r="AB20" s="483">
        <v>504</v>
      </c>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50"/>
      <c r="GO20" s="150"/>
      <c r="GP20" s="150"/>
      <c r="GQ20" s="150"/>
      <c r="GR20" s="150"/>
      <c r="GS20" s="150"/>
      <c r="GT20" s="150"/>
      <c r="GU20" s="150"/>
      <c r="GV20" s="150"/>
      <c r="GW20" s="150"/>
      <c r="GX20" s="150"/>
      <c r="GY20" s="150"/>
      <c r="GZ20" s="150"/>
      <c r="HA20" s="150"/>
      <c r="HB20" s="150"/>
      <c r="HC20" s="150"/>
      <c r="HD20" s="150"/>
      <c r="HE20" s="150"/>
      <c r="HF20" s="150"/>
      <c r="HG20" s="150"/>
      <c r="HH20" s="150"/>
      <c r="HI20" s="150"/>
      <c r="HJ20" s="150"/>
      <c r="HK20" s="150"/>
      <c r="HL20" s="150"/>
      <c r="HM20" s="150"/>
      <c r="HN20" s="150"/>
      <c r="HO20" s="150"/>
      <c r="HP20" s="150"/>
      <c r="HQ20" s="150"/>
      <c r="HR20" s="150"/>
      <c r="HS20" s="150"/>
      <c r="HT20" s="150"/>
    </row>
    <row r="21" spans="1:228" s="151" customFormat="1" ht="16.5" customHeight="1">
      <c r="A21" s="273" t="s">
        <v>90</v>
      </c>
      <c r="B21" s="274"/>
      <c r="C21" s="483">
        <f t="shared" si="6"/>
        <v>2188</v>
      </c>
      <c r="D21" s="483">
        <f t="shared" si="6"/>
        <v>13181</v>
      </c>
      <c r="E21" s="483">
        <v>15</v>
      </c>
      <c r="F21" s="483">
        <v>108</v>
      </c>
      <c r="G21" s="483">
        <f t="shared" si="7"/>
        <v>2173</v>
      </c>
      <c r="H21" s="483">
        <f t="shared" si="8"/>
        <v>13073</v>
      </c>
      <c r="I21" s="484" t="s">
        <v>366</v>
      </c>
      <c r="J21" s="484" t="s">
        <v>366</v>
      </c>
      <c r="K21" s="483">
        <v>223</v>
      </c>
      <c r="L21" s="483">
        <v>1097</v>
      </c>
      <c r="M21" s="483">
        <v>439</v>
      </c>
      <c r="N21" s="483">
        <v>4574</v>
      </c>
      <c r="O21" s="483">
        <v>3</v>
      </c>
      <c r="P21" s="483">
        <v>37</v>
      </c>
      <c r="Q21" s="483">
        <v>51</v>
      </c>
      <c r="R21" s="483">
        <v>555</v>
      </c>
      <c r="S21" s="483">
        <v>777</v>
      </c>
      <c r="T21" s="483">
        <v>2859</v>
      </c>
      <c r="U21" s="483">
        <v>30</v>
      </c>
      <c r="V21" s="483">
        <v>306</v>
      </c>
      <c r="W21" s="483">
        <v>21</v>
      </c>
      <c r="X21" s="483">
        <v>51</v>
      </c>
      <c r="Y21" s="483">
        <v>612</v>
      </c>
      <c r="Z21" s="483">
        <v>3230</v>
      </c>
      <c r="AA21" s="483">
        <v>17</v>
      </c>
      <c r="AB21" s="483">
        <v>364</v>
      </c>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c r="FG21" s="150"/>
      <c r="FH21" s="150"/>
      <c r="FI21" s="150"/>
      <c r="FJ21" s="150"/>
      <c r="FK21" s="150"/>
      <c r="FL21" s="150"/>
      <c r="FM21" s="150"/>
      <c r="FN21" s="150"/>
      <c r="FO21" s="150"/>
      <c r="FP21" s="150"/>
      <c r="FQ21" s="150"/>
      <c r="FR21" s="150"/>
      <c r="FS21" s="150"/>
      <c r="FT21" s="150"/>
      <c r="FU21" s="150"/>
      <c r="FV21" s="150"/>
      <c r="FW21" s="150"/>
      <c r="FX21" s="150"/>
      <c r="FY21" s="150"/>
      <c r="FZ21" s="150"/>
      <c r="GA21" s="150"/>
      <c r="GB21" s="150"/>
      <c r="GC21" s="150"/>
      <c r="GD21" s="150"/>
      <c r="GE21" s="150"/>
      <c r="GF21" s="150"/>
      <c r="GG21" s="150"/>
      <c r="GH21" s="150"/>
      <c r="GI21" s="150"/>
      <c r="GJ21" s="150"/>
      <c r="GK21" s="150"/>
      <c r="GL21" s="150"/>
      <c r="GM21" s="150"/>
      <c r="GN21" s="150"/>
      <c r="GO21" s="150"/>
      <c r="GP21" s="150"/>
      <c r="GQ21" s="150"/>
      <c r="GR21" s="150"/>
      <c r="GS21" s="150"/>
      <c r="GT21" s="150"/>
      <c r="GU21" s="150"/>
      <c r="GV21" s="150"/>
      <c r="GW21" s="150"/>
      <c r="GX21" s="150"/>
      <c r="GY21" s="150"/>
      <c r="GZ21" s="150"/>
      <c r="HA21" s="150"/>
      <c r="HB21" s="150"/>
      <c r="HC21" s="150"/>
      <c r="HD21" s="150"/>
      <c r="HE21" s="150"/>
      <c r="HF21" s="150"/>
      <c r="HG21" s="150"/>
      <c r="HH21" s="150"/>
      <c r="HI21" s="150"/>
      <c r="HJ21" s="150"/>
      <c r="HK21" s="150"/>
      <c r="HL21" s="150"/>
      <c r="HM21" s="150"/>
      <c r="HN21" s="150"/>
      <c r="HO21" s="150"/>
      <c r="HP21" s="150"/>
      <c r="HQ21" s="150"/>
      <c r="HR21" s="150"/>
      <c r="HS21" s="150"/>
      <c r="HT21" s="150"/>
    </row>
    <row r="22" spans="1:228" s="151" customFormat="1" ht="16.5" customHeight="1">
      <c r="A22" s="273" t="s">
        <v>91</v>
      </c>
      <c r="B22" s="274"/>
      <c r="C22" s="483">
        <f t="shared" si="6"/>
        <v>2783</v>
      </c>
      <c r="D22" s="483">
        <f t="shared" si="6"/>
        <v>28743</v>
      </c>
      <c r="E22" s="483">
        <v>14</v>
      </c>
      <c r="F22" s="483">
        <v>186</v>
      </c>
      <c r="G22" s="483">
        <f t="shared" si="7"/>
        <v>2769</v>
      </c>
      <c r="H22" s="483">
        <f t="shared" si="8"/>
        <v>28557</v>
      </c>
      <c r="I22" s="484" t="s">
        <v>366</v>
      </c>
      <c r="J22" s="484" t="s">
        <v>366</v>
      </c>
      <c r="K22" s="483">
        <v>411</v>
      </c>
      <c r="L22" s="483">
        <v>2585</v>
      </c>
      <c r="M22" s="483">
        <v>587</v>
      </c>
      <c r="N22" s="483">
        <v>13080</v>
      </c>
      <c r="O22" s="483">
        <v>8</v>
      </c>
      <c r="P22" s="483">
        <v>71</v>
      </c>
      <c r="Q22" s="483">
        <v>85</v>
      </c>
      <c r="R22" s="483">
        <v>1836</v>
      </c>
      <c r="S22" s="483">
        <v>857</v>
      </c>
      <c r="T22" s="483">
        <v>5090</v>
      </c>
      <c r="U22" s="483">
        <v>42</v>
      </c>
      <c r="V22" s="483">
        <v>461</v>
      </c>
      <c r="W22" s="483">
        <v>44</v>
      </c>
      <c r="X22" s="483">
        <v>95</v>
      </c>
      <c r="Y22" s="483">
        <v>712</v>
      </c>
      <c r="Z22" s="483">
        <v>4848</v>
      </c>
      <c r="AA22" s="483">
        <v>23</v>
      </c>
      <c r="AB22" s="483">
        <v>491</v>
      </c>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c r="FI22" s="150"/>
      <c r="FJ22" s="150"/>
      <c r="FK22" s="150"/>
      <c r="FL22" s="150"/>
      <c r="FM22" s="150"/>
      <c r="FN22" s="150"/>
      <c r="FO22" s="150"/>
      <c r="FP22" s="150"/>
      <c r="FQ22" s="150"/>
      <c r="FR22" s="150"/>
      <c r="FS22" s="150"/>
      <c r="FT22" s="150"/>
      <c r="FU22" s="150"/>
      <c r="FV22" s="150"/>
      <c r="FW22" s="150"/>
      <c r="FX22" s="150"/>
      <c r="FY22" s="150"/>
      <c r="FZ22" s="150"/>
      <c r="GA22" s="150"/>
      <c r="GB22" s="150"/>
      <c r="GC22" s="150"/>
      <c r="GD22" s="150"/>
      <c r="GE22" s="150"/>
      <c r="GF22" s="150"/>
      <c r="GG22" s="150"/>
      <c r="GH22" s="150"/>
      <c r="GI22" s="150"/>
      <c r="GJ22" s="150"/>
      <c r="GK22" s="150"/>
      <c r="GL22" s="150"/>
      <c r="GM22" s="150"/>
      <c r="GN22" s="150"/>
      <c r="GO22" s="150"/>
      <c r="GP22" s="150"/>
      <c r="GQ22" s="150"/>
      <c r="GR22" s="150"/>
      <c r="GS22" s="150"/>
      <c r="GT22" s="150"/>
      <c r="GU22" s="150"/>
      <c r="GV22" s="150"/>
      <c r="GW22" s="150"/>
      <c r="GX22" s="150"/>
      <c r="GY22" s="150"/>
      <c r="GZ22" s="150"/>
      <c r="HA22" s="150"/>
      <c r="HB22" s="150"/>
      <c r="HC22" s="150"/>
      <c r="HD22" s="150"/>
      <c r="HE22" s="150"/>
      <c r="HF22" s="150"/>
      <c r="HG22" s="150"/>
      <c r="HH22" s="150"/>
      <c r="HI22" s="150"/>
      <c r="HJ22" s="150"/>
      <c r="HK22" s="150"/>
      <c r="HL22" s="150"/>
      <c r="HM22" s="150"/>
      <c r="HN22" s="150"/>
      <c r="HO22" s="150"/>
      <c r="HP22" s="150"/>
      <c r="HQ22" s="150"/>
      <c r="HR22" s="150"/>
      <c r="HS22" s="150"/>
      <c r="HT22" s="150"/>
    </row>
    <row r="23" spans="1:28" s="144" customFormat="1" ht="15" customHeight="1">
      <c r="A23" s="152"/>
      <c r="B23" s="153"/>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row>
    <row r="24" spans="1:228" s="151" customFormat="1" ht="16.5" customHeight="1">
      <c r="A24" s="273" t="s">
        <v>92</v>
      </c>
      <c r="B24" s="274"/>
      <c r="C24" s="483">
        <f>SUM(C25)</f>
        <v>1156</v>
      </c>
      <c r="D24" s="483">
        <f>SUM(D25)</f>
        <v>6479</v>
      </c>
      <c r="E24" s="484" t="s">
        <v>366</v>
      </c>
      <c r="F24" s="484" t="s">
        <v>366</v>
      </c>
      <c r="G24" s="483">
        <f>SUM(G25)</f>
        <v>1156</v>
      </c>
      <c r="H24" s="483">
        <f>SUM(H25)</f>
        <v>6479</v>
      </c>
      <c r="I24" s="484" t="s">
        <v>366</v>
      </c>
      <c r="J24" s="484" t="s">
        <v>366</v>
      </c>
      <c r="K24" s="484">
        <f aca="true" t="shared" si="9" ref="K24:AB24">SUM(K25)</f>
        <v>54</v>
      </c>
      <c r="L24" s="484">
        <f t="shared" si="9"/>
        <v>180</v>
      </c>
      <c r="M24" s="484">
        <f t="shared" si="9"/>
        <v>520</v>
      </c>
      <c r="N24" s="484">
        <f t="shared" si="9"/>
        <v>1780</v>
      </c>
      <c r="O24" s="484">
        <f t="shared" si="9"/>
        <v>2</v>
      </c>
      <c r="P24" s="484">
        <f t="shared" si="9"/>
        <v>11</v>
      </c>
      <c r="Q24" s="484">
        <f t="shared" si="9"/>
        <v>8</v>
      </c>
      <c r="R24" s="484">
        <f t="shared" si="9"/>
        <v>100</v>
      </c>
      <c r="S24" s="484">
        <f t="shared" si="9"/>
        <v>322</v>
      </c>
      <c r="T24" s="484">
        <f t="shared" si="9"/>
        <v>1447</v>
      </c>
      <c r="U24" s="484">
        <f t="shared" si="9"/>
        <v>7</v>
      </c>
      <c r="V24" s="484">
        <f t="shared" si="9"/>
        <v>114</v>
      </c>
      <c r="W24" s="484">
        <f t="shared" si="9"/>
        <v>22</v>
      </c>
      <c r="X24" s="484">
        <f t="shared" si="9"/>
        <v>28</v>
      </c>
      <c r="Y24" s="484">
        <f t="shared" si="9"/>
        <v>214</v>
      </c>
      <c r="Z24" s="484">
        <f t="shared" si="9"/>
        <v>2696</v>
      </c>
      <c r="AA24" s="484">
        <f t="shared" si="9"/>
        <v>7</v>
      </c>
      <c r="AB24" s="484">
        <f t="shared" si="9"/>
        <v>123</v>
      </c>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c r="HC24" s="150"/>
      <c r="HD24" s="150"/>
      <c r="HE24" s="150"/>
      <c r="HF24" s="150"/>
      <c r="HG24" s="150"/>
      <c r="HH24" s="150"/>
      <c r="HI24" s="150"/>
      <c r="HJ24" s="150"/>
      <c r="HK24" s="150"/>
      <c r="HL24" s="150"/>
      <c r="HM24" s="150"/>
      <c r="HN24" s="150"/>
      <c r="HO24" s="150"/>
      <c r="HP24" s="150"/>
      <c r="HQ24" s="150"/>
      <c r="HR24" s="150"/>
      <c r="HS24" s="150"/>
      <c r="HT24" s="150"/>
    </row>
    <row r="25" spans="1:28" ht="16.5" customHeight="1">
      <c r="A25" s="14"/>
      <c r="B25" s="49" t="s">
        <v>93</v>
      </c>
      <c r="C25" s="486">
        <f>SUM(E25,G25)</f>
        <v>1156</v>
      </c>
      <c r="D25" s="486">
        <f>SUM(F25,H25)</f>
        <v>6479</v>
      </c>
      <c r="E25" s="484" t="s">
        <v>366</v>
      </c>
      <c r="F25" s="484" t="s">
        <v>366</v>
      </c>
      <c r="G25" s="478">
        <f>SUM(I25,K25,M25,O25,Q25,S25,U25,W25,Y25,AA25)</f>
        <v>1156</v>
      </c>
      <c r="H25" s="478">
        <f>SUM(J25,L25,N25,P25,R25,T25,V25,X25,Z25,AB25)</f>
        <v>6479</v>
      </c>
      <c r="I25" s="484" t="s">
        <v>388</v>
      </c>
      <c r="J25" s="484" t="s">
        <v>366</v>
      </c>
      <c r="K25" s="487">
        <v>54</v>
      </c>
      <c r="L25" s="487">
        <v>180</v>
      </c>
      <c r="M25" s="487">
        <v>520</v>
      </c>
      <c r="N25" s="487">
        <v>1780</v>
      </c>
      <c r="O25" s="487">
        <v>2</v>
      </c>
      <c r="P25" s="487">
        <v>11</v>
      </c>
      <c r="Q25" s="487">
        <v>8</v>
      </c>
      <c r="R25" s="487">
        <v>100</v>
      </c>
      <c r="S25" s="487">
        <v>322</v>
      </c>
      <c r="T25" s="487">
        <v>1447</v>
      </c>
      <c r="U25" s="487">
        <v>7</v>
      </c>
      <c r="V25" s="487">
        <v>114</v>
      </c>
      <c r="W25" s="487">
        <v>22</v>
      </c>
      <c r="X25" s="487">
        <v>28</v>
      </c>
      <c r="Y25" s="487">
        <v>214</v>
      </c>
      <c r="Z25" s="487">
        <v>2696</v>
      </c>
      <c r="AA25" s="487">
        <v>7</v>
      </c>
      <c r="AB25" s="487">
        <v>123</v>
      </c>
    </row>
    <row r="26" spans="1:28" ht="15" customHeight="1">
      <c r="A26" s="14"/>
      <c r="B26" s="49"/>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row>
    <row r="27" spans="1:228" s="144" customFormat="1" ht="16.5" customHeight="1">
      <c r="A27" s="273" t="s">
        <v>94</v>
      </c>
      <c r="B27" s="274"/>
      <c r="C27" s="483">
        <f aca="true" t="shared" si="10" ref="C27:J27">SUM(C28:C31)</f>
        <v>2928</v>
      </c>
      <c r="D27" s="483">
        <f t="shared" si="10"/>
        <v>22610</v>
      </c>
      <c r="E27" s="483">
        <f t="shared" si="10"/>
        <v>4</v>
      </c>
      <c r="F27" s="483">
        <f t="shared" si="10"/>
        <v>64</v>
      </c>
      <c r="G27" s="483">
        <f t="shared" si="10"/>
        <v>2924</v>
      </c>
      <c r="H27" s="483">
        <f t="shared" si="10"/>
        <v>22546</v>
      </c>
      <c r="I27" s="483">
        <f t="shared" si="10"/>
        <v>6</v>
      </c>
      <c r="J27" s="483">
        <f t="shared" si="10"/>
        <v>63</v>
      </c>
      <c r="K27" s="483">
        <f aca="true" t="shared" si="11" ref="K27:AB27">SUM(K28:K31)</f>
        <v>384</v>
      </c>
      <c r="L27" s="483">
        <f t="shared" si="11"/>
        <v>1942</v>
      </c>
      <c r="M27" s="483">
        <f t="shared" si="11"/>
        <v>958</v>
      </c>
      <c r="N27" s="483">
        <f t="shared" si="11"/>
        <v>11739</v>
      </c>
      <c r="O27" s="483">
        <f t="shared" si="11"/>
        <v>5</v>
      </c>
      <c r="P27" s="483">
        <f t="shared" si="11"/>
        <v>21</v>
      </c>
      <c r="Q27" s="483">
        <f t="shared" si="11"/>
        <v>78</v>
      </c>
      <c r="R27" s="483">
        <f t="shared" si="11"/>
        <v>761</v>
      </c>
      <c r="S27" s="483">
        <f t="shared" si="11"/>
        <v>868</v>
      </c>
      <c r="T27" s="483">
        <f t="shared" si="11"/>
        <v>3686</v>
      </c>
      <c r="U27" s="483">
        <f t="shared" si="11"/>
        <v>26</v>
      </c>
      <c r="V27" s="483">
        <f t="shared" si="11"/>
        <v>273</v>
      </c>
      <c r="W27" s="483">
        <f t="shared" si="11"/>
        <v>29</v>
      </c>
      <c r="X27" s="483">
        <f t="shared" si="11"/>
        <v>61</v>
      </c>
      <c r="Y27" s="483">
        <f t="shared" si="11"/>
        <v>545</v>
      </c>
      <c r="Z27" s="483">
        <f t="shared" si="11"/>
        <v>3616</v>
      </c>
      <c r="AA27" s="484">
        <f t="shared" si="11"/>
        <v>25</v>
      </c>
      <c r="AB27" s="484">
        <f t="shared" si="11"/>
        <v>384</v>
      </c>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c r="FG27" s="150"/>
      <c r="FH27" s="150"/>
      <c r="FI27" s="150"/>
      <c r="FJ27" s="150"/>
      <c r="FK27" s="150"/>
      <c r="FL27" s="150"/>
      <c r="FM27" s="150"/>
      <c r="FN27" s="150"/>
      <c r="FO27" s="150"/>
      <c r="FP27" s="150"/>
      <c r="FQ27" s="150"/>
      <c r="FR27" s="150"/>
      <c r="FS27" s="150"/>
      <c r="FT27" s="150"/>
      <c r="FU27" s="150"/>
      <c r="FV27" s="150"/>
      <c r="FW27" s="150"/>
      <c r="FX27" s="150"/>
      <c r="FY27" s="150"/>
      <c r="FZ27" s="150"/>
      <c r="GA27" s="150"/>
      <c r="GB27" s="150"/>
      <c r="GC27" s="150"/>
      <c r="GD27" s="150"/>
      <c r="GE27" s="150"/>
      <c r="GF27" s="150"/>
      <c r="GG27" s="150"/>
      <c r="GH27" s="150"/>
      <c r="GI27" s="150"/>
      <c r="GJ27" s="150"/>
      <c r="GK27" s="150"/>
      <c r="GL27" s="150"/>
      <c r="GM27" s="150"/>
      <c r="GN27" s="150"/>
      <c r="GO27" s="150"/>
      <c r="GP27" s="150"/>
      <c r="GQ27" s="150"/>
      <c r="GR27" s="150"/>
      <c r="GS27" s="150"/>
      <c r="GT27" s="150"/>
      <c r="GU27" s="150"/>
      <c r="GV27" s="150"/>
      <c r="GW27" s="150"/>
      <c r="GX27" s="150"/>
      <c r="GY27" s="150"/>
      <c r="GZ27" s="150"/>
      <c r="HA27" s="150"/>
      <c r="HB27" s="150"/>
      <c r="HC27" s="150"/>
      <c r="HD27" s="150"/>
      <c r="HE27" s="150"/>
      <c r="HF27" s="150"/>
      <c r="HG27" s="150"/>
      <c r="HH27" s="150"/>
      <c r="HI27" s="150"/>
      <c r="HJ27" s="150"/>
      <c r="HK27" s="150"/>
      <c r="HL27" s="150"/>
      <c r="HM27" s="150"/>
      <c r="HN27" s="150"/>
      <c r="HO27" s="150"/>
      <c r="HP27" s="150"/>
      <c r="HQ27" s="150"/>
      <c r="HR27" s="150"/>
      <c r="HS27" s="150"/>
      <c r="HT27" s="150"/>
    </row>
    <row r="28" spans="1:28" ht="16.5" customHeight="1">
      <c r="A28" s="50"/>
      <c r="B28" s="49" t="s">
        <v>95</v>
      </c>
      <c r="C28" s="486">
        <f aca="true" t="shared" si="12" ref="C28:D31">SUM(E28,G28)</f>
        <v>907</v>
      </c>
      <c r="D28" s="486">
        <f t="shared" si="12"/>
        <v>7801</v>
      </c>
      <c r="E28" s="484" t="s">
        <v>366</v>
      </c>
      <c r="F28" s="484" t="s">
        <v>366</v>
      </c>
      <c r="G28" s="478">
        <f aca="true" t="shared" si="13" ref="G28:H31">SUM(I28,K28,M28,O28,Q28,S28,U28,W28,Y28,AA28)</f>
        <v>907</v>
      </c>
      <c r="H28" s="478">
        <f t="shared" si="13"/>
        <v>7801</v>
      </c>
      <c r="I28" s="484" t="s">
        <v>366</v>
      </c>
      <c r="J28" s="484" t="s">
        <v>366</v>
      </c>
      <c r="K28" s="487">
        <v>98</v>
      </c>
      <c r="L28" s="487">
        <v>420</v>
      </c>
      <c r="M28" s="487">
        <v>358</v>
      </c>
      <c r="N28" s="487">
        <v>5036</v>
      </c>
      <c r="O28" s="487">
        <v>1</v>
      </c>
      <c r="P28" s="487">
        <v>6</v>
      </c>
      <c r="Q28" s="487">
        <v>23</v>
      </c>
      <c r="R28" s="487">
        <v>275</v>
      </c>
      <c r="S28" s="487">
        <v>243</v>
      </c>
      <c r="T28" s="487">
        <v>1056</v>
      </c>
      <c r="U28" s="487">
        <v>5</v>
      </c>
      <c r="V28" s="487">
        <v>83</v>
      </c>
      <c r="W28" s="487">
        <v>6</v>
      </c>
      <c r="X28" s="487">
        <v>11</v>
      </c>
      <c r="Y28" s="487">
        <v>167</v>
      </c>
      <c r="Z28" s="487">
        <v>806</v>
      </c>
      <c r="AA28" s="487">
        <v>6</v>
      </c>
      <c r="AB28" s="487">
        <v>108</v>
      </c>
    </row>
    <row r="29" spans="1:28" ht="16.5" customHeight="1">
      <c r="A29" s="50"/>
      <c r="B29" s="49" t="s">
        <v>96</v>
      </c>
      <c r="C29" s="486">
        <f t="shared" si="12"/>
        <v>1111</v>
      </c>
      <c r="D29" s="486">
        <f t="shared" si="12"/>
        <v>7259</v>
      </c>
      <c r="E29" s="487">
        <v>1</v>
      </c>
      <c r="F29" s="487">
        <v>21</v>
      </c>
      <c r="G29" s="478">
        <f t="shared" si="13"/>
        <v>1110</v>
      </c>
      <c r="H29" s="478">
        <f t="shared" si="13"/>
        <v>7238</v>
      </c>
      <c r="I29" s="487">
        <v>1</v>
      </c>
      <c r="J29" s="487">
        <v>12</v>
      </c>
      <c r="K29" s="487">
        <v>117</v>
      </c>
      <c r="L29" s="487">
        <v>562</v>
      </c>
      <c r="M29" s="487">
        <v>362</v>
      </c>
      <c r="N29" s="487">
        <v>3092</v>
      </c>
      <c r="O29" s="487">
        <v>2</v>
      </c>
      <c r="P29" s="487">
        <v>8</v>
      </c>
      <c r="Q29" s="487">
        <v>19</v>
      </c>
      <c r="R29" s="487">
        <v>269</v>
      </c>
      <c r="S29" s="487">
        <v>395</v>
      </c>
      <c r="T29" s="487">
        <v>1765</v>
      </c>
      <c r="U29" s="487">
        <v>10</v>
      </c>
      <c r="V29" s="487">
        <v>108</v>
      </c>
      <c r="W29" s="487">
        <v>9</v>
      </c>
      <c r="X29" s="487">
        <v>21</v>
      </c>
      <c r="Y29" s="487">
        <v>189</v>
      </c>
      <c r="Z29" s="487">
        <v>1250</v>
      </c>
      <c r="AA29" s="487">
        <v>6</v>
      </c>
      <c r="AB29" s="487">
        <v>151</v>
      </c>
    </row>
    <row r="30" spans="1:28" ht="16.5" customHeight="1">
      <c r="A30" s="50"/>
      <c r="B30" s="49" t="s">
        <v>97</v>
      </c>
      <c r="C30" s="486">
        <f t="shared" si="12"/>
        <v>703</v>
      </c>
      <c r="D30" s="486">
        <f t="shared" si="12"/>
        <v>5514</v>
      </c>
      <c r="E30" s="487">
        <v>3</v>
      </c>
      <c r="F30" s="487">
        <v>43</v>
      </c>
      <c r="G30" s="478">
        <f t="shared" si="13"/>
        <v>700</v>
      </c>
      <c r="H30" s="478">
        <f t="shared" si="13"/>
        <v>5471</v>
      </c>
      <c r="I30" s="487">
        <v>4</v>
      </c>
      <c r="J30" s="487">
        <v>48</v>
      </c>
      <c r="K30" s="487">
        <v>134</v>
      </c>
      <c r="L30" s="487">
        <v>674</v>
      </c>
      <c r="M30" s="487">
        <v>177</v>
      </c>
      <c r="N30" s="487">
        <v>2420</v>
      </c>
      <c r="O30" s="487">
        <v>2</v>
      </c>
      <c r="P30" s="487">
        <v>7</v>
      </c>
      <c r="Q30" s="487">
        <v>30</v>
      </c>
      <c r="R30" s="487">
        <v>159</v>
      </c>
      <c r="S30" s="487">
        <v>178</v>
      </c>
      <c r="T30" s="487">
        <v>684</v>
      </c>
      <c r="U30" s="487">
        <v>7</v>
      </c>
      <c r="V30" s="487">
        <v>66</v>
      </c>
      <c r="W30" s="487">
        <v>14</v>
      </c>
      <c r="X30" s="487">
        <v>29</v>
      </c>
      <c r="Y30" s="487">
        <v>147</v>
      </c>
      <c r="Z30" s="487">
        <v>1315</v>
      </c>
      <c r="AA30" s="487">
        <v>7</v>
      </c>
      <c r="AB30" s="487">
        <v>69</v>
      </c>
    </row>
    <row r="31" spans="1:28" ht="16.5" customHeight="1">
      <c r="A31" s="50"/>
      <c r="B31" s="49" t="s">
        <v>98</v>
      </c>
      <c r="C31" s="486">
        <f t="shared" si="12"/>
        <v>207</v>
      </c>
      <c r="D31" s="486">
        <f t="shared" si="12"/>
        <v>2036</v>
      </c>
      <c r="E31" s="484" t="s">
        <v>366</v>
      </c>
      <c r="F31" s="484" t="s">
        <v>366</v>
      </c>
      <c r="G31" s="478">
        <f t="shared" si="13"/>
        <v>207</v>
      </c>
      <c r="H31" s="478">
        <f t="shared" si="13"/>
        <v>2036</v>
      </c>
      <c r="I31" s="487">
        <v>1</v>
      </c>
      <c r="J31" s="487">
        <v>3</v>
      </c>
      <c r="K31" s="487">
        <v>35</v>
      </c>
      <c r="L31" s="487">
        <v>286</v>
      </c>
      <c r="M31" s="487">
        <v>61</v>
      </c>
      <c r="N31" s="487">
        <v>1191</v>
      </c>
      <c r="O31" s="484" t="s">
        <v>366</v>
      </c>
      <c r="P31" s="484" t="s">
        <v>366</v>
      </c>
      <c r="Q31" s="487">
        <v>6</v>
      </c>
      <c r="R31" s="487">
        <v>58</v>
      </c>
      <c r="S31" s="487">
        <v>52</v>
      </c>
      <c r="T31" s="487">
        <v>181</v>
      </c>
      <c r="U31" s="487">
        <v>4</v>
      </c>
      <c r="V31" s="487">
        <v>16</v>
      </c>
      <c r="W31" s="484" t="s">
        <v>366</v>
      </c>
      <c r="X31" s="484" t="s">
        <v>366</v>
      </c>
      <c r="Y31" s="487">
        <v>42</v>
      </c>
      <c r="Z31" s="487">
        <v>245</v>
      </c>
      <c r="AA31" s="487">
        <v>6</v>
      </c>
      <c r="AB31" s="487">
        <v>56</v>
      </c>
    </row>
    <row r="32" spans="1:28" ht="15" customHeight="1">
      <c r="A32" s="14"/>
      <c r="B32" s="49"/>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row>
    <row r="33" spans="1:228" s="144" customFormat="1" ht="16.5" customHeight="1">
      <c r="A33" s="273" t="s">
        <v>99</v>
      </c>
      <c r="B33" s="274"/>
      <c r="C33" s="483">
        <f aca="true" t="shared" si="14" ref="C33:J33">SUM(C34:C41)</f>
        <v>4298</v>
      </c>
      <c r="D33" s="483">
        <f t="shared" si="14"/>
        <v>35868</v>
      </c>
      <c r="E33" s="483">
        <f t="shared" si="14"/>
        <v>13</v>
      </c>
      <c r="F33" s="483">
        <f t="shared" si="14"/>
        <v>86</v>
      </c>
      <c r="G33" s="483">
        <f t="shared" si="14"/>
        <v>4285</v>
      </c>
      <c r="H33" s="483">
        <f t="shared" si="14"/>
        <v>35782</v>
      </c>
      <c r="I33" s="483">
        <f t="shared" si="14"/>
        <v>6</v>
      </c>
      <c r="J33" s="483">
        <f t="shared" si="14"/>
        <v>139</v>
      </c>
      <c r="K33" s="483">
        <f aca="true" t="shared" si="15" ref="K33:AB33">SUM(K34:K41)</f>
        <v>583</v>
      </c>
      <c r="L33" s="483">
        <f t="shared" si="15"/>
        <v>4260</v>
      </c>
      <c r="M33" s="483">
        <f t="shared" si="15"/>
        <v>562</v>
      </c>
      <c r="N33" s="483">
        <f t="shared" si="15"/>
        <v>9522</v>
      </c>
      <c r="O33" s="483">
        <f t="shared" si="15"/>
        <v>11</v>
      </c>
      <c r="P33" s="483">
        <f t="shared" si="15"/>
        <v>191</v>
      </c>
      <c r="Q33" s="483">
        <f t="shared" si="15"/>
        <v>146</v>
      </c>
      <c r="R33" s="483">
        <f t="shared" si="15"/>
        <v>2213</v>
      </c>
      <c r="S33" s="483">
        <f t="shared" si="15"/>
        <v>1593</v>
      </c>
      <c r="T33" s="483">
        <f t="shared" si="15"/>
        <v>9552</v>
      </c>
      <c r="U33" s="483">
        <f t="shared" si="15"/>
        <v>61</v>
      </c>
      <c r="V33" s="483">
        <f t="shared" si="15"/>
        <v>640</v>
      </c>
      <c r="W33" s="483">
        <f t="shared" si="15"/>
        <v>165</v>
      </c>
      <c r="X33" s="483">
        <f t="shared" si="15"/>
        <v>358</v>
      </c>
      <c r="Y33" s="483">
        <f t="shared" si="15"/>
        <v>1114</v>
      </c>
      <c r="Z33" s="483">
        <f t="shared" si="15"/>
        <v>8094</v>
      </c>
      <c r="AA33" s="484">
        <f t="shared" si="15"/>
        <v>44</v>
      </c>
      <c r="AB33" s="484">
        <f t="shared" si="15"/>
        <v>813</v>
      </c>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c r="FG33" s="150"/>
      <c r="FH33" s="150"/>
      <c r="FI33" s="150"/>
      <c r="FJ33" s="150"/>
      <c r="FK33" s="150"/>
      <c r="FL33" s="150"/>
      <c r="FM33" s="150"/>
      <c r="FN33" s="150"/>
      <c r="FO33" s="150"/>
      <c r="FP33" s="150"/>
      <c r="FQ33" s="150"/>
      <c r="FR33" s="150"/>
      <c r="FS33" s="150"/>
      <c r="FT33" s="150"/>
      <c r="FU33" s="150"/>
      <c r="FV33" s="150"/>
      <c r="FW33" s="150"/>
      <c r="FX33" s="150"/>
      <c r="FY33" s="150"/>
      <c r="FZ33" s="150"/>
      <c r="GA33" s="150"/>
      <c r="GB33" s="150"/>
      <c r="GC33" s="150"/>
      <c r="GD33" s="150"/>
      <c r="GE33" s="150"/>
      <c r="GF33" s="150"/>
      <c r="GG33" s="150"/>
      <c r="GH33" s="150"/>
      <c r="GI33" s="150"/>
      <c r="GJ33" s="150"/>
      <c r="GK33" s="150"/>
      <c r="GL33" s="150"/>
      <c r="GM33" s="150"/>
      <c r="GN33" s="150"/>
      <c r="GO33" s="150"/>
      <c r="GP33" s="150"/>
      <c r="GQ33" s="150"/>
      <c r="GR33" s="150"/>
      <c r="GS33" s="150"/>
      <c r="GT33" s="150"/>
      <c r="GU33" s="150"/>
      <c r="GV33" s="150"/>
      <c r="GW33" s="150"/>
      <c r="GX33" s="150"/>
      <c r="GY33" s="150"/>
      <c r="GZ33" s="150"/>
      <c r="HA33" s="150"/>
      <c r="HB33" s="150"/>
      <c r="HC33" s="150"/>
      <c r="HD33" s="150"/>
      <c r="HE33" s="150"/>
      <c r="HF33" s="150"/>
      <c r="HG33" s="150"/>
      <c r="HH33" s="150"/>
      <c r="HI33" s="150"/>
      <c r="HJ33" s="150"/>
      <c r="HK33" s="150"/>
      <c r="HL33" s="150"/>
      <c r="HM33" s="150"/>
      <c r="HN33" s="150"/>
      <c r="HO33" s="150"/>
      <c r="HP33" s="150"/>
      <c r="HQ33" s="150"/>
      <c r="HR33" s="150"/>
      <c r="HS33" s="150"/>
      <c r="HT33" s="150"/>
    </row>
    <row r="34" spans="1:28" ht="16.5" customHeight="1">
      <c r="A34" s="14"/>
      <c r="B34" s="49" t="s">
        <v>100</v>
      </c>
      <c r="C34" s="486">
        <f aca="true" t="shared" si="16" ref="C34:D41">SUM(E34,G34)</f>
        <v>781</v>
      </c>
      <c r="D34" s="486">
        <f t="shared" si="16"/>
        <v>5119</v>
      </c>
      <c r="E34" s="484" t="s">
        <v>366</v>
      </c>
      <c r="F34" s="484" t="s">
        <v>389</v>
      </c>
      <c r="G34" s="478">
        <f aca="true" t="shared" si="17" ref="G34:H41">SUM(I34,K34,M34,O34,Q34,S34,U34,W34,Y34,AA34)</f>
        <v>781</v>
      </c>
      <c r="H34" s="478">
        <f t="shared" si="17"/>
        <v>5119</v>
      </c>
      <c r="I34" s="484" t="s">
        <v>389</v>
      </c>
      <c r="J34" s="484" t="s">
        <v>366</v>
      </c>
      <c r="K34" s="487">
        <v>105</v>
      </c>
      <c r="L34" s="487">
        <v>466</v>
      </c>
      <c r="M34" s="487">
        <v>188</v>
      </c>
      <c r="N34" s="487">
        <v>2582</v>
      </c>
      <c r="O34" s="487">
        <v>1</v>
      </c>
      <c r="P34" s="487">
        <v>5</v>
      </c>
      <c r="Q34" s="487">
        <v>21</v>
      </c>
      <c r="R34" s="487">
        <v>214</v>
      </c>
      <c r="S34" s="487">
        <v>288</v>
      </c>
      <c r="T34" s="487">
        <v>972</v>
      </c>
      <c r="U34" s="487">
        <v>7</v>
      </c>
      <c r="V34" s="487">
        <v>71</v>
      </c>
      <c r="W34" s="487">
        <v>2</v>
      </c>
      <c r="X34" s="487">
        <v>5</v>
      </c>
      <c r="Y34" s="487">
        <v>162</v>
      </c>
      <c r="Z34" s="487">
        <v>688</v>
      </c>
      <c r="AA34" s="487">
        <v>7</v>
      </c>
      <c r="AB34" s="487">
        <v>116</v>
      </c>
    </row>
    <row r="35" spans="1:28" ht="16.5" customHeight="1">
      <c r="A35" s="14"/>
      <c r="B35" s="49" t="s">
        <v>101</v>
      </c>
      <c r="C35" s="486">
        <f t="shared" si="16"/>
        <v>950</v>
      </c>
      <c r="D35" s="486">
        <f t="shared" si="16"/>
        <v>7906</v>
      </c>
      <c r="E35" s="487">
        <v>4</v>
      </c>
      <c r="F35" s="487">
        <v>21</v>
      </c>
      <c r="G35" s="478">
        <f t="shared" si="17"/>
        <v>946</v>
      </c>
      <c r="H35" s="478">
        <f t="shared" si="17"/>
        <v>7885</v>
      </c>
      <c r="I35" s="487">
        <v>3</v>
      </c>
      <c r="J35" s="487">
        <v>82</v>
      </c>
      <c r="K35" s="487">
        <v>147</v>
      </c>
      <c r="L35" s="487">
        <v>839</v>
      </c>
      <c r="M35" s="487">
        <v>130</v>
      </c>
      <c r="N35" s="487">
        <v>2849</v>
      </c>
      <c r="O35" s="487">
        <v>3</v>
      </c>
      <c r="P35" s="487">
        <v>53</v>
      </c>
      <c r="Q35" s="487">
        <v>33</v>
      </c>
      <c r="R35" s="487">
        <v>315</v>
      </c>
      <c r="S35" s="487">
        <v>363</v>
      </c>
      <c r="T35" s="487">
        <v>1626</v>
      </c>
      <c r="U35" s="487">
        <v>10</v>
      </c>
      <c r="V35" s="487">
        <v>111</v>
      </c>
      <c r="W35" s="487">
        <v>10</v>
      </c>
      <c r="X35" s="487">
        <v>18</v>
      </c>
      <c r="Y35" s="487">
        <v>237</v>
      </c>
      <c r="Z35" s="487">
        <v>1801</v>
      </c>
      <c r="AA35" s="487">
        <v>10</v>
      </c>
      <c r="AB35" s="487">
        <v>191</v>
      </c>
    </row>
    <row r="36" spans="1:28" ht="16.5" customHeight="1">
      <c r="A36" s="14"/>
      <c r="B36" s="49" t="s">
        <v>102</v>
      </c>
      <c r="C36" s="486">
        <f t="shared" si="16"/>
        <v>2026</v>
      </c>
      <c r="D36" s="486">
        <f t="shared" si="16"/>
        <v>19331</v>
      </c>
      <c r="E36" s="487">
        <v>2</v>
      </c>
      <c r="F36" s="487">
        <v>21</v>
      </c>
      <c r="G36" s="478">
        <f t="shared" si="17"/>
        <v>2024</v>
      </c>
      <c r="H36" s="478">
        <f t="shared" si="17"/>
        <v>19310</v>
      </c>
      <c r="I36" s="484" t="s">
        <v>390</v>
      </c>
      <c r="J36" s="484" t="s">
        <v>366</v>
      </c>
      <c r="K36" s="487">
        <v>246</v>
      </c>
      <c r="L36" s="487">
        <v>2146</v>
      </c>
      <c r="M36" s="487">
        <v>183</v>
      </c>
      <c r="N36" s="487">
        <v>3382</v>
      </c>
      <c r="O36" s="487">
        <v>3</v>
      </c>
      <c r="P36" s="487">
        <v>16</v>
      </c>
      <c r="Q36" s="487">
        <v>65</v>
      </c>
      <c r="R36" s="487">
        <v>1574</v>
      </c>
      <c r="S36" s="487">
        <v>790</v>
      </c>
      <c r="T36" s="487">
        <v>6512</v>
      </c>
      <c r="U36" s="487">
        <v>41</v>
      </c>
      <c r="V36" s="487">
        <v>443</v>
      </c>
      <c r="W36" s="487">
        <v>151</v>
      </c>
      <c r="X36" s="487">
        <v>331</v>
      </c>
      <c r="Y36" s="487">
        <v>539</v>
      </c>
      <c r="Z36" s="487">
        <v>4674</v>
      </c>
      <c r="AA36" s="487">
        <v>6</v>
      </c>
      <c r="AB36" s="487">
        <v>232</v>
      </c>
    </row>
    <row r="37" spans="1:28" ht="16.5" customHeight="1">
      <c r="A37" s="14"/>
      <c r="B37" s="49" t="s">
        <v>103</v>
      </c>
      <c r="C37" s="486">
        <f t="shared" si="16"/>
        <v>63</v>
      </c>
      <c r="D37" s="486">
        <f t="shared" si="16"/>
        <v>415</v>
      </c>
      <c r="E37" s="487">
        <v>2</v>
      </c>
      <c r="F37" s="487">
        <v>8</v>
      </c>
      <c r="G37" s="478">
        <f t="shared" si="17"/>
        <v>61</v>
      </c>
      <c r="H37" s="478">
        <f t="shared" si="17"/>
        <v>407</v>
      </c>
      <c r="I37" s="484" t="s">
        <v>389</v>
      </c>
      <c r="J37" s="484" t="s">
        <v>389</v>
      </c>
      <c r="K37" s="487">
        <v>9</v>
      </c>
      <c r="L37" s="487">
        <v>53</v>
      </c>
      <c r="M37" s="487">
        <v>10</v>
      </c>
      <c r="N37" s="487">
        <v>127</v>
      </c>
      <c r="O37" s="484" t="s">
        <v>366</v>
      </c>
      <c r="P37" s="484" t="s">
        <v>366</v>
      </c>
      <c r="Q37" s="487">
        <v>3</v>
      </c>
      <c r="R37" s="487">
        <v>11</v>
      </c>
      <c r="S37" s="487">
        <v>16</v>
      </c>
      <c r="T37" s="487">
        <v>46</v>
      </c>
      <c r="U37" s="487">
        <v>1</v>
      </c>
      <c r="V37" s="487">
        <v>2</v>
      </c>
      <c r="W37" s="487">
        <v>1</v>
      </c>
      <c r="X37" s="487">
        <v>2</v>
      </c>
      <c r="Y37" s="487">
        <v>18</v>
      </c>
      <c r="Z37" s="487">
        <v>121</v>
      </c>
      <c r="AA37" s="487">
        <v>3</v>
      </c>
      <c r="AB37" s="487">
        <v>45</v>
      </c>
    </row>
    <row r="38" spans="1:28" ht="16.5" customHeight="1">
      <c r="A38" s="14"/>
      <c r="B38" s="49" t="s">
        <v>104</v>
      </c>
      <c r="C38" s="486">
        <f t="shared" si="16"/>
        <v>95</v>
      </c>
      <c r="D38" s="486">
        <f t="shared" si="16"/>
        <v>762</v>
      </c>
      <c r="E38" s="487">
        <v>1</v>
      </c>
      <c r="F38" s="487">
        <v>3</v>
      </c>
      <c r="G38" s="478">
        <f t="shared" si="17"/>
        <v>94</v>
      </c>
      <c r="H38" s="478">
        <f t="shared" si="17"/>
        <v>759</v>
      </c>
      <c r="I38" s="487">
        <v>1</v>
      </c>
      <c r="J38" s="487">
        <v>15</v>
      </c>
      <c r="K38" s="487">
        <v>12</v>
      </c>
      <c r="L38" s="487">
        <v>160</v>
      </c>
      <c r="M38" s="487">
        <v>8</v>
      </c>
      <c r="N38" s="487">
        <v>127</v>
      </c>
      <c r="O38" s="487">
        <v>1</v>
      </c>
      <c r="P38" s="487">
        <v>104</v>
      </c>
      <c r="Q38" s="487">
        <v>4</v>
      </c>
      <c r="R38" s="487">
        <v>37</v>
      </c>
      <c r="S38" s="487">
        <v>34</v>
      </c>
      <c r="T38" s="487">
        <v>101</v>
      </c>
      <c r="U38" s="484" t="s">
        <v>391</v>
      </c>
      <c r="V38" s="484" t="s">
        <v>391</v>
      </c>
      <c r="W38" s="484" t="s">
        <v>391</v>
      </c>
      <c r="X38" s="484" t="s">
        <v>389</v>
      </c>
      <c r="Y38" s="487">
        <v>30</v>
      </c>
      <c r="Z38" s="487">
        <v>152</v>
      </c>
      <c r="AA38" s="487">
        <v>4</v>
      </c>
      <c r="AB38" s="487">
        <v>63</v>
      </c>
    </row>
    <row r="39" spans="1:28" ht="16.5" customHeight="1">
      <c r="A39" s="14"/>
      <c r="B39" s="49" t="s">
        <v>105</v>
      </c>
      <c r="C39" s="486">
        <f t="shared" si="16"/>
        <v>162</v>
      </c>
      <c r="D39" s="486">
        <f t="shared" si="16"/>
        <v>874</v>
      </c>
      <c r="E39" s="484" t="s">
        <v>391</v>
      </c>
      <c r="F39" s="484" t="s">
        <v>391</v>
      </c>
      <c r="G39" s="478">
        <f t="shared" si="17"/>
        <v>162</v>
      </c>
      <c r="H39" s="478">
        <f t="shared" si="17"/>
        <v>874</v>
      </c>
      <c r="I39" s="487">
        <v>1</v>
      </c>
      <c r="J39" s="487">
        <v>31</v>
      </c>
      <c r="K39" s="487">
        <v>38</v>
      </c>
      <c r="L39" s="487">
        <v>279</v>
      </c>
      <c r="M39" s="487">
        <v>28</v>
      </c>
      <c r="N39" s="487">
        <v>183</v>
      </c>
      <c r="O39" s="487">
        <v>1</v>
      </c>
      <c r="P39" s="487">
        <v>5</v>
      </c>
      <c r="Q39" s="487">
        <v>11</v>
      </c>
      <c r="R39" s="487">
        <v>21</v>
      </c>
      <c r="S39" s="487">
        <v>36</v>
      </c>
      <c r="T39" s="487">
        <v>103</v>
      </c>
      <c r="U39" s="487">
        <v>1</v>
      </c>
      <c r="V39" s="487">
        <v>6</v>
      </c>
      <c r="W39" s="487">
        <v>1</v>
      </c>
      <c r="X39" s="487">
        <v>2</v>
      </c>
      <c r="Y39" s="487">
        <v>39</v>
      </c>
      <c r="Z39" s="487">
        <v>171</v>
      </c>
      <c r="AA39" s="487">
        <v>6</v>
      </c>
      <c r="AB39" s="487">
        <v>73</v>
      </c>
    </row>
    <row r="40" spans="1:28" ht="16.5" customHeight="1">
      <c r="A40" s="14"/>
      <c r="B40" s="49" t="s">
        <v>106</v>
      </c>
      <c r="C40" s="486">
        <f t="shared" si="16"/>
        <v>81</v>
      </c>
      <c r="D40" s="486">
        <f t="shared" si="16"/>
        <v>583</v>
      </c>
      <c r="E40" s="487">
        <v>1</v>
      </c>
      <c r="F40" s="487">
        <v>2</v>
      </c>
      <c r="G40" s="478">
        <f t="shared" si="17"/>
        <v>80</v>
      </c>
      <c r="H40" s="478">
        <f t="shared" si="17"/>
        <v>581</v>
      </c>
      <c r="I40" s="484" t="s">
        <v>390</v>
      </c>
      <c r="J40" s="484" t="s">
        <v>390</v>
      </c>
      <c r="K40" s="487">
        <v>9</v>
      </c>
      <c r="L40" s="487">
        <v>98</v>
      </c>
      <c r="M40" s="487">
        <v>5</v>
      </c>
      <c r="N40" s="487">
        <v>128</v>
      </c>
      <c r="O40" s="487">
        <v>2</v>
      </c>
      <c r="P40" s="487">
        <v>8</v>
      </c>
      <c r="Q40" s="487">
        <v>3</v>
      </c>
      <c r="R40" s="487">
        <v>10</v>
      </c>
      <c r="S40" s="487">
        <v>22</v>
      </c>
      <c r="T40" s="487">
        <v>66</v>
      </c>
      <c r="U40" s="484" t="s">
        <v>390</v>
      </c>
      <c r="V40" s="484" t="s">
        <v>389</v>
      </c>
      <c r="W40" s="484" t="s">
        <v>391</v>
      </c>
      <c r="X40" s="484" t="s">
        <v>391</v>
      </c>
      <c r="Y40" s="487">
        <v>35</v>
      </c>
      <c r="Z40" s="487">
        <v>226</v>
      </c>
      <c r="AA40" s="487">
        <v>4</v>
      </c>
      <c r="AB40" s="487">
        <v>45</v>
      </c>
    </row>
    <row r="41" spans="1:28" ht="16.5" customHeight="1">
      <c r="A41" s="14"/>
      <c r="B41" s="49" t="s">
        <v>107</v>
      </c>
      <c r="C41" s="486">
        <f t="shared" si="16"/>
        <v>140</v>
      </c>
      <c r="D41" s="486">
        <f t="shared" si="16"/>
        <v>878</v>
      </c>
      <c r="E41" s="487">
        <v>3</v>
      </c>
      <c r="F41" s="487">
        <v>31</v>
      </c>
      <c r="G41" s="478">
        <f t="shared" si="17"/>
        <v>137</v>
      </c>
      <c r="H41" s="478">
        <f t="shared" si="17"/>
        <v>847</v>
      </c>
      <c r="I41" s="487">
        <v>1</v>
      </c>
      <c r="J41" s="487">
        <v>11</v>
      </c>
      <c r="K41" s="487">
        <v>17</v>
      </c>
      <c r="L41" s="487">
        <v>219</v>
      </c>
      <c r="M41" s="487">
        <v>10</v>
      </c>
      <c r="N41" s="487">
        <v>144</v>
      </c>
      <c r="O41" s="484" t="s">
        <v>389</v>
      </c>
      <c r="P41" s="484" t="s">
        <v>390</v>
      </c>
      <c r="Q41" s="487">
        <v>6</v>
      </c>
      <c r="R41" s="487">
        <v>31</v>
      </c>
      <c r="S41" s="487">
        <v>44</v>
      </c>
      <c r="T41" s="487">
        <v>126</v>
      </c>
      <c r="U41" s="487">
        <v>1</v>
      </c>
      <c r="V41" s="487">
        <v>7</v>
      </c>
      <c r="W41" s="484" t="s">
        <v>389</v>
      </c>
      <c r="X41" s="484" t="s">
        <v>390</v>
      </c>
      <c r="Y41" s="487">
        <v>54</v>
      </c>
      <c r="Z41" s="487">
        <v>261</v>
      </c>
      <c r="AA41" s="487">
        <v>4</v>
      </c>
      <c r="AB41" s="487">
        <v>48</v>
      </c>
    </row>
    <row r="42" spans="1:28" ht="15" customHeight="1">
      <c r="A42" s="14"/>
      <c r="B42" s="49"/>
      <c r="C42" s="482"/>
      <c r="D42" s="482"/>
      <c r="E42" s="482"/>
      <c r="F42" s="482"/>
      <c r="G42" s="482"/>
      <c r="H42" s="483"/>
      <c r="I42" s="482"/>
      <c r="J42" s="482"/>
      <c r="K42" s="482"/>
      <c r="L42" s="482"/>
      <c r="M42" s="482"/>
      <c r="N42" s="482"/>
      <c r="O42" s="482"/>
      <c r="P42" s="482"/>
      <c r="Q42" s="482"/>
      <c r="R42" s="482"/>
      <c r="S42" s="482"/>
      <c r="T42" s="482"/>
      <c r="U42" s="482"/>
      <c r="V42" s="482"/>
      <c r="W42" s="482"/>
      <c r="X42" s="482"/>
      <c r="Y42" s="482"/>
      <c r="Z42" s="482"/>
      <c r="AA42" s="482"/>
      <c r="AB42" s="482"/>
    </row>
    <row r="43" spans="1:228" s="144" customFormat="1" ht="16.5" customHeight="1">
      <c r="A43" s="273" t="s">
        <v>108</v>
      </c>
      <c r="B43" s="274"/>
      <c r="C43" s="483">
        <f aca="true" t="shared" si="18" ref="C43:J43">SUM(C44:C48)</f>
        <v>4763</v>
      </c>
      <c r="D43" s="483">
        <f t="shared" si="18"/>
        <v>32854</v>
      </c>
      <c r="E43" s="483">
        <f t="shared" si="18"/>
        <v>16</v>
      </c>
      <c r="F43" s="483">
        <f t="shared" si="18"/>
        <v>167</v>
      </c>
      <c r="G43" s="483">
        <f t="shared" si="18"/>
        <v>4747</v>
      </c>
      <c r="H43" s="483">
        <f t="shared" si="18"/>
        <v>32687</v>
      </c>
      <c r="I43" s="483">
        <f t="shared" si="18"/>
        <v>3</v>
      </c>
      <c r="J43" s="483">
        <f t="shared" si="18"/>
        <v>11</v>
      </c>
      <c r="K43" s="483">
        <f aca="true" t="shared" si="19" ref="K43:AB43">SUM(K44:K48)</f>
        <v>546</v>
      </c>
      <c r="L43" s="483">
        <f t="shared" si="19"/>
        <v>2676</v>
      </c>
      <c r="M43" s="483">
        <f t="shared" si="19"/>
        <v>1623</v>
      </c>
      <c r="N43" s="483">
        <f t="shared" si="19"/>
        <v>13431</v>
      </c>
      <c r="O43" s="483">
        <f t="shared" si="19"/>
        <v>10</v>
      </c>
      <c r="P43" s="483">
        <f t="shared" si="19"/>
        <v>138</v>
      </c>
      <c r="Q43" s="483">
        <f t="shared" si="19"/>
        <v>69</v>
      </c>
      <c r="R43" s="483">
        <f t="shared" si="19"/>
        <v>764</v>
      </c>
      <c r="S43" s="483">
        <f t="shared" si="19"/>
        <v>1362</v>
      </c>
      <c r="T43" s="483">
        <f t="shared" si="19"/>
        <v>5665</v>
      </c>
      <c r="U43" s="483">
        <f t="shared" si="19"/>
        <v>46</v>
      </c>
      <c r="V43" s="483">
        <f t="shared" si="19"/>
        <v>593</v>
      </c>
      <c r="W43" s="483">
        <f t="shared" si="19"/>
        <v>50</v>
      </c>
      <c r="X43" s="483">
        <f t="shared" si="19"/>
        <v>108</v>
      </c>
      <c r="Y43" s="483">
        <f t="shared" si="19"/>
        <v>1002</v>
      </c>
      <c r="Z43" s="483">
        <f t="shared" si="19"/>
        <v>8629</v>
      </c>
      <c r="AA43" s="484">
        <f t="shared" si="19"/>
        <v>36</v>
      </c>
      <c r="AB43" s="484">
        <f t="shared" si="19"/>
        <v>672</v>
      </c>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150"/>
      <c r="ES43" s="150"/>
      <c r="ET43" s="150"/>
      <c r="EU43" s="150"/>
      <c r="EV43" s="150"/>
      <c r="EW43" s="150"/>
      <c r="EX43" s="150"/>
      <c r="EY43" s="150"/>
      <c r="EZ43" s="150"/>
      <c r="FA43" s="150"/>
      <c r="FB43" s="150"/>
      <c r="FC43" s="150"/>
      <c r="FD43" s="150"/>
      <c r="FE43" s="150"/>
      <c r="FF43" s="150"/>
      <c r="FG43" s="150"/>
      <c r="FH43" s="150"/>
      <c r="FI43" s="150"/>
      <c r="FJ43" s="150"/>
      <c r="FK43" s="150"/>
      <c r="FL43" s="150"/>
      <c r="FM43" s="150"/>
      <c r="FN43" s="150"/>
      <c r="FO43" s="150"/>
      <c r="FP43" s="150"/>
      <c r="FQ43" s="150"/>
      <c r="FR43" s="150"/>
      <c r="FS43" s="150"/>
      <c r="FT43" s="150"/>
      <c r="FU43" s="150"/>
      <c r="FV43" s="150"/>
      <c r="FW43" s="150"/>
      <c r="FX43" s="150"/>
      <c r="FY43" s="150"/>
      <c r="FZ43" s="150"/>
      <c r="GA43" s="150"/>
      <c r="GB43" s="150"/>
      <c r="GC43" s="150"/>
      <c r="GD43" s="150"/>
      <c r="GE43" s="150"/>
      <c r="GF43" s="150"/>
      <c r="GG43" s="150"/>
      <c r="GH43" s="150"/>
      <c r="GI43" s="150"/>
      <c r="GJ43" s="150"/>
      <c r="GK43" s="150"/>
      <c r="GL43" s="150"/>
      <c r="GM43" s="150"/>
      <c r="GN43" s="150"/>
      <c r="GO43" s="150"/>
      <c r="GP43" s="150"/>
      <c r="GQ43" s="150"/>
      <c r="GR43" s="150"/>
      <c r="GS43" s="150"/>
      <c r="GT43" s="150"/>
      <c r="GU43" s="150"/>
      <c r="GV43" s="150"/>
      <c r="GW43" s="150"/>
      <c r="GX43" s="150"/>
      <c r="GY43" s="150"/>
      <c r="GZ43" s="150"/>
      <c r="HA43" s="150"/>
      <c r="HB43" s="150"/>
      <c r="HC43" s="150"/>
      <c r="HD43" s="150"/>
      <c r="HE43" s="150"/>
      <c r="HF43" s="150"/>
      <c r="HG43" s="150"/>
      <c r="HH43" s="150"/>
      <c r="HI43" s="150"/>
      <c r="HJ43" s="150"/>
      <c r="HK43" s="150"/>
      <c r="HL43" s="150"/>
      <c r="HM43" s="150"/>
      <c r="HN43" s="150"/>
      <c r="HO43" s="150"/>
      <c r="HP43" s="150"/>
      <c r="HQ43" s="150"/>
      <c r="HR43" s="150"/>
      <c r="HS43" s="150"/>
      <c r="HT43" s="150"/>
    </row>
    <row r="44" spans="1:28" ht="16.5" customHeight="1">
      <c r="A44" s="14"/>
      <c r="B44" s="49" t="s">
        <v>109</v>
      </c>
      <c r="C44" s="486">
        <f aca="true" t="shared" si="20" ref="C44:D48">SUM(E44,G44)</f>
        <v>1161</v>
      </c>
      <c r="D44" s="486">
        <f t="shared" si="20"/>
        <v>8105</v>
      </c>
      <c r="E44" s="487">
        <v>3</v>
      </c>
      <c r="F44" s="487">
        <v>8</v>
      </c>
      <c r="G44" s="478">
        <f aca="true" t="shared" si="21" ref="G44:H48">SUM(I44,K44,M44,O44,Q44,S44,U44,W44,Y44,AA44)</f>
        <v>1158</v>
      </c>
      <c r="H44" s="478">
        <f t="shared" si="21"/>
        <v>8097</v>
      </c>
      <c r="I44" s="487">
        <v>1</v>
      </c>
      <c r="J44" s="487">
        <v>1</v>
      </c>
      <c r="K44" s="487">
        <v>190</v>
      </c>
      <c r="L44" s="487">
        <v>1085</v>
      </c>
      <c r="M44" s="487">
        <v>212</v>
      </c>
      <c r="N44" s="487">
        <v>2607</v>
      </c>
      <c r="O44" s="487">
        <v>3</v>
      </c>
      <c r="P44" s="487">
        <v>87</v>
      </c>
      <c r="Q44" s="487">
        <v>21</v>
      </c>
      <c r="R44" s="487">
        <v>174</v>
      </c>
      <c r="S44" s="487">
        <v>381</v>
      </c>
      <c r="T44" s="487">
        <v>1767</v>
      </c>
      <c r="U44" s="487">
        <v>9</v>
      </c>
      <c r="V44" s="487">
        <v>156</v>
      </c>
      <c r="W44" s="487">
        <v>21</v>
      </c>
      <c r="X44" s="487">
        <v>42</v>
      </c>
      <c r="Y44" s="487">
        <v>311</v>
      </c>
      <c r="Z44" s="487">
        <v>1979</v>
      </c>
      <c r="AA44" s="487">
        <v>9</v>
      </c>
      <c r="AB44" s="487">
        <v>199</v>
      </c>
    </row>
    <row r="45" spans="1:28" ht="16.5" customHeight="1">
      <c r="A45" s="14"/>
      <c r="B45" s="49" t="s">
        <v>110</v>
      </c>
      <c r="C45" s="486">
        <f t="shared" si="20"/>
        <v>948</v>
      </c>
      <c r="D45" s="486">
        <f t="shared" si="20"/>
        <v>4951</v>
      </c>
      <c r="E45" s="487">
        <v>3</v>
      </c>
      <c r="F45" s="487">
        <v>53</v>
      </c>
      <c r="G45" s="478">
        <f t="shared" si="21"/>
        <v>945</v>
      </c>
      <c r="H45" s="478">
        <f t="shared" si="21"/>
        <v>4898</v>
      </c>
      <c r="I45" s="487">
        <v>1</v>
      </c>
      <c r="J45" s="487">
        <v>6</v>
      </c>
      <c r="K45" s="487">
        <v>81</v>
      </c>
      <c r="L45" s="487">
        <v>341</v>
      </c>
      <c r="M45" s="487">
        <v>444</v>
      </c>
      <c r="N45" s="487">
        <v>2466</v>
      </c>
      <c r="O45" s="487">
        <v>1</v>
      </c>
      <c r="P45" s="487">
        <v>9</v>
      </c>
      <c r="Q45" s="487">
        <v>13</v>
      </c>
      <c r="R45" s="487">
        <v>156</v>
      </c>
      <c r="S45" s="487">
        <v>218</v>
      </c>
      <c r="T45" s="487">
        <v>823</v>
      </c>
      <c r="U45" s="487">
        <v>9</v>
      </c>
      <c r="V45" s="487">
        <v>100</v>
      </c>
      <c r="W45" s="487">
        <v>8</v>
      </c>
      <c r="X45" s="487">
        <v>17</v>
      </c>
      <c r="Y45" s="487">
        <v>164</v>
      </c>
      <c r="Z45" s="487">
        <v>877</v>
      </c>
      <c r="AA45" s="487">
        <v>6</v>
      </c>
      <c r="AB45" s="487">
        <v>103</v>
      </c>
    </row>
    <row r="46" spans="1:28" ht="16.5" customHeight="1">
      <c r="A46" s="14"/>
      <c r="B46" s="49" t="s">
        <v>111</v>
      </c>
      <c r="C46" s="486">
        <f t="shared" si="20"/>
        <v>947</v>
      </c>
      <c r="D46" s="486">
        <f t="shared" si="20"/>
        <v>5055</v>
      </c>
      <c r="E46" s="487">
        <v>4</v>
      </c>
      <c r="F46" s="487">
        <v>41</v>
      </c>
      <c r="G46" s="478">
        <f t="shared" si="21"/>
        <v>943</v>
      </c>
      <c r="H46" s="478">
        <f t="shared" si="21"/>
        <v>5014</v>
      </c>
      <c r="I46" s="484" t="s">
        <v>366</v>
      </c>
      <c r="J46" s="484" t="s">
        <v>366</v>
      </c>
      <c r="K46" s="487">
        <v>66</v>
      </c>
      <c r="L46" s="487">
        <v>385</v>
      </c>
      <c r="M46" s="487">
        <v>487</v>
      </c>
      <c r="N46" s="487">
        <v>2707</v>
      </c>
      <c r="O46" s="487">
        <v>1</v>
      </c>
      <c r="P46" s="487">
        <v>3</v>
      </c>
      <c r="Q46" s="487">
        <v>9</v>
      </c>
      <c r="R46" s="487">
        <v>184</v>
      </c>
      <c r="S46" s="487">
        <v>243</v>
      </c>
      <c r="T46" s="487">
        <v>995</v>
      </c>
      <c r="U46" s="487">
        <v>4</v>
      </c>
      <c r="V46" s="487">
        <v>35</v>
      </c>
      <c r="W46" s="487">
        <v>3</v>
      </c>
      <c r="X46" s="487">
        <v>7</v>
      </c>
      <c r="Y46" s="487">
        <v>125</v>
      </c>
      <c r="Z46" s="487">
        <v>643</v>
      </c>
      <c r="AA46" s="487">
        <v>5</v>
      </c>
      <c r="AB46" s="487">
        <v>55</v>
      </c>
    </row>
    <row r="47" spans="1:28" ht="16.5" customHeight="1">
      <c r="A47" s="14"/>
      <c r="B47" s="49" t="s">
        <v>112</v>
      </c>
      <c r="C47" s="486">
        <f t="shared" si="20"/>
        <v>674</v>
      </c>
      <c r="D47" s="486">
        <f t="shared" si="20"/>
        <v>7087</v>
      </c>
      <c r="E47" s="487">
        <v>3</v>
      </c>
      <c r="F47" s="487">
        <v>45</v>
      </c>
      <c r="G47" s="478">
        <f t="shared" si="21"/>
        <v>671</v>
      </c>
      <c r="H47" s="478">
        <f t="shared" si="21"/>
        <v>7042</v>
      </c>
      <c r="I47" s="484" t="s">
        <v>366</v>
      </c>
      <c r="J47" s="484" t="s">
        <v>366</v>
      </c>
      <c r="K47" s="487">
        <v>57</v>
      </c>
      <c r="L47" s="487">
        <v>279</v>
      </c>
      <c r="M47" s="487">
        <v>258</v>
      </c>
      <c r="N47" s="487">
        <v>4484</v>
      </c>
      <c r="O47" s="487">
        <v>2</v>
      </c>
      <c r="P47" s="487">
        <v>16</v>
      </c>
      <c r="Q47" s="487">
        <v>12</v>
      </c>
      <c r="R47" s="487">
        <v>141</v>
      </c>
      <c r="S47" s="487">
        <v>178</v>
      </c>
      <c r="T47" s="487">
        <v>730</v>
      </c>
      <c r="U47" s="487">
        <v>9</v>
      </c>
      <c r="V47" s="487">
        <v>140</v>
      </c>
      <c r="W47" s="487">
        <v>6</v>
      </c>
      <c r="X47" s="487">
        <v>12</v>
      </c>
      <c r="Y47" s="487">
        <v>142</v>
      </c>
      <c r="Z47" s="487">
        <v>1075</v>
      </c>
      <c r="AA47" s="487">
        <v>7</v>
      </c>
      <c r="AB47" s="487">
        <v>165</v>
      </c>
    </row>
    <row r="48" spans="1:28" ht="16.5" customHeight="1">
      <c r="A48" s="14"/>
      <c r="B48" s="49" t="s">
        <v>113</v>
      </c>
      <c r="C48" s="486">
        <f t="shared" si="20"/>
        <v>1033</v>
      </c>
      <c r="D48" s="486">
        <f t="shared" si="20"/>
        <v>7656</v>
      </c>
      <c r="E48" s="487">
        <v>3</v>
      </c>
      <c r="F48" s="487">
        <v>20</v>
      </c>
      <c r="G48" s="478">
        <f t="shared" si="21"/>
        <v>1030</v>
      </c>
      <c r="H48" s="478">
        <f t="shared" si="21"/>
        <v>7636</v>
      </c>
      <c r="I48" s="487">
        <v>1</v>
      </c>
      <c r="J48" s="487">
        <v>4</v>
      </c>
      <c r="K48" s="487">
        <v>152</v>
      </c>
      <c r="L48" s="487">
        <v>586</v>
      </c>
      <c r="M48" s="487">
        <v>222</v>
      </c>
      <c r="N48" s="487">
        <v>1167</v>
      </c>
      <c r="O48" s="487">
        <v>3</v>
      </c>
      <c r="P48" s="487">
        <v>23</v>
      </c>
      <c r="Q48" s="487">
        <v>14</v>
      </c>
      <c r="R48" s="487">
        <v>109</v>
      </c>
      <c r="S48" s="487">
        <v>342</v>
      </c>
      <c r="T48" s="487">
        <v>1350</v>
      </c>
      <c r="U48" s="487">
        <v>15</v>
      </c>
      <c r="V48" s="487">
        <v>162</v>
      </c>
      <c r="W48" s="487">
        <v>12</v>
      </c>
      <c r="X48" s="487">
        <v>30</v>
      </c>
      <c r="Y48" s="487">
        <v>260</v>
      </c>
      <c r="Z48" s="487">
        <v>4055</v>
      </c>
      <c r="AA48" s="487">
        <v>9</v>
      </c>
      <c r="AB48" s="487">
        <v>150</v>
      </c>
    </row>
    <row r="49" spans="1:28" ht="15" customHeight="1">
      <c r="A49" s="14"/>
      <c r="B49" s="49"/>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row>
    <row r="50" spans="1:228" s="144" customFormat="1" ht="16.5" customHeight="1">
      <c r="A50" s="273" t="s">
        <v>114</v>
      </c>
      <c r="B50" s="274"/>
      <c r="C50" s="483">
        <f aca="true" t="shared" si="22" ref="C50:J50">SUM(C51:C54)</f>
        <v>2703</v>
      </c>
      <c r="D50" s="483">
        <f t="shared" si="22"/>
        <v>17589</v>
      </c>
      <c r="E50" s="483">
        <f t="shared" si="22"/>
        <v>18</v>
      </c>
      <c r="F50" s="483">
        <f t="shared" si="22"/>
        <v>255</v>
      </c>
      <c r="G50" s="483">
        <f t="shared" si="22"/>
        <v>2685</v>
      </c>
      <c r="H50" s="483">
        <f t="shared" si="22"/>
        <v>17334</v>
      </c>
      <c r="I50" s="483">
        <f t="shared" si="22"/>
        <v>6</v>
      </c>
      <c r="J50" s="483">
        <f t="shared" si="22"/>
        <v>35</v>
      </c>
      <c r="K50" s="483">
        <f aca="true" t="shared" si="23" ref="K50:AB50">SUM(K51:K54)</f>
        <v>379</v>
      </c>
      <c r="L50" s="483">
        <f t="shared" si="23"/>
        <v>1995</v>
      </c>
      <c r="M50" s="483">
        <f t="shared" si="23"/>
        <v>579</v>
      </c>
      <c r="N50" s="483">
        <f t="shared" si="23"/>
        <v>7010</v>
      </c>
      <c r="O50" s="483">
        <f t="shared" si="23"/>
        <v>8</v>
      </c>
      <c r="P50" s="483">
        <f t="shared" si="23"/>
        <v>84</v>
      </c>
      <c r="Q50" s="483">
        <f t="shared" si="23"/>
        <v>68</v>
      </c>
      <c r="R50" s="483">
        <f t="shared" si="23"/>
        <v>518</v>
      </c>
      <c r="S50" s="483">
        <f t="shared" si="23"/>
        <v>899</v>
      </c>
      <c r="T50" s="483">
        <f t="shared" si="23"/>
        <v>3101</v>
      </c>
      <c r="U50" s="483">
        <f t="shared" si="23"/>
        <v>16</v>
      </c>
      <c r="V50" s="483">
        <f t="shared" si="23"/>
        <v>206</v>
      </c>
      <c r="W50" s="483">
        <f t="shared" si="23"/>
        <v>11</v>
      </c>
      <c r="X50" s="483">
        <f t="shared" si="23"/>
        <v>28</v>
      </c>
      <c r="Y50" s="483">
        <f t="shared" si="23"/>
        <v>683</v>
      </c>
      <c r="Z50" s="483">
        <f t="shared" si="23"/>
        <v>3851</v>
      </c>
      <c r="AA50" s="484">
        <f t="shared" si="23"/>
        <v>36</v>
      </c>
      <c r="AB50" s="484">
        <f t="shared" si="23"/>
        <v>506</v>
      </c>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c r="GT50" s="150"/>
      <c r="GU50" s="150"/>
      <c r="GV50" s="150"/>
      <c r="GW50" s="150"/>
      <c r="GX50" s="150"/>
      <c r="GY50" s="150"/>
      <c r="GZ50" s="150"/>
      <c r="HA50" s="150"/>
      <c r="HB50" s="150"/>
      <c r="HC50" s="150"/>
      <c r="HD50" s="150"/>
      <c r="HE50" s="150"/>
      <c r="HF50" s="150"/>
      <c r="HG50" s="150"/>
      <c r="HH50" s="150"/>
      <c r="HI50" s="150"/>
      <c r="HJ50" s="150"/>
      <c r="HK50" s="150"/>
      <c r="HL50" s="150"/>
      <c r="HM50" s="150"/>
      <c r="HN50" s="150"/>
      <c r="HO50" s="150"/>
      <c r="HP50" s="150"/>
      <c r="HQ50" s="150"/>
      <c r="HR50" s="150"/>
      <c r="HS50" s="150"/>
      <c r="HT50" s="150"/>
    </row>
    <row r="51" spans="1:28" ht="16.5" customHeight="1">
      <c r="A51" s="51"/>
      <c r="B51" s="49" t="s">
        <v>115</v>
      </c>
      <c r="C51" s="486">
        <f aca="true" t="shared" si="24" ref="C51:D54">SUM(E51,G51)</f>
        <v>705</v>
      </c>
      <c r="D51" s="486">
        <f t="shared" si="24"/>
        <v>4149</v>
      </c>
      <c r="E51" s="487">
        <v>9</v>
      </c>
      <c r="F51" s="487">
        <v>88</v>
      </c>
      <c r="G51" s="478">
        <f aca="true" t="shared" si="25" ref="G51:H54">SUM(I51,K51,M51,O51,Q51,S51,U51,W51,Y51,AA51)</f>
        <v>696</v>
      </c>
      <c r="H51" s="478">
        <f t="shared" si="25"/>
        <v>4061</v>
      </c>
      <c r="I51" s="487">
        <v>1</v>
      </c>
      <c r="J51" s="487">
        <v>1</v>
      </c>
      <c r="K51" s="487">
        <v>100</v>
      </c>
      <c r="L51" s="487">
        <v>437</v>
      </c>
      <c r="M51" s="487">
        <v>74</v>
      </c>
      <c r="N51" s="487">
        <v>1309</v>
      </c>
      <c r="O51" s="487">
        <v>4</v>
      </c>
      <c r="P51" s="487">
        <v>52</v>
      </c>
      <c r="Q51" s="487">
        <v>23</v>
      </c>
      <c r="R51" s="487">
        <v>209</v>
      </c>
      <c r="S51" s="487">
        <v>277</v>
      </c>
      <c r="T51" s="487">
        <v>944</v>
      </c>
      <c r="U51" s="487">
        <v>4</v>
      </c>
      <c r="V51" s="487">
        <v>81</v>
      </c>
      <c r="W51" s="484" t="s">
        <v>366</v>
      </c>
      <c r="X51" s="484" t="s">
        <v>366</v>
      </c>
      <c r="Y51" s="487">
        <v>201</v>
      </c>
      <c r="Z51" s="487">
        <v>905</v>
      </c>
      <c r="AA51" s="487">
        <v>12</v>
      </c>
      <c r="AB51" s="487">
        <v>123</v>
      </c>
    </row>
    <row r="52" spans="1:28" ht="16.5" customHeight="1">
      <c r="A52" s="51"/>
      <c r="B52" s="49" t="s">
        <v>116</v>
      </c>
      <c r="C52" s="486">
        <f t="shared" si="24"/>
        <v>417</v>
      </c>
      <c r="D52" s="486">
        <f t="shared" si="24"/>
        <v>2857</v>
      </c>
      <c r="E52" s="487">
        <v>2</v>
      </c>
      <c r="F52" s="487">
        <v>32</v>
      </c>
      <c r="G52" s="478">
        <f t="shared" si="25"/>
        <v>415</v>
      </c>
      <c r="H52" s="478">
        <f t="shared" si="25"/>
        <v>2825</v>
      </c>
      <c r="I52" s="487">
        <v>1</v>
      </c>
      <c r="J52" s="487">
        <v>12</v>
      </c>
      <c r="K52" s="487">
        <v>62</v>
      </c>
      <c r="L52" s="487">
        <v>335</v>
      </c>
      <c r="M52" s="487">
        <v>88</v>
      </c>
      <c r="N52" s="487">
        <v>1244</v>
      </c>
      <c r="O52" s="487">
        <v>1</v>
      </c>
      <c r="P52" s="487">
        <v>4</v>
      </c>
      <c r="Q52" s="487">
        <v>10</v>
      </c>
      <c r="R52" s="487">
        <v>82</v>
      </c>
      <c r="S52" s="487">
        <v>138</v>
      </c>
      <c r="T52" s="487">
        <v>471</v>
      </c>
      <c r="U52" s="487">
        <v>3</v>
      </c>
      <c r="V52" s="487">
        <v>21</v>
      </c>
      <c r="W52" s="487">
        <v>3</v>
      </c>
      <c r="X52" s="487">
        <v>12</v>
      </c>
      <c r="Y52" s="487">
        <v>103</v>
      </c>
      <c r="Z52" s="487">
        <v>526</v>
      </c>
      <c r="AA52" s="487">
        <v>6</v>
      </c>
      <c r="AB52" s="487">
        <v>118</v>
      </c>
    </row>
    <row r="53" spans="1:28" ht="16.5" customHeight="1">
      <c r="A53" s="51"/>
      <c r="B53" s="49" t="s">
        <v>117</v>
      </c>
      <c r="C53" s="486">
        <f t="shared" si="24"/>
        <v>1080</v>
      </c>
      <c r="D53" s="486">
        <f t="shared" si="24"/>
        <v>7544</v>
      </c>
      <c r="E53" s="487">
        <v>5</v>
      </c>
      <c r="F53" s="487">
        <v>115</v>
      </c>
      <c r="G53" s="478">
        <f t="shared" si="25"/>
        <v>1075</v>
      </c>
      <c r="H53" s="478">
        <f t="shared" si="25"/>
        <v>7429</v>
      </c>
      <c r="I53" s="487">
        <v>2</v>
      </c>
      <c r="J53" s="487">
        <v>12</v>
      </c>
      <c r="K53" s="487">
        <v>158</v>
      </c>
      <c r="L53" s="487">
        <v>922</v>
      </c>
      <c r="M53" s="487">
        <v>265</v>
      </c>
      <c r="N53" s="487">
        <v>3276</v>
      </c>
      <c r="O53" s="487">
        <v>2</v>
      </c>
      <c r="P53" s="487">
        <v>23</v>
      </c>
      <c r="Q53" s="487">
        <v>26</v>
      </c>
      <c r="R53" s="487">
        <v>185</v>
      </c>
      <c r="S53" s="487">
        <v>333</v>
      </c>
      <c r="T53" s="487">
        <v>1137</v>
      </c>
      <c r="U53" s="487">
        <v>7</v>
      </c>
      <c r="V53" s="487">
        <v>81</v>
      </c>
      <c r="W53" s="487">
        <v>7</v>
      </c>
      <c r="X53" s="487">
        <v>12</v>
      </c>
      <c r="Y53" s="487">
        <v>264</v>
      </c>
      <c r="Z53" s="487">
        <v>1597</v>
      </c>
      <c r="AA53" s="487">
        <v>11</v>
      </c>
      <c r="AB53" s="487">
        <v>184</v>
      </c>
    </row>
    <row r="54" spans="1:28" ht="16.5" customHeight="1">
      <c r="A54" s="51"/>
      <c r="B54" s="49" t="s">
        <v>118</v>
      </c>
      <c r="C54" s="486">
        <f t="shared" si="24"/>
        <v>501</v>
      </c>
      <c r="D54" s="486">
        <f t="shared" si="24"/>
        <v>3039</v>
      </c>
      <c r="E54" s="487">
        <v>2</v>
      </c>
      <c r="F54" s="487">
        <v>20</v>
      </c>
      <c r="G54" s="478">
        <f t="shared" si="25"/>
        <v>499</v>
      </c>
      <c r="H54" s="478">
        <f t="shared" si="25"/>
        <v>3019</v>
      </c>
      <c r="I54" s="487">
        <v>2</v>
      </c>
      <c r="J54" s="487">
        <v>10</v>
      </c>
      <c r="K54" s="487">
        <v>59</v>
      </c>
      <c r="L54" s="487">
        <v>301</v>
      </c>
      <c r="M54" s="487">
        <v>152</v>
      </c>
      <c r="N54" s="487">
        <v>1181</v>
      </c>
      <c r="O54" s="487">
        <v>1</v>
      </c>
      <c r="P54" s="487">
        <v>5</v>
      </c>
      <c r="Q54" s="487">
        <v>9</v>
      </c>
      <c r="R54" s="487">
        <v>42</v>
      </c>
      <c r="S54" s="487">
        <v>151</v>
      </c>
      <c r="T54" s="487">
        <v>549</v>
      </c>
      <c r="U54" s="487">
        <v>2</v>
      </c>
      <c r="V54" s="487">
        <v>23</v>
      </c>
      <c r="W54" s="487">
        <v>1</v>
      </c>
      <c r="X54" s="487">
        <v>4</v>
      </c>
      <c r="Y54" s="487">
        <v>115</v>
      </c>
      <c r="Z54" s="487">
        <v>823</v>
      </c>
      <c r="AA54" s="487">
        <v>7</v>
      </c>
      <c r="AB54" s="487">
        <v>81</v>
      </c>
    </row>
    <row r="55" spans="1:28" ht="15" customHeight="1">
      <c r="A55" s="51"/>
      <c r="B55" s="49"/>
      <c r="C55" s="482"/>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row>
    <row r="56" spans="1:228" s="144" customFormat="1" ht="16.5" customHeight="1">
      <c r="A56" s="273" t="s">
        <v>119</v>
      </c>
      <c r="B56" s="274"/>
      <c r="C56" s="483">
        <f aca="true" t="shared" si="26" ref="C56:J56">SUM(C57:C62)</f>
        <v>2923</v>
      </c>
      <c r="D56" s="483">
        <f t="shared" si="26"/>
        <v>15117</v>
      </c>
      <c r="E56" s="483">
        <f t="shared" si="26"/>
        <v>15</v>
      </c>
      <c r="F56" s="483">
        <f t="shared" si="26"/>
        <v>112</v>
      </c>
      <c r="G56" s="483">
        <f t="shared" si="26"/>
        <v>2908</v>
      </c>
      <c r="H56" s="483">
        <f t="shared" si="26"/>
        <v>15005</v>
      </c>
      <c r="I56" s="483">
        <f t="shared" si="26"/>
        <v>4</v>
      </c>
      <c r="J56" s="483">
        <f t="shared" si="26"/>
        <v>35</v>
      </c>
      <c r="K56" s="483">
        <f aca="true" t="shared" si="27" ref="K56:AB56">SUM(K57:K62)</f>
        <v>323</v>
      </c>
      <c r="L56" s="483">
        <f t="shared" si="27"/>
        <v>1235</v>
      </c>
      <c r="M56" s="483">
        <f t="shared" si="27"/>
        <v>1016</v>
      </c>
      <c r="N56" s="483">
        <f t="shared" si="27"/>
        <v>6919</v>
      </c>
      <c r="O56" s="483">
        <f t="shared" si="27"/>
        <v>9</v>
      </c>
      <c r="P56" s="483">
        <f t="shared" si="27"/>
        <v>34</v>
      </c>
      <c r="Q56" s="483">
        <f t="shared" si="27"/>
        <v>70</v>
      </c>
      <c r="R56" s="483">
        <f t="shared" si="27"/>
        <v>773</v>
      </c>
      <c r="S56" s="483">
        <f t="shared" si="27"/>
        <v>818</v>
      </c>
      <c r="T56" s="483">
        <f t="shared" si="27"/>
        <v>2490</v>
      </c>
      <c r="U56" s="483">
        <f t="shared" si="27"/>
        <v>20</v>
      </c>
      <c r="V56" s="483">
        <f t="shared" si="27"/>
        <v>160</v>
      </c>
      <c r="W56" s="483">
        <f t="shared" si="27"/>
        <v>7</v>
      </c>
      <c r="X56" s="483">
        <f t="shared" si="27"/>
        <v>13</v>
      </c>
      <c r="Y56" s="483">
        <f t="shared" si="27"/>
        <v>602</v>
      </c>
      <c r="Z56" s="483">
        <f t="shared" si="27"/>
        <v>2858</v>
      </c>
      <c r="AA56" s="484">
        <f t="shared" si="27"/>
        <v>39</v>
      </c>
      <c r="AB56" s="484">
        <f t="shared" si="27"/>
        <v>488</v>
      </c>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c r="EJ56" s="150"/>
      <c r="EK56" s="150"/>
      <c r="EL56" s="150"/>
      <c r="EM56" s="150"/>
      <c r="EN56" s="150"/>
      <c r="EO56" s="150"/>
      <c r="EP56" s="150"/>
      <c r="EQ56" s="150"/>
      <c r="ER56" s="150"/>
      <c r="ES56" s="150"/>
      <c r="ET56" s="150"/>
      <c r="EU56" s="150"/>
      <c r="EV56" s="150"/>
      <c r="EW56" s="150"/>
      <c r="EX56" s="150"/>
      <c r="EY56" s="150"/>
      <c r="EZ56" s="150"/>
      <c r="FA56" s="150"/>
      <c r="FB56" s="150"/>
      <c r="FC56" s="150"/>
      <c r="FD56" s="150"/>
      <c r="FE56" s="150"/>
      <c r="FF56" s="150"/>
      <c r="FG56" s="150"/>
      <c r="FH56" s="150"/>
      <c r="FI56" s="150"/>
      <c r="FJ56" s="150"/>
      <c r="FK56" s="150"/>
      <c r="FL56" s="150"/>
      <c r="FM56" s="150"/>
      <c r="FN56" s="150"/>
      <c r="FO56" s="150"/>
      <c r="FP56" s="150"/>
      <c r="FQ56" s="150"/>
      <c r="FR56" s="150"/>
      <c r="FS56" s="150"/>
      <c r="FT56" s="150"/>
      <c r="FU56" s="150"/>
      <c r="FV56" s="150"/>
      <c r="FW56" s="150"/>
      <c r="FX56" s="150"/>
      <c r="FY56" s="150"/>
      <c r="FZ56" s="150"/>
      <c r="GA56" s="150"/>
      <c r="GB56" s="150"/>
      <c r="GC56" s="150"/>
      <c r="GD56" s="150"/>
      <c r="GE56" s="150"/>
      <c r="GF56" s="150"/>
      <c r="GG56" s="150"/>
      <c r="GH56" s="150"/>
      <c r="GI56" s="150"/>
      <c r="GJ56" s="150"/>
      <c r="GK56" s="150"/>
      <c r="GL56" s="150"/>
      <c r="GM56" s="150"/>
      <c r="GN56" s="150"/>
      <c r="GO56" s="150"/>
      <c r="GP56" s="150"/>
      <c r="GQ56" s="150"/>
      <c r="GR56" s="150"/>
      <c r="GS56" s="150"/>
      <c r="GT56" s="150"/>
      <c r="GU56" s="150"/>
      <c r="GV56" s="150"/>
      <c r="GW56" s="150"/>
      <c r="GX56" s="150"/>
      <c r="GY56" s="150"/>
      <c r="GZ56" s="150"/>
      <c r="HA56" s="150"/>
      <c r="HB56" s="150"/>
      <c r="HC56" s="150"/>
      <c r="HD56" s="150"/>
      <c r="HE56" s="150"/>
      <c r="HF56" s="150"/>
      <c r="HG56" s="150"/>
      <c r="HH56" s="150"/>
      <c r="HI56" s="150"/>
      <c r="HJ56" s="150"/>
      <c r="HK56" s="150"/>
      <c r="HL56" s="150"/>
      <c r="HM56" s="150"/>
      <c r="HN56" s="150"/>
      <c r="HO56" s="150"/>
      <c r="HP56" s="150"/>
      <c r="HQ56" s="150"/>
      <c r="HR56" s="150"/>
      <c r="HS56" s="150"/>
      <c r="HT56" s="150"/>
    </row>
    <row r="57" spans="1:28" ht="16.5" customHeight="1">
      <c r="A57" s="14"/>
      <c r="B57" s="49" t="s">
        <v>120</v>
      </c>
      <c r="C57" s="486">
        <f aca="true" t="shared" si="28" ref="C57:D62">SUM(E57,G57)</f>
        <v>430</v>
      </c>
      <c r="D57" s="486">
        <f t="shared" si="28"/>
        <v>2533</v>
      </c>
      <c r="E57" s="484" t="s">
        <v>366</v>
      </c>
      <c r="F57" s="484" t="s">
        <v>366</v>
      </c>
      <c r="G57" s="478">
        <f aca="true" t="shared" si="29" ref="G57:H62">SUM(I57,K57,M57,O57,Q57,S57,U57,W57,Y57,AA57)</f>
        <v>430</v>
      </c>
      <c r="H57" s="478">
        <f t="shared" si="29"/>
        <v>2533</v>
      </c>
      <c r="I57" s="487">
        <v>1</v>
      </c>
      <c r="J57" s="487">
        <v>10</v>
      </c>
      <c r="K57" s="487">
        <v>49</v>
      </c>
      <c r="L57" s="487">
        <v>157</v>
      </c>
      <c r="M57" s="487">
        <v>130</v>
      </c>
      <c r="N57" s="487">
        <v>1170</v>
      </c>
      <c r="O57" s="487">
        <v>1</v>
      </c>
      <c r="P57" s="487">
        <v>5</v>
      </c>
      <c r="Q57" s="487">
        <v>10</v>
      </c>
      <c r="R57" s="487">
        <v>84</v>
      </c>
      <c r="S57" s="487">
        <v>136</v>
      </c>
      <c r="T57" s="487">
        <v>504</v>
      </c>
      <c r="U57" s="487">
        <v>5</v>
      </c>
      <c r="V57" s="487">
        <v>30</v>
      </c>
      <c r="W57" s="484" t="s">
        <v>366</v>
      </c>
      <c r="X57" s="484" t="s">
        <v>366</v>
      </c>
      <c r="Y57" s="487">
        <v>90</v>
      </c>
      <c r="Z57" s="487">
        <v>496</v>
      </c>
      <c r="AA57" s="487">
        <v>8</v>
      </c>
      <c r="AB57" s="487">
        <v>77</v>
      </c>
    </row>
    <row r="58" spans="1:28" ht="16.5" customHeight="1">
      <c r="A58" s="14"/>
      <c r="B58" s="49" t="s">
        <v>121</v>
      </c>
      <c r="C58" s="486">
        <f t="shared" si="28"/>
        <v>508</v>
      </c>
      <c r="D58" s="486">
        <f t="shared" si="28"/>
        <v>2551</v>
      </c>
      <c r="E58" s="484" t="s">
        <v>366</v>
      </c>
      <c r="F58" s="484" t="s">
        <v>366</v>
      </c>
      <c r="G58" s="478">
        <f t="shared" si="29"/>
        <v>508</v>
      </c>
      <c r="H58" s="478">
        <f t="shared" si="29"/>
        <v>2551</v>
      </c>
      <c r="I58" s="487">
        <v>2</v>
      </c>
      <c r="J58" s="487">
        <v>12</v>
      </c>
      <c r="K58" s="487">
        <v>37</v>
      </c>
      <c r="L58" s="487">
        <v>143</v>
      </c>
      <c r="M58" s="487">
        <v>224</v>
      </c>
      <c r="N58" s="487">
        <v>1277</v>
      </c>
      <c r="O58" s="487">
        <v>1</v>
      </c>
      <c r="P58" s="487">
        <v>4</v>
      </c>
      <c r="Q58" s="487">
        <v>16</v>
      </c>
      <c r="R58" s="487">
        <v>239</v>
      </c>
      <c r="S58" s="487">
        <v>131</v>
      </c>
      <c r="T58" s="487">
        <v>396</v>
      </c>
      <c r="U58" s="487">
        <v>5</v>
      </c>
      <c r="V58" s="487">
        <v>38</v>
      </c>
      <c r="W58" s="487">
        <v>1</v>
      </c>
      <c r="X58" s="487">
        <v>1</v>
      </c>
      <c r="Y58" s="487">
        <v>86</v>
      </c>
      <c r="Z58" s="487">
        <v>352</v>
      </c>
      <c r="AA58" s="487">
        <v>5</v>
      </c>
      <c r="AB58" s="487">
        <v>89</v>
      </c>
    </row>
    <row r="59" spans="1:28" ht="16.5" customHeight="1">
      <c r="A59" s="14"/>
      <c r="B59" s="49" t="s">
        <v>122</v>
      </c>
      <c r="C59" s="486">
        <f t="shared" si="28"/>
        <v>512</v>
      </c>
      <c r="D59" s="486">
        <f t="shared" si="28"/>
        <v>2681</v>
      </c>
      <c r="E59" s="487">
        <v>3</v>
      </c>
      <c r="F59" s="487">
        <v>53</v>
      </c>
      <c r="G59" s="478">
        <f t="shared" si="29"/>
        <v>509</v>
      </c>
      <c r="H59" s="478">
        <f t="shared" si="29"/>
        <v>2628</v>
      </c>
      <c r="I59" s="484" t="s">
        <v>366</v>
      </c>
      <c r="J59" s="484" t="s">
        <v>366</v>
      </c>
      <c r="K59" s="487">
        <v>79</v>
      </c>
      <c r="L59" s="487">
        <v>386</v>
      </c>
      <c r="M59" s="487">
        <v>81</v>
      </c>
      <c r="N59" s="487">
        <v>764</v>
      </c>
      <c r="O59" s="487">
        <v>3</v>
      </c>
      <c r="P59" s="487">
        <v>6</v>
      </c>
      <c r="Q59" s="487">
        <v>13</v>
      </c>
      <c r="R59" s="487">
        <v>215</v>
      </c>
      <c r="S59" s="487">
        <v>189</v>
      </c>
      <c r="T59" s="487">
        <v>547</v>
      </c>
      <c r="U59" s="487">
        <v>2</v>
      </c>
      <c r="V59" s="487">
        <v>21</v>
      </c>
      <c r="W59" s="487">
        <v>1</v>
      </c>
      <c r="X59" s="487">
        <v>1</v>
      </c>
      <c r="Y59" s="487">
        <v>132</v>
      </c>
      <c r="Z59" s="487">
        <v>591</v>
      </c>
      <c r="AA59" s="487">
        <v>9</v>
      </c>
      <c r="AB59" s="487">
        <v>97</v>
      </c>
    </row>
    <row r="60" spans="1:28" ht="16.5" customHeight="1">
      <c r="A60" s="14"/>
      <c r="B60" s="49" t="s">
        <v>123</v>
      </c>
      <c r="C60" s="486">
        <f t="shared" si="28"/>
        <v>731</v>
      </c>
      <c r="D60" s="486">
        <f t="shared" si="28"/>
        <v>3700</v>
      </c>
      <c r="E60" s="487">
        <v>1</v>
      </c>
      <c r="F60" s="487">
        <v>2</v>
      </c>
      <c r="G60" s="478">
        <f t="shared" si="29"/>
        <v>730</v>
      </c>
      <c r="H60" s="478">
        <f t="shared" si="29"/>
        <v>3698</v>
      </c>
      <c r="I60" s="487">
        <v>1</v>
      </c>
      <c r="J60" s="487">
        <v>13</v>
      </c>
      <c r="K60" s="487">
        <v>54</v>
      </c>
      <c r="L60" s="487">
        <v>201</v>
      </c>
      <c r="M60" s="487">
        <v>366</v>
      </c>
      <c r="N60" s="487">
        <v>2323</v>
      </c>
      <c r="O60" s="487">
        <v>2</v>
      </c>
      <c r="P60" s="487">
        <v>6</v>
      </c>
      <c r="Q60" s="487">
        <v>12</v>
      </c>
      <c r="R60" s="487">
        <v>80</v>
      </c>
      <c r="S60" s="487">
        <v>171</v>
      </c>
      <c r="T60" s="487">
        <v>488</v>
      </c>
      <c r="U60" s="487">
        <v>3</v>
      </c>
      <c r="V60" s="487">
        <v>33</v>
      </c>
      <c r="W60" s="487">
        <v>3</v>
      </c>
      <c r="X60" s="487">
        <v>5</v>
      </c>
      <c r="Y60" s="487">
        <v>110</v>
      </c>
      <c r="Z60" s="487">
        <v>454</v>
      </c>
      <c r="AA60" s="487">
        <v>8</v>
      </c>
      <c r="AB60" s="487">
        <v>95</v>
      </c>
    </row>
    <row r="61" spans="1:28" ht="16.5" customHeight="1">
      <c r="A61" s="14"/>
      <c r="B61" s="49" t="s">
        <v>124</v>
      </c>
      <c r="C61" s="486">
        <f t="shared" si="28"/>
        <v>275</v>
      </c>
      <c r="D61" s="486">
        <f t="shared" si="28"/>
        <v>1408</v>
      </c>
      <c r="E61" s="487">
        <v>10</v>
      </c>
      <c r="F61" s="487">
        <v>51</v>
      </c>
      <c r="G61" s="478">
        <f t="shared" si="29"/>
        <v>265</v>
      </c>
      <c r="H61" s="478">
        <f t="shared" si="29"/>
        <v>1357</v>
      </c>
      <c r="I61" s="484" t="s">
        <v>366</v>
      </c>
      <c r="J61" s="484" t="s">
        <v>366</v>
      </c>
      <c r="K61" s="487">
        <v>57</v>
      </c>
      <c r="L61" s="487">
        <v>155</v>
      </c>
      <c r="M61" s="487">
        <v>25</v>
      </c>
      <c r="N61" s="487">
        <v>211</v>
      </c>
      <c r="O61" s="487">
        <v>1</v>
      </c>
      <c r="P61" s="487">
        <v>9</v>
      </c>
      <c r="Q61" s="487">
        <v>7</v>
      </c>
      <c r="R61" s="487">
        <v>64</v>
      </c>
      <c r="S61" s="487">
        <v>76</v>
      </c>
      <c r="T61" s="487">
        <v>227</v>
      </c>
      <c r="U61" s="487">
        <v>2</v>
      </c>
      <c r="V61" s="487">
        <v>8</v>
      </c>
      <c r="W61" s="484" t="s">
        <v>366</v>
      </c>
      <c r="X61" s="484" t="s">
        <v>366</v>
      </c>
      <c r="Y61" s="487">
        <v>92</v>
      </c>
      <c r="Z61" s="487">
        <v>603</v>
      </c>
      <c r="AA61" s="487">
        <v>5</v>
      </c>
      <c r="AB61" s="487">
        <v>80</v>
      </c>
    </row>
    <row r="62" spans="1:28" ht="16.5" customHeight="1">
      <c r="A62" s="14"/>
      <c r="B62" s="49" t="s">
        <v>125</v>
      </c>
      <c r="C62" s="486">
        <f t="shared" si="28"/>
        <v>467</v>
      </c>
      <c r="D62" s="486">
        <f t="shared" si="28"/>
        <v>2244</v>
      </c>
      <c r="E62" s="487">
        <v>1</v>
      </c>
      <c r="F62" s="487">
        <v>6</v>
      </c>
      <c r="G62" s="478">
        <f t="shared" si="29"/>
        <v>466</v>
      </c>
      <c r="H62" s="478">
        <f t="shared" si="29"/>
        <v>2238</v>
      </c>
      <c r="I62" s="484" t="s">
        <v>366</v>
      </c>
      <c r="J62" s="484" t="s">
        <v>366</v>
      </c>
      <c r="K62" s="487">
        <v>47</v>
      </c>
      <c r="L62" s="487">
        <v>193</v>
      </c>
      <c r="M62" s="487">
        <v>190</v>
      </c>
      <c r="N62" s="487">
        <v>1174</v>
      </c>
      <c r="O62" s="487">
        <v>1</v>
      </c>
      <c r="P62" s="487">
        <v>4</v>
      </c>
      <c r="Q62" s="487">
        <v>12</v>
      </c>
      <c r="R62" s="487">
        <v>91</v>
      </c>
      <c r="S62" s="487">
        <v>115</v>
      </c>
      <c r="T62" s="487">
        <v>328</v>
      </c>
      <c r="U62" s="487">
        <v>3</v>
      </c>
      <c r="V62" s="487">
        <v>30</v>
      </c>
      <c r="W62" s="487">
        <v>2</v>
      </c>
      <c r="X62" s="487">
        <v>6</v>
      </c>
      <c r="Y62" s="487">
        <v>92</v>
      </c>
      <c r="Z62" s="487">
        <v>362</v>
      </c>
      <c r="AA62" s="487">
        <v>4</v>
      </c>
      <c r="AB62" s="487">
        <v>50</v>
      </c>
    </row>
    <row r="63" spans="1:28" ht="15" customHeight="1">
      <c r="A63" s="14"/>
      <c r="B63" s="49"/>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row>
    <row r="64" spans="1:228" s="144" customFormat="1" ht="16.5" customHeight="1">
      <c r="A64" s="273" t="s">
        <v>126</v>
      </c>
      <c r="B64" s="274"/>
      <c r="C64" s="483">
        <f aca="true" t="shared" si="30" ref="C64:J64">SUM(C65:C68)</f>
        <v>2617</v>
      </c>
      <c r="D64" s="483">
        <f t="shared" si="30"/>
        <v>16408</v>
      </c>
      <c r="E64" s="483">
        <f t="shared" si="30"/>
        <v>23</v>
      </c>
      <c r="F64" s="483">
        <f t="shared" si="30"/>
        <v>406</v>
      </c>
      <c r="G64" s="483">
        <f t="shared" si="30"/>
        <v>2594</v>
      </c>
      <c r="H64" s="483">
        <f t="shared" si="30"/>
        <v>16002</v>
      </c>
      <c r="I64" s="483">
        <f t="shared" si="30"/>
        <v>9</v>
      </c>
      <c r="J64" s="483">
        <f t="shared" si="30"/>
        <v>109</v>
      </c>
      <c r="K64" s="483">
        <f aca="true" t="shared" si="31" ref="K64:AB64">SUM(K65:K68)</f>
        <v>302</v>
      </c>
      <c r="L64" s="483">
        <f t="shared" si="31"/>
        <v>2348</v>
      </c>
      <c r="M64" s="483">
        <f t="shared" si="31"/>
        <v>250</v>
      </c>
      <c r="N64" s="483">
        <f t="shared" si="31"/>
        <v>4189</v>
      </c>
      <c r="O64" s="483">
        <f t="shared" si="31"/>
        <v>8</v>
      </c>
      <c r="P64" s="483">
        <f t="shared" si="31"/>
        <v>39</v>
      </c>
      <c r="Q64" s="483">
        <f t="shared" si="31"/>
        <v>84</v>
      </c>
      <c r="R64" s="483">
        <f t="shared" si="31"/>
        <v>731</v>
      </c>
      <c r="S64" s="483">
        <f t="shared" si="31"/>
        <v>1069</v>
      </c>
      <c r="T64" s="483">
        <f t="shared" si="31"/>
        <v>3378</v>
      </c>
      <c r="U64" s="483">
        <f t="shared" si="31"/>
        <v>32</v>
      </c>
      <c r="V64" s="483">
        <f t="shared" si="31"/>
        <v>351</v>
      </c>
      <c r="W64" s="483">
        <f t="shared" si="31"/>
        <v>6</v>
      </c>
      <c r="X64" s="483">
        <f t="shared" si="31"/>
        <v>25</v>
      </c>
      <c r="Y64" s="483">
        <f t="shared" si="31"/>
        <v>783</v>
      </c>
      <c r="Z64" s="483">
        <f t="shared" si="31"/>
        <v>4166</v>
      </c>
      <c r="AA64" s="484">
        <f t="shared" si="31"/>
        <v>51</v>
      </c>
      <c r="AB64" s="484">
        <f t="shared" si="31"/>
        <v>666</v>
      </c>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150"/>
      <c r="EJ64" s="150"/>
      <c r="EK64" s="150"/>
      <c r="EL64" s="150"/>
      <c r="EM64" s="150"/>
      <c r="EN64" s="150"/>
      <c r="EO64" s="150"/>
      <c r="EP64" s="150"/>
      <c r="EQ64" s="150"/>
      <c r="ER64" s="150"/>
      <c r="ES64" s="150"/>
      <c r="ET64" s="150"/>
      <c r="EU64" s="150"/>
      <c r="EV64" s="150"/>
      <c r="EW64" s="150"/>
      <c r="EX64" s="150"/>
      <c r="EY64" s="150"/>
      <c r="EZ64" s="150"/>
      <c r="FA64" s="150"/>
      <c r="FB64" s="150"/>
      <c r="FC64" s="150"/>
      <c r="FD64" s="150"/>
      <c r="FE64" s="150"/>
      <c r="FF64" s="150"/>
      <c r="FG64" s="150"/>
      <c r="FH64" s="150"/>
      <c r="FI64" s="150"/>
      <c r="FJ64" s="150"/>
      <c r="FK64" s="150"/>
      <c r="FL64" s="150"/>
      <c r="FM64" s="150"/>
      <c r="FN64" s="150"/>
      <c r="FO64" s="150"/>
      <c r="FP64" s="150"/>
      <c r="FQ64" s="150"/>
      <c r="FR64" s="150"/>
      <c r="FS64" s="150"/>
      <c r="FT64" s="150"/>
      <c r="FU64" s="150"/>
      <c r="FV64" s="150"/>
      <c r="FW64" s="150"/>
      <c r="FX64" s="150"/>
      <c r="FY64" s="150"/>
      <c r="FZ64" s="150"/>
      <c r="GA64" s="150"/>
      <c r="GB64" s="150"/>
      <c r="GC64" s="150"/>
      <c r="GD64" s="150"/>
      <c r="GE64" s="150"/>
      <c r="GF64" s="150"/>
      <c r="GG64" s="150"/>
      <c r="GH64" s="150"/>
      <c r="GI64" s="150"/>
      <c r="GJ64" s="150"/>
      <c r="GK64" s="150"/>
      <c r="GL64" s="150"/>
      <c r="GM64" s="150"/>
      <c r="GN64" s="150"/>
      <c r="GO64" s="150"/>
      <c r="GP64" s="150"/>
      <c r="GQ64" s="150"/>
      <c r="GR64" s="150"/>
      <c r="GS64" s="150"/>
      <c r="GT64" s="150"/>
      <c r="GU64" s="150"/>
      <c r="GV64" s="150"/>
      <c r="GW64" s="150"/>
      <c r="GX64" s="150"/>
      <c r="GY64" s="150"/>
      <c r="GZ64" s="150"/>
      <c r="HA64" s="150"/>
      <c r="HB64" s="150"/>
      <c r="HC64" s="150"/>
      <c r="HD64" s="150"/>
      <c r="HE64" s="150"/>
      <c r="HF64" s="150"/>
      <c r="HG64" s="150"/>
      <c r="HH64" s="150"/>
      <c r="HI64" s="150"/>
      <c r="HJ64" s="150"/>
      <c r="HK64" s="150"/>
      <c r="HL64" s="150"/>
      <c r="HM64" s="150"/>
      <c r="HN64" s="150"/>
      <c r="HO64" s="150"/>
      <c r="HP64" s="150"/>
      <c r="HQ64" s="150"/>
      <c r="HR64" s="150"/>
      <c r="HS64" s="150"/>
      <c r="HT64" s="150"/>
    </row>
    <row r="65" spans="1:28" ht="16.5" customHeight="1">
      <c r="A65" s="14"/>
      <c r="B65" s="49" t="s">
        <v>127</v>
      </c>
      <c r="C65" s="486">
        <f aca="true" t="shared" si="32" ref="C65:D68">SUM(E65,G65)</f>
        <v>827</v>
      </c>
      <c r="D65" s="486">
        <f t="shared" si="32"/>
        <v>5049</v>
      </c>
      <c r="E65" s="487">
        <v>8</v>
      </c>
      <c r="F65" s="487">
        <v>88</v>
      </c>
      <c r="G65" s="478">
        <f aca="true" t="shared" si="33" ref="G65:H68">SUM(I65,K65,M65,O65,Q65,S65,U65,W65,Y65,AA65)</f>
        <v>819</v>
      </c>
      <c r="H65" s="478">
        <f t="shared" si="33"/>
        <v>4961</v>
      </c>
      <c r="I65" s="487">
        <v>2</v>
      </c>
      <c r="J65" s="487">
        <v>17</v>
      </c>
      <c r="K65" s="487">
        <v>65</v>
      </c>
      <c r="L65" s="487">
        <v>632</v>
      </c>
      <c r="M65" s="487">
        <v>70</v>
      </c>
      <c r="N65" s="487">
        <v>986</v>
      </c>
      <c r="O65" s="487">
        <v>1</v>
      </c>
      <c r="P65" s="487">
        <v>9</v>
      </c>
      <c r="Q65" s="487">
        <v>39</v>
      </c>
      <c r="R65" s="487">
        <v>303</v>
      </c>
      <c r="S65" s="487">
        <v>360</v>
      </c>
      <c r="T65" s="487">
        <v>1258</v>
      </c>
      <c r="U65" s="487">
        <v>13</v>
      </c>
      <c r="V65" s="487">
        <v>84</v>
      </c>
      <c r="W65" s="487">
        <v>2</v>
      </c>
      <c r="X65" s="487">
        <v>21</v>
      </c>
      <c r="Y65" s="487">
        <v>251</v>
      </c>
      <c r="Z65" s="487">
        <v>1408</v>
      </c>
      <c r="AA65" s="487">
        <v>16</v>
      </c>
      <c r="AB65" s="487">
        <v>243</v>
      </c>
    </row>
    <row r="66" spans="1:28" ht="16.5" customHeight="1">
      <c r="A66" s="14"/>
      <c r="B66" s="49" t="s">
        <v>128</v>
      </c>
      <c r="C66" s="486">
        <f t="shared" si="32"/>
        <v>618</v>
      </c>
      <c r="D66" s="486">
        <f t="shared" si="32"/>
        <v>3771</v>
      </c>
      <c r="E66" s="487">
        <v>6</v>
      </c>
      <c r="F66" s="487">
        <v>139</v>
      </c>
      <c r="G66" s="478">
        <f t="shared" si="33"/>
        <v>612</v>
      </c>
      <c r="H66" s="478">
        <f t="shared" si="33"/>
        <v>3632</v>
      </c>
      <c r="I66" s="487">
        <v>3</v>
      </c>
      <c r="J66" s="487">
        <v>50</v>
      </c>
      <c r="K66" s="487">
        <v>89</v>
      </c>
      <c r="L66" s="487">
        <v>626</v>
      </c>
      <c r="M66" s="487">
        <v>66</v>
      </c>
      <c r="N66" s="487">
        <v>1245</v>
      </c>
      <c r="O66" s="487">
        <v>2</v>
      </c>
      <c r="P66" s="487">
        <v>7</v>
      </c>
      <c r="Q66" s="487">
        <v>16</v>
      </c>
      <c r="R66" s="487">
        <v>90</v>
      </c>
      <c r="S66" s="487">
        <v>227</v>
      </c>
      <c r="T66" s="487">
        <v>641</v>
      </c>
      <c r="U66" s="487">
        <v>5</v>
      </c>
      <c r="V66" s="487">
        <v>53</v>
      </c>
      <c r="W66" s="484" t="s">
        <v>366</v>
      </c>
      <c r="X66" s="484" t="s">
        <v>366</v>
      </c>
      <c r="Y66" s="487">
        <v>191</v>
      </c>
      <c r="Z66" s="487">
        <v>766</v>
      </c>
      <c r="AA66" s="487">
        <v>13</v>
      </c>
      <c r="AB66" s="487">
        <v>154</v>
      </c>
    </row>
    <row r="67" spans="1:28" ht="16.5" customHeight="1">
      <c r="A67" s="14"/>
      <c r="B67" s="49" t="s">
        <v>129</v>
      </c>
      <c r="C67" s="486">
        <f t="shared" si="32"/>
        <v>877</v>
      </c>
      <c r="D67" s="486">
        <f t="shared" si="32"/>
        <v>5456</v>
      </c>
      <c r="E67" s="487">
        <v>8</v>
      </c>
      <c r="F67" s="487">
        <v>169</v>
      </c>
      <c r="G67" s="478">
        <f t="shared" si="33"/>
        <v>869</v>
      </c>
      <c r="H67" s="478">
        <f t="shared" si="33"/>
        <v>5287</v>
      </c>
      <c r="I67" s="487">
        <v>2</v>
      </c>
      <c r="J67" s="487">
        <v>25</v>
      </c>
      <c r="K67" s="487">
        <v>87</v>
      </c>
      <c r="L67" s="487">
        <v>637</v>
      </c>
      <c r="M67" s="487">
        <v>82</v>
      </c>
      <c r="N67" s="487">
        <v>1268</v>
      </c>
      <c r="O67" s="487">
        <v>3</v>
      </c>
      <c r="P67" s="487">
        <v>20</v>
      </c>
      <c r="Q67" s="487">
        <v>19</v>
      </c>
      <c r="R67" s="487">
        <v>283</v>
      </c>
      <c r="S67" s="487">
        <v>393</v>
      </c>
      <c r="T67" s="487">
        <v>1255</v>
      </c>
      <c r="U67" s="487">
        <v>12</v>
      </c>
      <c r="V67" s="487">
        <v>204</v>
      </c>
      <c r="W67" s="487">
        <v>4</v>
      </c>
      <c r="X67" s="487">
        <v>4</v>
      </c>
      <c r="Y67" s="487">
        <v>252</v>
      </c>
      <c r="Z67" s="487">
        <v>1410</v>
      </c>
      <c r="AA67" s="487">
        <v>15</v>
      </c>
      <c r="AB67" s="487">
        <v>181</v>
      </c>
    </row>
    <row r="68" spans="1:28" ht="16.5" customHeight="1">
      <c r="A68" s="14"/>
      <c r="B68" s="49" t="s">
        <v>130</v>
      </c>
      <c r="C68" s="486">
        <f t="shared" si="32"/>
        <v>295</v>
      </c>
      <c r="D68" s="486">
        <f t="shared" si="32"/>
        <v>2132</v>
      </c>
      <c r="E68" s="487">
        <v>1</v>
      </c>
      <c r="F68" s="487">
        <v>10</v>
      </c>
      <c r="G68" s="478">
        <f t="shared" si="33"/>
        <v>294</v>
      </c>
      <c r="H68" s="478">
        <f t="shared" si="33"/>
        <v>2122</v>
      </c>
      <c r="I68" s="487">
        <v>2</v>
      </c>
      <c r="J68" s="487">
        <v>17</v>
      </c>
      <c r="K68" s="487">
        <v>61</v>
      </c>
      <c r="L68" s="487">
        <v>453</v>
      </c>
      <c r="M68" s="487">
        <v>32</v>
      </c>
      <c r="N68" s="487">
        <v>690</v>
      </c>
      <c r="O68" s="487">
        <v>2</v>
      </c>
      <c r="P68" s="487">
        <v>3</v>
      </c>
      <c r="Q68" s="487">
        <v>10</v>
      </c>
      <c r="R68" s="487">
        <v>55</v>
      </c>
      <c r="S68" s="487">
        <v>89</v>
      </c>
      <c r="T68" s="487">
        <v>224</v>
      </c>
      <c r="U68" s="487">
        <v>2</v>
      </c>
      <c r="V68" s="487">
        <v>10</v>
      </c>
      <c r="W68" s="484" t="s">
        <v>366</v>
      </c>
      <c r="X68" s="484" t="s">
        <v>366</v>
      </c>
      <c r="Y68" s="487">
        <v>89</v>
      </c>
      <c r="Z68" s="487">
        <v>582</v>
      </c>
      <c r="AA68" s="487">
        <v>7</v>
      </c>
      <c r="AB68" s="487">
        <v>88</v>
      </c>
    </row>
    <row r="69" spans="1:28" ht="15" customHeight="1">
      <c r="A69" s="14"/>
      <c r="B69" s="49"/>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row>
    <row r="70" spans="1:228" s="151" customFormat="1" ht="16.5" customHeight="1">
      <c r="A70" s="273" t="s">
        <v>131</v>
      </c>
      <c r="B70" s="274"/>
      <c r="C70" s="483">
        <f aca="true" t="shared" si="34" ref="C70:J70">SUM(C71)</f>
        <v>545</v>
      </c>
      <c r="D70" s="483">
        <f t="shared" si="34"/>
        <v>3787</v>
      </c>
      <c r="E70" s="483">
        <f t="shared" si="34"/>
        <v>13</v>
      </c>
      <c r="F70" s="483">
        <f t="shared" si="34"/>
        <v>478</v>
      </c>
      <c r="G70" s="483">
        <f t="shared" si="34"/>
        <v>532</v>
      </c>
      <c r="H70" s="483">
        <f t="shared" si="34"/>
        <v>3309</v>
      </c>
      <c r="I70" s="484">
        <f t="shared" si="34"/>
        <v>1</v>
      </c>
      <c r="J70" s="484">
        <f t="shared" si="34"/>
        <v>6</v>
      </c>
      <c r="K70" s="484">
        <f aca="true" t="shared" si="35" ref="K70:AB70">SUM(K71)</f>
        <v>61</v>
      </c>
      <c r="L70" s="484">
        <f t="shared" si="35"/>
        <v>378</v>
      </c>
      <c r="M70" s="484">
        <f t="shared" si="35"/>
        <v>40</v>
      </c>
      <c r="N70" s="484">
        <f t="shared" si="35"/>
        <v>871</v>
      </c>
      <c r="O70" s="484">
        <f t="shared" si="35"/>
        <v>2</v>
      </c>
      <c r="P70" s="484">
        <f t="shared" si="35"/>
        <v>6</v>
      </c>
      <c r="Q70" s="484">
        <f t="shared" si="35"/>
        <v>13</v>
      </c>
      <c r="R70" s="484">
        <f t="shared" si="35"/>
        <v>100</v>
      </c>
      <c r="S70" s="484">
        <f t="shared" si="35"/>
        <v>229</v>
      </c>
      <c r="T70" s="484">
        <f t="shared" si="35"/>
        <v>756</v>
      </c>
      <c r="U70" s="484">
        <f t="shared" si="35"/>
        <v>5</v>
      </c>
      <c r="V70" s="484">
        <f t="shared" si="35"/>
        <v>45</v>
      </c>
      <c r="W70" s="484">
        <f t="shared" si="35"/>
        <v>1</v>
      </c>
      <c r="X70" s="484">
        <f t="shared" si="35"/>
        <v>4</v>
      </c>
      <c r="Y70" s="484">
        <f t="shared" si="35"/>
        <v>168</v>
      </c>
      <c r="Z70" s="484">
        <f t="shared" si="35"/>
        <v>1006</v>
      </c>
      <c r="AA70" s="484">
        <f t="shared" si="35"/>
        <v>12</v>
      </c>
      <c r="AB70" s="484">
        <f t="shared" si="35"/>
        <v>137</v>
      </c>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150"/>
      <c r="ES70" s="150"/>
      <c r="ET70" s="150"/>
      <c r="EU70" s="150"/>
      <c r="EV70" s="150"/>
      <c r="EW70" s="150"/>
      <c r="EX70" s="150"/>
      <c r="EY70" s="150"/>
      <c r="EZ70" s="150"/>
      <c r="FA70" s="150"/>
      <c r="FB70" s="150"/>
      <c r="FC70" s="150"/>
      <c r="FD70" s="150"/>
      <c r="FE70" s="150"/>
      <c r="FF70" s="150"/>
      <c r="FG70" s="150"/>
      <c r="FH70" s="150"/>
      <c r="FI70" s="150"/>
      <c r="FJ70" s="150"/>
      <c r="FK70" s="150"/>
      <c r="FL70" s="150"/>
      <c r="FM70" s="150"/>
      <c r="FN70" s="150"/>
      <c r="FO70" s="150"/>
      <c r="FP70" s="150"/>
      <c r="FQ70" s="150"/>
      <c r="FR70" s="150"/>
      <c r="FS70" s="150"/>
      <c r="FT70" s="150"/>
      <c r="FU70" s="150"/>
      <c r="FV70" s="150"/>
      <c r="FW70" s="150"/>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150"/>
      <c r="GW70" s="150"/>
      <c r="GX70" s="150"/>
      <c r="GY70" s="150"/>
      <c r="GZ70" s="150"/>
      <c r="HA70" s="150"/>
      <c r="HB70" s="150"/>
      <c r="HC70" s="150"/>
      <c r="HD70" s="150"/>
      <c r="HE70" s="150"/>
      <c r="HF70" s="150"/>
      <c r="HG70" s="150"/>
      <c r="HH70" s="150"/>
      <c r="HI70" s="150"/>
      <c r="HJ70" s="150"/>
      <c r="HK70" s="150"/>
      <c r="HL70" s="150"/>
      <c r="HM70" s="150"/>
      <c r="HN70" s="150"/>
      <c r="HO70" s="150"/>
      <c r="HP70" s="150"/>
      <c r="HQ70" s="150"/>
      <c r="HR70" s="150"/>
      <c r="HS70" s="150"/>
      <c r="HT70" s="150"/>
    </row>
    <row r="71" spans="1:28" ht="16.5" customHeight="1">
      <c r="A71" s="15"/>
      <c r="B71" s="52" t="s">
        <v>132</v>
      </c>
      <c r="C71" s="488">
        <f>SUM(E71,G71)</f>
        <v>545</v>
      </c>
      <c r="D71" s="478">
        <f>SUM(F71,H71)</f>
        <v>3787</v>
      </c>
      <c r="E71" s="487">
        <v>13</v>
      </c>
      <c r="F71" s="487">
        <v>478</v>
      </c>
      <c r="G71" s="478">
        <f>SUM(I71,K71,M71,O71,Q71,S71,U71,W71,Y71,AA71)</f>
        <v>532</v>
      </c>
      <c r="H71" s="478">
        <f>SUM(J71,L71,N71,P71,R71,T71,V71,X71,Z71,AB71)</f>
        <v>3309</v>
      </c>
      <c r="I71" s="487">
        <v>1</v>
      </c>
      <c r="J71" s="487">
        <v>6</v>
      </c>
      <c r="K71" s="489">
        <v>61</v>
      </c>
      <c r="L71" s="489">
        <v>378</v>
      </c>
      <c r="M71" s="489">
        <v>40</v>
      </c>
      <c r="N71" s="489">
        <v>871</v>
      </c>
      <c r="O71" s="489">
        <v>2</v>
      </c>
      <c r="P71" s="489">
        <v>6</v>
      </c>
      <c r="Q71" s="489">
        <v>13</v>
      </c>
      <c r="R71" s="489">
        <v>100</v>
      </c>
      <c r="S71" s="489">
        <v>229</v>
      </c>
      <c r="T71" s="489">
        <v>756</v>
      </c>
      <c r="U71" s="489">
        <v>5</v>
      </c>
      <c r="V71" s="489">
        <v>45</v>
      </c>
      <c r="W71" s="489">
        <v>1</v>
      </c>
      <c r="X71" s="489">
        <v>4</v>
      </c>
      <c r="Y71" s="489">
        <v>168</v>
      </c>
      <c r="Z71" s="489">
        <v>1006</v>
      </c>
      <c r="AA71" s="489">
        <v>12</v>
      </c>
      <c r="AB71" s="489">
        <v>137</v>
      </c>
    </row>
    <row r="72" spans="1:10" ht="15" customHeight="1">
      <c r="A72" s="2" t="s">
        <v>337</v>
      </c>
      <c r="D72" s="65"/>
      <c r="E72" s="65"/>
      <c r="F72" s="65"/>
      <c r="G72" s="65"/>
      <c r="H72" s="65"/>
      <c r="I72" s="65"/>
      <c r="J72" s="65"/>
    </row>
    <row r="73" ht="15" customHeight="1"/>
  </sheetData>
  <sheetProtection/>
  <mergeCells count="62">
    <mergeCell ref="A70:B70"/>
    <mergeCell ref="A33:B33"/>
    <mergeCell ref="A43:B43"/>
    <mergeCell ref="A50:B50"/>
    <mergeCell ref="A56:B56"/>
    <mergeCell ref="Z7:Z8"/>
    <mergeCell ref="H7:H8"/>
    <mergeCell ref="I7:I8"/>
    <mergeCell ref="J7:J8"/>
    <mergeCell ref="A12:B12"/>
    <mergeCell ref="A3:AB3"/>
    <mergeCell ref="A64:B64"/>
    <mergeCell ref="AA7:AA8"/>
    <mergeCell ref="AB7:AB8"/>
    <mergeCell ref="N7:N8"/>
    <mergeCell ref="G7:G8"/>
    <mergeCell ref="A22:B22"/>
    <mergeCell ref="C5:D6"/>
    <mergeCell ref="E5:F6"/>
    <mergeCell ref="C7:C8"/>
    <mergeCell ref="D7:D8"/>
    <mergeCell ref="E7:E8"/>
    <mergeCell ref="A16:B16"/>
    <mergeCell ref="A10:B10"/>
    <mergeCell ref="A11:B11"/>
    <mergeCell ref="K7:K8"/>
    <mergeCell ref="L7:L8"/>
    <mergeCell ref="M7:M8"/>
    <mergeCell ref="A5:B8"/>
    <mergeCell ref="G5:H6"/>
    <mergeCell ref="A27:B27"/>
    <mergeCell ref="A17:B17"/>
    <mergeCell ref="A18:B18"/>
    <mergeCell ref="A19:B19"/>
    <mergeCell ref="A20:B20"/>
    <mergeCell ref="F7:F8"/>
    <mergeCell ref="A24:B24"/>
    <mergeCell ref="A21:B21"/>
    <mergeCell ref="A14:B14"/>
    <mergeCell ref="A15:B15"/>
    <mergeCell ref="Y5:Z6"/>
    <mergeCell ref="AA5:AB6"/>
    <mergeCell ref="I5:J6"/>
    <mergeCell ref="K5:L6"/>
    <mergeCell ref="M5:N6"/>
    <mergeCell ref="O5:P6"/>
    <mergeCell ref="S7:S8"/>
    <mergeCell ref="T7:T8"/>
    <mergeCell ref="U7:U8"/>
    <mergeCell ref="V7:V8"/>
    <mergeCell ref="Q5:R6"/>
    <mergeCell ref="W5:X6"/>
    <mergeCell ref="A2:AB2"/>
    <mergeCell ref="P7:P8"/>
    <mergeCell ref="Q7:Q8"/>
    <mergeCell ref="R7:R8"/>
    <mergeCell ref="O7:O8"/>
    <mergeCell ref="W7:W8"/>
    <mergeCell ref="X7:X8"/>
    <mergeCell ref="Y7:Y8"/>
    <mergeCell ref="S5:T6"/>
    <mergeCell ref="U5:V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2" r:id="rId1"/>
</worksheet>
</file>

<file path=xl/worksheets/sheet3.xml><?xml version="1.0" encoding="utf-8"?>
<worksheet xmlns="http://schemas.openxmlformats.org/spreadsheetml/2006/main" xmlns:r="http://schemas.openxmlformats.org/officeDocument/2006/relationships">
  <sheetPr>
    <pageSetUpPr fitToPage="1"/>
  </sheetPr>
  <dimension ref="A1:HV73"/>
  <sheetViews>
    <sheetView zoomScale="75" zoomScaleNormal="75" zoomScalePageLayoutView="0" workbookViewId="0" topLeftCell="A1">
      <selection activeCell="A10" sqref="A10:B10"/>
    </sheetView>
  </sheetViews>
  <sheetFormatPr defaultColWidth="10.59765625" defaultRowHeight="15"/>
  <cols>
    <col min="1" max="1" width="2.59765625" style="2" customWidth="1"/>
    <col min="2" max="2" width="10.59765625" style="2" customWidth="1"/>
    <col min="3" max="14" width="9.59765625" style="2" customWidth="1"/>
    <col min="15" max="16" width="9.8984375" style="2" customWidth="1"/>
    <col min="17" max="26" width="9.59765625" style="2" customWidth="1"/>
    <col min="27" max="16384" width="10.59765625" style="2" customWidth="1"/>
  </cols>
  <sheetData>
    <row r="1" spans="1:26" s="11" customFormat="1" ht="19.5" customHeight="1">
      <c r="A1" s="13" t="s">
        <v>133</v>
      </c>
      <c r="Z1" s="12" t="s">
        <v>134</v>
      </c>
    </row>
    <row r="2" spans="1:26" s="76" customFormat="1" ht="19.5" customHeight="1">
      <c r="A2" s="476" t="s">
        <v>392</v>
      </c>
      <c r="B2" s="476"/>
      <c r="C2" s="476"/>
      <c r="D2" s="476"/>
      <c r="E2" s="476"/>
      <c r="F2" s="476"/>
      <c r="G2" s="476"/>
      <c r="H2" s="476"/>
      <c r="I2" s="476"/>
      <c r="J2" s="476"/>
      <c r="K2" s="476"/>
      <c r="L2" s="476"/>
      <c r="M2" s="476"/>
      <c r="N2" s="476"/>
      <c r="O2" s="476"/>
      <c r="P2" s="476"/>
      <c r="Q2" s="476"/>
      <c r="R2" s="476"/>
      <c r="S2" s="476"/>
      <c r="T2" s="476"/>
      <c r="U2" s="476"/>
      <c r="V2" s="476"/>
      <c r="W2" s="476"/>
      <c r="X2" s="476"/>
      <c r="Y2" s="476"/>
      <c r="Z2" s="476"/>
    </row>
    <row r="3" spans="1:26" s="76" customFormat="1" ht="19.5" customHeight="1">
      <c r="A3" s="477" t="s">
        <v>393</v>
      </c>
      <c r="B3" s="291"/>
      <c r="C3" s="291"/>
      <c r="D3" s="291"/>
      <c r="E3" s="291"/>
      <c r="F3" s="291"/>
      <c r="G3" s="291"/>
      <c r="H3" s="291"/>
      <c r="I3" s="291"/>
      <c r="J3" s="291"/>
      <c r="K3" s="291"/>
      <c r="L3" s="291"/>
      <c r="M3" s="291"/>
      <c r="N3" s="291"/>
      <c r="O3" s="291"/>
      <c r="P3" s="291"/>
      <c r="Q3" s="291"/>
      <c r="R3" s="291"/>
      <c r="S3" s="291"/>
      <c r="T3" s="291"/>
      <c r="U3" s="291"/>
      <c r="V3" s="291"/>
      <c r="W3" s="291"/>
      <c r="X3" s="291"/>
      <c r="Y3" s="291"/>
      <c r="Z3" s="291"/>
    </row>
    <row r="4" spans="1:26" s="76" customFormat="1" ht="18" customHeight="1" thickBot="1">
      <c r="A4" s="93"/>
      <c r="B4" s="93"/>
      <c r="C4" s="93"/>
      <c r="D4" s="93"/>
      <c r="E4" s="93"/>
      <c r="F4" s="93"/>
      <c r="G4" s="93"/>
      <c r="H4" s="93"/>
      <c r="I4" s="93"/>
      <c r="J4" s="93"/>
      <c r="K4" s="93"/>
      <c r="L4" s="93"/>
      <c r="M4" s="93"/>
      <c r="N4" s="93"/>
      <c r="O4" s="93"/>
      <c r="P4" s="93"/>
      <c r="Q4" s="93"/>
      <c r="R4" s="93"/>
      <c r="S4" s="93"/>
      <c r="T4" s="93"/>
      <c r="U4" s="93"/>
      <c r="V4" s="93"/>
      <c r="W4" s="93"/>
      <c r="X4" s="93"/>
      <c r="Y4" s="93"/>
      <c r="Z4" s="93"/>
    </row>
    <row r="5" spans="1:26" s="8" customFormat="1" ht="15.75" customHeight="1">
      <c r="A5" s="281" t="s">
        <v>202</v>
      </c>
      <c r="B5" s="297"/>
      <c r="C5" s="275" t="s">
        <v>296</v>
      </c>
      <c r="D5" s="306"/>
      <c r="E5" s="275" t="s">
        <v>297</v>
      </c>
      <c r="F5" s="306"/>
      <c r="G5" s="275" t="s">
        <v>298</v>
      </c>
      <c r="H5" s="306"/>
      <c r="I5" s="275" t="s">
        <v>299</v>
      </c>
      <c r="J5" s="306"/>
      <c r="K5" s="275" t="s">
        <v>300</v>
      </c>
      <c r="L5" s="306"/>
      <c r="M5" s="275" t="s">
        <v>301</v>
      </c>
      <c r="N5" s="306"/>
      <c r="O5" s="308" t="s">
        <v>80</v>
      </c>
      <c r="P5" s="309"/>
      <c r="Q5" s="302" t="s">
        <v>302</v>
      </c>
      <c r="R5" s="309"/>
      <c r="S5" s="302" t="s">
        <v>81</v>
      </c>
      <c r="T5" s="309"/>
      <c r="U5" s="302" t="s">
        <v>303</v>
      </c>
      <c r="V5" s="309"/>
      <c r="W5" s="302" t="s">
        <v>304</v>
      </c>
      <c r="X5" s="309"/>
      <c r="Y5" s="302" t="s">
        <v>305</v>
      </c>
      <c r="Z5" s="303"/>
    </row>
    <row r="6" spans="1:26" s="8" customFormat="1" ht="15.75" customHeight="1">
      <c r="A6" s="298"/>
      <c r="B6" s="299"/>
      <c r="C6" s="304"/>
      <c r="D6" s="307"/>
      <c r="E6" s="304"/>
      <c r="F6" s="307"/>
      <c r="G6" s="304"/>
      <c r="H6" s="307"/>
      <c r="I6" s="304"/>
      <c r="J6" s="307"/>
      <c r="K6" s="304"/>
      <c r="L6" s="307"/>
      <c r="M6" s="304"/>
      <c r="N6" s="307"/>
      <c r="O6" s="304"/>
      <c r="P6" s="307"/>
      <c r="Q6" s="304"/>
      <c r="R6" s="307"/>
      <c r="S6" s="304"/>
      <c r="T6" s="307"/>
      <c r="U6" s="304"/>
      <c r="V6" s="307"/>
      <c r="W6" s="304"/>
      <c r="X6" s="307"/>
      <c r="Y6" s="304"/>
      <c r="Z6" s="305"/>
    </row>
    <row r="7" spans="1:26" s="8" customFormat="1" ht="15.75" customHeight="1">
      <c r="A7" s="298"/>
      <c r="B7" s="299"/>
      <c r="C7" s="295" t="s">
        <v>135</v>
      </c>
      <c r="D7" s="295" t="s">
        <v>136</v>
      </c>
      <c r="E7" s="295" t="s">
        <v>135</v>
      </c>
      <c r="F7" s="295" t="s">
        <v>136</v>
      </c>
      <c r="G7" s="295" t="s">
        <v>135</v>
      </c>
      <c r="H7" s="295" t="s">
        <v>136</v>
      </c>
      <c r="I7" s="295" t="s">
        <v>135</v>
      </c>
      <c r="J7" s="295" t="s">
        <v>136</v>
      </c>
      <c r="K7" s="295" t="s">
        <v>135</v>
      </c>
      <c r="L7" s="295" t="s">
        <v>136</v>
      </c>
      <c r="M7" s="295" t="s">
        <v>135</v>
      </c>
      <c r="N7" s="295" t="s">
        <v>136</v>
      </c>
      <c r="O7" s="295" t="s">
        <v>135</v>
      </c>
      <c r="P7" s="295" t="s">
        <v>136</v>
      </c>
      <c r="Q7" s="295" t="s">
        <v>135</v>
      </c>
      <c r="R7" s="295" t="s">
        <v>136</v>
      </c>
      <c r="S7" s="295" t="s">
        <v>135</v>
      </c>
      <c r="T7" s="295" t="s">
        <v>136</v>
      </c>
      <c r="U7" s="295" t="s">
        <v>135</v>
      </c>
      <c r="V7" s="295" t="s">
        <v>136</v>
      </c>
      <c r="W7" s="295" t="s">
        <v>135</v>
      </c>
      <c r="X7" s="295" t="s">
        <v>136</v>
      </c>
      <c r="Y7" s="295" t="s">
        <v>135</v>
      </c>
      <c r="Z7" s="318" t="s">
        <v>136</v>
      </c>
    </row>
    <row r="8" spans="1:26" s="8" customFormat="1" ht="15.75" customHeight="1">
      <c r="A8" s="300"/>
      <c r="B8" s="301"/>
      <c r="C8" s="296"/>
      <c r="D8" s="296"/>
      <c r="E8" s="296"/>
      <c r="F8" s="296"/>
      <c r="G8" s="296"/>
      <c r="H8" s="296"/>
      <c r="I8" s="296"/>
      <c r="J8" s="296"/>
      <c r="K8" s="296"/>
      <c r="L8" s="296"/>
      <c r="M8" s="296"/>
      <c r="N8" s="296"/>
      <c r="O8" s="296"/>
      <c r="P8" s="296"/>
      <c r="Q8" s="296"/>
      <c r="R8" s="296"/>
      <c r="S8" s="296"/>
      <c r="T8" s="296"/>
      <c r="U8" s="296"/>
      <c r="V8" s="296"/>
      <c r="W8" s="296"/>
      <c r="X8" s="296"/>
      <c r="Y8" s="296"/>
      <c r="Z8" s="319"/>
    </row>
    <row r="9" spans="1:26" s="8" customFormat="1" ht="15.75" customHeight="1">
      <c r="A9" s="53"/>
      <c r="B9" s="54"/>
      <c r="C9" s="55"/>
      <c r="D9" s="56" t="s">
        <v>82</v>
      </c>
      <c r="E9" s="55"/>
      <c r="F9" s="56" t="s">
        <v>82</v>
      </c>
      <c r="G9" s="55"/>
      <c r="H9" s="56" t="s">
        <v>82</v>
      </c>
      <c r="I9" s="55"/>
      <c r="J9" s="56" t="s">
        <v>82</v>
      </c>
      <c r="K9" s="55"/>
      <c r="L9" s="56" t="s">
        <v>82</v>
      </c>
      <c r="M9" s="55"/>
      <c r="N9" s="56" t="s">
        <v>82</v>
      </c>
      <c r="O9" s="55"/>
      <c r="P9" s="56" t="s">
        <v>82</v>
      </c>
      <c r="Q9" s="55"/>
      <c r="R9" s="56" t="s">
        <v>82</v>
      </c>
      <c r="S9" s="55"/>
      <c r="T9" s="56" t="s">
        <v>82</v>
      </c>
      <c r="U9" s="55"/>
      <c r="V9" s="56" t="s">
        <v>82</v>
      </c>
      <c r="W9" s="55"/>
      <c r="X9" s="56" t="s">
        <v>82</v>
      </c>
      <c r="Y9" s="55"/>
      <c r="Z9" s="56" t="s">
        <v>82</v>
      </c>
    </row>
    <row r="10" spans="1:31" s="8" customFormat="1" ht="15.75" customHeight="1">
      <c r="A10" s="314" t="s">
        <v>295</v>
      </c>
      <c r="B10" s="315"/>
      <c r="C10" s="478">
        <f>SUM(E10,G10)</f>
        <v>78879</v>
      </c>
      <c r="D10" s="478">
        <f>SUM(F10,H10)</f>
        <v>504217</v>
      </c>
      <c r="E10" s="478">
        <v>205</v>
      </c>
      <c r="F10" s="478">
        <v>2606</v>
      </c>
      <c r="G10" s="478">
        <f>SUM(I10,K10,M10,O10,Q10,S10,U10,W10,Y10)</f>
        <v>78674</v>
      </c>
      <c r="H10" s="478">
        <f>SUM(J10,L10,N10,P10,R10,T10,V10,X10,Z10)</f>
        <v>501611</v>
      </c>
      <c r="I10" s="478">
        <v>64</v>
      </c>
      <c r="J10" s="478">
        <v>688</v>
      </c>
      <c r="K10" s="478">
        <v>8179</v>
      </c>
      <c r="L10" s="478">
        <v>53271</v>
      </c>
      <c r="M10" s="478">
        <v>15355</v>
      </c>
      <c r="N10" s="478">
        <v>144443</v>
      </c>
      <c r="O10" s="478">
        <v>56</v>
      </c>
      <c r="P10" s="478">
        <v>1384</v>
      </c>
      <c r="Q10" s="478">
        <v>1665</v>
      </c>
      <c r="R10" s="478">
        <v>25207</v>
      </c>
      <c r="S10" s="478">
        <v>32521</v>
      </c>
      <c r="T10" s="478">
        <v>151691</v>
      </c>
      <c r="U10" s="478">
        <v>1169</v>
      </c>
      <c r="V10" s="478">
        <v>17388</v>
      </c>
      <c r="W10" s="478">
        <v>2268</v>
      </c>
      <c r="X10" s="478">
        <v>5356</v>
      </c>
      <c r="Y10" s="478">
        <v>17397</v>
      </c>
      <c r="Z10" s="478">
        <v>102183</v>
      </c>
      <c r="AB10" s="66"/>
      <c r="AC10" s="66"/>
      <c r="AD10" s="66"/>
      <c r="AE10" s="66"/>
    </row>
    <row r="11" spans="1:31" s="8" customFormat="1" ht="15.75" customHeight="1">
      <c r="A11" s="316" t="s">
        <v>313</v>
      </c>
      <c r="B11" s="317"/>
      <c r="C11" s="478">
        <f>SUM(C14)</f>
        <v>78047</v>
      </c>
      <c r="D11" s="478">
        <f>SUM(D14)</f>
        <v>555399</v>
      </c>
      <c r="E11" s="478">
        <f>SUM(E14)</f>
        <v>192</v>
      </c>
      <c r="F11" s="478">
        <f>SUM(F14)</f>
        <v>2744</v>
      </c>
      <c r="G11" s="478">
        <f>SUM(I11,K11,M11,O11,Q11,S11,U11,W11,Y11)</f>
        <v>77855</v>
      </c>
      <c r="H11" s="478">
        <f>SUM(J11,L11,N11,P11,R11,T11,V11,X11,Z11)</f>
        <v>552655</v>
      </c>
      <c r="I11" s="478">
        <f>SUM(I14)</f>
        <v>61</v>
      </c>
      <c r="J11" s="478">
        <f>SUM(J14)</f>
        <v>639</v>
      </c>
      <c r="K11" s="478">
        <f aca="true" t="shared" si="0" ref="K11:Z11">SUM(K14)</f>
        <v>8272</v>
      </c>
      <c r="L11" s="478">
        <f t="shared" si="0"/>
        <v>56002</v>
      </c>
      <c r="M11" s="478">
        <f t="shared" si="0"/>
        <v>14399</v>
      </c>
      <c r="N11" s="478">
        <f t="shared" si="0"/>
        <v>153815</v>
      </c>
      <c r="O11" s="478">
        <f t="shared" si="0"/>
        <v>38</v>
      </c>
      <c r="P11" s="478">
        <f t="shared" si="0"/>
        <v>1131</v>
      </c>
      <c r="Q11" s="478">
        <f t="shared" si="0"/>
        <v>1822</v>
      </c>
      <c r="R11" s="478">
        <f t="shared" si="0"/>
        <v>30380</v>
      </c>
      <c r="S11" s="478">
        <f t="shared" si="0"/>
        <v>31124</v>
      </c>
      <c r="T11" s="478">
        <f t="shared" si="0"/>
        <v>160151</v>
      </c>
      <c r="U11" s="478">
        <f t="shared" si="0"/>
        <v>1256</v>
      </c>
      <c r="V11" s="478">
        <f t="shared" si="0"/>
        <v>18519</v>
      </c>
      <c r="W11" s="478">
        <f t="shared" si="0"/>
        <v>2463</v>
      </c>
      <c r="X11" s="478">
        <f t="shared" si="0"/>
        <v>6255</v>
      </c>
      <c r="Y11" s="478">
        <f t="shared" si="0"/>
        <v>18420</v>
      </c>
      <c r="Z11" s="478">
        <f t="shared" si="0"/>
        <v>125763</v>
      </c>
      <c r="AB11" s="66"/>
      <c r="AC11" s="66"/>
      <c r="AD11" s="66"/>
      <c r="AE11" s="66"/>
    </row>
    <row r="12" spans="1:31" s="8" customFormat="1" ht="15.75" customHeight="1">
      <c r="A12" s="310" t="s">
        <v>340</v>
      </c>
      <c r="B12" s="311"/>
      <c r="C12" s="490">
        <f aca="true" t="shared" si="1" ref="C12:J12">100*(C11-C10)/C10</f>
        <v>-1.0547801062386692</v>
      </c>
      <c r="D12" s="490">
        <f t="shared" si="1"/>
        <v>10.150788251883613</v>
      </c>
      <c r="E12" s="490">
        <f t="shared" si="1"/>
        <v>-6.341463414634147</v>
      </c>
      <c r="F12" s="490">
        <f t="shared" si="1"/>
        <v>5.295471987720645</v>
      </c>
      <c r="G12" s="490">
        <f t="shared" si="1"/>
        <v>-1.0410046521087017</v>
      </c>
      <c r="H12" s="490">
        <f t="shared" si="1"/>
        <v>10.176012886479763</v>
      </c>
      <c r="I12" s="481">
        <f t="shared" si="1"/>
        <v>-4.6875</v>
      </c>
      <c r="J12" s="490">
        <f t="shared" si="1"/>
        <v>-7.122093023255814</v>
      </c>
      <c r="K12" s="490">
        <f aca="true" t="shared" si="2" ref="K12:Z12">100*(K11-K10)/K10</f>
        <v>1.1370583200880304</v>
      </c>
      <c r="L12" s="490">
        <f t="shared" si="2"/>
        <v>5.126616733307053</v>
      </c>
      <c r="M12" s="490">
        <f t="shared" si="2"/>
        <v>-6.225985021165744</v>
      </c>
      <c r="N12" s="490">
        <f t="shared" si="2"/>
        <v>6.488372576033453</v>
      </c>
      <c r="O12" s="490">
        <f t="shared" si="2"/>
        <v>-32.142857142857146</v>
      </c>
      <c r="P12" s="490">
        <f t="shared" si="2"/>
        <v>-18.28034682080925</v>
      </c>
      <c r="Q12" s="490">
        <f t="shared" si="2"/>
        <v>9.42942942942943</v>
      </c>
      <c r="R12" s="490">
        <f t="shared" si="2"/>
        <v>20.522077200777563</v>
      </c>
      <c r="S12" s="490">
        <f t="shared" si="2"/>
        <v>-4.295685864518311</v>
      </c>
      <c r="T12" s="490">
        <f t="shared" si="2"/>
        <v>5.5771271861877105</v>
      </c>
      <c r="U12" s="490">
        <f t="shared" si="2"/>
        <v>7.442258340461933</v>
      </c>
      <c r="V12" s="490">
        <f t="shared" si="2"/>
        <v>6.504485852311939</v>
      </c>
      <c r="W12" s="490">
        <f t="shared" si="2"/>
        <v>8.597883597883598</v>
      </c>
      <c r="X12" s="490">
        <f t="shared" si="2"/>
        <v>16.7849141150112</v>
      </c>
      <c r="Y12" s="490">
        <f t="shared" si="2"/>
        <v>5.880324193826522</v>
      </c>
      <c r="Z12" s="490">
        <f t="shared" si="2"/>
        <v>23.07624555943748</v>
      </c>
      <c r="AB12" s="66"/>
      <c r="AC12" s="66"/>
      <c r="AD12" s="66"/>
      <c r="AE12" s="66"/>
    </row>
    <row r="13" spans="1:31" s="8" customFormat="1" ht="15" customHeight="1">
      <c r="A13" s="53"/>
      <c r="B13" s="54"/>
      <c r="C13" s="482"/>
      <c r="D13" s="482"/>
      <c r="E13" s="482"/>
      <c r="F13" s="482"/>
      <c r="G13" s="482"/>
      <c r="H13" s="482"/>
      <c r="I13" s="482"/>
      <c r="J13" s="482"/>
      <c r="K13" s="482"/>
      <c r="L13" s="482"/>
      <c r="M13" s="491"/>
      <c r="N13" s="482"/>
      <c r="O13" s="482"/>
      <c r="P13" s="482"/>
      <c r="Q13" s="482"/>
      <c r="R13" s="482"/>
      <c r="S13" s="482"/>
      <c r="T13" s="482"/>
      <c r="U13" s="482"/>
      <c r="V13" s="482"/>
      <c r="W13" s="482"/>
      <c r="X13" s="482"/>
      <c r="Y13" s="482"/>
      <c r="Z13" s="482"/>
      <c r="AB13" s="66"/>
      <c r="AC13" s="66"/>
      <c r="AD13" s="66"/>
      <c r="AE13" s="66"/>
    </row>
    <row r="14" spans="1:26" s="144" customFormat="1" ht="15" customHeight="1">
      <c r="A14" s="312" t="s">
        <v>203</v>
      </c>
      <c r="B14" s="313"/>
      <c r="C14" s="484">
        <f>SUM(C15:C22,C24,C27,C33,C43,C50,C56,C64,C70)</f>
        <v>78047</v>
      </c>
      <c r="D14" s="492">
        <f>SUM(D15:D22,D24,D27,D33,D43,D50,D56,D64,D70)</f>
        <v>555399</v>
      </c>
      <c r="E14" s="492">
        <f>SUM(E15:E22,E24,E27,E33,E43,E50,E56,E64,E70)</f>
        <v>192</v>
      </c>
      <c r="F14" s="492">
        <f>SUM(F15:F22,F24,F27,F33,F43,F50,F56,F64,F70)</f>
        <v>2744</v>
      </c>
      <c r="G14" s="492">
        <f aca="true" t="shared" si="3" ref="G14:G22">SUM(I14,K14,M14,O14,Q14,S14,U14,W14,Y14)</f>
        <v>77855</v>
      </c>
      <c r="H14" s="492">
        <f aca="true" t="shared" si="4" ref="H14:H22">SUM(J14,L14,N14,P14,R14,T14,V14,X14,Z14)</f>
        <v>552655</v>
      </c>
      <c r="I14" s="492">
        <f>SUM(I15:I22,I24,I27,I33,I43,I50,I56,I64,I70)</f>
        <v>61</v>
      </c>
      <c r="J14" s="492">
        <f aca="true" t="shared" si="5" ref="J14:Z14">SUM(J15:J22,J24,J27,J33,J43,J50,J56,J64,J70)</f>
        <v>639</v>
      </c>
      <c r="K14" s="492">
        <f t="shared" si="5"/>
        <v>8272</v>
      </c>
      <c r="L14" s="492">
        <f t="shared" si="5"/>
        <v>56002</v>
      </c>
      <c r="M14" s="492">
        <f t="shared" si="5"/>
        <v>14399</v>
      </c>
      <c r="N14" s="492">
        <f t="shared" si="5"/>
        <v>153815</v>
      </c>
      <c r="O14" s="492">
        <f t="shared" si="5"/>
        <v>38</v>
      </c>
      <c r="P14" s="492">
        <f t="shared" si="5"/>
        <v>1131</v>
      </c>
      <c r="Q14" s="492">
        <f t="shared" si="5"/>
        <v>1822</v>
      </c>
      <c r="R14" s="492">
        <f t="shared" si="5"/>
        <v>30380</v>
      </c>
      <c r="S14" s="492">
        <f t="shared" si="5"/>
        <v>31124</v>
      </c>
      <c r="T14" s="492">
        <f t="shared" si="5"/>
        <v>160151</v>
      </c>
      <c r="U14" s="492">
        <f t="shared" si="5"/>
        <v>1256</v>
      </c>
      <c r="V14" s="492">
        <f t="shared" si="5"/>
        <v>18519</v>
      </c>
      <c r="W14" s="492">
        <f t="shared" si="5"/>
        <v>2463</v>
      </c>
      <c r="X14" s="492">
        <f t="shared" si="5"/>
        <v>6255</v>
      </c>
      <c r="Y14" s="492">
        <f t="shared" si="5"/>
        <v>18420</v>
      </c>
      <c r="Z14" s="492">
        <f t="shared" si="5"/>
        <v>125763</v>
      </c>
    </row>
    <row r="15" spans="1:230" s="151" customFormat="1" ht="15.75" customHeight="1">
      <c r="A15" s="273" t="s">
        <v>84</v>
      </c>
      <c r="B15" s="274"/>
      <c r="C15" s="483">
        <f>SUM(E15,G15)</f>
        <v>32422</v>
      </c>
      <c r="D15" s="483">
        <f>SUM(F15,H15)</f>
        <v>246047</v>
      </c>
      <c r="E15" s="483">
        <v>29</v>
      </c>
      <c r="F15" s="483">
        <v>234</v>
      </c>
      <c r="G15" s="483">
        <f t="shared" si="3"/>
        <v>32393</v>
      </c>
      <c r="H15" s="483">
        <f t="shared" si="4"/>
        <v>245813</v>
      </c>
      <c r="I15" s="484">
        <v>14</v>
      </c>
      <c r="J15" s="484">
        <v>178</v>
      </c>
      <c r="K15" s="484">
        <v>3097</v>
      </c>
      <c r="L15" s="484">
        <v>25396</v>
      </c>
      <c r="M15" s="484">
        <v>3503</v>
      </c>
      <c r="N15" s="484">
        <v>39246</v>
      </c>
      <c r="O15" s="484">
        <v>7</v>
      </c>
      <c r="P15" s="484">
        <v>343</v>
      </c>
      <c r="Q15" s="484">
        <v>893</v>
      </c>
      <c r="R15" s="484">
        <v>16702</v>
      </c>
      <c r="S15" s="484">
        <v>14471</v>
      </c>
      <c r="T15" s="484">
        <v>87957</v>
      </c>
      <c r="U15" s="484">
        <v>671</v>
      </c>
      <c r="V15" s="484">
        <v>11877</v>
      </c>
      <c r="W15" s="484">
        <v>1578</v>
      </c>
      <c r="X15" s="484">
        <v>4498</v>
      </c>
      <c r="Y15" s="484">
        <v>8159</v>
      </c>
      <c r="Z15" s="484">
        <v>59616</v>
      </c>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row>
    <row r="16" spans="1:230" s="144" customFormat="1" ht="15.75" customHeight="1">
      <c r="A16" s="273" t="s">
        <v>85</v>
      </c>
      <c r="B16" s="274"/>
      <c r="C16" s="483">
        <f aca="true" t="shared" si="6" ref="C16:D22">SUM(E16,G16)</f>
        <v>3910</v>
      </c>
      <c r="D16" s="483">
        <f t="shared" si="6"/>
        <v>27132</v>
      </c>
      <c r="E16" s="483">
        <v>6</v>
      </c>
      <c r="F16" s="483">
        <v>168</v>
      </c>
      <c r="G16" s="483">
        <f t="shared" si="3"/>
        <v>3904</v>
      </c>
      <c r="H16" s="483">
        <f t="shared" si="4"/>
        <v>26964</v>
      </c>
      <c r="I16" s="484">
        <v>6</v>
      </c>
      <c r="J16" s="484">
        <v>30</v>
      </c>
      <c r="K16" s="484">
        <v>394</v>
      </c>
      <c r="L16" s="484">
        <v>2858</v>
      </c>
      <c r="M16" s="484">
        <v>423</v>
      </c>
      <c r="N16" s="484">
        <v>5858</v>
      </c>
      <c r="O16" s="484">
        <v>4</v>
      </c>
      <c r="P16" s="484">
        <v>189</v>
      </c>
      <c r="Q16" s="484">
        <v>93</v>
      </c>
      <c r="R16" s="484">
        <v>1719</v>
      </c>
      <c r="S16" s="484">
        <v>1755</v>
      </c>
      <c r="T16" s="484">
        <v>7625</v>
      </c>
      <c r="U16" s="484">
        <v>73</v>
      </c>
      <c r="V16" s="484">
        <v>835</v>
      </c>
      <c r="W16" s="484">
        <v>127</v>
      </c>
      <c r="X16" s="484">
        <v>229</v>
      </c>
      <c r="Y16" s="484">
        <v>1029</v>
      </c>
      <c r="Z16" s="484">
        <v>7621</v>
      </c>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c r="HC16" s="150"/>
      <c r="HD16" s="150"/>
      <c r="HE16" s="150"/>
      <c r="HF16" s="150"/>
      <c r="HG16" s="150"/>
      <c r="HH16" s="150"/>
      <c r="HI16" s="150"/>
      <c r="HJ16" s="150"/>
      <c r="HK16" s="150"/>
      <c r="HL16" s="150"/>
      <c r="HM16" s="150"/>
      <c r="HN16" s="150"/>
      <c r="HO16" s="150"/>
      <c r="HP16" s="150"/>
      <c r="HQ16" s="150"/>
      <c r="HR16" s="150"/>
      <c r="HS16" s="150"/>
      <c r="HT16" s="150"/>
      <c r="HU16" s="150"/>
      <c r="HV16" s="150"/>
    </row>
    <row r="17" spans="1:230" s="144" customFormat="1" ht="15.75" customHeight="1">
      <c r="A17" s="273" t="s">
        <v>86</v>
      </c>
      <c r="B17" s="274"/>
      <c r="C17" s="483">
        <f t="shared" si="6"/>
        <v>7721</v>
      </c>
      <c r="D17" s="483">
        <f t="shared" si="6"/>
        <v>52706</v>
      </c>
      <c r="E17" s="483">
        <v>9</v>
      </c>
      <c r="F17" s="483">
        <v>38</v>
      </c>
      <c r="G17" s="483">
        <f t="shared" si="3"/>
        <v>7712</v>
      </c>
      <c r="H17" s="483">
        <f t="shared" si="4"/>
        <v>52668</v>
      </c>
      <c r="I17" s="484">
        <v>1</v>
      </c>
      <c r="J17" s="484">
        <v>11</v>
      </c>
      <c r="K17" s="484">
        <v>789</v>
      </c>
      <c r="L17" s="484">
        <v>4185</v>
      </c>
      <c r="M17" s="484">
        <v>2075</v>
      </c>
      <c r="N17" s="484">
        <v>19762</v>
      </c>
      <c r="O17" s="484">
        <v>4</v>
      </c>
      <c r="P17" s="484">
        <v>153</v>
      </c>
      <c r="Q17" s="484">
        <v>128</v>
      </c>
      <c r="R17" s="484">
        <v>2980</v>
      </c>
      <c r="S17" s="484">
        <v>2745</v>
      </c>
      <c r="T17" s="484">
        <v>13110</v>
      </c>
      <c r="U17" s="484">
        <v>133</v>
      </c>
      <c r="V17" s="484">
        <v>1411</v>
      </c>
      <c r="W17" s="484">
        <v>229</v>
      </c>
      <c r="X17" s="484">
        <v>437</v>
      </c>
      <c r="Y17" s="484">
        <v>1608</v>
      </c>
      <c r="Z17" s="484">
        <v>10619</v>
      </c>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50"/>
      <c r="FE17" s="150"/>
      <c r="FF17" s="150"/>
      <c r="FG17" s="150"/>
      <c r="FH17" s="150"/>
      <c r="FI17" s="150"/>
      <c r="FJ17" s="150"/>
      <c r="FK17" s="150"/>
      <c r="FL17" s="150"/>
      <c r="FM17" s="150"/>
      <c r="FN17" s="150"/>
      <c r="FO17" s="150"/>
      <c r="FP17" s="150"/>
      <c r="FQ17" s="150"/>
      <c r="FR17" s="150"/>
      <c r="FS17" s="150"/>
      <c r="FT17" s="150"/>
      <c r="FU17" s="150"/>
      <c r="FV17" s="150"/>
      <c r="FW17" s="150"/>
      <c r="FX17" s="150"/>
      <c r="FY17" s="150"/>
      <c r="FZ17" s="150"/>
      <c r="GA17" s="150"/>
      <c r="GB17" s="150"/>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c r="HA17" s="150"/>
      <c r="HB17" s="150"/>
      <c r="HC17" s="150"/>
      <c r="HD17" s="150"/>
      <c r="HE17" s="150"/>
      <c r="HF17" s="150"/>
      <c r="HG17" s="150"/>
      <c r="HH17" s="150"/>
      <c r="HI17" s="150"/>
      <c r="HJ17" s="150"/>
      <c r="HK17" s="150"/>
      <c r="HL17" s="150"/>
      <c r="HM17" s="150"/>
      <c r="HN17" s="150"/>
      <c r="HO17" s="150"/>
      <c r="HP17" s="150"/>
      <c r="HQ17" s="150"/>
      <c r="HR17" s="150"/>
      <c r="HS17" s="150"/>
      <c r="HT17" s="150"/>
      <c r="HU17" s="150"/>
      <c r="HV17" s="150"/>
    </row>
    <row r="18" spans="1:230" s="144" customFormat="1" ht="15.75" customHeight="1">
      <c r="A18" s="273" t="s">
        <v>87</v>
      </c>
      <c r="B18" s="274"/>
      <c r="C18" s="483">
        <f t="shared" si="6"/>
        <v>2179</v>
      </c>
      <c r="D18" s="483">
        <f t="shared" si="6"/>
        <v>11147</v>
      </c>
      <c r="E18" s="483">
        <v>10</v>
      </c>
      <c r="F18" s="483">
        <v>236</v>
      </c>
      <c r="G18" s="483">
        <f t="shared" si="3"/>
        <v>2169</v>
      </c>
      <c r="H18" s="483">
        <f t="shared" si="4"/>
        <v>10911</v>
      </c>
      <c r="I18" s="484">
        <v>1</v>
      </c>
      <c r="J18" s="484">
        <v>7</v>
      </c>
      <c r="K18" s="484">
        <v>140</v>
      </c>
      <c r="L18" s="484">
        <v>1356</v>
      </c>
      <c r="M18" s="484">
        <v>675</v>
      </c>
      <c r="N18" s="484">
        <v>3687</v>
      </c>
      <c r="O18" s="484">
        <v>3</v>
      </c>
      <c r="P18" s="484">
        <v>46</v>
      </c>
      <c r="Q18" s="484">
        <v>35</v>
      </c>
      <c r="R18" s="484">
        <v>386</v>
      </c>
      <c r="S18" s="484">
        <v>776</v>
      </c>
      <c r="T18" s="484">
        <v>2830</v>
      </c>
      <c r="U18" s="484">
        <v>21</v>
      </c>
      <c r="V18" s="484">
        <v>275</v>
      </c>
      <c r="W18" s="484">
        <v>12</v>
      </c>
      <c r="X18" s="484">
        <v>21</v>
      </c>
      <c r="Y18" s="484">
        <v>506</v>
      </c>
      <c r="Z18" s="484">
        <v>2303</v>
      </c>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row>
    <row r="19" spans="1:230" s="144" customFormat="1" ht="15.75" customHeight="1">
      <c r="A19" s="273" t="s">
        <v>88</v>
      </c>
      <c r="B19" s="274"/>
      <c r="C19" s="483">
        <f t="shared" si="6"/>
        <v>1554</v>
      </c>
      <c r="D19" s="483">
        <f t="shared" si="6"/>
        <v>8751</v>
      </c>
      <c r="E19" s="483">
        <v>12</v>
      </c>
      <c r="F19" s="483">
        <v>199</v>
      </c>
      <c r="G19" s="483">
        <f t="shared" si="3"/>
        <v>1542</v>
      </c>
      <c r="H19" s="483">
        <f t="shared" si="4"/>
        <v>8552</v>
      </c>
      <c r="I19" s="484">
        <v>2</v>
      </c>
      <c r="J19" s="484">
        <v>8</v>
      </c>
      <c r="K19" s="484">
        <v>171</v>
      </c>
      <c r="L19" s="484">
        <v>1331</v>
      </c>
      <c r="M19" s="484">
        <v>196</v>
      </c>
      <c r="N19" s="484">
        <v>2715</v>
      </c>
      <c r="O19" s="484">
        <v>3</v>
      </c>
      <c r="P19" s="484">
        <v>91</v>
      </c>
      <c r="Q19" s="484">
        <v>48</v>
      </c>
      <c r="R19" s="484">
        <v>339</v>
      </c>
      <c r="S19" s="484">
        <v>672</v>
      </c>
      <c r="T19" s="484">
        <v>2145</v>
      </c>
      <c r="U19" s="484">
        <v>18</v>
      </c>
      <c r="V19" s="484">
        <v>219</v>
      </c>
      <c r="W19" s="484">
        <v>1</v>
      </c>
      <c r="X19" s="484">
        <v>2</v>
      </c>
      <c r="Y19" s="484">
        <v>431</v>
      </c>
      <c r="Z19" s="484">
        <v>1702</v>
      </c>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c r="EX19" s="150"/>
      <c r="EY19" s="150"/>
      <c r="EZ19" s="150"/>
      <c r="FA19" s="150"/>
      <c r="FB19" s="150"/>
      <c r="FC19" s="150"/>
      <c r="FD19" s="150"/>
      <c r="FE19" s="150"/>
      <c r="FF19" s="150"/>
      <c r="FG19" s="150"/>
      <c r="FH19" s="150"/>
      <c r="FI19" s="150"/>
      <c r="FJ19" s="150"/>
      <c r="FK19" s="150"/>
      <c r="FL19" s="150"/>
      <c r="FM19" s="150"/>
      <c r="FN19" s="150"/>
      <c r="FO19" s="150"/>
      <c r="FP19" s="150"/>
      <c r="FQ19" s="150"/>
      <c r="FR19" s="150"/>
      <c r="FS19" s="150"/>
      <c r="FT19" s="150"/>
      <c r="FU19" s="150"/>
      <c r="FV19" s="150"/>
      <c r="FW19" s="150"/>
      <c r="FX19" s="150"/>
      <c r="FY19" s="150"/>
      <c r="FZ19" s="150"/>
      <c r="GA19" s="150"/>
      <c r="GB19" s="150"/>
      <c r="GC19" s="150"/>
      <c r="GD19" s="150"/>
      <c r="GE19" s="150"/>
      <c r="GF19" s="150"/>
      <c r="GG19" s="150"/>
      <c r="GH19" s="150"/>
      <c r="GI19" s="150"/>
      <c r="GJ19" s="150"/>
      <c r="GK19" s="150"/>
      <c r="GL19" s="150"/>
      <c r="GM19" s="150"/>
      <c r="GN19" s="150"/>
      <c r="GO19" s="150"/>
      <c r="GP19" s="150"/>
      <c r="GQ19" s="150"/>
      <c r="GR19" s="150"/>
      <c r="GS19" s="150"/>
      <c r="GT19" s="150"/>
      <c r="GU19" s="150"/>
      <c r="GV19" s="150"/>
      <c r="GW19" s="150"/>
      <c r="GX19" s="150"/>
      <c r="GY19" s="150"/>
      <c r="GZ19" s="150"/>
      <c r="HA19" s="150"/>
      <c r="HB19" s="150"/>
      <c r="HC19" s="150"/>
      <c r="HD19" s="150"/>
      <c r="HE19" s="150"/>
      <c r="HF19" s="150"/>
      <c r="HG19" s="150"/>
      <c r="HH19" s="150"/>
      <c r="HI19" s="150"/>
      <c r="HJ19" s="150"/>
      <c r="HK19" s="150"/>
      <c r="HL19" s="150"/>
      <c r="HM19" s="150"/>
      <c r="HN19" s="150"/>
      <c r="HO19" s="150"/>
      <c r="HP19" s="150"/>
      <c r="HQ19" s="150"/>
      <c r="HR19" s="150"/>
      <c r="HS19" s="150"/>
      <c r="HT19" s="150"/>
      <c r="HU19" s="150"/>
      <c r="HV19" s="150"/>
    </row>
    <row r="20" spans="1:230" s="144" customFormat="1" ht="15.75" customHeight="1">
      <c r="A20" s="273" t="s">
        <v>89</v>
      </c>
      <c r="B20" s="274"/>
      <c r="C20" s="483">
        <f t="shared" si="6"/>
        <v>4693</v>
      </c>
      <c r="D20" s="483">
        <f t="shared" si="6"/>
        <v>34053</v>
      </c>
      <c r="E20" s="483">
        <v>2</v>
      </c>
      <c r="F20" s="483">
        <v>50</v>
      </c>
      <c r="G20" s="483">
        <f t="shared" si="3"/>
        <v>4691</v>
      </c>
      <c r="H20" s="483">
        <f t="shared" si="4"/>
        <v>34003</v>
      </c>
      <c r="I20" s="484">
        <v>2</v>
      </c>
      <c r="J20" s="484">
        <v>7</v>
      </c>
      <c r="K20" s="484">
        <v>415</v>
      </c>
      <c r="L20" s="484">
        <v>2180</v>
      </c>
      <c r="M20" s="484">
        <v>953</v>
      </c>
      <c r="N20" s="484">
        <v>9432</v>
      </c>
      <c r="O20" s="484">
        <v>2</v>
      </c>
      <c r="P20" s="484">
        <v>54</v>
      </c>
      <c r="Q20" s="484">
        <v>64</v>
      </c>
      <c r="R20" s="484">
        <v>918</v>
      </c>
      <c r="S20" s="484">
        <v>1923</v>
      </c>
      <c r="T20" s="484">
        <v>8596</v>
      </c>
      <c r="U20" s="484">
        <v>55</v>
      </c>
      <c r="V20" s="484">
        <v>753</v>
      </c>
      <c r="W20" s="484">
        <v>162</v>
      </c>
      <c r="X20" s="484">
        <v>300</v>
      </c>
      <c r="Y20" s="484">
        <v>1115</v>
      </c>
      <c r="Z20" s="484">
        <v>11763</v>
      </c>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50"/>
      <c r="FE20" s="150"/>
      <c r="FF20" s="150"/>
      <c r="FG20" s="150"/>
      <c r="FH20" s="150"/>
      <c r="FI20" s="150"/>
      <c r="FJ20" s="150"/>
      <c r="FK20" s="150"/>
      <c r="FL20" s="150"/>
      <c r="FM20" s="150"/>
      <c r="FN20" s="150"/>
      <c r="FO20" s="150"/>
      <c r="FP20" s="150"/>
      <c r="FQ20" s="150"/>
      <c r="FR20" s="150"/>
      <c r="FS20" s="150"/>
      <c r="FT20" s="150"/>
      <c r="FU20" s="150"/>
      <c r="FV20" s="150"/>
      <c r="FW20" s="150"/>
      <c r="FX20" s="150"/>
      <c r="FY20" s="150"/>
      <c r="FZ20" s="150"/>
      <c r="GA20" s="150"/>
      <c r="GB20" s="150"/>
      <c r="GC20" s="150"/>
      <c r="GD20" s="150"/>
      <c r="GE20" s="150"/>
      <c r="GF20" s="150"/>
      <c r="GG20" s="150"/>
      <c r="GH20" s="150"/>
      <c r="GI20" s="150"/>
      <c r="GJ20" s="150"/>
      <c r="GK20" s="150"/>
      <c r="GL20" s="150"/>
      <c r="GM20" s="150"/>
      <c r="GN20" s="150"/>
      <c r="GO20" s="150"/>
      <c r="GP20" s="150"/>
      <c r="GQ20" s="150"/>
      <c r="GR20" s="150"/>
      <c r="GS20" s="150"/>
      <c r="GT20" s="150"/>
      <c r="GU20" s="150"/>
      <c r="GV20" s="150"/>
      <c r="GW20" s="150"/>
      <c r="GX20" s="150"/>
      <c r="GY20" s="150"/>
      <c r="GZ20" s="150"/>
      <c r="HA20" s="150"/>
      <c r="HB20" s="150"/>
      <c r="HC20" s="150"/>
      <c r="HD20" s="150"/>
      <c r="HE20" s="150"/>
      <c r="HF20" s="150"/>
      <c r="HG20" s="150"/>
      <c r="HH20" s="150"/>
      <c r="HI20" s="150"/>
      <c r="HJ20" s="150"/>
      <c r="HK20" s="150"/>
      <c r="HL20" s="150"/>
      <c r="HM20" s="150"/>
      <c r="HN20" s="150"/>
      <c r="HO20" s="150"/>
      <c r="HP20" s="150"/>
      <c r="HQ20" s="150"/>
      <c r="HR20" s="150"/>
      <c r="HS20" s="150"/>
      <c r="HT20" s="150"/>
      <c r="HU20" s="150"/>
      <c r="HV20" s="150"/>
    </row>
    <row r="21" spans="1:230" s="151" customFormat="1" ht="15.75" customHeight="1">
      <c r="A21" s="273" t="s">
        <v>90</v>
      </c>
      <c r="B21" s="274"/>
      <c r="C21" s="483">
        <f t="shared" si="6"/>
        <v>2103</v>
      </c>
      <c r="D21" s="483">
        <f t="shared" si="6"/>
        <v>11811</v>
      </c>
      <c r="E21" s="483">
        <v>15</v>
      </c>
      <c r="F21" s="483">
        <v>108</v>
      </c>
      <c r="G21" s="483">
        <f t="shared" si="3"/>
        <v>2088</v>
      </c>
      <c r="H21" s="483">
        <f t="shared" si="4"/>
        <v>11703</v>
      </c>
      <c r="I21" s="487" t="s">
        <v>366</v>
      </c>
      <c r="J21" s="487" t="s">
        <v>366</v>
      </c>
      <c r="K21" s="484">
        <v>223</v>
      </c>
      <c r="L21" s="484">
        <v>1097</v>
      </c>
      <c r="M21" s="484">
        <v>439</v>
      </c>
      <c r="N21" s="484">
        <v>4574</v>
      </c>
      <c r="O21" s="484">
        <v>1</v>
      </c>
      <c r="P21" s="484">
        <v>23</v>
      </c>
      <c r="Q21" s="484">
        <v>45</v>
      </c>
      <c r="R21" s="484">
        <v>483</v>
      </c>
      <c r="S21" s="484">
        <v>775</v>
      </c>
      <c r="T21" s="484">
        <v>2828</v>
      </c>
      <c r="U21" s="484">
        <v>30</v>
      </c>
      <c r="V21" s="484">
        <v>306</v>
      </c>
      <c r="W21" s="484">
        <v>21</v>
      </c>
      <c r="X21" s="484">
        <v>51</v>
      </c>
      <c r="Y21" s="484">
        <v>554</v>
      </c>
      <c r="Z21" s="484">
        <v>2341</v>
      </c>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50"/>
      <c r="FE21" s="150"/>
      <c r="FF21" s="150"/>
      <c r="FG21" s="150"/>
      <c r="FH21" s="150"/>
      <c r="FI21" s="150"/>
      <c r="FJ21" s="150"/>
      <c r="FK21" s="150"/>
      <c r="FL21" s="150"/>
      <c r="FM21" s="150"/>
      <c r="FN21" s="150"/>
      <c r="FO21" s="150"/>
      <c r="FP21" s="150"/>
      <c r="FQ21" s="150"/>
      <c r="FR21" s="150"/>
      <c r="FS21" s="150"/>
      <c r="FT21" s="150"/>
      <c r="FU21" s="150"/>
      <c r="FV21" s="150"/>
      <c r="FW21" s="150"/>
      <c r="FX21" s="150"/>
      <c r="FY21" s="150"/>
      <c r="FZ21" s="150"/>
      <c r="GA21" s="150"/>
      <c r="GB21" s="150"/>
      <c r="GC21" s="150"/>
      <c r="GD21" s="150"/>
      <c r="GE21" s="150"/>
      <c r="GF21" s="150"/>
      <c r="GG21" s="150"/>
      <c r="GH21" s="150"/>
      <c r="GI21" s="150"/>
      <c r="GJ21" s="150"/>
      <c r="GK21" s="150"/>
      <c r="GL21" s="150"/>
      <c r="GM21" s="150"/>
      <c r="GN21" s="150"/>
      <c r="GO21" s="150"/>
      <c r="GP21" s="150"/>
      <c r="GQ21" s="150"/>
      <c r="GR21" s="150"/>
      <c r="GS21" s="150"/>
      <c r="GT21" s="150"/>
      <c r="GU21" s="150"/>
      <c r="GV21" s="150"/>
      <c r="GW21" s="150"/>
      <c r="GX21" s="150"/>
      <c r="GY21" s="150"/>
      <c r="GZ21" s="150"/>
      <c r="HA21" s="150"/>
      <c r="HB21" s="150"/>
      <c r="HC21" s="150"/>
      <c r="HD21" s="150"/>
      <c r="HE21" s="150"/>
      <c r="HF21" s="150"/>
      <c r="HG21" s="150"/>
      <c r="HH21" s="150"/>
      <c r="HI21" s="150"/>
      <c r="HJ21" s="150"/>
      <c r="HK21" s="150"/>
      <c r="HL21" s="150"/>
      <c r="HM21" s="150"/>
      <c r="HN21" s="150"/>
      <c r="HO21" s="150"/>
      <c r="HP21" s="150"/>
      <c r="HQ21" s="150"/>
      <c r="HR21" s="150"/>
      <c r="HS21" s="150"/>
      <c r="HT21" s="150"/>
      <c r="HU21" s="150"/>
      <c r="HV21" s="150"/>
    </row>
    <row r="22" spans="1:230" s="144" customFormat="1" ht="15.75" customHeight="1">
      <c r="A22" s="273" t="s">
        <v>91</v>
      </c>
      <c r="B22" s="274"/>
      <c r="C22" s="483">
        <f t="shared" si="6"/>
        <v>2670</v>
      </c>
      <c r="D22" s="483">
        <f t="shared" si="6"/>
        <v>26820</v>
      </c>
      <c r="E22" s="483">
        <v>14</v>
      </c>
      <c r="F22" s="483">
        <v>186</v>
      </c>
      <c r="G22" s="483">
        <f t="shared" si="3"/>
        <v>2656</v>
      </c>
      <c r="H22" s="483">
        <f t="shared" si="4"/>
        <v>26634</v>
      </c>
      <c r="I22" s="487" t="s">
        <v>366</v>
      </c>
      <c r="J22" s="487" t="s">
        <v>366</v>
      </c>
      <c r="K22" s="484">
        <v>411</v>
      </c>
      <c r="L22" s="484">
        <v>2585</v>
      </c>
      <c r="M22" s="484">
        <v>587</v>
      </c>
      <c r="N22" s="484">
        <v>13080</v>
      </c>
      <c r="O22" s="484">
        <v>2</v>
      </c>
      <c r="P22" s="484">
        <v>36</v>
      </c>
      <c r="Q22" s="484">
        <v>77</v>
      </c>
      <c r="R22" s="484">
        <v>1722</v>
      </c>
      <c r="S22" s="484">
        <v>857</v>
      </c>
      <c r="T22" s="484">
        <v>5090</v>
      </c>
      <c r="U22" s="484">
        <v>42</v>
      </c>
      <c r="V22" s="484">
        <v>461</v>
      </c>
      <c r="W22" s="484">
        <v>44</v>
      </c>
      <c r="X22" s="484">
        <v>95</v>
      </c>
      <c r="Y22" s="484">
        <v>636</v>
      </c>
      <c r="Z22" s="484">
        <v>3565</v>
      </c>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50"/>
      <c r="FE22" s="150"/>
      <c r="FF22" s="150"/>
      <c r="FG22" s="150"/>
      <c r="FH22" s="150"/>
      <c r="FI22" s="150"/>
      <c r="FJ22" s="150"/>
      <c r="FK22" s="150"/>
      <c r="FL22" s="150"/>
      <c r="FM22" s="150"/>
      <c r="FN22" s="150"/>
      <c r="FO22" s="150"/>
      <c r="FP22" s="150"/>
      <c r="FQ22" s="150"/>
      <c r="FR22" s="150"/>
      <c r="FS22" s="150"/>
      <c r="FT22" s="150"/>
      <c r="FU22" s="150"/>
      <c r="FV22" s="150"/>
      <c r="FW22" s="150"/>
      <c r="FX22" s="150"/>
      <c r="FY22" s="150"/>
      <c r="FZ22" s="150"/>
      <c r="GA22" s="150"/>
      <c r="GB22" s="150"/>
      <c r="GC22" s="150"/>
      <c r="GD22" s="150"/>
      <c r="GE22" s="150"/>
      <c r="GF22" s="150"/>
      <c r="GG22" s="150"/>
      <c r="GH22" s="150"/>
      <c r="GI22" s="150"/>
      <c r="GJ22" s="150"/>
      <c r="GK22" s="150"/>
      <c r="GL22" s="150"/>
      <c r="GM22" s="150"/>
      <c r="GN22" s="150"/>
      <c r="GO22" s="150"/>
      <c r="GP22" s="150"/>
      <c r="GQ22" s="150"/>
      <c r="GR22" s="150"/>
      <c r="GS22" s="150"/>
      <c r="GT22" s="150"/>
      <c r="GU22" s="150"/>
      <c r="GV22" s="150"/>
      <c r="GW22" s="150"/>
      <c r="GX22" s="150"/>
      <c r="GY22" s="150"/>
      <c r="GZ22" s="150"/>
      <c r="HA22" s="150"/>
      <c r="HB22" s="150"/>
      <c r="HC22" s="150"/>
      <c r="HD22" s="150"/>
      <c r="HE22" s="150"/>
      <c r="HF22" s="150"/>
      <c r="HG22" s="150"/>
      <c r="HH22" s="150"/>
      <c r="HI22" s="150"/>
      <c r="HJ22" s="150"/>
      <c r="HK22" s="150"/>
      <c r="HL22" s="150"/>
      <c r="HM22" s="150"/>
      <c r="HN22" s="150"/>
      <c r="HO22" s="150"/>
      <c r="HP22" s="150"/>
      <c r="HQ22" s="150"/>
      <c r="HR22" s="150"/>
      <c r="HS22" s="150"/>
      <c r="HT22" s="150"/>
      <c r="HU22" s="150"/>
      <c r="HV22" s="150"/>
    </row>
    <row r="23" spans="1:26" s="144" customFormat="1" ht="15" customHeight="1">
      <c r="A23" s="152"/>
      <c r="B23" s="153"/>
      <c r="C23" s="485"/>
      <c r="D23" s="485"/>
      <c r="E23" s="485"/>
      <c r="F23" s="485"/>
      <c r="G23" s="485"/>
      <c r="H23" s="485"/>
      <c r="I23" s="485"/>
      <c r="J23" s="485"/>
      <c r="K23" s="485"/>
      <c r="L23" s="485"/>
      <c r="M23" s="493"/>
      <c r="N23" s="485"/>
      <c r="O23" s="485"/>
      <c r="P23" s="485"/>
      <c r="Q23" s="485"/>
      <c r="R23" s="485"/>
      <c r="S23" s="485"/>
      <c r="T23" s="485"/>
      <c r="U23" s="485"/>
      <c r="V23" s="485"/>
      <c r="W23" s="485"/>
      <c r="X23" s="485"/>
      <c r="Y23" s="485"/>
      <c r="Z23" s="485"/>
    </row>
    <row r="24" spans="1:230" s="151" customFormat="1" ht="15.75" customHeight="1">
      <c r="A24" s="273" t="s">
        <v>92</v>
      </c>
      <c r="B24" s="274"/>
      <c r="C24" s="483">
        <f>SUM(C25)</f>
        <v>1120</v>
      </c>
      <c r="D24" s="483">
        <f>SUM(D25)</f>
        <v>5902</v>
      </c>
      <c r="E24" s="484" t="s">
        <v>366</v>
      </c>
      <c r="F24" s="484" t="s">
        <v>366</v>
      </c>
      <c r="G24" s="483">
        <f>SUM(G25)</f>
        <v>1120</v>
      </c>
      <c r="H24" s="483">
        <f>SUM(H25)</f>
        <v>5902</v>
      </c>
      <c r="I24" s="484" t="s">
        <v>366</v>
      </c>
      <c r="J24" s="484" t="s">
        <v>366</v>
      </c>
      <c r="K24" s="484">
        <f>SUM(K25)</f>
        <v>54</v>
      </c>
      <c r="L24" s="484">
        <f>SUM(L25)</f>
        <v>180</v>
      </c>
      <c r="M24" s="484">
        <f>SUM(M25)</f>
        <v>520</v>
      </c>
      <c r="N24" s="484">
        <f>SUM(N25)</f>
        <v>1780</v>
      </c>
      <c r="O24" s="484" t="s">
        <v>366</v>
      </c>
      <c r="P24" s="484" t="s">
        <v>366</v>
      </c>
      <c r="Q24" s="484">
        <f aca="true" t="shared" si="7" ref="Q24:Z24">SUM(Q25)</f>
        <v>5</v>
      </c>
      <c r="R24" s="484">
        <f t="shared" si="7"/>
        <v>70</v>
      </c>
      <c r="S24" s="484">
        <f t="shared" si="7"/>
        <v>321</v>
      </c>
      <c r="T24" s="484">
        <f t="shared" si="7"/>
        <v>1435</v>
      </c>
      <c r="U24" s="484">
        <f t="shared" si="7"/>
        <v>7</v>
      </c>
      <c r="V24" s="484">
        <f t="shared" si="7"/>
        <v>114</v>
      </c>
      <c r="W24" s="484">
        <f t="shared" si="7"/>
        <v>22</v>
      </c>
      <c r="X24" s="484">
        <f t="shared" si="7"/>
        <v>28</v>
      </c>
      <c r="Y24" s="484">
        <f t="shared" si="7"/>
        <v>191</v>
      </c>
      <c r="Z24" s="484">
        <f t="shared" si="7"/>
        <v>2295</v>
      </c>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c r="HC24" s="150"/>
      <c r="HD24" s="150"/>
      <c r="HE24" s="150"/>
      <c r="HF24" s="150"/>
      <c r="HG24" s="150"/>
      <c r="HH24" s="150"/>
      <c r="HI24" s="150"/>
      <c r="HJ24" s="150"/>
      <c r="HK24" s="150"/>
      <c r="HL24" s="150"/>
      <c r="HM24" s="150"/>
      <c r="HN24" s="150"/>
      <c r="HO24" s="150"/>
      <c r="HP24" s="150"/>
      <c r="HQ24" s="150"/>
      <c r="HR24" s="150"/>
      <c r="HS24" s="150"/>
      <c r="HT24" s="150"/>
      <c r="HU24" s="150"/>
      <c r="HV24" s="150"/>
    </row>
    <row r="25" spans="1:26" ht="15.75" customHeight="1">
      <c r="A25" s="14"/>
      <c r="B25" s="49" t="s">
        <v>93</v>
      </c>
      <c r="C25" s="478">
        <f>SUM(E25,G25)</f>
        <v>1120</v>
      </c>
      <c r="D25" s="478">
        <f>SUM(F25,H25)</f>
        <v>5902</v>
      </c>
      <c r="E25" s="487" t="s">
        <v>366</v>
      </c>
      <c r="F25" s="487" t="s">
        <v>366</v>
      </c>
      <c r="G25" s="478">
        <f>SUM(I25,K25,M25,O25,Q25,S25,U25,W25,Y25)</f>
        <v>1120</v>
      </c>
      <c r="H25" s="478">
        <f>SUM(J25,L25,N25,P25,R25,T25,V25,X25,Z25)</f>
        <v>5902</v>
      </c>
      <c r="I25" s="487" t="s">
        <v>388</v>
      </c>
      <c r="J25" s="487" t="s">
        <v>366</v>
      </c>
      <c r="K25" s="487">
        <v>54</v>
      </c>
      <c r="L25" s="487">
        <v>180</v>
      </c>
      <c r="M25" s="487">
        <v>520</v>
      </c>
      <c r="N25" s="487">
        <v>1780</v>
      </c>
      <c r="O25" s="487" t="s">
        <v>366</v>
      </c>
      <c r="P25" s="487" t="s">
        <v>366</v>
      </c>
      <c r="Q25" s="487">
        <v>5</v>
      </c>
      <c r="R25" s="487">
        <v>70</v>
      </c>
      <c r="S25" s="487">
        <v>321</v>
      </c>
      <c r="T25" s="487">
        <v>1435</v>
      </c>
      <c r="U25" s="487">
        <v>7</v>
      </c>
      <c r="V25" s="487">
        <v>114</v>
      </c>
      <c r="W25" s="487">
        <v>22</v>
      </c>
      <c r="X25" s="487">
        <v>28</v>
      </c>
      <c r="Y25" s="487">
        <v>191</v>
      </c>
      <c r="Z25" s="487">
        <v>2295</v>
      </c>
    </row>
    <row r="26" spans="1:26" ht="15" customHeight="1">
      <c r="A26" s="14"/>
      <c r="B26" s="49"/>
      <c r="C26" s="482"/>
      <c r="D26" s="482"/>
      <c r="E26" s="482"/>
      <c r="F26" s="482"/>
      <c r="G26" s="482"/>
      <c r="H26" s="482"/>
      <c r="I26" s="482"/>
      <c r="J26" s="482"/>
      <c r="K26" s="482"/>
      <c r="L26" s="482"/>
      <c r="M26" s="491"/>
      <c r="N26" s="482"/>
      <c r="O26" s="482"/>
      <c r="P26" s="482"/>
      <c r="Q26" s="482"/>
      <c r="R26" s="482"/>
      <c r="S26" s="482"/>
      <c r="T26" s="482"/>
      <c r="U26" s="482"/>
      <c r="V26" s="482"/>
      <c r="W26" s="482"/>
      <c r="X26" s="482"/>
      <c r="Y26" s="482"/>
      <c r="Z26" s="482"/>
    </row>
    <row r="27" spans="1:230" s="151" customFormat="1" ht="15.75" customHeight="1">
      <c r="A27" s="273" t="s">
        <v>94</v>
      </c>
      <c r="B27" s="274"/>
      <c r="C27" s="483">
        <f aca="true" t="shared" si="8" ref="C27:N27">SUM(C28:C31)</f>
        <v>2786</v>
      </c>
      <c r="D27" s="483">
        <f t="shared" si="8"/>
        <v>21256</v>
      </c>
      <c r="E27" s="483">
        <f t="shared" si="8"/>
        <v>4</v>
      </c>
      <c r="F27" s="483">
        <f t="shared" si="8"/>
        <v>64</v>
      </c>
      <c r="G27" s="483">
        <f t="shared" si="8"/>
        <v>2782</v>
      </c>
      <c r="H27" s="483">
        <f t="shared" si="8"/>
        <v>21192</v>
      </c>
      <c r="I27" s="483">
        <f t="shared" si="8"/>
        <v>6</v>
      </c>
      <c r="J27" s="483">
        <f t="shared" si="8"/>
        <v>63</v>
      </c>
      <c r="K27" s="483">
        <f t="shared" si="8"/>
        <v>384</v>
      </c>
      <c r="L27" s="483">
        <f t="shared" si="8"/>
        <v>1942</v>
      </c>
      <c r="M27" s="483">
        <f t="shared" si="8"/>
        <v>958</v>
      </c>
      <c r="N27" s="483">
        <f t="shared" si="8"/>
        <v>11739</v>
      </c>
      <c r="O27" s="484" t="s">
        <v>366</v>
      </c>
      <c r="P27" s="484" t="s">
        <v>366</v>
      </c>
      <c r="Q27" s="483">
        <f aca="true" t="shared" si="9" ref="Q27:Z27">SUM(Q28:Q31)</f>
        <v>68</v>
      </c>
      <c r="R27" s="483">
        <f t="shared" si="9"/>
        <v>671</v>
      </c>
      <c r="S27" s="483">
        <f t="shared" si="9"/>
        <v>867</v>
      </c>
      <c r="T27" s="483">
        <f t="shared" si="9"/>
        <v>3676</v>
      </c>
      <c r="U27" s="483">
        <f t="shared" si="9"/>
        <v>26</v>
      </c>
      <c r="V27" s="483">
        <f t="shared" si="9"/>
        <v>273</v>
      </c>
      <c r="W27" s="483">
        <f t="shared" si="9"/>
        <v>28</v>
      </c>
      <c r="X27" s="483">
        <f t="shared" si="9"/>
        <v>60</v>
      </c>
      <c r="Y27" s="483">
        <f t="shared" si="9"/>
        <v>445</v>
      </c>
      <c r="Z27" s="483">
        <f t="shared" si="9"/>
        <v>2768</v>
      </c>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c r="FF27" s="150"/>
      <c r="FG27" s="150"/>
      <c r="FH27" s="150"/>
      <c r="FI27" s="150"/>
      <c r="FJ27" s="150"/>
      <c r="FK27" s="150"/>
      <c r="FL27" s="150"/>
      <c r="FM27" s="150"/>
      <c r="FN27" s="150"/>
      <c r="FO27" s="150"/>
      <c r="FP27" s="150"/>
      <c r="FQ27" s="150"/>
      <c r="FR27" s="150"/>
      <c r="FS27" s="150"/>
      <c r="FT27" s="150"/>
      <c r="FU27" s="150"/>
      <c r="FV27" s="150"/>
      <c r="FW27" s="150"/>
      <c r="FX27" s="150"/>
      <c r="FY27" s="150"/>
      <c r="FZ27" s="150"/>
      <c r="GA27" s="150"/>
      <c r="GB27" s="150"/>
      <c r="GC27" s="150"/>
      <c r="GD27" s="150"/>
      <c r="GE27" s="150"/>
      <c r="GF27" s="150"/>
      <c r="GG27" s="150"/>
      <c r="GH27" s="150"/>
      <c r="GI27" s="150"/>
      <c r="GJ27" s="150"/>
      <c r="GK27" s="150"/>
      <c r="GL27" s="150"/>
      <c r="GM27" s="150"/>
      <c r="GN27" s="150"/>
      <c r="GO27" s="150"/>
      <c r="GP27" s="150"/>
      <c r="GQ27" s="150"/>
      <c r="GR27" s="150"/>
      <c r="GS27" s="150"/>
      <c r="GT27" s="150"/>
      <c r="GU27" s="150"/>
      <c r="GV27" s="150"/>
      <c r="GW27" s="150"/>
      <c r="GX27" s="150"/>
      <c r="GY27" s="150"/>
      <c r="GZ27" s="150"/>
      <c r="HA27" s="150"/>
      <c r="HB27" s="150"/>
      <c r="HC27" s="150"/>
      <c r="HD27" s="150"/>
      <c r="HE27" s="150"/>
      <c r="HF27" s="150"/>
      <c r="HG27" s="150"/>
      <c r="HH27" s="150"/>
      <c r="HI27" s="150"/>
      <c r="HJ27" s="150"/>
      <c r="HK27" s="150"/>
      <c r="HL27" s="150"/>
      <c r="HM27" s="150"/>
      <c r="HN27" s="150"/>
      <c r="HO27" s="150"/>
      <c r="HP27" s="150"/>
      <c r="HQ27" s="150"/>
      <c r="HR27" s="150"/>
      <c r="HS27" s="150"/>
      <c r="HT27" s="150"/>
      <c r="HU27" s="150"/>
      <c r="HV27" s="150"/>
    </row>
    <row r="28" spans="1:26" ht="15.75" customHeight="1">
      <c r="A28" s="14"/>
      <c r="B28" s="49" t="s">
        <v>95</v>
      </c>
      <c r="C28" s="478">
        <f aca="true" t="shared" si="10" ref="C28:D31">SUM(E28,G28)</f>
        <v>859</v>
      </c>
      <c r="D28" s="478">
        <f t="shared" si="10"/>
        <v>7357</v>
      </c>
      <c r="E28" s="487" t="s">
        <v>366</v>
      </c>
      <c r="F28" s="487" t="s">
        <v>366</v>
      </c>
      <c r="G28" s="478">
        <f aca="true" t="shared" si="11" ref="G28:H31">SUM(I28,K28,M28,O28,Q28,S28,U28,W28,Y28)</f>
        <v>859</v>
      </c>
      <c r="H28" s="478">
        <f t="shared" si="11"/>
        <v>7357</v>
      </c>
      <c r="I28" s="487" t="s">
        <v>366</v>
      </c>
      <c r="J28" s="487" t="s">
        <v>366</v>
      </c>
      <c r="K28" s="487">
        <v>98</v>
      </c>
      <c r="L28" s="487">
        <v>420</v>
      </c>
      <c r="M28" s="487">
        <v>358</v>
      </c>
      <c r="N28" s="487">
        <v>5036</v>
      </c>
      <c r="O28" s="487" t="s">
        <v>366</v>
      </c>
      <c r="P28" s="487" t="s">
        <v>366</v>
      </c>
      <c r="Q28" s="487">
        <v>20</v>
      </c>
      <c r="R28" s="487">
        <v>242</v>
      </c>
      <c r="S28" s="487">
        <v>243</v>
      </c>
      <c r="T28" s="487">
        <v>1056</v>
      </c>
      <c r="U28" s="487">
        <v>5</v>
      </c>
      <c r="V28" s="487">
        <v>83</v>
      </c>
      <c r="W28" s="487">
        <v>6</v>
      </c>
      <c r="X28" s="487">
        <v>11</v>
      </c>
      <c r="Y28" s="487">
        <v>129</v>
      </c>
      <c r="Z28" s="487">
        <v>509</v>
      </c>
    </row>
    <row r="29" spans="1:26" ht="15.75" customHeight="1">
      <c r="A29" s="14"/>
      <c r="B29" s="49" t="s">
        <v>96</v>
      </c>
      <c r="C29" s="478">
        <f t="shared" si="10"/>
        <v>1082</v>
      </c>
      <c r="D29" s="478">
        <f t="shared" si="10"/>
        <v>6803</v>
      </c>
      <c r="E29" s="487">
        <v>1</v>
      </c>
      <c r="F29" s="487">
        <v>21</v>
      </c>
      <c r="G29" s="478">
        <f t="shared" si="11"/>
        <v>1081</v>
      </c>
      <c r="H29" s="478">
        <f t="shared" si="11"/>
        <v>6782</v>
      </c>
      <c r="I29" s="487">
        <v>1</v>
      </c>
      <c r="J29" s="487">
        <v>12</v>
      </c>
      <c r="K29" s="487">
        <v>117</v>
      </c>
      <c r="L29" s="487">
        <v>562</v>
      </c>
      <c r="M29" s="487">
        <v>362</v>
      </c>
      <c r="N29" s="487">
        <v>3092</v>
      </c>
      <c r="O29" s="487" t="s">
        <v>366</v>
      </c>
      <c r="P29" s="487" t="s">
        <v>389</v>
      </c>
      <c r="Q29" s="487">
        <v>16</v>
      </c>
      <c r="R29" s="487">
        <v>242</v>
      </c>
      <c r="S29" s="487">
        <v>395</v>
      </c>
      <c r="T29" s="487">
        <v>1765</v>
      </c>
      <c r="U29" s="487">
        <v>10</v>
      </c>
      <c r="V29" s="487">
        <v>108</v>
      </c>
      <c r="W29" s="487">
        <v>8</v>
      </c>
      <c r="X29" s="487">
        <v>20</v>
      </c>
      <c r="Y29" s="487">
        <v>172</v>
      </c>
      <c r="Z29" s="487">
        <v>981</v>
      </c>
    </row>
    <row r="30" spans="1:26" ht="15.75" customHeight="1">
      <c r="A30" s="14"/>
      <c r="B30" s="49" t="s">
        <v>97</v>
      </c>
      <c r="C30" s="478">
        <f t="shared" si="10"/>
        <v>659</v>
      </c>
      <c r="D30" s="478">
        <f t="shared" si="10"/>
        <v>5235</v>
      </c>
      <c r="E30" s="487">
        <v>3</v>
      </c>
      <c r="F30" s="487">
        <v>43</v>
      </c>
      <c r="G30" s="478">
        <f t="shared" si="11"/>
        <v>656</v>
      </c>
      <c r="H30" s="478">
        <f t="shared" si="11"/>
        <v>5192</v>
      </c>
      <c r="I30" s="487">
        <v>4</v>
      </c>
      <c r="J30" s="487">
        <v>48</v>
      </c>
      <c r="K30" s="487">
        <v>134</v>
      </c>
      <c r="L30" s="487">
        <v>674</v>
      </c>
      <c r="M30" s="487">
        <v>177</v>
      </c>
      <c r="N30" s="487">
        <v>2420</v>
      </c>
      <c r="O30" s="487" t="s">
        <v>389</v>
      </c>
      <c r="P30" s="487" t="s">
        <v>366</v>
      </c>
      <c r="Q30" s="487">
        <v>27</v>
      </c>
      <c r="R30" s="487">
        <v>132</v>
      </c>
      <c r="S30" s="487">
        <v>177</v>
      </c>
      <c r="T30" s="487">
        <v>674</v>
      </c>
      <c r="U30" s="487">
        <v>7</v>
      </c>
      <c r="V30" s="487">
        <v>66</v>
      </c>
      <c r="W30" s="487">
        <v>14</v>
      </c>
      <c r="X30" s="487">
        <v>29</v>
      </c>
      <c r="Y30" s="487">
        <v>116</v>
      </c>
      <c r="Z30" s="487">
        <v>1149</v>
      </c>
    </row>
    <row r="31" spans="1:26" ht="15.75" customHeight="1">
      <c r="A31" s="14"/>
      <c r="B31" s="49" t="s">
        <v>98</v>
      </c>
      <c r="C31" s="478">
        <f t="shared" si="10"/>
        <v>186</v>
      </c>
      <c r="D31" s="478">
        <f t="shared" si="10"/>
        <v>1861</v>
      </c>
      <c r="E31" s="487" t="s">
        <v>390</v>
      </c>
      <c r="F31" s="487" t="s">
        <v>366</v>
      </c>
      <c r="G31" s="478">
        <f t="shared" si="11"/>
        <v>186</v>
      </c>
      <c r="H31" s="478">
        <f t="shared" si="11"/>
        <v>1861</v>
      </c>
      <c r="I31" s="487">
        <v>1</v>
      </c>
      <c r="J31" s="487">
        <v>3</v>
      </c>
      <c r="K31" s="487">
        <v>35</v>
      </c>
      <c r="L31" s="487">
        <v>286</v>
      </c>
      <c r="M31" s="487">
        <v>61</v>
      </c>
      <c r="N31" s="487">
        <v>1191</v>
      </c>
      <c r="O31" s="487" t="s">
        <v>389</v>
      </c>
      <c r="P31" s="487" t="s">
        <v>389</v>
      </c>
      <c r="Q31" s="487">
        <v>5</v>
      </c>
      <c r="R31" s="487">
        <v>55</v>
      </c>
      <c r="S31" s="487">
        <v>52</v>
      </c>
      <c r="T31" s="487">
        <v>181</v>
      </c>
      <c r="U31" s="487">
        <v>4</v>
      </c>
      <c r="V31" s="487">
        <v>16</v>
      </c>
      <c r="W31" s="487" t="s">
        <v>366</v>
      </c>
      <c r="X31" s="487" t="s">
        <v>366</v>
      </c>
      <c r="Y31" s="487">
        <v>28</v>
      </c>
      <c r="Z31" s="487">
        <v>129</v>
      </c>
    </row>
    <row r="32" spans="1:26" ht="15" customHeight="1">
      <c r="A32" s="14"/>
      <c r="B32" s="49"/>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row>
    <row r="33" spans="1:230" s="151" customFormat="1" ht="15.75" customHeight="1">
      <c r="A33" s="273" t="s">
        <v>99</v>
      </c>
      <c r="B33" s="274"/>
      <c r="C33" s="483">
        <f aca="true" t="shared" si="12" ref="C33:I33">SUM(C34:C41)</f>
        <v>4088</v>
      </c>
      <c r="D33" s="483">
        <f t="shared" si="12"/>
        <v>32975</v>
      </c>
      <c r="E33" s="483">
        <f t="shared" si="12"/>
        <v>10</v>
      </c>
      <c r="F33" s="483">
        <f t="shared" si="12"/>
        <v>78</v>
      </c>
      <c r="G33" s="483">
        <f t="shared" si="12"/>
        <v>4078</v>
      </c>
      <c r="H33" s="483">
        <f t="shared" si="12"/>
        <v>32897</v>
      </c>
      <c r="I33" s="483">
        <f t="shared" si="12"/>
        <v>6</v>
      </c>
      <c r="J33" s="483">
        <f aca="true" t="shared" si="13" ref="J33:Z33">SUM(J34:J41)</f>
        <v>139</v>
      </c>
      <c r="K33" s="483">
        <f t="shared" si="13"/>
        <v>583</v>
      </c>
      <c r="L33" s="483">
        <f t="shared" si="13"/>
        <v>4260</v>
      </c>
      <c r="M33" s="483">
        <f t="shared" si="13"/>
        <v>562</v>
      </c>
      <c r="N33" s="483">
        <f t="shared" si="13"/>
        <v>9522</v>
      </c>
      <c r="O33" s="483">
        <f t="shared" si="13"/>
        <v>4</v>
      </c>
      <c r="P33" s="483">
        <f t="shared" si="13"/>
        <v>114</v>
      </c>
      <c r="Q33" s="483">
        <f t="shared" si="13"/>
        <v>128</v>
      </c>
      <c r="R33" s="483">
        <f t="shared" si="13"/>
        <v>2089</v>
      </c>
      <c r="S33" s="483">
        <f t="shared" si="13"/>
        <v>1592</v>
      </c>
      <c r="T33" s="483">
        <f t="shared" si="13"/>
        <v>9550</v>
      </c>
      <c r="U33" s="483">
        <f t="shared" si="13"/>
        <v>61</v>
      </c>
      <c r="V33" s="483">
        <f t="shared" si="13"/>
        <v>640</v>
      </c>
      <c r="W33" s="483">
        <f t="shared" si="13"/>
        <v>164</v>
      </c>
      <c r="X33" s="483">
        <f t="shared" si="13"/>
        <v>356</v>
      </c>
      <c r="Y33" s="483">
        <f t="shared" si="13"/>
        <v>978</v>
      </c>
      <c r="Z33" s="483">
        <f t="shared" si="13"/>
        <v>6227</v>
      </c>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150"/>
      <c r="CC33" s="150"/>
      <c r="CD33" s="150"/>
      <c r="CE33" s="150"/>
      <c r="CF33" s="150"/>
      <c r="CG33" s="150"/>
      <c r="CH33" s="150"/>
      <c r="CI33" s="150"/>
      <c r="CJ33" s="150"/>
      <c r="CK33" s="150"/>
      <c r="CL33" s="150"/>
      <c r="CM33" s="150"/>
      <c r="CN33" s="150"/>
      <c r="CO33" s="150"/>
      <c r="CP33" s="150"/>
      <c r="CQ33" s="150"/>
      <c r="CR33" s="150"/>
      <c r="CS33" s="150"/>
      <c r="CT33" s="150"/>
      <c r="CU33" s="150"/>
      <c r="CV33" s="150"/>
      <c r="CW33" s="150"/>
      <c r="CX33" s="150"/>
      <c r="CY33" s="150"/>
      <c r="CZ33" s="150"/>
      <c r="DA33" s="150"/>
      <c r="DB33" s="150"/>
      <c r="DC33" s="150"/>
      <c r="DD33" s="150"/>
      <c r="DE33" s="150"/>
      <c r="DF33" s="150"/>
      <c r="DG33" s="150"/>
      <c r="DH33" s="150"/>
      <c r="DI33" s="150"/>
      <c r="DJ33" s="150"/>
      <c r="DK33" s="150"/>
      <c r="DL33" s="150"/>
      <c r="DM33" s="150"/>
      <c r="DN33" s="150"/>
      <c r="DO33" s="150"/>
      <c r="DP33" s="150"/>
      <c r="DQ33" s="150"/>
      <c r="DR33" s="150"/>
      <c r="DS33" s="150"/>
      <c r="DT33" s="150"/>
      <c r="DU33" s="150"/>
      <c r="DV33" s="150"/>
      <c r="DW33" s="150"/>
      <c r="DX33" s="150"/>
      <c r="DY33" s="150"/>
      <c r="DZ33" s="150"/>
      <c r="EA33" s="150"/>
      <c r="EB33" s="150"/>
      <c r="EC33" s="150"/>
      <c r="ED33" s="150"/>
      <c r="EE33" s="150"/>
      <c r="EF33" s="150"/>
      <c r="EG33" s="150"/>
      <c r="EH33" s="150"/>
      <c r="EI33" s="150"/>
      <c r="EJ33" s="150"/>
      <c r="EK33" s="150"/>
      <c r="EL33" s="150"/>
      <c r="EM33" s="150"/>
      <c r="EN33" s="150"/>
      <c r="EO33" s="150"/>
      <c r="EP33" s="150"/>
      <c r="EQ33" s="150"/>
      <c r="ER33" s="150"/>
      <c r="ES33" s="150"/>
      <c r="ET33" s="150"/>
      <c r="EU33" s="150"/>
      <c r="EV33" s="150"/>
      <c r="EW33" s="150"/>
      <c r="EX33" s="150"/>
      <c r="EY33" s="150"/>
      <c r="EZ33" s="150"/>
      <c r="FA33" s="150"/>
      <c r="FB33" s="150"/>
      <c r="FC33" s="150"/>
      <c r="FD33" s="150"/>
      <c r="FE33" s="150"/>
      <c r="FF33" s="150"/>
      <c r="FG33" s="150"/>
      <c r="FH33" s="150"/>
      <c r="FI33" s="150"/>
      <c r="FJ33" s="150"/>
      <c r="FK33" s="150"/>
      <c r="FL33" s="150"/>
      <c r="FM33" s="150"/>
      <c r="FN33" s="150"/>
      <c r="FO33" s="150"/>
      <c r="FP33" s="150"/>
      <c r="FQ33" s="150"/>
      <c r="FR33" s="150"/>
      <c r="FS33" s="150"/>
      <c r="FT33" s="150"/>
      <c r="FU33" s="150"/>
      <c r="FV33" s="150"/>
      <c r="FW33" s="150"/>
      <c r="FX33" s="150"/>
      <c r="FY33" s="150"/>
      <c r="FZ33" s="150"/>
      <c r="GA33" s="150"/>
      <c r="GB33" s="150"/>
      <c r="GC33" s="150"/>
      <c r="GD33" s="150"/>
      <c r="GE33" s="150"/>
      <c r="GF33" s="150"/>
      <c r="GG33" s="150"/>
      <c r="GH33" s="150"/>
      <c r="GI33" s="150"/>
      <c r="GJ33" s="150"/>
      <c r="GK33" s="150"/>
      <c r="GL33" s="150"/>
      <c r="GM33" s="150"/>
      <c r="GN33" s="150"/>
      <c r="GO33" s="150"/>
      <c r="GP33" s="150"/>
      <c r="GQ33" s="150"/>
      <c r="GR33" s="150"/>
      <c r="GS33" s="150"/>
      <c r="GT33" s="150"/>
      <c r="GU33" s="150"/>
      <c r="GV33" s="150"/>
      <c r="GW33" s="150"/>
      <c r="GX33" s="150"/>
      <c r="GY33" s="150"/>
      <c r="GZ33" s="150"/>
      <c r="HA33" s="150"/>
      <c r="HB33" s="150"/>
      <c r="HC33" s="150"/>
      <c r="HD33" s="150"/>
      <c r="HE33" s="150"/>
      <c r="HF33" s="150"/>
      <c r="HG33" s="150"/>
      <c r="HH33" s="150"/>
      <c r="HI33" s="150"/>
      <c r="HJ33" s="150"/>
      <c r="HK33" s="150"/>
      <c r="HL33" s="150"/>
      <c r="HM33" s="150"/>
      <c r="HN33" s="150"/>
      <c r="HO33" s="150"/>
      <c r="HP33" s="150"/>
      <c r="HQ33" s="150"/>
      <c r="HR33" s="150"/>
      <c r="HS33" s="150"/>
      <c r="HT33" s="150"/>
      <c r="HU33" s="150"/>
      <c r="HV33" s="150"/>
    </row>
    <row r="34" spans="1:26" ht="15.75" customHeight="1">
      <c r="A34" s="14"/>
      <c r="B34" s="49" t="s">
        <v>100</v>
      </c>
      <c r="C34" s="478">
        <f aca="true" t="shared" si="14" ref="C34:D41">SUM(E34,G34)</f>
        <v>752</v>
      </c>
      <c r="D34" s="478">
        <f t="shared" si="14"/>
        <v>4799</v>
      </c>
      <c r="E34" s="487" t="s">
        <v>391</v>
      </c>
      <c r="F34" s="487" t="s">
        <v>391</v>
      </c>
      <c r="G34" s="478">
        <f aca="true" t="shared" si="15" ref="G34:H41">SUM(I34,K34,M34,O34,Q34,S34,U34,W34,Y34)</f>
        <v>752</v>
      </c>
      <c r="H34" s="478">
        <f t="shared" si="15"/>
        <v>4799</v>
      </c>
      <c r="I34" s="487" t="s">
        <v>391</v>
      </c>
      <c r="J34" s="487" t="s">
        <v>389</v>
      </c>
      <c r="K34" s="487">
        <v>105</v>
      </c>
      <c r="L34" s="487">
        <v>466</v>
      </c>
      <c r="M34" s="487">
        <v>188</v>
      </c>
      <c r="N34" s="487">
        <v>2582</v>
      </c>
      <c r="O34" s="487" t="s">
        <v>391</v>
      </c>
      <c r="P34" s="487" t="s">
        <v>391</v>
      </c>
      <c r="Q34" s="487">
        <v>19</v>
      </c>
      <c r="R34" s="487">
        <v>187</v>
      </c>
      <c r="S34" s="487">
        <v>288</v>
      </c>
      <c r="T34" s="487">
        <v>972</v>
      </c>
      <c r="U34" s="487">
        <v>7</v>
      </c>
      <c r="V34" s="487">
        <v>71</v>
      </c>
      <c r="W34" s="487">
        <v>2</v>
      </c>
      <c r="X34" s="487">
        <v>5</v>
      </c>
      <c r="Y34" s="487">
        <v>143</v>
      </c>
      <c r="Z34" s="487">
        <v>516</v>
      </c>
    </row>
    <row r="35" spans="1:26" ht="15.75" customHeight="1">
      <c r="A35" s="14"/>
      <c r="B35" s="49" t="s">
        <v>101</v>
      </c>
      <c r="C35" s="478">
        <f t="shared" si="14"/>
        <v>904</v>
      </c>
      <c r="D35" s="478">
        <f t="shared" si="14"/>
        <v>7108</v>
      </c>
      <c r="E35" s="487">
        <v>3</v>
      </c>
      <c r="F35" s="487">
        <v>20</v>
      </c>
      <c r="G35" s="478">
        <f t="shared" si="15"/>
        <v>901</v>
      </c>
      <c r="H35" s="478">
        <f t="shared" si="15"/>
        <v>7088</v>
      </c>
      <c r="I35" s="487">
        <v>3</v>
      </c>
      <c r="J35" s="487">
        <v>82</v>
      </c>
      <c r="K35" s="487">
        <v>147</v>
      </c>
      <c r="L35" s="487">
        <v>839</v>
      </c>
      <c r="M35" s="487">
        <v>130</v>
      </c>
      <c r="N35" s="487">
        <v>2849</v>
      </c>
      <c r="O35" s="487" t="s">
        <v>390</v>
      </c>
      <c r="P35" s="487" t="s">
        <v>390</v>
      </c>
      <c r="Q35" s="487">
        <v>30</v>
      </c>
      <c r="R35" s="487">
        <v>282</v>
      </c>
      <c r="S35" s="487">
        <v>363</v>
      </c>
      <c r="T35" s="487">
        <v>1626</v>
      </c>
      <c r="U35" s="487">
        <v>10</v>
      </c>
      <c r="V35" s="487">
        <v>111</v>
      </c>
      <c r="W35" s="487">
        <v>10</v>
      </c>
      <c r="X35" s="487">
        <v>18</v>
      </c>
      <c r="Y35" s="487">
        <v>208</v>
      </c>
      <c r="Z35" s="487">
        <v>1281</v>
      </c>
    </row>
    <row r="36" spans="1:26" ht="15.75" customHeight="1">
      <c r="A36" s="14"/>
      <c r="B36" s="49" t="s">
        <v>102</v>
      </c>
      <c r="C36" s="478">
        <f t="shared" si="14"/>
        <v>1975</v>
      </c>
      <c r="D36" s="478">
        <f t="shared" si="14"/>
        <v>18212</v>
      </c>
      <c r="E36" s="487">
        <v>2</v>
      </c>
      <c r="F36" s="487">
        <v>21</v>
      </c>
      <c r="G36" s="478">
        <f t="shared" si="15"/>
        <v>1973</v>
      </c>
      <c r="H36" s="478">
        <f t="shared" si="15"/>
        <v>18191</v>
      </c>
      <c r="I36" s="487" t="s">
        <v>390</v>
      </c>
      <c r="J36" s="487" t="s">
        <v>389</v>
      </c>
      <c r="K36" s="487">
        <v>246</v>
      </c>
      <c r="L36" s="487">
        <v>2146</v>
      </c>
      <c r="M36" s="487">
        <v>183</v>
      </c>
      <c r="N36" s="487">
        <v>3382</v>
      </c>
      <c r="O36" s="487">
        <v>1</v>
      </c>
      <c r="P36" s="487">
        <v>2</v>
      </c>
      <c r="Q36" s="487">
        <v>60</v>
      </c>
      <c r="R36" s="487">
        <v>1553</v>
      </c>
      <c r="S36" s="487">
        <v>790</v>
      </c>
      <c r="T36" s="487">
        <v>6512</v>
      </c>
      <c r="U36" s="487">
        <v>41</v>
      </c>
      <c r="V36" s="487">
        <v>443</v>
      </c>
      <c r="W36" s="487">
        <v>151</v>
      </c>
      <c r="X36" s="487">
        <v>331</v>
      </c>
      <c r="Y36" s="487">
        <v>501</v>
      </c>
      <c r="Z36" s="487">
        <v>3822</v>
      </c>
    </row>
    <row r="37" spans="1:26" ht="15.75" customHeight="1">
      <c r="A37" s="14"/>
      <c r="B37" s="49" t="s">
        <v>103</v>
      </c>
      <c r="C37" s="478">
        <f t="shared" si="14"/>
        <v>55</v>
      </c>
      <c r="D37" s="478">
        <f t="shared" si="14"/>
        <v>335</v>
      </c>
      <c r="E37" s="487">
        <v>2</v>
      </c>
      <c r="F37" s="487">
        <v>8</v>
      </c>
      <c r="G37" s="478">
        <f t="shared" si="15"/>
        <v>53</v>
      </c>
      <c r="H37" s="478">
        <f t="shared" si="15"/>
        <v>327</v>
      </c>
      <c r="I37" s="487" t="s">
        <v>391</v>
      </c>
      <c r="J37" s="487" t="s">
        <v>391</v>
      </c>
      <c r="K37" s="487">
        <v>9</v>
      </c>
      <c r="L37" s="487">
        <v>53</v>
      </c>
      <c r="M37" s="487">
        <v>10</v>
      </c>
      <c r="N37" s="487">
        <v>127</v>
      </c>
      <c r="O37" s="487" t="s">
        <v>389</v>
      </c>
      <c r="P37" s="487" t="s">
        <v>394</v>
      </c>
      <c r="Q37" s="487">
        <v>2</v>
      </c>
      <c r="R37" s="487">
        <v>9</v>
      </c>
      <c r="S37" s="487">
        <v>16</v>
      </c>
      <c r="T37" s="487">
        <v>46</v>
      </c>
      <c r="U37" s="487">
        <v>1</v>
      </c>
      <c r="V37" s="487">
        <v>2</v>
      </c>
      <c r="W37" s="487">
        <v>1</v>
      </c>
      <c r="X37" s="487">
        <v>2</v>
      </c>
      <c r="Y37" s="487">
        <v>14</v>
      </c>
      <c r="Z37" s="487">
        <v>88</v>
      </c>
    </row>
    <row r="38" spans="1:26" ht="15.75" customHeight="1">
      <c r="A38" s="14"/>
      <c r="B38" s="49" t="s">
        <v>104</v>
      </c>
      <c r="C38" s="478">
        <f t="shared" si="14"/>
        <v>82</v>
      </c>
      <c r="D38" s="478">
        <f t="shared" si="14"/>
        <v>618</v>
      </c>
      <c r="E38" s="487">
        <v>1</v>
      </c>
      <c r="F38" s="487">
        <v>3</v>
      </c>
      <c r="G38" s="478">
        <f t="shared" si="15"/>
        <v>81</v>
      </c>
      <c r="H38" s="478">
        <f t="shared" si="15"/>
        <v>615</v>
      </c>
      <c r="I38" s="487">
        <v>1</v>
      </c>
      <c r="J38" s="487">
        <v>15</v>
      </c>
      <c r="K38" s="487">
        <v>12</v>
      </c>
      <c r="L38" s="487">
        <v>160</v>
      </c>
      <c r="M38" s="487">
        <v>8</v>
      </c>
      <c r="N38" s="487">
        <v>127</v>
      </c>
      <c r="O38" s="487">
        <v>1</v>
      </c>
      <c r="P38" s="487">
        <v>104</v>
      </c>
      <c r="Q38" s="487">
        <v>2</v>
      </c>
      <c r="R38" s="487">
        <v>17</v>
      </c>
      <c r="S38" s="487">
        <v>34</v>
      </c>
      <c r="T38" s="487">
        <v>101</v>
      </c>
      <c r="U38" s="487" t="s">
        <v>389</v>
      </c>
      <c r="V38" s="487" t="s">
        <v>390</v>
      </c>
      <c r="W38" s="487" t="s">
        <v>366</v>
      </c>
      <c r="X38" s="487" t="s">
        <v>366</v>
      </c>
      <c r="Y38" s="487">
        <v>23</v>
      </c>
      <c r="Z38" s="487">
        <v>91</v>
      </c>
    </row>
    <row r="39" spans="1:26" ht="15.75" customHeight="1">
      <c r="A39" s="14"/>
      <c r="B39" s="49" t="s">
        <v>105</v>
      </c>
      <c r="C39" s="478">
        <f t="shared" si="14"/>
        <v>141</v>
      </c>
      <c r="D39" s="478">
        <f t="shared" si="14"/>
        <v>721</v>
      </c>
      <c r="E39" s="487" t="s">
        <v>366</v>
      </c>
      <c r="F39" s="487" t="s">
        <v>366</v>
      </c>
      <c r="G39" s="478">
        <f t="shared" si="15"/>
        <v>141</v>
      </c>
      <c r="H39" s="478">
        <f t="shared" si="15"/>
        <v>721</v>
      </c>
      <c r="I39" s="487">
        <v>1</v>
      </c>
      <c r="J39" s="487">
        <v>31</v>
      </c>
      <c r="K39" s="487">
        <v>38</v>
      </c>
      <c r="L39" s="487">
        <v>279</v>
      </c>
      <c r="M39" s="487">
        <v>28</v>
      </c>
      <c r="N39" s="487">
        <v>183</v>
      </c>
      <c r="O39" s="487" t="s">
        <v>366</v>
      </c>
      <c r="P39" s="487" t="s">
        <v>366</v>
      </c>
      <c r="Q39" s="487">
        <v>9</v>
      </c>
      <c r="R39" s="487">
        <v>13</v>
      </c>
      <c r="S39" s="487">
        <v>36</v>
      </c>
      <c r="T39" s="487">
        <v>103</v>
      </c>
      <c r="U39" s="487">
        <v>1</v>
      </c>
      <c r="V39" s="487">
        <v>6</v>
      </c>
      <c r="W39" s="487" t="s">
        <v>394</v>
      </c>
      <c r="X39" s="487" t="s">
        <v>395</v>
      </c>
      <c r="Y39" s="487">
        <v>28</v>
      </c>
      <c r="Z39" s="487">
        <v>106</v>
      </c>
    </row>
    <row r="40" spans="1:26" ht="15.75" customHeight="1">
      <c r="A40" s="14"/>
      <c r="B40" s="49" t="s">
        <v>106</v>
      </c>
      <c r="C40" s="478">
        <f t="shared" si="14"/>
        <v>65</v>
      </c>
      <c r="D40" s="478">
        <f t="shared" si="14"/>
        <v>462</v>
      </c>
      <c r="E40" s="487">
        <v>1</v>
      </c>
      <c r="F40" s="487">
        <v>2</v>
      </c>
      <c r="G40" s="478">
        <f t="shared" si="15"/>
        <v>64</v>
      </c>
      <c r="H40" s="478">
        <f t="shared" si="15"/>
        <v>460</v>
      </c>
      <c r="I40" s="487" t="s">
        <v>391</v>
      </c>
      <c r="J40" s="487" t="s">
        <v>396</v>
      </c>
      <c r="K40" s="487">
        <v>9</v>
      </c>
      <c r="L40" s="487">
        <v>98</v>
      </c>
      <c r="M40" s="487">
        <v>5</v>
      </c>
      <c r="N40" s="487">
        <v>128</v>
      </c>
      <c r="O40" s="487">
        <v>2</v>
      </c>
      <c r="P40" s="487">
        <v>8</v>
      </c>
      <c r="Q40" s="487">
        <v>2</v>
      </c>
      <c r="R40" s="487">
        <v>8</v>
      </c>
      <c r="S40" s="487">
        <v>21</v>
      </c>
      <c r="T40" s="487">
        <v>64</v>
      </c>
      <c r="U40" s="487" t="s">
        <v>391</v>
      </c>
      <c r="V40" s="487" t="s">
        <v>391</v>
      </c>
      <c r="W40" s="487" t="s">
        <v>394</v>
      </c>
      <c r="X40" s="487" t="s">
        <v>366</v>
      </c>
      <c r="Y40" s="487">
        <v>25</v>
      </c>
      <c r="Z40" s="487">
        <v>154</v>
      </c>
    </row>
    <row r="41" spans="1:26" ht="15.75" customHeight="1">
      <c r="A41" s="14"/>
      <c r="B41" s="49" t="s">
        <v>107</v>
      </c>
      <c r="C41" s="478">
        <f t="shared" si="14"/>
        <v>114</v>
      </c>
      <c r="D41" s="478">
        <f t="shared" si="14"/>
        <v>720</v>
      </c>
      <c r="E41" s="487">
        <v>1</v>
      </c>
      <c r="F41" s="487">
        <v>24</v>
      </c>
      <c r="G41" s="478">
        <f t="shared" si="15"/>
        <v>113</v>
      </c>
      <c r="H41" s="478">
        <f t="shared" si="15"/>
        <v>696</v>
      </c>
      <c r="I41" s="487">
        <v>1</v>
      </c>
      <c r="J41" s="487">
        <v>11</v>
      </c>
      <c r="K41" s="487">
        <v>17</v>
      </c>
      <c r="L41" s="487">
        <v>219</v>
      </c>
      <c r="M41" s="487">
        <v>10</v>
      </c>
      <c r="N41" s="487">
        <v>144</v>
      </c>
      <c r="O41" s="487" t="s">
        <v>366</v>
      </c>
      <c r="P41" s="487" t="s">
        <v>366</v>
      </c>
      <c r="Q41" s="487">
        <v>4</v>
      </c>
      <c r="R41" s="487">
        <v>20</v>
      </c>
      <c r="S41" s="487">
        <v>44</v>
      </c>
      <c r="T41" s="487">
        <v>126</v>
      </c>
      <c r="U41" s="487">
        <v>1</v>
      </c>
      <c r="V41" s="487">
        <v>7</v>
      </c>
      <c r="W41" s="487" t="s">
        <v>391</v>
      </c>
      <c r="X41" s="487" t="s">
        <v>390</v>
      </c>
      <c r="Y41" s="487">
        <v>36</v>
      </c>
      <c r="Z41" s="487">
        <v>169</v>
      </c>
    </row>
    <row r="42" spans="1:26" ht="15" customHeight="1">
      <c r="A42" s="14"/>
      <c r="B42" s="49"/>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row>
    <row r="43" spans="1:230" s="144" customFormat="1" ht="15.75" customHeight="1">
      <c r="A43" s="273" t="s">
        <v>108</v>
      </c>
      <c r="B43" s="274"/>
      <c r="C43" s="483">
        <f aca="true" t="shared" si="16" ref="C43:I43">SUM(C44:C48)</f>
        <v>4562</v>
      </c>
      <c r="D43" s="483">
        <f t="shared" si="16"/>
        <v>30188</v>
      </c>
      <c r="E43" s="483">
        <f t="shared" si="16"/>
        <v>15</v>
      </c>
      <c r="F43" s="483">
        <f t="shared" si="16"/>
        <v>166</v>
      </c>
      <c r="G43" s="483">
        <f t="shared" si="16"/>
        <v>4547</v>
      </c>
      <c r="H43" s="483">
        <f t="shared" si="16"/>
        <v>30022</v>
      </c>
      <c r="I43" s="483">
        <f t="shared" si="16"/>
        <v>3</v>
      </c>
      <c r="J43" s="483">
        <f aca="true" t="shared" si="17" ref="J43:Z43">SUM(J44:J48)</f>
        <v>11</v>
      </c>
      <c r="K43" s="483">
        <f t="shared" si="17"/>
        <v>546</v>
      </c>
      <c r="L43" s="483">
        <f t="shared" si="17"/>
        <v>2676</v>
      </c>
      <c r="M43" s="483">
        <f t="shared" si="17"/>
        <v>1623</v>
      </c>
      <c r="N43" s="483">
        <f t="shared" si="17"/>
        <v>13431</v>
      </c>
      <c r="O43" s="483">
        <f t="shared" si="17"/>
        <v>1</v>
      </c>
      <c r="P43" s="483">
        <f t="shared" si="17"/>
        <v>38</v>
      </c>
      <c r="Q43" s="483">
        <f t="shared" si="17"/>
        <v>55</v>
      </c>
      <c r="R43" s="483">
        <f t="shared" si="17"/>
        <v>642</v>
      </c>
      <c r="S43" s="483">
        <f t="shared" si="17"/>
        <v>1359</v>
      </c>
      <c r="T43" s="483">
        <f t="shared" si="17"/>
        <v>5628</v>
      </c>
      <c r="U43" s="483">
        <f t="shared" si="17"/>
        <v>46</v>
      </c>
      <c r="V43" s="483">
        <f t="shared" si="17"/>
        <v>593</v>
      </c>
      <c r="W43" s="483">
        <f t="shared" si="17"/>
        <v>50</v>
      </c>
      <c r="X43" s="483">
        <f t="shared" si="17"/>
        <v>108</v>
      </c>
      <c r="Y43" s="483">
        <f t="shared" si="17"/>
        <v>864</v>
      </c>
      <c r="Z43" s="483">
        <f t="shared" si="17"/>
        <v>6895</v>
      </c>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150"/>
      <c r="ES43" s="150"/>
      <c r="ET43" s="150"/>
      <c r="EU43" s="150"/>
      <c r="EV43" s="150"/>
      <c r="EW43" s="150"/>
      <c r="EX43" s="150"/>
      <c r="EY43" s="150"/>
      <c r="EZ43" s="150"/>
      <c r="FA43" s="150"/>
      <c r="FB43" s="150"/>
      <c r="FC43" s="150"/>
      <c r="FD43" s="150"/>
      <c r="FE43" s="150"/>
      <c r="FF43" s="150"/>
      <c r="FG43" s="150"/>
      <c r="FH43" s="150"/>
      <c r="FI43" s="150"/>
      <c r="FJ43" s="150"/>
      <c r="FK43" s="150"/>
      <c r="FL43" s="150"/>
      <c r="FM43" s="150"/>
      <c r="FN43" s="150"/>
      <c r="FO43" s="150"/>
      <c r="FP43" s="150"/>
      <c r="FQ43" s="150"/>
      <c r="FR43" s="150"/>
      <c r="FS43" s="150"/>
      <c r="FT43" s="150"/>
      <c r="FU43" s="150"/>
      <c r="FV43" s="150"/>
      <c r="FW43" s="150"/>
      <c r="FX43" s="150"/>
      <c r="FY43" s="150"/>
      <c r="FZ43" s="150"/>
      <c r="GA43" s="150"/>
      <c r="GB43" s="150"/>
      <c r="GC43" s="150"/>
      <c r="GD43" s="150"/>
      <c r="GE43" s="150"/>
      <c r="GF43" s="150"/>
      <c r="GG43" s="150"/>
      <c r="GH43" s="150"/>
      <c r="GI43" s="150"/>
      <c r="GJ43" s="150"/>
      <c r="GK43" s="150"/>
      <c r="GL43" s="150"/>
      <c r="GM43" s="150"/>
      <c r="GN43" s="150"/>
      <c r="GO43" s="150"/>
      <c r="GP43" s="150"/>
      <c r="GQ43" s="150"/>
      <c r="GR43" s="150"/>
      <c r="GS43" s="150"/>
      <c r="GT43" s="150"/>
      <c r="GU43" s="150"/>
      <c r="GV43" s="150"/>
      <c r="GW43" s="150"/>
      <c r="GX43" s="150"/>
      <c r="GY43" s="150"/>
      <c r="GZ43" s="150"/>
      <c r="HA43" s="150"/>
      <c r="HB43" s="150"/>
      <c r="HC43" s="150"/>
      <c r="HD43" s="150"/>
      <c r="HE43" s="150"/>
      <c r="HF43" s="150"/>
      <c r="HG43" s="150"/>
      <c r="HH43" s="150"/>
      <c r="HI43" s="150"/>
      <c r="HJ43" s="150"/>
      <c r="HK43" s="150"/>
      <c r="HL43" s="150"/>
      <c r="HM43" s="150"/>
      <c r="HN43" s="150"/>
      <c r="HO43" s="150"/>
      <c r="HP43" s="150"/>
      <c r="HQ43" s="150"/>
      <c r="HR43" s="150"/>
      <c r="HS43" s="150"/>
      <c r="HT43" s="150"/>
      <c r="HU43" s="150"/>
      <c r="HV43" s="150"/>
    </row>
    <row r="44" spans="1:26" ht="15.75" customHeight="1">
      <c r="A44" s="14"/>
      <c r="B44" s="49" t="s">
        <v>109</v>
      </c>
      <c r="C44" s="478">
        <f aca="true" t="shared" si="18" ref="C44:D48">SUM(E44,G44)</f>
        <v>1101</v>
      </c>
      <c r="D44" s="478">
        <f t="shared" si="18"/>
        <v>7000</v>
      </c>
      <c r="E44" s="487">
        <v>2</v>
      </c>
      <c r="F44" s="487">
        <v>7</v>
      </c>
      <c r="G44" s="478">
        <f aca="true" t="shared" si="19" ref="G44:H48">SUM(I44,K44,M44,O44,Q44,S44,U44,W44,Y44)</f>
        <v>1099</v>
      </c>
      <c r="H44" s="478">
        <f t="shared" si="19"/>
        <v>6993</v>
      </c>
      <c r="I44" s="487">
        <v>1</v>
      </c>
      <c r="J44" s="487">
        <v>1</v>
      </c>
      <c r="K44" s="487">
        <v>190</v>
      </c>
      <c r="L44" s="487">
        <v>1085</v>
      </c>
      <c r="M44" s="487">
        <v>212</v>
      </c>
      <c r="N44" s="487">
        <v>2607</v>
      </c>
      <c r="O44" s="487">
        <v>1</v>
      </c>
      <c r="P44" s="487">
        <v>38</v>
      </c>
      <c r="Q44" s="487">
        <v>16</v>
      </c>
      <c r="R44" s="487">
        <v>123</v>
      </c>
      <c r="S44" s="487">
        <v>381</v>
      </c>
      <c r="T44" s="487">
        <v>1767</v>
      </c>
      <c r="U44" s="487">
        <v>9</v>
      </c>
      <c r="V44" s="487">
        <v>156</v>
      </c>
      <c r="W44" s="487">
        <v>21</v>
      </c>
      <c r="X44" s="487">
        <v>42</v>
      </c>
      <c r="Y44" s="487">
        <v>268</v>
      </c>
      <c r="Z44" s="487">
        <v>1174</v>
      </c>
    </row>
    <row r="45" spans="1:26" ht="15.75" customHeight="1">
      <c r="A45" s="14"/>
      <c r="B45" s="49" t="s">
        <v>110</v>
      </c>
      <c r="C45" s="478">
        <f t="shared" si="18"/>
        <v>919</v>
      </c>
      <c r="D45" s="478">
        <f t="shared" si="18"/>
        <v>4600</v>
      </c>
      <c r="E45" s="487">
        <v>3</v>
      </c>
      <c r="F45" s="487">
        <v>53</v>
      </c>
      <c r="G45" s="478">
        <f t="shared" si="19"/>
        <v>916</v>
      </c>
      <c r="H45" s="478">
        <f t="shared" si="19"/>
        <v>4547</v>
      </c>
      <c r="I45" s="487">
        <v>1</v>
      </c>
      <c r="J45" s="487">
        <v>6</v>
      </c>
      <c r="K45" s="487">
        <v>81</v>
      </c>
      <c r="L45" s="487">
        <v>341</v>
      </c>
      <c r="M45" s="487">
        <v>444</v>
      </c>
      <c r="N45" s="487">
        <v>2466</v>
      </c>
      <c r="O45" s="487" t="s">
        <v>391</v>
      </c>
      <c r="P45" s="487" t="s">
        <v>391</v>
      </c>
      <c r="Q45" s="487">
        <v>10</v>
      </c>
      <c r="R45" s="487">
        <v>132</v>
      </c>
      <c r="S45" s="487">
        <v>217</v>
      </c>
      <c r="T45" s="487">
        <v>814</v>
      </c>
      <c r="U45" s="487">
        <v>9</v>
      </c>
      <c r="V45" s="487">
        <v>100</v>
      </c>
      <c r="W45" s="487">
        <v>8</v>
      </c>
      <c r="X45" s="487">
        <v>17</v>
      </c>
      <c r="Y45" s="487">
        <v>146</v>
      </c>
      <c r="Z45" s="487">
        <v>671</v>
      </c>
    </row>
    <row r="46" spans="1:26" ht="15.75" customHeight="1">
      <c r="A46" s="14"/>
      <c r="B46" s="49" t="s">
        <v>111</v>
      </c>
      <c r="C46" s="478">
        <f t="shared" si="18"/>
        <v>924</v>
      </c>
      <c r="D46" s="478">
        <f t="shared" si="18"/>
        <v>4858</v>
      </c>
      <c r="E46" s="487">
        <v>4</v>
      </c>
      <c r="F46" s="487">
        <v>41</v>
      </c>
      <c r="G46" s="478">
        <f t="shared" si="19"/>
        <v>920</v>
      </c>
      <c r="H46" s="478">
        <f t="shared" si="19"/>
        <v>4817</v>
      </c>
      <c r="I46" s="487" t="s">
        <v>397</v>
      </c>
      <c r="J46" s="487" t="s">
        <v>366</v>
      </c>
      <c r="K46" s="487">
        <v>66</v>
      </c>
      <c r="L46" s="487">
        <v>385</v>
      </c>
      <c r="M46" s="487">
        <v>487</v>
      </c>
      <c r="N46" s="487">
        <v>2707</v>
      </c>
      <c r="O46" s="487" t="s">
        <v>394</v>
      </c>
      <c r="P46" s="487" t="s">
        <v>391</v>
      </c>
      <c r="Q46" s="487">
        <v>7</v>
      </c>
      <c r="R46" s="487">
        <v>177</v>
      </c>
      <c r="S46" s="487">
        <v>243</v>
      </c>
      <c r="T46" s="487">
        <v>995</v>
      </c>
      <c r="U46" s="487">
        <v>4</v>
      </c>
      <c r="V46" s="487">
        <v>35</v>
      </c>
      <c r="W46" s="487">
        <v>3</v>
      </c>
      <c r="X46" s="487">
        <v>7</v>
      </c>
      <c r="Y46" s="487">
        <v>110</v>
      </c>
      <c r="Z46" s="487">
        <v>511</v>
      </c>
    </row>
    <row r="47" spans="1:26" ht="15.75" customHeight="1">
      <c r="A47" s="14"/>
      <c r="B47" s="49" t="s">
        <v>112</v>
      </c>
      <c r="C47" s="478">
        <f t="shared" si="18"/>
        <v>642</v>
      </c>
      <c r="D47" s="478">
        <f t="shared" si="18"/>
        <v>6635</v>
      </c>
      <c r="E47" s="487">
        <v>3</v>
      </c>
      <c r="F47" s="487">
        <v>45</v>
      </c>
      <c r="G47" s="478">
        <f t="shared" si="19"/>
        <v>639</v>
      </c>
      <c r="H47" s="478">
        <f t="shared" si="19"/>
        <v>6590</v>
      </c>
      <c r="I47" s="487" t="s">
        <v>391</v>
      </c>
      <c r="J47" s="487" t="s">
        <v>397</v>
      </c>
      <c r="K47" s="487">
        <v>57</v>
      </c>
      <c r="L47" s="487">
        <v>279</v>
      </c>
      <c r="M47" s="487">
        <v>258</v>
      </c>
      <c r="N47" s="487">
        <v>4484</v>
      </c>
      <c r="O47" s="487" t="s">
        <v>389</v>
      </c>
      <c r="P47" s="487" t="s">
        <v>391</v>
      </c>
      <c r="Q47" s="487">
        <v>11</v>
      </c>
      <c r="R47" s="487">
        <v>112</v>
      </c>
      <c r="S47" s="487">
        <v>177</v>
      </c>
      <c r="T47" s="487">
        <v>724</v>
      </c>
      <c r="U47" s="487">
        <v>9</v>
      </c>
      <c r="V47" s="487">
        <v>140</v>
      </c>
      <c r="W47" s="487">
        <v>6</v>
      </c>
      <c r="X47" s="487">
        <v>12</v>
      </c>
      <c r="Y47" s="487">
        <v>121</v>
      </c>
      <c r="Z47" s="487">
        <v>839</v>
      </c>
    </row>
    <row r="48" spans="1:26" ht="15.75" customHeight="1">
      <c r="A48" s="14"/>
      <c r="B48" s="49" t="s">
        <v>113</v>
      </c>
      <c r="C48" s="478">
        <f t="shared" si="18"/>
        <v>976</v>
      </c>
      <c r="D48" s="478">
        <f t="shared" si="18"/>
        <v>7095</v>
      </c>
      <c r="E48" s="487">
        <v>3</v>
      </c>
      <c r="F48" s="487">
        <v>20</v>
      </c>
      <c r="G48" s="478">
        <f t="shared" si="19"/>
        <v>973</v>
      </c>
      <c r="H48" s="478">
        <f t="shared" si="19"/>
        <v>7075</v>
      </c>
      <c r="I48" s="487">
        <v>1</v>
      </c>
      <c r="J48" s="487">
        <v>4</v>
      </c>
      <c r="K48" s="487">
        <v>152</v>
      </c>
      <c r="L48" s="487">
        <v>586</v>
      </c>
      <c r="M48" s="487">
        <v>222</v>
      </c>
      <c r="N48" s="487">
        <v>1167</v>
      </c>
      <c r="O48" s="487" t="s">
        <v>391</v>
      </c>
      <c r="P48" s="487" t="s">
        <v>391</v>
      </c>
      <c r="Q48" s="487">
        <v>11</v>
      </c>
      <c r="R48" s="487">
        <v>98</v>
      </c>
      <c r="S48" s="487">
        <v>341</v>
      </c>
      <c r="T48" s="487">
        <v>1328</v>
      </c>
      <c r="U48" s="487">
        <v>15</v>
      </c>
      <c r="V48" s="487">
        <v>162</v>
      </c>
      <c r="W48" s="487">
        <v>12</v>
      </c>
      <c r="X48" s="487">
        <v>30</v>
      </c>
      <c r="Y48" s="487">
        <v>219</v>
      </c>
      <c r="Z48" s="487">
        <v>3700</v>
      </c>
    </row>
    <row r="49" spans="1:26" ht="15" customHeight="1">
      <c r="A49" s="14"/>
      <c r="B49" s="49"/>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row>
    <row r="50" spans="1:230" s="144" customFormat="1" ht="15.75" customHeight="1">
      <c r="A50" s="273" t="s">
        <v>114</v>
      </c>
      <c r="B50" s="274"/>
      <c r="C50" s="483">
        <f aca="true" t="shared" si="20" ref="C50:I50">SUM(C51:C54)</f>
        <v>2569</v>
      </c>
      <c r="D50" s="483">
        <f t="shared" si="20"/>
        <v>15861</v>
      </c>
      <c r="E50" s="483">
        <f t="shared" si="20"/>
        <v>17</v>
      </c>
      <c r="F50" s="483">
        <f t="shared" si="20"/>
        <v>245</v>
      </c>
      <c r="G50" s="483">
        <f t="shared" si="20"/>
        <v>2552</v>
      </c>
      <c r="H50" s="483">
        <f t="shared" si="20"/>
        <v>15616</v>
      </c>
      <c r="I50" s="483">
        <f t="shared" si="20"/>
        <v>6</v>
      </c>
      <c r="J50" s="483">
        <f aca="true" t="shared" si="21" ref="J50:Z50">SUM(J51:J54)</f>
        <v>35</v>
      </c>
      <c r="K50" s="483">
        <f t="shared" si="21"/>
        <v>379</v>
      </c>
      <c r="L50" s="483">
        <f t="shared" si="21"/>
        <v>1995</v>
      </c>
      <c r="M50" s="483">
        <f t="shared" si="21"/>
        <v>579</v>
      </c>
      <c r="N50" s="483">
        <f t="shared" si="21"/>
        <v>7010</v>
      </c>
      <c r="O50" s="483">
        <f t="shared" si="21"/>
        <v>4</v>
      </c>
      <c r="P50" s="483">
        <f t="shared" si="21"/>
        <v>31</v>
      </c>
      <c r="Q50" s="483">
        <f t="shared" si="21"/>
        <v>54</v>
      </c>
      <c r="R50" s="483">
        <f t="shared" si="21"/>
        <v>389</v>
      </c>
      <c r="S50" s="483">
        <f t="shared" si="21"/>
        <v>897</v>
      </c>
      <c r="T50" s="483">
        <f t="shared" si="21"/>
        <v>3072</v>
      </c>
      <c r="U50" s="483">
        <f t="shared" si="21"/>
        <v>16</v>
      </c>
      <c r="V50" s="483">
        <f t="shared" si="21"/>
        <v>206</v>
      </c>
      <c r="W50" s="483">
        <f t="shared" si="21"/>
        <v>11</v>
      </c>
      <c r="X50" s="483">
        <f t="shared" si="21"/>
        <v>28</v>
      </c>
      <c r="Y50" s="483">
        <f t="shared" si="21"/>
        <v>606</v>
      </c>
      <c r="Z50" s="483">
        <f t="shared" si="21"/>
        <v>2850</v>
      </c>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150"/>
      <c r="DF50" s="150"/>
      <c r="DG50" s="150"/>
      <c r="DH50" s="150"/>
      <c r="DI50" s="150"/>
      <c r="DJ50" s="150"/>
      <c r="DK50" s="150"/>
      <c r="DL50" s="150"/>
      <c r="DM50" s="150"/>
      <c r="DN50" s="150"/>
      <c r="DO50" s="150"/>
      <c r="DP50" s="150"/>
      <c r="DQ50" s="150"/>
      <c r="DR50" s="150"/>
      <c r="DS50" s="150"/>
      <c r="DT50" s="150"/>
      <c r="DU50" s="150"/>
      <c r="DV50" s="150"/>
      <c r="DW50" s="150"/>
      <c r="DX50" s="150"/>
      <c r="DY50" s="150"/>
      <c r="DZ50" s="150"/>
      <c r="EA50" s="150"/>
      <c r="EB50" s="150"/>
      <c r="EC50" s="150"/>
      <c r="ED50" s="150"/>
      <c r="EE50" s="150"/>
      <c r="EF50" s="150"/>
      <c r="EG50" s="150"/>
      <c r="EH50" s="150"/>
      <c r="EI50" s="150"/>
      <c r="EJ50" s="150"/>
      <c r="EK50" s="150"/>
      <c r="EL50" s="150"/>
      <c r="EM50" s="150"/>
      <c r="EN50" s="150"/>
      <c r="EO50" s="150"/>
      <c r="EP50" s="150"/>
      <c r="EQ50" s="150"/>
      <c r="ER50" s="150"/>
      <c r="ES50" s="150"/>
      <c r="ET50" s="150"/>
      <c r="EU50" s="150"/>
      <c r="EV50" s="150"/>
      <c r="EW50" s="150"/>
      <c r="EX50" s="150"/>
      <c r="EY50" s="150"/>
      <c r="EZ50" s="150"/>
      <c r="FA50" s="150"/>
      <c r="FB50" s="150"/>
      <c r="FC50" s="150"/>
      <c r="FD50" s="150"/>
      <c r="FE50" s="150"/>
      <c r="FF50" s="150"/>
      <c r="FG50" s="150"/>
      <c r="FH50" s="150"/>
      <c r="FI50" s="150"/>
      <c r="FJ50" s="150"/>
      <c r="FK50" s="150"/>
      <c r="FL50" s="150"/>
      <c r="FM50" s="150"/>
      <c r="FN50" s="150"/>
      <c r="FO50" s="150"/>
      <c r="FP50" s="150"/>
      <c r="FQ50" s="150"/>
      <c r="FR50" s="150"/>
      <c r="FS50" s="150"/>
      <c r="FT50" s="150"/>
      <c r="FU50" s="150"/>
      <c r="FV50" s="150"/>
      <c r="FW50" s="150"/>
      <c r="FX50" s="150"/>
      <c r="FY50" s="150"/>
      <c r="FZ50" s="150"/>
      <c r="GA50" s="150"/>
      <c r="GB50" s="150"/>
      <c r="GC50" s="150"/>
      <c r="GD50" s="150"/>
      <c r="GE50" s="150"/>
      <c r="GF50" s="150"/>
      <c r="GG50" s="150"/>
      <c r="GH50" s="150"/>
      <c r="GI50" s="150"/>
      <c r="GJ50" s="150"/>
      <c r="GK50" s="150"/>
      <c r="GL50" s="150"/>
      <c r="GM50" s="150"/>
      <c r="GN50" s="150"/>
      <c r="GO50" s="150"/>
      <c r="GP50" s="150"/>
      <c r="GQ50" s="150"/>
      <c r="GR50" s="150"/>
      <c r="GS50" s="150"/>
      <c r="GT50" s="150"/>
      <c r="GU50" s="150"/>
      <c r="GV50" s="150"/>
      <c r="GW50" s="150"/>
      <c r="GX50" s="150"/>
      <c r="GY50" s="150"/>
      <c r="GZ50" s="150"/>
      <c r="HA50" s="150"/>
      <c r="HB50" s="150"/>
      <c r="HC50" s="150"/>
      <c r="HD50" s="150"/>
      <c r="HE50" s="150"/>
      <c r="HF50" s="150"/>
      <c r="HG50" s="150"/>
      <c r="HH50" s="150"/>
      <c r="HI50" s="150"/>
      <c r="HJ50" s="150"/>
      <c r="HK50" s="150"/>
      <c r="HL50" s="150"/>
      <c r="HM50" s="150"/>
      <c r="HN50" s="150"/>
      <c r="HO50" s="150"/>
      <c r="HP50" s="150"/>
      <c r="HQ50" s="150"/>
      <c r="HR50" s="150"/>
      <c r="HS50" s="150"/>
      <c r="HT50" s="150"/>
      <c r="HU50" s="150"/>
      <c r="HV50" s="150"/>
    </row>
    <row r="51" spans="1:26" ht="15.75" customHeight="1">
      <c r="A51" s="51"/>
      <c r="B51" s="49" t="s">
        <v>115</v>
      </c>
      <c r="C51" s="478">
        <f aca="true" t="shared" si="22" ref="C51:D54">SUM(E51,G51)</f>
        <v>659</v>
      </c>
      <c r="D51" s="478">
        <f t="shared" si="22"/>
        <v>3617</v>
      </c>
      <c r="E51" s="487">
        <v>9</v>
      </c>
      <c r="F51" s="487">
        <v>88</v>
      </c>
      <c r="G51" s="478">
        <f aca="true" t="shared" si="23" ref="G51:H54">SUM(I51,K51,M51,O51,Q51,S51,U51,W51,Y51)</f>
        <v>650</v>
      </c>
      <c r="H51" s="478">
        <f t="shared" si="23"/>
        <v>3529</v>
      </c>
      <c r="I51" s="487">
        <v>1</v>
      </c>
      <c r="J51" s="487">
        <v>1</v>
      </c>
      <c r="K51" s="487">
        <v>100</v>
      </c>
      <c r="L51" s="487">
        <v>437</v>
      </c>
      <c r="M51" s="487">
        <v>74</v>
      </c>
      <c r="N51" s="487">
        <v>1309</v>
      </c>
      <c r="O51" s="487">
        <v>3</v>
      </c>
      <c r="P51" s="487">
        <v>14</v>
      </c>
      <c r="Q51" s="487">
        <v>16</v>
      </c>
      <c r="R51" s="487">
        <v>163</v>
      </c>
      <c r="S51" s="487">
        <v>276</v>
      </c>
      <c r="T51" s="487">
        <v>935</v>
      </c>
      <c r="U51" s="487">
        <v>4</v>
      </c>
      <c r="V51" s="487">
        <v>81</v>
      </c>
      <c r="W51" s="487" t="s">
        <v>394</v>
      </c>
      <c r="X51" s="487" t="s">
        <v>396</v>
      </c>
      <c r="Y51" s="487">
        <v>176</v>
      </c>
      <c r="Z51" s="487">
        <v>589</v>
      </c>
    </row>
    <row r="52" spans="1:26" ht="15.75" customHeight="1">
      <c r="A52" s="51"/>
      <c r="B52" s="49" t="s">
        <v>116</v>
      </c>
      <c r="C52" s="478">
        <f t="shared" si="22"/>
        <v>395</v>
      </c>
      <c r="D52" s="478">
        <f t="shared" si="22"/>
        <v>2518</v>
      </c>
      <c r="E52" s="487">
        <v>2</v>
      </c>
      <c r="F52" s="487">
        <v>32</v>
      </c>
      <c r="G52" s="478">
        <f t="shared" si="23"/>
        <v>393</v>
      </c>
      <c r="H52" s="478">
        <f t="shared" si="23"/>
        <v>2486</v>
      </c>
      <c r="I52" s="487">
        <v>1</v>
      </c>
      <c r="J52" s="487">
        <v>12</v>
      </c>
      <c r="K52" s="487">
        <v>62</v>
      </c>
      <c r="L52" s="487">
        <v>335</v>
      </c>
      <c r="M52" s="487">
        <v>88</v>
      </c>
      <c r="N52" s="487">
        <v>1244</v>
      </c>
      <c r="O52" s="487" t="s">
        <v>396</v>
      </c>
      <c r="P52" s="487" t="s">
        <v>397</v>
      </c>
      <c r="Q52" s="487">
        <v>9</v>
      </c>
      <c r="R52" s="487">
        <v>67</v>
      </c>
      <c r="S52" s="487">
        <v>138</v>
      </c>
      <c r="T52" s="487">
        <v>471</v>
      </c>
      <c r="U52" s="487">
        <v>3</v>
      </c>
      <c r="V52" s="487">
        <v>21</v>
      </c>
      <c r="W52" s="487">
        <v>3</v>
      </c>
      <c r="X52" s="487">
        <v>12</v>
      </c>
      <c r="Y52" s="487">
        <v>89</v>
      </c>
      <c r="Z52" s="487">
        <v>324</v>
      </c>
    </row>
    <row r="53" spans="1:26" ht="15.75" customHeight="1">
      <c r="A53" s="51"/>
      <c r="B53" s="49" t="s">
        <v>117</v>
      </c>
      <c r="C53" s="478">
        <f t="shared" si="22"/>
        <v>1039</v>
      </c>
      <c r="D53" s="478">
        <f t="shared" si="22"/>
        <v>7021</v>
      </c>
      <c r="E53" s="487">
        <v>4</v>
      </c>
      <c r="F53" s="487">
        <v>105</v>
      </c>
      <c r="G53" s="478">
        <f t="shared" si="23"/>
        <v>1035</v>
      </c>
      <c r="H53" s="478">
        <f t="shared" si="23"/>
        <v>6916</v>
      </c>
      <c r="I53" s="487">
        <v>2</v>
      </c>
      <c r="J53" s="487">
        <v>12</v>
      </c>
      <c r="K53" s="487">
        <v>158</v>
      </c>
      <c r="L53" s="487">
        <v>922</v>
      </c>
      <c r="M53" s="487">
        <v>265</v>
      </c>
      <c r="N53" s="487">
        <v>3276</v>
      </c>
      <c r="O53" s="487">
        <v>1</v>
      </c>
      <c r="P53" s="487">
        <v>17</v>
      </c>
      <c r="Q53" s="487">
        <v>22</v>
      </c>
      <c r="R53" s="487">
        <v>141</v>
      </c>
      <c r="S53" s="487">
        <v>332</v>
      </c>
      <c r="T53" s="487">
        <v>1117</v>
      </c>
      <c r="U53" s="487">
        <v>7</v>
      </c>
      <c r="V53" s="487">
        <v>81</v>
      </c>
      <c r="W53" s="487">
        <v>7</v>
      </c>
      <c r="X53" s="487">
        <v>12</v>
      </c>
      <c r="Y53" s="487">
        <v>241</v>
      </c>
      <c r="Z53" s="487">
        <v>1338</v>
      </c>
    </row>
    <row r="54" spans="1:26" ht="15.75" customHeight="1">
      <c r="A54" s="51"/>
      <c r="B54" s="49" t="s">
        <v>118</v>
      </c>
      <c r="C54" s="478">
        <f t="shared" si="22"/>
        <v>476</v>
      </c>
      <c r="D54" s="478">
        <f t="shared" si="22"/>
        <v>2705</v>
      </c>
      <c r="E54" s="487">
        <v>2</v>
      </c>
      <c r="F54" s="487">
        <v>20</v>
      </c>
      <c r="G54" s="478">
        <f t="shared" si="23"/>
        <v>474</v>
      </c>
      <c r="H54" s="478">
        <f t="shared" si="23"/>
        <v>2685</v>
      </c>
      <c r="I54" s="487">
        <v>2</v>
      </c>
      <c r="J54" s="487">
        <v>10</v>
      </c>
      <c r="K54" s="487">
        <v>59</v>
      </c>
      <c r="L54" s="487">
        <v>301</v>
      </c>
      <c r="M54" s="487">
        <v>152</v>
      </c>
      <c r="N54" s="487">
        <v>1181</v>
      </c>
      <c r="O54" s="487" t="s">
        <v>391</v>
      </c>
      <c r="P54" s="487" t="s">
        <v>394</v>
      </c>
      <c r="Q54" s="487">
        <v>7</v>
      </c>
      <c r="R54" s="487">
        <v>18</v>
      </c>
      <c r="S54" s="487">
        <v>151</v>
      </c>
      <c r="T54" s="487">
        <v>549</v>
      </c>
      <c r="U54" s="487">
        <v>2</v>
      </c>
      <c r="V54" s="487">
        <v>23</v>
      </c>
      <c r="W54" s="487">
        <v>1</v>
      </c>
      <c r="X54" s="487">
        <v>4</v>
      </c>
      <c r="Y54" s="487">
        <v>100</v>
      </c>
      <c r="Z54" s="487">
        <v>599</v>
      </c>
    </row>
    <row r="55" spans="1:26" ht="15" customHeight="1">
      <c r="A55" s="51"/>
      <c r="B55" s="49"/>
      <c r="C55" s="482"/>
      <c r="D55" s="482"/>
      <c r="E55" s="482"/>
      <c r="F55" s="482"/>
      <c r="G55" s="482"/>
      <c r="H55" s="482"/>
      <c r="I55" s="482"/>
      <c r="J55" s="482"/>
      <c r="K55" s="482"/>
      <c r="L55" s="482"/>
      <c r="M55" s="482"/>
      <c r="N55" s="482"/>
      <c r="O55" s="482"/>
      <c r="P55" s="482"/>
      <c r="Q55" s="482"/>
      <c r="R55" s="482"/>
      <c r="S55" s="482"/>
      <c r="T55" s="482"/>
      <c r="U55" s="482"/>
      <c r="V55" s="482"/>
      <c r="W55" s="482"/>
      <c r="X55" s="482"/>
      <c r="Y55" s="482"/>
      <c r="Z55" s="482"/>
    </row>
    <row r="56" spans="1:230" s="144" customFormat="1" ht="15.75" customHeight="1">
      <c r="A56" s="273" t="s">
        <v>119</v>
      </c>
      <c r="B56" s="274"/>
      <c r="C56" s="483">
        <f aca="true" t="shared" si="24" ref="C56:I56">SUM(C57:C62)</f>
        <v>2754</v>
      </c>
      <c r="D56" s="483">
        <f t="shared" si="24"/>
        <v>13451</v>
      </c>
      <c r="E56" s="483">
        <f t="shared" si="24"/>
        <v>14</v>
      </c>
      <c r="F56" s="483">
        <f t="shared" si="24"/>
        <v>110</v>
      </c>
      <c r="G56" s="483">
        <f t="shared" si="24"/>
        <v>2740</v>
      </c>
      <c r="H56" s="483">
        <f t="shared" si="24"/>
        <v>13341</v>
      </c>
      <c r="I56" s="483">
        <f t="shared" si="24"/>
        <v>4</v>
      </c>
      <c r="J56" s="483">
        <f aca="true" t="shared" si="25" ref="J56:Z56">SUM(J57:J62)</f>
        <v>35</v>
      </c>
      <c r="K56" s="483">
        <f t="shared" si="25"/>
        <v>323</v>
      </c>
      <c r="L56" s="483">
        <f t="shared" si="25"/>
        <v>1235</v>
      </c>
      <c r="M56" s="483">
        <f t="shared" si="25"/>
        <v>1016</v>
      </c>
      <c r="N56" s="483">
        <f t="shared" si="25"/>
        <v>6919</v>
      </c>
      <c r="O56" s="483">
        <f t="shared" si="25"/>
        <v>1</v>
      </c>
      <c r="P56" s="483">
        <f t="shared" si="25"/>
        <v>1</v>
      </c>
      <c r="Q56" s="483">
        <f t="shared" si="25"/>
        <v>54</v>
      </c>
      <c r="R56" s="483">
        <f t="shared" si="25"/>
        <v>648</v>
      </c>
      <c r="S56" s="483">
        <f t="shared" si="25"/>
        <v>816</v>
      </c>
      <c r="T56" s="483">
        <f t="shared" si="25"/>
        <v>2475</v>
      </c>
      <c r="U56" s="483">
        <f t="shared" si="25"/>
        <v>20</v>
      </c>
      <c r="V56" s="483">
        <f t="shared" si="25"/>
        <v>160</v>
      </c>
      <c r="W56" s="483">
        <f t="shared" si="25"/>
        <v>7</v>
      </c>
      <c r="X56" s="483">
        <f t="shared" si="25"/>
        <v>13</v>
      </c>
      <c r="Y56" s="483">
        <f t="shared" si="25"/>
        <v>499</v>
      </c>
      <c r="Z56" s="483">
        <f t="shared" si="25"/>
        <v>1855</v>
      </c>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c r="EJ56" s="150"/>
      <c r="EK56" s="150"/>
      <c r="EL56" s="150"/>
      <c r="EM56" s="150"/>
      <c r="EN56" s="150"/>
      <c r="EO56" s="150"/>
      <c r="EP56" s="150"/>
      <c r="EQ56" s="150"/>
      <c r="ER56" s="150"/>
      <c r="ES56" s="150"/>
      <c r="ET56" s="150"/>
      <c r="EU56" s="150"/>
      <c r="EV56" s="150"/>
      <c r="EW56" s="150"/>
      <c r="EX56" s="150"/>
      <c r="EY56" s="150"/>
      <c r="EZ56" s="150"/>
      <c r="FA56" s="150"/>
      <c r="FB56" s="150"/>
      <c r="FC56" s="150"/>
      <c r="FD56" s="150"/>
      <c r="FE56" s="150"/>
      <c r="FF56" s="150"/>
      <c r="FG56" s="150"/>
      <c r="FH56" s="150"/>
      <c r="FI56" s="150"/>
      <c r="FJ56" s="150"/>
      <c r="FK56" s="150"/>
      <c r="FL56" s="150"/>
      <c r="FM56" s="150"/>
      <c r="FN56" s="150"/>
      <c r="FO56" s="150"/>
      <c r="FP56" s="150"/>
      <c r="FQ56" s="150"/>
      <c r="FR56" s="150"/>
      <c r="FS56" s="150"/>
      <c r="FT56" s="150"/>
      <c r="FU56" s="150"/>
      <c r="FV56" s="150"/>
      <c r="FW56" s="150"/>
      <c r="FX56" s="150"/>
      <c r="FY56" s="150"/>
      <c r="FZ56" s="150"/>
      <c r="GA56" s="150"/>
      <c r="GB56" s="150"/>
      <c r="GC56" s="150"/>
      <c r="GD56" s="150"/>
      <c r="GE56" s="150"/>
      <c r="GF56" s="150"/>
      <c r="GG56" s="150"/>
      <c r="GH56" s="150"/>
      <c r="GI56" s="150"/>
      <c r="GJ56" s="150"/>
      <c r="GK56" s="150"/>
      <c r="GL56" s="150"/>
      <c r="GM56" s="150"/>
      <c r="GN56" s="150"/>
      <c r="GO56" s="150"/>
      <c r="GP56" s="150"/>
      <c r="GQ56" s="150"/>
      <c r="GR56" s="150"/>
      <c r="GS56" s="150"/>
      <c r="GT56" s="150"/>
      <c r="GU56" s="150"/>
      <c r="GV56" s="150"/>
      <c r="GW56" s="150"/>
      <c r="GX56" s="150"/>
      <c r="GY56" s="150"/>
      <c r="GZ56" s="150"/>
      <c r="HA56" s="150"/>
      <c r="HB56" s="150"/>
      <c r="HC56" s="150"/>
      <c r="HD56" s="150"/>
      <c r="HE56" s="150"/>
      <c r="HF56" s="150"/>
      <c r="HG56" s="150"/>
      <c r="HH56" s="150"/>
      <c r="HI56" s="150"/>
      <c r="HJ56" s="150"/>
      <c r="HK56" s="150"/>
      <c r="HL56" s="150"/>
      <c r="HM56" s="150"/>
      <c r="HN56" s="150"/>
      <c r="HO56" s="150"/>
      <c r="HP56" s="150"/>
      <c r="HQ56" s="150"/>
      <c r="HR56" s="150"/>
      <c r="HS56" s="150"/>
      <c r="HT56" s="150"/>
      <c r="HU56" s="150"/>
      <c r="HV56" s="150"/>
    </row>
    <row r="57" spans="1:26" ht="15.75" customHeight="1">
      <c r="A57" s="14"/>
      <c r="B57" s="49" t="s">
        <v>120</v>
      </c>
      <c r="C57" s="478">
        <f aca="true" t="shared" si="26" ref="C57:D62">SUM(E57,G57)</f>
        <v>399</v>
      </c>
      <c r="D57" s="478">
        <f t="shared" si="26"/>
        <v>2185</v>
      </c>
      <c r="E57" s="487" t="s">
        <v>391</v>
      </c>
      <c r="F57" s="487" t="s">
        <v>391</v>
      </c>
      <c r="G57" s="478">
        <f aca="true" t="shared" si="27" ref="G57:H62">SUM(I57,K57,M57,O57,Q57,S57,U57,W57,Y57)</f>
        <v>399</v>
      </c>
      <c r="H57" s="478">
        <f t="shared" si="27"/>
        <v>2185</v>
      </c>
      <c r="I57" s="487">
        <v>1</v>
      </c>
      <c r="J57" s="487">
        <v>10</v>
      </c>
      <c r="K57" s="487">
        <v>49</v>
      </c>
      <c r="L57" s="487">
        <v>157</v>
      </c>
      <c r="M57" s="487">
        <v>130</v>
      </c>
      <c r="N57" s="487">
        <v>1170</v>
      </c>
      <c r="O57" s="487" t="s">
        <v>398</v>
      </c>
      <c r="P57" s="487" t="s">
        <v>394</v>
      </c>
      <c r="Q57" s="487">
        <v>9</v>
      </c>
      <c r="R57" s="487">
        <v>69</v>
      </c>
      <c r="S57" s="487">
        <v>135</v>
      </c>
      <c r="T57" s="487">
        <v>494</v>
      </c>
      <c r="U57" s="487">
        <v>5</v>
      </c>
      <c r="V57" s="487">
        <v>30</v>
      </c>
      <c r="W57" s="487" t="s">
        <v>391</v>
      </c>
      <c r="X57" s="487" t="s">
        <v>391</v>
      </c>
      <c r="Y57" s="487">
        <v>70</v>
      </c>
      <c r="Z57" s="487">
        <v>255</v>
      </c>
    </row>
    <row r="58" spans="1:26" ht="15.75" customHeight="1">
      <c r="A58" s="14"/>
      <c r="B58" s="49" t="s">
        <v>121</v>
      </c>
      <c r="C58" s="478">
        <f t="shared" si="26"/>
        <v>493</v>
      </c>
      <c r="D58" s="478">
        <f t="shared" si="26"/>
        <v>2357</v>
      </c>
      <c r="E58" s="487" t="s">
        <v>397</v>
      </c>
      <c r="F58" s="487" t="s">
        <v>389</v>
      </c>
      <c r="G58" s="478">
        <f t="shared" si="27"/>
        <v>493</v>
      </c>
      <c r="H58" s="478">
        <f t="shared" si="27"/>
        <v>2357</v>
      </c>
      <c r="I58" s="487">
        <v>2</v>
      </c>
      <c r="J58" s="487">
        <v>12</v>
      </c>
      <c r="K58" s="487">
        <v>37</v>
      </c>
      <c r="L58" s="487">
        <v>143</v>
      </c>
      <c r="M58" s="487">
        <v>224</v>
      </c>
      <c r="N58" s="487">
        <v>1277</v>
      </c>
      <c r="O58" s="487" t="s">
        <v>394</v>
      </c>
      <c r="P58" s="487" t="s">
        <v>391</v>
      </c>
      <c r="Q58" s="487">
        <v>15</v>
      </c>
      <c r="R58" s="487">
        <v>221</v>
      </c>
      <c r="S58" s="487">
        <v>131</v>
      </c>
      <c r="T58" s="487">
        <v>396</v>
      </c>
      <c r="U58" s="487">
        <v>5</v>
      </c>
      <c r="V58" s="487">
        <v>38</v>
      </c>
      <c r="W58" s="487">
        <v>1</v>
      </c>
      <c r="X58" s="487">
        <v>1</v>
      </c>
      <c r="Y58" s="487">
        <v>78</v>
      </c>
      <c r="Z58" s="487">
        <v>269</v>
      </c>
    </row>
    <row r="59" spans="1:26" ht="15.75" customHeight="1">
      <c r="A59" s="14"/>
      <c r="B59" s="49" t="s">
        <v>122</v>
      </c>
      <c r="C59" s="478">
        <f t="shared" si="26"/>
        <v>473</v>
      </c>
      <c r="D59" s="478">
        <f t="shared" si="26"/>
        <v>2325</v>
      </c>
      <c r="E59" s="487">
        <v>3</v>
      </c>
      <c r="F59" s="487">
        <v>53</v>
      </c>
      <c r="G59" s="478">
        <f t="shared" si="27"/>
        <v>470</v>
      </c>
      <c r="H59" s="478">
        <f t="shared" si="27"/>
        <v>2272</v>
      </c>
      <c r="I59" s="487" t="s">
        <v>391</v>
      </c>
      <c r="J59" s="487" t="s">
        <v>399</v>
      </c>
      <c r="K59" s="487">
        <v>79</v>
      </c>
      <c r="L59" s="487">
        <v>386</v>
      </c>
      <c r="M59" s="487">
        <v>81</v>
      </c>
      <c r="N59" s="487">
        <v>764</v>
      </c>
      <c r="O59" s="487">
        <v>1</v>
      </c>
      <c r="P59" s="487">
        <v>1</v>
      </c>
      <c r="Q59" s="487">
        <v>8</v>
      </c>
      <c r="R59" s="487">
        <v>185</v>
      </c>
      <c r="S59" s="487">
        <v>189</v>
      </c>
      <c r="T59" s="487">
        <v>547</v>
      </c>
      <c r="U59" s="487">
        <v>2</v>
      </c>
      <c r="V59" s="487">
        <v>21</v>
      </c>
      <c r="W59" s="487">
        <v>1</v>
      </c>
      <c r="X59" s="487">
        <v>1</v>
      </c>
      <c r="Y59" s="487">
        <v>109</v>
      </c>
      <c r="Z59" s="487">
        <v>367</v>
      </c>
    </row>
    <row r="60" spans="1:26" ht="15.75" customHeight="1">
      <c r="A60" s="14"/>
      <c r="B60" s="49" t="s">
        <v>123</v>
      </c>
      <c r="C60" s="478">
        <f t="shared" si="26"/>
        <v>693</v>
      </c>
      <c r="D60" s="478">
        <f t="shared" si="26"/>
        <v>3404</v>
      </c>
      <c r="E60" s="487" t="s">
        <v>389</v>
      </c>
      <c r="F60" s="487" t="s">
        <v>366</v>
      </c>
      <c r="G60" s="478">
        <f t="shared" si="27"/>
        <v>693</v>
      </c>
      <c r="H60" s="478">
        <f t="shared" si="27"/>
        <v>3404</v>
      </c>
      <c r="I60" s="487">
        <v>1</v>
      </c>
      <c r="J60" s="487">
        <v>13</v>
      </c>
      <c r="K60" s="487">
        <v>54</v>
      </c>
      <c r="L60" s="487">
        <v>201</v>
      </c>
      <c r="M60" s="487">
        <v>366</v>
      </c>
      <c r="N60" s="487">
        <v>2323</v>
      </c>
      <c r="O60" s="487" t="s">
        <v>366</v>
      </c>
      <c r="P60" s="487" t="s">
        <v>390</v>
      </c>
      <c r="Q60" s="487">
        <v>9</v>
      </c>
      <c r="R60" s="487">
        <v>63</v>
      </c>
      <c r="S60" s="487">
        <v>171</v>
      </c>
      <c r="T60" s="487">
        <v>488</v>
      </c>
      <c r="U60" s="487">
        <v>3</v>
      </c>
      <c r="V60" s="487">
        <v>33</v>
      </c>
      <c r="W60" s="487">
        <v>3</v>
      </c>
      <c r="X60" s="487">
        <v>5</v>
      </c>
      <c r="Y60" s="487">
        <v>86</v>
      </c>
      <c r="Z60" s="487">
        <v>278</v>
      </c>
    </row>
    <row r="61" spans="1:26" ht="15.75" customHeight="1">
      <c r="A61" s="14"/>
      <c r="B61" s="49" t="s">
        <v>124</v>
      </c>
      <c r="C61" s="478">
        <f t="shared" si="26"/>
        <v>250</v>
      </c>
      <c r="D61" s="478">
        <f t="shared" si="26"/>
        <v>1174</v>
      </c>
      <c r="E61" s="487">
        <v>10</v>
      </c>
      <c r="F61" s="487">
        <v>51</v>
      </c>
      <c r="G61" s="478">
        <f t="shared" si="27"/>
        <v>240</v>
      </c>
      <c r="H61" s="478">
        <f t="shared" si="27"/>
        <v>1123</v>
      </c>
      <c r="I61" s="487" t="s">
        <v>395</v>
      </c>
      <c r="J61" s="487" t="s">
        <v>397</v>
      </c>
      <c r="K61" s="487">
        <v>57</v>
      </c>
      <c r="L61" s="487">
        <v>155</v>
      </c>
      <c r="M61" s="487">
        <v>25</v>
      </c>
      <c r="N61" s="487">
        <v>211</v>
      </c>
      <c r="O61" s="487" t="s">
        <v>395</v>
      </c>
      <c r="P61" s="487" t="s">
        <v>390</v>
      </c>
      <c r="Q61" s="487">
        <v>3</v>
      </c>
      <c r="R61" s="487">
        <v>45</v>
      </c>
      <c r="S61" s="487">
        <v>75</v>
      </c>
      <c r="T61" s="487">
        <v>222</v>
      </c>
      <c r="U61" s="487">
        <v>2</v>
      </c>
      <c r="V61" s="487">
        <v>8</v>
      </c>
      <c r="W61" s="487" t="s">
        <v>390</v>
      </c>
      <c r="X61" s="487" t="s">
        <v>390</v>
      </c>
      <c r="Y61" s="487">
        <v>78</v>
      </c>
      <c r="Z61" s="487">
        <v>482</v>
      </c>
    </row>
    <row r="62" spans="1:26" ht="15.75" customHeight="1">
      <c r="A62" s="14"/>
      <c r="B62" s="49" t="s">
        <v>125</v>
      </c>
      <c r="C62" s="478">
        <f t="shared" si="26"/>
        <v>446</v>
      </c>
      <c r="D62" s="478">
        <f t="shared" si="26"/>
        <v>2006</v>
      </c>
      <c r="E62" s="487">
        <v>1</v>
      </c>
      <c r="F62" s="487">
        <v>6</v>
      </c>
      <c r="G62" s="478">
        <f t="shared" si="27"/>
        <v>445</v>
      </c>
      <c r="H62" s="478">
        <f t="shared" si="27"/>
        <v>2000</v>
      </c>
      <c r="I62" s="487" t="s">
        <v>389</v>
      </c>
      <c r="J62" s="487" t="s">
        <v>390</v>
      </c>
      <c r="K62" s="487">
        <v>47</v>
      </c>
      <c r="L62" s="487">
        <v>193</v>
      </c>
      <c r="M62" s="487">
        <v>190</v>
      </c>
      <c r="N62" s="487">
        <v>1174</v>
      </c>
      <c r="O62" s="487" t="s">
        <v>395</v>
      </c>
      <c r="P62" s="487" t="s">
        <v>389</v>
      </c>
      <c r="Q62" s="487">
        <v>10</v>
      </c>
      <c r="R62" s="487">
        <v>65</v>
      </c>
      <c r="S62" s="487">
        <v>115</v>
      </c>
      <c r="T62" s="487">
        <v>328</v>
      </c>
      <c r="U62" s="487">
        <v>3</v>
      </c>
      <c r="V62" s="487">
        <v>30</v>
      </c>
      <c r="W62" s="487">
        <v>2</v>
      </c>
      <c r="X62" s="487">
        <v>6</v>
      </c>
      <c r="Y62" s="487">
        <v>78</v>
      </c>
      <c r="Z62" s="487">
        <v>204</v>
      </c>
    </row>
    <row r="63" spans="1:26" ht="15" customHeight="1">
      <c r="A63" s="14"/>
      <c r="B63" s="49"/>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row>
    <row r="64" spans="1:230" s="144" customFormat="1" ht="15.75" customHeight="1">
      <c r="A64" s="273" t="s">
        <v>126</v>
      </c>
      <c r="B64" s="274"/>
      <c r="C64" s="483">
        <f aca="true" t="shared" si="28" ref="C64:I64">SUM(C65:C68)</f>
        <v>2414</v>
      </c>
      <c r="D64" s="483">
        <f t="shared" si="28"/>
        <v>13934</v>
      </c>
      <c r="E64" s="483">
        <f t="shared" si="28"/>
        <v>23</v>
      </c>
      <c r="F64" s="483">
        <f t="shared" si="28"/>
        <v>406</v>
      </c>
      <c r="G64" s="483">
        <f t="shared" si="28"/>
        <v>2391</v>
      </c>
      <c r="H64" s="483">
        <f t="shared" si="28"/>
        <v>13528</v>
      </c>
      <c r="I64" s="483">
        <f t="shared" si="28"/>
        <v>9</v>
      </c>
      <c r="J64" s="483">
        <f aca="true" t="shared" si="29" ref="J64:Z64">SUM(J65:J68)</f>
        <v>109</v>
      </c>
      <c r="K64" s="483">
        <f t="shared" si="29"/>
        <v>302</v>
      </c>
      <c r="L64" s="483">
        <f t="shared" si="29"/>
        <v>2348</v>
      </c>
      <c r="M64" s="483">
        <f t="shared" si="29"/>
        <v>250</v>
      </c>
      <c r="N64" s="483">
        <f t="shared" si="29"/>
        <v>4189</v>
      </c>
      <c r="O64" s="483">
        <f t="shared" si="29"/>
        <v>2</v>
      </c>
      <c r="P64" s="483">
        <f t="shared" si="29"/>
        <v>12</v>
      </c>
      <c r="Q64" s="483">
        <f t="shared" si="29"/>
        <v>65</v>
      </c>
      <c r="R64" s="483">
        <f t="shared" si="29"/>
        <v>558</v>
      </c>
      <c r="S64" s="483">
        <f t="shared" si="29"/>
        <v>1069</v>
      </c>
      <c r="T64" s="483">
        <f t="shared" si="29"/>
        <v>3378</v>
      </c>
      <c r="U64" s="483">
        <f t="shared" si="29"/>
        <v>32</v>
      </c>
      <c r="V64" s="483">
        <f t="shared" si="29"/>
        <v>351</v>
      </c>
      <c r="W64" s="483">
        <f t="shared" si="29"/>
        <v>6</v>
      </c>
      <c r="X64" s="483">
        <f t="shared" si="29"/>
        <v>25</v>
      </c>
      <c r="Y64" s="483">
        <f t="shared" si="29"/>
        <v>656</v>
      </c>
      <c r="Z64" s="483">
        <f t="shared" si="29"/>
        <v>2558</v>
      </c>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0"/>
      <c r="BI64" s="150"/>
      <c r="BJ64" s="150"/>
      <c r="BK64" s="150"/>
      <c r="BL64" s="150"/>
      <c r="BM64" s="150"/>
      <c r="BN64" s="150"/>
      <c r="BO64" s="150"/>
      <c r="BP64" s="150"/>
      <c r="BQ64" s="150"/>
      <c r="BR64" s="150"/>
      <c r="BS64" s="150"/>
      <c r="BT64" s="150"/>
      <c r="BU64" s="150"/>
      <c r="BV64" s="150"/>
      <c r="BW64" s="150"/>
      <c r="BX64" s="150"/>
      <c r="BY64" s="150"/>
      <c r="BZ64" s="150"/>
      <c r="CA64" s="150"/>
      <c r="CB64" s="150"/>
      <c r="CC64" s="150"/>
      <c r="CD64" s="150"/>
      <c r="CE64" s="150"/>
      <c r="CF64" s="150"/>
      <c r="CG64" s="150"/>
      <c r="CH64" s="150"/>
      <c r="CI64" s="150"/>
      <c r="CJ64" s="150"/>
      <c r="CK64" s="150"/>
      <c r="CL64" s="150"/>
      <c r="CM64" s="150"/>
      <c r="CN64" s="150"/>
      <c r="CO64" s="150"/>
      <c r="CP64" s="150"/>
      <c r="CQ64" s="150"/>
      <c r="CR64" s="150"/>
      <c r="CS64" s="150"/>
      <c r="CT64" s="150"/>
      <c r="CU64" s="150"/>
      <c r="CV64" s="150"/>
      <c r="CW64" s="150"/>
      <c r="CX64" s="150"/>
      <c r="CY64" s="150"/>
      <c r="CZ64" s="150"/>
      <c r="DA64" s="150"/>
      <c r="DB64" s="150"/>
      <c r="DC64" s="150"/>
      <c r="DD64" s="150"/>
      <c r="DE64" s="150"/>
      <c r="DF64" s="150"/>
      <c r="DG64" s="150"/>
      <c r="DH64" s="150"/>
      <c r="DI64" s="150"/>
      <c r="DJ64" s="150"/>
      <c r="DK64" s="150"/>
      <c r="DL64" s="150"/>
      <c r="DM64" s="150"/>
      <c r="DN64" s="150"/>
      <c r="DO64" s="150"/>
      <c r="DP64" s="150"/>
      <c r="DQ64" s="150"/>
      <c r="DR64" s="150"/>
      <c r="DS64" s="150"/>
      <c r="DT64" s="150"/>
      <c r="DU64" s="150"/>
      <c r="DV64" s="150"/>
      <c r="DW64" s="150"/>
      <c r="DX64" s="150"/>
      <c r="DY64" s="150"/>
      <c r="DZ64" s="150"/>
      <c r="EA64" s="150"/>
      <c r="EB64" s="150"/>
      <c r="EC64" s="150"/>
      <c r="ED64" s="150"/>
      <c r="EE64" s="150"/>
      <c r="EF64" s="150"/>
      <c r="EG64" s="150"/>
      <c r="EH64" s="150"/>
      <c r="EI64" s="150"/>
      <c r="EJ64" s="150"/>
      <c r="EK64" s="150"/>
      <c r="EL64" s="150"/>
      <c r="EM64" s="150"/>
      <c r="EN64" s="150"/>
      <c r="EO64" s="150"/>
      <c r="EP64" s="150"/>
      <c r="EQ64" s="150"/>
      <c r="ER64" s="150"/>
      <c r="ES64" s="150"/>
      <c r="ET64" s="150"/>
      <c r="EU64" s="150"/>
      <c r="EV64" s="150"/>
      <c r="EW64" s="150"/>
      <c r="EX64" s="150"/>
      <c r="EY64" s="150"/>
      <c r="EZ64" s="150"/>
      <c r="FA64" s="150"/>
      <c r="FB64" s="150"/>
      <c r="FC64" s="150"/>
      <c r="FD64" s="150"/>
      <c r="FE64" s="150"/>
      <c r="FF64" s="150"/>
      <c r="FG64" s="150"/>
      <c r="FH64" s="150"/>
      <c r="FI64" s="150"/>
      <c r="FJ64" s="150"/>
      <c r="FK64" s="150"/>
      <c r="FL64" s="150"/>
      <c r="FM64" s="150"/>
      <c r="FN64" s="150"/>
      <c r="FO64" s="150"/>
      <c r="FP64" s="150"/>
      <c r="FQ64" s="150"/>
      <c r="FR64" s="150"/>
      <c r="FS64" s="150"/>
      <c r="FT64" s="150"/>
      <c r="FU64" s="150"/>
      <c r="FV64" s="150"/>
      <c r="FW64" s="150"/>
      <c r="FX64" s="150"/>
      <c r="FY64" s="150"/>
      <c r="FZ64" s="150"/>
      <c r="GA64" s="150"/>
      <c r="GB64" s="150"/>
      <c r="GC64" s="150"/>
      <c r="GD64" s="150"/>
      <c r="GE64" s="150"/>
      <c r="GF64" s="150"/>
      <c r="GG64" s="150"/>
      <c r="GH64" s="150"/>
      <c r="GI64" s="150"/>
      <c r="GJ64" s="150"/>
      <c r="GK64" s="150"/>
      <c r="GL64" s="150"/>
      <c r="GM64" s="150"/>
      <c r="GN64" s="150"/>
      <c r="GO64" s="150"/>
      <c r="GP64" s="150"/>
      <c r="GQ64" s="150"/>
      <c r="GR64" s="150"/>
      <c r="GS64" s="150"/>
      <c r="GT64" s="150"/>
      <c r="GU64" s="150"/>
      <c r="GV64" s="150"/>
      <c r="GW64" s="150"/>
      <c r="GX64" s="150"/>
      <c r="GY64" s="150"/>
      <c r="GZ64" s="150"/>
      <c r="HA64" s="150"/>
      <c r="HB64" s="150"/>
      <c r="HC64" s="150"/>
      <c r="HD64" s="150"/>
      <c r="HE64" s="150"/>
      <c r="HF64" s="150"/>
      <c r="HG64" s="150"/>
      <c r="HH64" s="150"/>
      <c r="HI64" s="150"/>
      <c r="HJ64" s="150"/>
      <c r="HK64" s="150"/>
      <c r="HL64" s="150"/>
      <c r="HM64" s="150"/>
      <c r="HN64" s="150"/>
      <c r="HO64" s="150"/>
      <c r="HP64" s="150"/>
      <c r="HQ64" s="150"/>
      <c r="HR64" s="150"/>
      <c r="HS64" s="150"/>
      <c r="HT64" s="150"/>
      <c r="HU64" s="150"/>
      <c r="HV64" s="150"/>
    </row>
    <row r="65" spans="1:26" ht="15.75" customHeight="1">
      <c r="A65" s="14"/>
      <c r="B65" s="49" t="s">
        <v>127</v>
      </c>
      <c r="C65" s="478">
        <f aca="true" t="shared" si="30" ref="C65:D68">SUM(E65,G65)</f>
        <v>771</v>
      </c>
      <c r="D65" s="478">
        <f t="shared" si="30"/>
        <v>4221</v>
      </c>
      <c r="E65" s="487">
        <v>8</v>
      </c>
      <c r="F65" s="487">
        <v>88</v>
      </c>
      <c r="G65" s="478">
        <f aca="true" t="shared" si="31" ref="G65:H68">SUM(I65,K65,M65,O65,Q65,S65,U65,W65,Y65)</f>
        <v>763</v>
      </c>
      <c r="H65" s="478">
        <f t="shared" si="31"/>
        <v>4133</v>
      </c>
      <c r="I65" s="487">
        <v>2</v>
      </c>
      <c r="J65" s="487">
        <v>17</v>
      </c>
      <c r="K65" s="487">
        <v>65</v>
      </c>
      <c r="L65" s="487">
        <v>632</v>
      </c>
      <c r="M65" s="487">
        <v>70</v>
      </c>
      <c r="N65" s="487">
        <v>986</v>
      </c>
      <c r="O65" s="487" t="s">
        <v>389</v>
      </c>
      <c r="P65" s="487" t="s">
        <v>390</v>
      </c>
      <c r="Q65" s="487">
        <v>34</v>
      </c>
      <c r="R65" s="487">
        <v>249</v>
      </c>
      <c r="S65" s="487">
        <v>360</v>
      </c>
      <c r="T65" s="487">
        <v>1258</v>
      </c>
      <c r="U65" s="487">
        <v>13</v>
      </c>
      <c r="V65" s="487">
        <v>84</v>
      </c>
      <c r="W65" s="487">
        <v>2</v>
      </c>
      <c r="X65" s="487">
        <v>21</v>
      </c>
      <c r="Y65" s="487">
        <v>217</v>
      </c>
      <c r="Z65" s="487">
        <v>886</v>
      </c>
    </row>
    <row r="66" spans="1:26" ht="15.75" customHeight="1">
      <c r="A66" s="14"/>
      <c r="B66" s="49" t="s">
        <v>128</v>
      </c>
      <c r="C66" s="478">
        <f t="shared" si="30"/>
        <v>567</v>
      </c>
      <c r="D66" s="478">
        <f t="shared" si="30"/>
        <v>3305</v>
      </c>
      <c r="E66" s="487">
        <v>6</v>
      </c>
      <c r="F66" s="487">
        <v>139</v>
      </c>
      <c r="G66" s="478">
        <f t="shared" si="31"/>
        <v>561</v>
      </c>
      <c r="H66" s="478">
        <f t="shared" si="31"/>
        <v>3166</v>
      </c>
      <c r="I66" s="487">
        <v>3</v>
      </c>
      <c r="J66" s="487">
        <v>50</v>
      </c>
      <c r="K66" s="487">
        <v>89</v>
      </c>
      <c r="L66" s="487">
        <v>626</v>
      </c>
      <c r="M66" s="487">
        <v>66</v>
      </c>
      <c r="N66" s="487">
        <v>1245</v>
      </c>
      <c r="O66" s="487">
        <v>1</v>
      </c>
      <c r="P66" s="487">
        <v>1</v>
      </c>
      <c r="Q66" s="487">
        <v>8</v>
      </c>
      <c r="R66" s="487">
        <v>30</v>
      </c>
      <c r="S66" s="487">
        <v>227</v>
      </c>
      <c r="T66" s="487">
        <v>641</v>
      </c>
      <c r="U66" s="487">
        <v>5</v>
      </c>
      <c r="V66" s="487">
        <v>53</v>
      </c>
      <c r="W66" s="487" t="s">
        <v>390</v>
      </c>
      <c r="X66" s="487" t="s">
        <v>390</v>
      </c>
      <c r="Y66" s="487">
        <v>162</v>
      </c>
      <c r="Z66" s="487">
        <v>520</v>
      </c>
    </row>
    <row r="67" spans="1:26" ht="15.75" customHeight="1">
      <c r="A67" s="14"/>
      <c r="B67" s="49" t="s">
        <v>129</v>
      </c>
      <c r="C67" s="478">
        <f t="shared" si="30"/>
        <v>818</v>
      </c>
      <c r="D67" s="478">
        <f t="shared" si="30"/>
        <v>4633</v>
      </c>
      <c r="E67" s="487">
        <v>8</v>
      </c>
      <c r="F67" s="487">
        <v>169</v>
      </c>
      <c r="G67" s="478">
        <f t="shared" si="31"/>
        <v>810</v>
      </c>
      <c r="H67" s="478">
        <f t="shared" si="31"/>
        <v>4464</v>
      </c>
      <c r="I67" s="487">
        <v>2</v>
      </c>
      <c r="J67" s="487">
        <v>25</v>
      </c>
      <c r="K67" s="487">
        <v>87</v>
      </c>
      <c r="L67" s="487">
        <v>637</v>
      </c>
      <c r="M67" s="487">
        <v>82</v>
      </c>
      <c r="N67" s="487">
        <v>1268</v>
      </c>
      <c r="O67" s="487">
        <v>1</v>
      </c>
      <c r="P67" s="487">
        <v>11</v>
      </c>
      <c r="Q67" s="487">
        <v>14</v>
      </c>
      <c r="R67" s="487">
        <v>239</v>
      </c>
      <c r="S67" s="487">
        <v>393</v>
      </c>
      <c r="T67" s="487">
        <v>1255</v>
      </c>
      <c r="U67" s="487">
        <v>12</v>
      </c>
      <c r="V67" s="487">
        <v>204</v>
      </c>
      <c r="W67" s="487">
        <v>4</v>
      </c>
      <c r="X67" s="487">
        <v>4</v>
      </c>
      <c r="Y67" s="487">
        <v>215</v>
      </c>
      <c r="Z67" s="487">
        <v>821</v>
      </c>
    </row>
    <row r="68" spans="1:26" ht="15.75" customHeight="1">
      <c r="A68" s="14"/>
      <c r="B68" s="49" t="s">
        <v>130</v>
      </c>
      <c r="C68" s="478">
        <f t="shared" si="30"/>
        <v>258</v>
      </c>
      <c r="D68" s="478">
        <f t="shared" si="30"/>
        <v>1775</v>
      </c>
      <c r="E68" s="487">
        <v>1</v>
      </c>
      <c r="F68" s="487">
        <v>10</v>
      </c>
      <c r="G68" s="478">
        <f t="shared" si="31"/>
        <v>257</v>
      </c>
      <c r="H68" s="478">
        <f t="shared" si="31"/>
        <v>1765</v>
      </c>
      <c r="I68" s="487">
        <v>2</v>
      </c>
      <c r="J68" s="487">
        <v>17</v>
      </c>
      <c r="K68" s="487">
        <v>61</v>
      </c>
      <c r="L68" s="487">
        <v>453</v>
      </c>
      <c r="M68" s="487">
        <v>32</v>
      </c>
      <c r="N68" s="487">
        <v>690</v>
      </c>
      <c r="O68" s="487" t="s">
        <v>390</v>
      </c>
      <c r="P68" s="487" t="s">
        <v>389</v>
      </c>
      <c r="Q68" s="487">
        <v>9</v>
      </c>
      <c r="R68" s="487">
        <v>40</v>
      </c>
      <c r="S68" s="487">
        <v>89</v>
      </c>
      <c r="T68" s="487">
        <v>224</v>
      </c>
      <c r="U68" s="487">
        <v>2</v>
      </c>
      <c r="V68" s="487">
        <v>10</v>
      </c>
      <c r="W68" s="487" t="s">
        <v>366</v>
      </c>
      <c r="X68" s="487" t="s">
        <v>366</v>
      </c>
      <c r="Y68" s="487">
        <v>62</v>
      </c>
      <c r="Z68" s="487">
        <v>331</v>
      </c>
    </row>
    <row r="69" spans="1:26" ht="15" customHeight="1">
      <c r="A69" s="14"/>
      <c r="B69" s="49"/>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row>
    <row r="70" spans="1:230" s="151" customFormat="1" ht="15.75" customHeight="1">
      <c r="A70" s="273" t="s">
        <v>131</v>
      </c>
      <c r="B70" s="274"/>
      <c r="C70" s="483">
        <f aca="true" t="shared" si="32" ref="C70:N70">SUM(C71)</f>
        <v>502</v>
      </c>
      <c r="D70" s="483">
        <f t="shared" si="32"/>
        <v>3365</v>
      </c>
      <c r="E70" s="483">
        <f t="shared" si="32"/>
        <v>12</v>
      </c>
      <c r="F70" s="483">
        <f t="shared" si="32"/>
        <v>456</v>
      </c>
      <c r="G70" s="483">
        <f t="shared" si="32"/>
        <v>490</v>
      </c>
      <c r="H70" s="483">
        <f t="shared" si="32"/>
        <v>2909</v>
      </c>
      <c r="I70" s="483">
        <f t="shared" si="32"/>
        <v>1</v>
      </c>
      <c r="J70" s="483">
        <f t="shared" si="32"/>
        <v>6</v>
      </c>
      <c r="K70" s="483">
        <f t="shared" si="32"/>
        <v>61</v>
      </c>
      <c r="L70" s="483">
        <f t="shared" si="32"/>
        <v>378</v>
      </c>
      <c r="M70" s="483">
        <f t="shared" si="32"/>
        <v>40</v>
      </c>
      <c r="N70" s="483">
        <f t="shared" si="32"/>
        <v>871</v>
      </c>
      <c r="O70" s="484" t="s">
        <v>366</v>
      </c>
      <c r="P70" s="484" t="s">
        <v>400</v>
      </c>
      <c r="Q70" s="483">
        <f aca="true" t="shared" si="33" ref="Q70:Z70">SUM(Q71)</f>
        <v>10</v>
      </c>
      <c r="R70" s="483">
        <f t="shared" si="33"/>
        <v>64</v>
      </c>
      <c r="S70" s="483">
        <f t="shared" si="33"/>
        <v>229</v>
      </c>
      <c r="T70" s="483">
        <f t="shared" si="33"/>
        <v>756</v>
      </c>
      <c r="U70" s="483">
        <f t="shared" si="33"/>
        <v>5</v>
      </c>
      <c r="V70" s="483">
        <f t="shared" si="33"/>
        <v>45</v>
      </c>
      <c r="W70" s="483">
        <f t="shared" si="33"/>
        <v>1</v>
      </c>
      <c r="X70" s="483">
        <f t="shared" si="33"/>
        <v>4</v>
      </c>
      <c r="Y70" s="483">
        <f t="shared" si="33"/>
        <v>143</v>
      </c>
      <c r="Z70" s="483">
        <f t="shared" si="33"/>
        <v>785</v>
      </c>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150"/>
      <c r="ES70" s="150"/>
      <c r="ET70" s="150"/>
      <c r="EU70" s="150"/>
      <c r="EV70" s="150"/>
      <c r="EW70" s="150"/>
      <c r="EX70" s="150"/>
      <c r="EY70" s="150"/>
      <c r="EZ70" s="150"/>
      <c r="FA70" s="150"/>
      <c r="FB70" s="150"/>
      <c r="FC70" s="150"/>
      <c r="FD70" s="150"/>
      <c r="FE70" s="150"/>
      <c r="FF70" s="150"/>
      <c r="FG70" s="150"/>
      <c r="FH70" s="150"/>
      <c r="FI70" s="150"/>
      <c r="FJ70" s="150"/>
      <c r="FK70" s="150"/>
      <c r="FL70" s="150"/>
      <c r="FM70" s="150"/>
      <c r="FN70" s="150"/>
      <c r="FO70" s="150"/>
      <c r="FP70" s="150"/>
      <c r="FQ70" s="150"/>
      <c r="FR70" s="150"/>
      <c r="FS70" s="150"/>
      <c r="FT70" s="150"/>
      <c r="FU70" s="150"/>
      <c r="FV70" s="150"/>
      <c r="FW70" s="150"/>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150"/>
      <c r="GW70" s="150"/>
      <c r="GX70" s="150"/>
      <c r="GY70" s="150"/>
      <c r="GZ70" s="150"/>
      <c r="HA70" s="150"/>
      <c r="HB70" s="150"/>
      <c r="HC70" s="150"/>
      <c r="HD70" s="150"/>
      <c r="HE70" s="150"/>
      <c r="HF70" s="150"/>
      <c r="HG70" s="150"/>
      <c r="HH70" s="150"/>
      <c r="HI70" s="150"/>
      <c r="HJ70" s="150"/>
      <c r="HK70" s="150"/>
      <c r="HL70" s="150"/>
      <c r="HM70" s="150"/>
      <c r="HN70" s="150"/>
      <c r="HO70" s="150"/>
      <c r="HP70" s="150"/>
      <c r="HQ70" s="150"/>
      <c r="HR70" s="150"/>
      <c r="HS70" s="150"/>
      <c r="HT70" s="150"/>
      <c r="HU70" s="150"/>
      <c r="HV70" s="150"/>
    </row>
    <row r="71" spans="1:26" ht="15.75" customHeight="1">
      <c r="A71" s="15"/>
      <c r="B71" s="52" t="s">
        <v>132</v>
      </c>
      <c r="C71" s="488">
        <f>SUM(E71,G71)</f>
        <v>502</v>
      </c>
      <c r="D71" s="488">
        <f>SUM(F71,H71)</f>
        <v>3365</v>
      </c>
      <c r="E71" s="487">
        <v>12</v>
      </c>
      <c r="F71" s="487">
        <v>456</v>
      </c>
      <c r="G71" s="488">
        <f>SUM(I71,K71,M71,O71,Q71,S71,U71,W71,Y71)</f>
        <v>490</v>
      </c>
      <c r="H71" s="488">
        <f>SUM(J71,L71,N71,P71,R71,T71,V71,X71,Z71)</f>
        <v>2909</v>
      </c>
      <c r="I71" s="487">
        <v>1</v>
      </c>
      <c r="J71" s="487">
        <v>6</v>
      </c>
      <c r="K71" s="487">
        <v>61</v>
      </c>
      <c r="L71" s="487">
        <v>378</v>
      </c>
      <c r="M71" s="487">
        <v>40</v>
      </c>
      <c r="N71" s="487">
        <v>871</v>
      </c>
      <c r="O71" s="487" t="s">
        <v>400</v>
      </c>
      <c r="P71" s="487" t="s">
        <v>400</v>
      </c>
      <c r="Q71" s="487">
        <v>10</v>
      </c>
      <c r="R71" s="487">
        <v>64</v>
      </c>
      <c r="S71" s="487">
        <v>229</v>
      </c>
      <c r="T71" s="487">
        <v>756</v>
      </c>
      <c r="U71" s="487">
        <v>5</v>
      </c>
      <c r="V71" s="487">
        <v>45</v>
      </c>
      <c r="W71" s="487">
        <v>1</v>
      </c>
      <c r="X71" s="487">
        <v>4</v>
      </c>
      <c r="Y71" s="487">
        <v>143</v>
      </c>
      <c r="Z71" s="487">
        <v>785</v>
      </c>
    </row>
    <row r="72" spans="1:26" ht="15" customHeight="1">
      <c r="A72" s="166" t="s">
        <v>337</v>
      </c>
      <c r="E72" s="65"/>
      <c r="F72" s="65"/>
      <c r="I72" s="65"/>
      <c r="J72" s="65"/>
      <c r="K72" s="65"/>
      <c r="L72" s="65"/>
      <c r="M72" s="65"/>
      <c r="N72" s="65"/>
      <c r="O72" s="65"/>
      <c r="P72" s="65"/>
      <c r="Q72" s="65"/>
      <c r="R72" s="65"/>
      <c r="S72" s="65"/>
      <c r="T72" s="65"/>
      <c r="U72" s="65"/>
      <c r="V72" s="65"/>
      <c r="W72" s="65"/>
      <c r="X72" s="65"/>
      <c r="Y72" s="65"/>
      <c r="Z72" s="65"/>
    </row>
    <row r="73" spans="9:26" ht="15" customHeight="1">
      <c r="I73" s="48"/>
      <c r="J73" s="48"/>
      <c r="K73" s="48"/>
      <c r="L73" s="48"/>
      <c r="M73" s="48"/>
      <c r="N73" s="48"/>
      <c r="O73" s="48"/>
      <c r="P73" s="48"/>
      <c r="Q73" s="48"/>
      <c r="R73" s="48"/>
      <c r="S73" s="48"/>
      <c r="T73" s="48"/>
      <c r="U73" s="48"/>
      <c r="V73" s="48"/>
      <c r="W73" s="48"/>
      <c r="X73" s="48"/>
      <c r="Y73" s="48"/>
      <c r="Z73" s="48"/>
    </row>
  </sheetData>
  <sheetProtection/>
  <mergeCells count="59">
    <mergeCell ref="M7:M8"/>
    <mergeCell ref="Y7:Y8"/>
    <mergeCell ref="Z7:Z8"/>
    <mergeCell ref="W7:W8"/>
    <mergeCell ref="X7:X8"/>
    <mergeCell ref="Q5:R6"/>
    <mergeCell ref="S5:T6"/>
    <mergeCell ref="U5:V6"/>
    <mergeCell ref="W5:X6"/>
    <mergeCell ref="A20:B20"/>
    <mergeCell ref="A21:B21"/>
    <mergeCell ref="A22:B22"/>
    <mergeCell ref="A15:B15"/>
    <mergeCell ref="A16:B16"/>
    <mergeCell ref="U7:U8"/>
    <mergeCell ref="A17:B17"/>
    <mergeCell ref="A18:B18"/>
    <mergeCell ref="A10:B10"/>
    <mergeCell ref="A11:B11"/>
    <mergeCell ref="A70:B70"/>
    <mergeCell ref="A24:B24"/>
    <mergeCell ref="A27:B27"/>
    <mergeCell ref="A33:B33"/>
    <mergeCell ref="A43:B43"/>
    <mergeCell ref="A3:Z3"/>
    <mergeCell ref="A50:B50"/>
    <mergeCell ref="A56:B56"/>
    <mergeCell ref="A64:B64"/>
    <mergeCell ref="A19:B19"/>
    <mergeCell ref="A12:B12"/>
    <mergeCell ref="A14:B14"/>
    <mergeCell ref="C5:D6"/>
    <mergeCell ref="V7:V8"/>
    <mergeCell ref="Q7:Q8"/>
    <mergeCell ref="R7:R8"/>
    <mergeCell ref="S7:S8"/>
    <mergeCell ref="T7:T8"/>
    <mergeCell ref="E5:F6"/>
    <mergeCell ref="G5:H6"/>
    <mergeCell ref="A2:Z2"/>
    <mergeCell ref="I7:I8"/>
    <mergeCell ref="J7:J8"/>
    <mergeCell ref="C7:C8"/>
    <mergeCell ref="D7:D8"/>
    <mergeCell ref="E7:E8"/>
    <mergeCell ref="I5:J6"/>
    <mergeCell ref="K5:L6"/>
    <mergeCell ref="M5:N6"/>
    <mergeCell ref="O5:P6"/>
    <mergeCell ref="F7:F8"/>
    <mergeCell ref="A5:B8"/>
    <mergeCell ref="G7:G8"/>
    <mergeCell ref="H7:H8"/>
    <mergeCell ref="N7:N8"/>
    <mergeCell ref="Y5:Z6"/>
    <mergeCell ref="K7:K8"/>
    <mergeCell ref="L7:L8"/>
    <mergeCell ref="O7:O8"/>
    <mergeCell ref="P7:P8"/>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5" r:id="rId1"/>
</worksheet>
</file>

<file path=xl/worksheets/sheet4.xml><?xml version="1.0" encoding="utf-8"?>
<worksheet xmlns="http://schemas.openxmlformats.org/spreadsheetml/2006/main" xmlns:r="http://schemas.openxmlformats.org/officeDocument/2006/relationships">
  <sheetPr>
    <pageSetUpPr fitToPage="1"/>
  </sheetPr>
  <dimension ref="A1:AZ72"/>
  <sheetViews>
    <sheetView zoomScalePageLayoutView="0" workbookViewId="0" topLeftCell="A1">
      <selection activeCell="A9" sqref="A9"/>
    </sheetView>
  </sheetViews>
  <sheetFormatPr defaultColWidth="10.59765625" defaultRowHeight="15"/>
  <cols>
    <col min="1" max="1" width="6.19921875" style="2" customWidth="1"/>
    <col min="2" max="2" width="11.09765625" style="2" customWidth="1"/>
    <col min="3" max="28" width="10.09765625" style="2" customWidth="1"/>
    <col min="29" max="16384" width="10.59765625" style="2" customWidth="1"/>
  </cols>
  <sheetData>
    <row r="1" spans="1:28" s="11" customFormat="1" ht="19.5" customHeight="1">
      <c r="A1" s="13" t="s">
        <v>137</v>
      </c>
      <c r="AB1" s="12" t="s">
        <v>138</v>
      </c>
    </row>
    <row r="2" spans="1:28" s="76" customFormat="1" ht="18" customHeight="1">
      <c r="A2" s="476" t="s">
        <v>392</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row>
    <row r="3" spans="1:28" s="76" customFormat="1" ht="18" customHeight="1">
      <c r="A3" s="477" t="s">
        <v>401</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row>
    <row r="4" spans="1:28" s="76" customFormat="1" ht="15" customHeight="1" thickBo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row>
    <row r="5" spans="1:28" s="76" customFormat="1" ht="15" customHeight="1">
      <c r="A5" s="498" t="s">
        <v>404</v>
      </c>
      <c r="B5" s="328"/>
      <c r="C5" s="269" t="s">
        <v>296</v>
      </c>
      <c r="D5" s="270"/>
      <c r="E5" s="269" t="s">
        <v>297</v>
      </c>
      <c r="F5" s="270"/>
      <c r="G5" s="269" t="s">
        <v>298</v>
      </c>
      <c r="H5" s="270"/>
      <c r="I5" s="269" t="s">
        <v>299</v>
      </c>
      <c r="J5" s="270"/>
      <c r="K5" s="269" t="s">
        <v>300</v>
      </c>
      <c r="L5" s="270"/>
      <c r="M5" s="269" t="s">
        <v>301</v>
      </c>
      <c r="N5" s="270"/>
      <c r="O5" s="275" t="s">
        <v>316</v>
      </c>
      <c r="P5" s="279"/>
      <c r="Q5" s="269" t="s">
        <v>302</v>
      </c>
      <c r="R5" s="270"/>
      <c r="S5" s="275" t="s">
        <v>306</v>
      </c>
      <c r="T5" s="279"/>
      <c r="U5" s="269" t="s">
        <v>303</v>
      </c>
      <c r="V5" s="270"/>
      <c r="W5" s="269" t="s">
        <v>304</v>
      </c>
      <c r="X5" s="270"/>
      <c r="Y5" s="269" t="s">
        <v>305</v>
      </c>
      <c r="Z5" s="270"/>
      <c r="AA5" s="497" t="s">
        <v>403</v>
      </c>
      <c r="AB5" s="276"/>
    </row>
    <row r="6" spans="1:28" s="76" customFormat="1" ht="15" customHeight="1">
      <c r="A6" s="283"/>
      <c r="B6" s="329"/>
      <c r="C6" s="321"/>
      <c r="D6" s="322"/>
      <c r="E6" s="321"/>
      <c r="F6" s="322"/>
      <c r="G6" s="321"/>
      <c r="H6" s="322"/>
      <c r="I6" s="321"/>
      <c r="J6" s="322"/>
      <c r="K6" s="321"/>
      <c r="L6" s="322"/>
      <c r="M6" s="321"/>
      <c r="N6" s="322"/>
      <c r="O6" s="323"/>
      <c r="P6" s="324"/>
      <c r="Q6" s="321"/>
      <c r="R6" s="322"/>
      <c r="S6" s="323"/>
      <c r="T6" s="324"/>
      <c r="U6" s="321"/>
      <c r="V6" s="322"/>
      <c r="W6" s="321"/>
      <c r="X6" s="322"/>
      <c r="Y6" s="321"/>
      <c r="Z6" s="322"/>
      <c r="AA6" s="323"/>
      <c r="AB6" s="325"/>
    </row>
    <row r="7" spans="1:28" s="76" customFormat="1" ht="15" customHeight="1">
      <c r="A7" s="330"/>
      <c r="B7" s="329"/>
      <c r="C7" s="267" t="s">
        <v>135</v>
      </c>
      <c r="D7" s="267" t="s">
        <v>136</v>
      </c>
      <c r="E7" s="267" t="s">
        <v>135</v>
      </c>
      <c r="F7" s="267" t="s">
        <v>136</v>
      </c>
      <c r="G7" s="267" t="s">
        <v>135</v>
      </c>
      <c r="H7" s="267" t="s">
        <v>136</v>
      </c>
      <c r="I7" s="267" t="s">
        <v>135</v>
      </c>
      <c r="J7" s="267" t="s">
        <v>136</v>
      </c>
      <c r="K7" s="267" t="s">
        <v>135</v>
      </c>
      <c r="L7" s="267" t="s">
        <v>136</v>
      </c>
      <c r="M7" s="267" t="s">
        <v>135</v>
      </c>
      <c r="N7" s="267" t="s">
        <v>136</v>
      </c>
      <c r="O7" s="267" t="s">
        <v>135</v>
      </c>
      <c r="P7" s="267" t="s">
        <v>136</v>
      </c>
      <c r="Q7" s="267" t="s">
        <v>135</v>
      </c>
      <c r="R7" s="267" t="s">
        <v>136</v>
      </c>
      <c r="S7" s="267" t="s">
        <v>135</v>
      </c>
      <c r="T7" s="267" t="s">
        <v>136</v>
      </c>
      <c r="U7" s="267" t="s">
        <v>135</v>
      </c>
      <c r="V7" s="267" t="s">
        <v>136</v>
      </c>
      <c r="W7" s="267" t="s">
        <v>135</v>
      </c>
      <c r="X7" s="267" t="s">
        <v>136</v>
      </c>
      <c r="Y7" s="267" t="s">
        <v>135</v>
      </c>
      <c r="Z7" s="267" t="s">
        <v>136</v>
      </c>
      <c r="AA7" s="267" t="s">
        <v>135</v>
      </c>
      <c r="AB7" s="292" t="s">
        <v>136</v>
      </c>
    </row>
    <row r="8" spans="1:28" s="76" customFormat="1" ht="15" customHeight="1">
      <c r="A8" s="331"/>
      <c r="B8" s="332"/>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6"/>
    </row>
    <row r="9" spans="1:28" s="76" customFormat="1" ht="15" customHeight="1">
      <c r="A9" s="94"/>
      <c r="B9" s="95"/>
      <c r="C9" s="96"/>
      <c r="D9" s="97" t="s">
        <v>82</v>
      </c>
      <c r="E9" s="96"/>
      <c r="F9" s="97" t="s">
        <v>82</v>
      </c>
      <c r="G9" s="96"/>
      <c r="H9" s="97" t="s">
        <v>82</v>
      </c>
      <c r="I9" s="96"/>
      <c r="J9" s="97" t="s">
        <v>82</v>
      </c>
      <c r="K9" s="96"/>
      <c r="L9" s="97" t="s">
        <v>82</v>
      </c>
      <c r="M9" s="96"/>
      <c r="N9" s="97" t="s">
        <v>82</v>
      </c>
      <c r="O9" s="96"/>
      <c r="P9" s="97" t="s">
        <v>82</v>
      </c>
      <c r="Q9" s="96"/>
      <c r="R9" s="97" t="s">
        <v>82</v>
      </c>
      <c r="S9" s="96"/>
      <c r="T9" s="97" t="s">
        <v>82</v>
      </c>
      <c r="U9" s="96"/>
      <c r="V9" s="97" t="s">
        <v>82</v>
      </c>
      <c r="W9" s="96"/>
      <c r="X9" s="97" t="s">
        <v>82</v>
      </c>
      <c r="Y9" s="96"/>
      <c r="Z9" s="97" t="s">
        <v>82</v>
      </c>
      <c r="AA9" s="96"/>
      <c r="AB9" s="97" t="s">
        <v>82</v>
      </c>
    </row>
    <row r="10" spans="1:28" s="76" customFormat="1" ht="15" customHeight="1">
      <c r="A10" s="289" t="s">
        <v>356</v>
      </c>
      <c r="B10" s="290"/>
      <c r="C10" s="478">
        <f>SUM(E10,G10)</f>
        <v>2600</v>
      </c>
      <c r="D10" s="487">
        <f>SUM(F10,H10)</f>
        <v>56710</v>
      </c>
      <c r="E10" s="478">
        <v>13</v>
      </c>
      <c r="F10" s="478">
        <v>96</v>
      </c>
      <c r="G10" s="478">
        <f>SUM(I10,K10,M10,O10,Q10,S10,U10,W10,Y10,AA10)</f>
        <v>2587</v>
      </c>
      <c r="H10" s="478">
        <f>SUM(J10,L10,N10,P10,R10,T10,V10,X10,Z10,AB10)</f>
        <v>56614</v>
      </c>
      <c r="I10" s="487" t="s">
        <v>366</v>
      </c>
      <c r="J10" s="487" t="s">
        <v>366</v>
      </c>
      <c r="K10" s="487">
        <v>3</v>
      </c>
      <c r="L10" s="487">
        <v>55</v>
      </c>
      <c r="M10" s="487" t="s">
        <v>366</v>
      </c>
      <c r="N10" s="487" t="s">
        <v>366</v>
      </c>
      <c r="O10" s="487">
        <v>78</v>
      </c>
      <c r="P10" s="487">
        <v>1065</v>
      </c>
      <c r="Q10" s="487">
        <v>297</v>
      </c>
      <c r="R10" s="487">
        <v>6959</v>
      </c>
      <c r="S10" s="487">
        <v>24</v>
      </c>
      <c r="T10" s="487">
        <v>248</v>
      </c>
      <c r="U10" s="487">
        <v>2</v>
      </c>
      <c r="V10" s="487">
        <v>309</v>
      </c>
      <c r="W10" s="487">
        <v>9</v>
      </c>
      <c r="X10" s="487">
        <v>21</v>
      </c>
      <c r="Y10" s="487">
        <v>1543</v>
      </c>
      <c r="Z10" s="487">
        <v>29819</v>
      </c>
      <c r="AA10" s="487">
        <v>631</v>
      </c>
      <c r="AB10" s="487">
        <v>18138</v>
      </c>
    </row>
    <row r="11" spans="1:28" s="76" customFormat="1" ht="15" customHeight="1">
      <c r="A11" s="289" t="s">
        <v>313</v>
      </c>
      <c r="B11" s="290"/>
      <c r="C11" s="478">
        <f aca="true" t="shared" si="0" ref="C11:H11">SUM(C14)</f>
        <v>2547</v>
      </c>
      <c r="D11" s="478">
        <f t="shared" si="0"/>
        <v>53111</v>
      </c>
      <c r="E11" s="478">
        <f t="shared" si="0"/>
        <v>12</v>
      </c>
      <c r="F11" s="478">
        <f t="shared" si="0"/>
        <v>72</v>
      </c>
      <c r="G11" s="478">
        <f t="shared" si="0"/>
        <v>2535</v>
      </c>
      <c r="H11" s="478">
        <f t="shared" si="0"/>
        <v>53039</v>
      </c>
      <c r="I11" s="487" t="s">
        <v>366</v>
      </c>
      <c r="J11" s="487" t="s">
        <v>366</v>
      </c>
      <c r="K11" s="478">
        <f>SUM(K14)</f>
        <v>1</v>
      </c>
      <c r="L11" s="478">
        <f>SUM(L14)</f>
        <v>7</v>
      </c>
      <c r="M11" s="487" t="s">
        <v>366</v>
      </c>
      <c r="N11" s="487" t="s">
        <v>366</v>
      </c>
      <c r="O11" s="478">
        <f>SUM(O14)</f>
        <v>80</v>
      </c>
      <c r="P11" s="478">
        <f>SUM(P14)</f>
        <v>1141</v>
      </c>
      <c r="Q11" s="478">
        <f aca="true" t="shared" si="1" ref="Q11:AB11">SUM(Q14)</f>
        <v>258</v>
      </c>
      <c r="R11" s="478">
        <f t="shared" si="1"/>
        <v>3358</v>
      </c>
      <c r="S11" s="478">
        <f t="shared" si="1"/>
        <v>24</v>
      </c>
      <c r="T11" s="478">
        <f t="shared" si="1"/>
        <v>345</v>
      </c>
      <c r="U11" s="478">
        <f t="shared" si="1"/>
        <v>3</v>
      </c>
      <c r="V11" s="478">
        <f t="shared" si="1"/>
        <v>321</v>
      </c>
      <c r="W11" s="478">
        <f t="shared" si="1"/>
        <v>7</v>
      </c>
      <c r="X11" s="478">
        <f t="shared" si="1"/>
        <v>16</v>
      </c>
      <c r="Y11" s="478">
        <f t="shared" si="1"/>
        <v>1537</v>
      </c>
      <c r="Z11" s="478">
        <f t="shared" si="1"/>
        <v>29520</v>
      </c>
      <c r="AA11" s="478">
        <f t="shared" si="1"/>
        <v>625</v>
      </c>
      <c r="AB11" s="478">
        <f t="shared" si="1"/>
        <v>18331</v>
      </c>
    </row>
    <row r="12" spans="1:52" s="76" customFormat="1" ht="15" customHeight="1">
      <c r="A12" s="291" t="s">
        <v>340</v>
      </c>
      <c r="B12" s="327"/>
      <c r="C12" s="481">
        <f aca="true" t="shared" si="2" ref="C12:H12">100*(C11-C10)/C10</f>
        <v>-2.0384615384615383</v>
      </c>
      <c r="D12" s="481">
        <f t="shared" si="2"/>
        <v>-6.34632339975313</v>
      </c>
      <c r="E12" s="481">
        <f t="shared" si="2"/>
        <v>-7.6923076923076925</v>
      </c>
      <c r="F12" s="479">
        <f t="shared" si="2"/>
        <v>-25</v>
      </c>
      <c r="G12" s="481">
        <f t="shared" si="2"/>
        <v>-2.0100502512562812</v>
      </c>
      <c r="H12" s="481">
        <f t="shared" si="2"/>
        <v>-6.314692478892147</v>
      </c>
      <c r="I12" s="481"/>
      <c r="J12" s="481"/>
      <c r="K12" s="479">
        <f>100*(K11-K10)/K10</f>
        <v>-66.66666666666667</v>
      </c>
      <c r="L12" s="479">
        <f>100*(L11-L10)/L10</f>
        <v>-87.27272727272727</v>
      </c>
      <c r="M12" s="481"/>
      <c r="N12" s="481"/>
      <c r="O12" s="481">
        <f>100*(O11-O10)/O10</f>
        <v>2.5641025641025643</v>
      </c>
      <c r="P12" s="481">
        <f>100*(P11-P10)/P10</f>
        <v>7.136150234741784</v>
      </c>
      <c r="Q12" s="479">
        <f aca="true" t="shared" si="3" ref="Q12:AB12">100*(Q11-Q10)/Q10</f>
        <v>-13.131313131313131</v>
      </c>
      <c r="R12" s="479">
        <f t="shared" si="3"/>
        <v>-51.74594050869378</v>
      </c>
      <c r="S12" s="481">
        <f t="shared" si="3"/>
        <v>0</v>
      </c>
      <c r="T12" s="481">
        <f t="shared" si="3"/>
        <v>39.11290322580645</v>
      </c>
      <c r="U12" s="481">
        <f t="shared" si="3"/>
        <v>50</v>
      </c>
      <c r="V12" s="481">
        <f t="shared" si="3"/>
        <v>3.883495145631068</v>
      </c>
      <c r="W12" s="479">
        <f t="shared" si="3"/>
        <v>-22.22222222222222</v>
      </c>
      <c r="X12" s="479">
        <f t="shared" si="3"/>
        <v>-23.80952380952381</v>
      </c>
      <c r="Y12" s="481">
        <f t="shared" si="3"/>
        <v>-0.38885288399222295</v>
      </c>
      <c r="Z12" s="481">
        <f t="shared" si="3"/>
        <v>-1.0027163888795734</v>
      </c>
      <c r="AA12" s="481">
        <f t="shared" si="3"/>
        <v>-0.9508716323296355</v>
      </c>
      <c r="AB12" s="481">
        <f t="shared" si="3"/>
        <v>1.0640643951924138</v>
      </c>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row>
    <row r="13" spans="1:28" s="76" customFormat="1" ht="15" customHeight="1">
      <c r="A13" s="100"/>
      <c r="B13" s="98"/>
      <c r="C13" s="494"/>
      <c r="D13" s="494"/>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row>
    <row r="14" spans="1:28" s="144" customFormat="1" ht="15" customHeight="1">
      <c r="A14" s="273" t="s">
        <v>83</v>
      </c>
      <c r="B14" s="274"/>
      <c r="C14" s="483">
        <f>SUM(C15:C22,C24,C27,C33,C43,C50,C56,C64,C70)</f>
        <v>2547</v>
      </c>
      <c r="D14" s="483">
        <f>SUM(D15:D22,D24,D27,D33,D43,D50,D56,D64,D70)</f>
        <v>53111</v>
      </c>
      <c r="E14" s="483">
        <f>SUM(E15:E22,E24,E27,E33,E43,E50,E56,E64,E70)</f>
        <v>12</v>
      </c>
      <c r="F14" s="483">
        <f>SUM(F15:F22,F24,F27,F33,F43,F50,F56,F64,F70)</f>
        <v>72</v>
      </c>
      <c r="G14" s="483">
        <f>SUM(I14,K14,M14,O14,Q14,S14,U14,W14,Y14,AA14)</f>
        <v>2535</v>
      </c>
      <c r="H14" s="483">
        <f>SUM(J14,L14,N14,P14,R14,T14,V14,X14,Z14,AB14)</f>
        <v>53039</v>
      </c>
      <c r="I14" s="484" t="s">
        <v>366</v>
      </c>
      <c r="J14" s="484" t="s">
        <v>366</v>
      </c>
      <c r="K14" s="483">
        <f>SUM(K15:K22,K24,K27,K33,K43,K50,K56,K64,K70)</f>
        <v>1</v>
      </c>
      <c r="L14" s="483">
        <f>SUM(L15:L22,L24,L27,L33,L43,L50,L56,L64,L70)</f>
        <v>7</v>
      </c>
      <c r="M14" s="484" t="s">
        <v>402</v>
      </c>
      <c r="N14" s="484" t="s">
        <v>366</v>
      </c>
      <c r="O14" s="483">
        <f>SUM(O15:O22,O24,O27,O33,O43,O50,O56,O64,O70)</f>
        <v>80</v>
      </c>
      <c r="P14" s="483">
        <f>SUM(P15:P22,P24,P27,P33,P43,P50,P56,P64,P70)</f>
        <v>1141</v>
      </c>
      <c r="Q14" s="483">
        <f aca="true" t="shared" si="4" ref="Q14:AB14">SUM(Q15:Q22,Q24,Q27,Q33,Q43,Q50,Q56,Q64,Q70)</f>
        <v>258</v>
      </c>
      <c r="R14" s="483">
        <f t="shared" si="4"/>
        <v>3358</v>
      </c>
      <c r="S14" s="483">
        <f t="shared" si="4"/>
        <v>24</v>
      </c>
      <c r="T14" s="483">
        <f t="shared" si="4"/>
        <v>345</v>
      </c>
      <c r="U14" s="483">
        <f t="shared" si="4"/>
        <v>3</v>
      </c>
      <c r="V14" s="483">
        <f t="shared" si="4"/>
        <v>321</v>
      </c>
      <c r="W14" s="483">
        <f t="shared" si="4"/>
        <v>7</v>
      </c>
      <c r="X14" s="483">
        <f t="shared" si="4"/>
        <v>16</v>
      </c>
      <c r="Y14" s="483">
        <f t="shared" si="4"/>
        <v>1537</v>
      </c>
      <c r="Z14" s="483">
        <f t="shared" si="4"/>
        <v>29520</v>
      </c>
      <c r="AA14" s="483">
        <f t="shared" si="4"/>
        <v>625</v>
      </c>
      <c r="AB14" s="483">
        <f t="shared" si="4"/>
        <v>18331</v>
      </c>
    </row>
    <row r="15" spans="1:28" s="144" customFormat="1" ht="15" customHeight="1">
      <c r="A15" s="273" t="s">
        <v>84</v>
      </c>
      <c r="B15" s="274"/>
      <c r="C15" s="483">
        <f aca="true" t="shared" si="5" ref="C15:D22">SUM(E15,G15)</f>
        <v>517</v>
      </c>
      <c r="D15" s="484">
        <f t="shared" si="5"/>
        <v>22030</v>
      </c>
      <c r="E15" s="484">
        <v>2</v>
      </c>
      <c r="F15" s="484">
        <v>26</v>
      </c>
      <c r="G15" s="483">
        <f aca="true" t="shared" si="6" ref="G15:H22">SUM(I15,K15,M15,O15,Q15,S15,U15,W15,Y15,AA15)</f>
        <v>515</v>
      </c>
      <c r="H15" s="483">
        <f t="shared" si="6"/>
        <v>22004</v>
      </c>
      <c r="I15" s="484" t="s">
        <v>366</v>
      </c>
      <c r="J15" s="484" t="s">
        <v>366</v>
      </c>
      <c r="K15" s="484">
        <v>1</v>
      </c>
      <c r="L15" s="484">
        <v>7</v>
      </c>
      <c r="M15" s="484" t="s">
        <v>366</v>
      </c>
      <c r="N15" s="484" t="s">
        <v>366</v>
      </c>
      <c r="O15" s="484">
        <v>14</v>
      </c>
      <c r="P15" s="484">
        <v>548</v>
      </c>
      <c r="Q15" s="484">
        <v>75</v>
      </c>
      <c r="R15" s="484">
        <v>1486</v>
      </c>
      <c r="S15" s="484">
        <v>12</v>
      </c>
      <c r="T15" s="484">
        <v>209</v>
      </c>
      <c r="U15" s="484">
        <v>2</v>
      </c>
      <c r="V15" s="484">
        <v>311</v>
      </c>
      <c r="W15" s="484">
        <v>4</v>
      </c>
      <c r="X15" s="484">
        <v>12</v>
      </c>
      <c r="Y15" s="484">
        <v>260</v>
      </c>
      <c r="Z15" s="484">
        <v>10803</v>
      </c>
      <c r="AA15" s="484">
        <v>147</v>
      </c>
      <c r="AB15" s="484">
        <v>8628</v>
      </c>
    </row>
    <row r="16" spans="1:28" s="144" customFormat="1" ht="15" customHeight="1">
      <c r="A16" s="273" t="s">
        <v>85</v>
      </c>
      <c r="B16" s="274"/>
      <c r="C16" s="483">
        <f t="shared" si="5"/>
        <v>144</v>
      </c>
      <c r="D16" s="484">
        <f t="shared" si="5"/>
        <v>2863</v>
      </c>
      <c r="E16" s="484" t="s">
        <v>366</v>
      </c>
      <c r="F16" s="484" t="s">
        <v>366</v>
      </c>
      <c r="G16" s="483">
        <f t="shared" si="6"/>
        <v>144</v>
      </c>
      <c r="H16" s="483">
        <f t="shared" si="6"/>
        <v>2863</v>
      </c>
      <c r="I16" s="484" t="s">
        <v>366</v>
      </c>
      <c r="J16" s="484" t="s">
        <v>366</v>
      </c>
      <c r="K16" s="484" t="s">
        <v>366</v>
      </c>
      <c r="L16" s="484" t="s">
        <v>366</v>
      </c>
      <c r="M16" s="484" t="s">
        <v>366</v>
      </c>
      <c r="N16" s="484" t="s">
        <v>389</v>
      </c>
      <c r="O16" s="484">
        <v>3</v>
      </c>
      <c r="P16" s="484">
        <v>31</v>
      </c>
      <c r="Q16" s="484">
        <v>14</v>
      </c>
      <c r="R16" s="484">
        <v>177</v>
      </c>
      <c r="S16" s="484" t="s">
        <v>389</v>
      </c>
      <c r="T16" s="484" t="s">
        <v>366</v>
      </c>
      <c r="U16" s="484" t="s">
        <v>391</v>
      </c>
      <c r="V16" s="484" t="s">
        <v>366</v>
      </c>
      <c r="W16" s="484" t="s">
        <v>389</v>
      </c>
      <c r="X16" s="484" t="s">
        <v>389</v>
      </c>
      <c r="Y16" s="484">
        <v>80</v>
      </c>
      <c r="Z16" s="484">
        <v>1848</v>
      </c>
      <c r="AA16" s="484">
        <v>47</v>
      </c>
      <c r="AB16" s="484">
        <v>807</v>
      </c>
    </row>
    <row r="17" spans="1:28" s="144" customFormat="1" ht="15" customHeight="1">
      <c r="A17" s="273" t="s">
        <v>86</v>
      </c>
      <c r="B17" s="274"/>
      <c r="C17" s="483">
        <f t="shared" si="5"/>
        <v>196</v>
      </c>
      <c r="D17" s="484">
        <f t="shared" si="5"/>
        <v>5490</v>
      </c>
      <c r="E17" s="484">
        <v>1</v>
      </c>
      <c r="F17" s="484">
        <v>1</v>
      </c>
      <c r="G17" s="483">
        <f t="shared" si="6"/>
        <v>195</v>
      </c>
      <c r="H17" s="483">
        <f t="shared" si="6"/>
        <v>5489</v>
      </c>
      <c r="I17" s="484" t="s">
        <v>366</v>
      </c>
      <c r="J17" s="484" t="s">
        <v>366</v>
      </c>
      <c r="K17" s="484" t="s">
        <v>391</v>
      </c>
      <c r="L17" s="484" t="s">
        <v>391</v>
      </c>
      <c r="M17" s="484" t="s">
        <v>391</v>
      </c>
      <c r="N17" s="484" t="s">
        <v>389</v>
      </c>
      <c r="O17" s="484">
        <v>2</v>
      </c>
      <c r="P17" s="484">
        <v>76</v>
      </c>
      <c r="Q17" s="484">
        <v>25</v>
      </c>
      <c r="R17" s="484">
        <v>299</v>
      </c>
      <c r="S17" s="484" t="s">
        <v>391</v>
      </c>
      <c r="T17" s="484" t="s">
        <v>391</v>
      </c>
      <c r="U17" s="484">
        <v>1</v>
      </c>
      <c r="V17" s="484">
        <v>10</v>
      </c>
      <c r="W17" s="484" t="s">
        <v>390</v>
      </c>
      <c r="X17" s="484" t="s">
        <v>391</v>
      </c>
      <c r="Y17" s="484">
        <v>117</v>
      </c>
      <c r="Z17" s="484">
        <v>2367</v>
      </c>
      <c r="AA17" s="484">
        <v>50</v>
      </c>
      <c r="AB17" s="484">
        <v>2737</v>
      </c>
    </row>
    <row r="18" spans="1:28" s="144" customFormat="1" ht="15" customHeight="1">
      <c r="A18" s="273" t="s">
        <v>87</v>
      </c>
      <c r="B18" s="274"/>
      <c r="C18" s="483">
        <f t="shared" si="5"/>
        <v>124</v>
      </c>
      <c r="D18" s="484">
        <f t="shared" si="5"/>
        <v>1843</v>
      </c>
      <c r="E18" s="484" t="s">
        <v>390</v>
      </c>
      <c r="F18" s="484" t="s">
        <v>389</v>
      </c>
      <c r="G18" s="483">
        <f t="shared" si="6"/>
        <v>124</v>
      </c>
      <c r="H18" s="483">
        <f t="shared" si="6"/>
        <v>1843</v>
      </c>
      <c r="I18" s="484" t="s">
        <v>396</v>
      </c>
      <c r="J18" s="484" t="s">
        <v>396</v>
      </c>
      <c r="K18" s="484" t="s">
        <v>389</v>
      </c>
      <c r="L18" s="484" t="s">
        <v>390</v>
      </c>
      <c r="M18" s="484" t="s">
        <v>389</v>
      </c>
      <c r="N18" s="484" t="s">
        <v>391</v>
      </c>
      <c r="O18" s="484">
        <v>2</v>
      </c>
      <c r="P18" s="484">
        <v>26</v>
      </c>
      <c r="Q18" s="484">
        <v>10</v>
      </c>
      <c r="R18" s="484">
        <v>115</v>
      </c>
      <c r="S18" s="484" t="s">
        <v>366</v>
      </c>
      <c r="T18" s="484" t="s">
        <v>366</v>
      </c>
      <c r="U18" s="484" t="s">
        <v>366</v>
      </c>
      <c r="V18" s="484" t="s">
        <v>366</v>
      </c>
      <c r="W18" s="484" t="s">
        <v>366</v>
      </c>
      <c r="X18" s="484" t="s">
        <v>366</v>
      </c>
      <c r="Y18" s="484">
        <v>75</v>
      </c>
      <c r="Z18" s="484">
        <v>1047</v>
      </c>
      <c r="AA18" s="484">
        <v>37</v>
      </c>
      <c r="AB18" s="484">
        <v>655</v>
      </c>
    </row>
    <row r="19" spans="1:28" s="144" customFormat="1" ht="15" customHeight="1">
      <c r="A19" s="273" t="s">
        <v>88</v>
      </c>
      <c r="B19" s="274"/>
      <c r="C19" s="483">
        <f t="shared" si="5"/>
        <v>111</v>
      </c>
      <c r="D19" s="484">
        <f t="shared" si="5"/>
        <v>1381</v>
      </c>
      <c r="E19" s="484">
        <v>1</v>
      </c>
      <c r="F19" s="484">
        <v>1</v>
      </c>
      <c r="G19" s="483">
        <f t="shared" si="6"/>
        <v>110</v>
      </c>
      <c r="H19" s="483">
        <f t="shared" si="6"/>
        <v>1380</v>
      </c>
      <c r="I19" s="484" t="s">
        <v>394</v>
      </c>
      <c r="J19" s="484" t="s">
        <v>395</v>
      </c>
      <c r="K19" s="484" t="s">
        <v>396</v>
      </c>
      <c r="L19" s="484" t="s">
        <v>396</v>
      </c>
      <c r="M19" s="484" t="s">
        <v>396</v>
      </c>
      <c r="N19" s="484" t="s">
        <v>396</v>
      </c>
      <c r="O19" s="484">
        <v>5</v>
      </c>
      <c r="P19" s="484">
        <v>28</v>
      </c>
      <c r="Q19" s="484">
        <v>11</v>
      </c>
      <c r="R19" s="484">
        <v>96</v>
      </c>
      <c r="S19" s="484" t="s">
        <v>394</v>
      </c>
      <c r="T19" s="484" t="s">
        <v>366</v>
      </c>
      <c r="U19" s="484" t="s">
        <v>366</v>
      </c>
      <c r="V19" s="484" t="s">
        <v>366</v>
      </c>
      <c r="W19" s="484" t="s">
        <v>391</v>
      </c>
      <c r="X19" s="484" t="s">
        <v>390</v>
      </c>
      <c r="Y19" s="484">
        <v>67</v>
      </c>
      <c r="Z19" s="484">
        <v>900</v>
      </c>
      <c r="AA19" s="484">
        <v>27</v>
      </c>
      <c r="AB19" s="484">
        <v>356</v>
      </c>
    </row>
    <row r="20" spans="1:28" s="144" customFormat="1" ht="15" customHeight="1">
      <c r="A20" s="273" t="s">
        <v>89</v>
      </c>
      <c r="B20" s="274"/>
      <c r="C20" s="483">
        <f t="shared" si="5"/>
        <v>119</v>
      </c>
      <c r="D20" s="484">
        <f t="shared" si="5"/>
        <v>2431</v>
      </c>
      <c r="E20" s="484">
        <v>1</v>
      </c>
      <c r="F20" s="484">
        <v>1</v>
      </c>
      <c r="G20" s="483">
        <f t="shared" si="6"/>
        <v>118</v>
      </c>
      <c r="H20" s="483">
        <f t="shared" si="6"/>
        <v>2430</v>
      </c>
      <c r="I20" s="484" t="s">
        <v>391</v>
      </c>
      <c r="J20" s="484" t="s">
        <v>391</v>
      </c>
      <c r="K20" s="484" t="s">
        <v>399</v>
      </c>
      <c r="L20" s="484" t="s">
        <v>366</v>
      </c>
      <c r="M20" s="484" t="s">
        <v>394</v>
      </c>
      <c r="N20" s="484" t="s">
        <v>391</v>
      </c>
      <c r="O20" s="484">
        <v>3</v>
      </c>
      <c r="P20" s="484">
        <v>55</v>
      </c>
      <c r="Q20" s="484">
        <v>12</v>
      </c>
      <c r="R20" s="484">
        <v>170</v>
      </c>
      <c r="S20" s="484" t="s">
        <v>391</v>
      </c>
      <c r="T20" s="484" t="s">
        <v>399</v>
      </c>
      <c r="U20" s="484" t="s">
        <v>389</v>
      </c>
      <c r="V20" s="484" t="s">
        <v>396</v>
      </c>
      <c r="W20" s="484">
        <v>1</v>
      </c>
      <c r="X20" s="484">
        <v>1</v>
      </c>
      <c r="Y20" s="484">
        <v>75</v>
      </c>
      <c r="Z20" s="484">
        <v>1700</v>
      </c>
      <c r="AA20" s="484">
        <v>27</v>
      </c>
      <c r="AB20" s="484">
        <v>504</v>
      </c>
    </row>
    <row r="21" spans="1:28" s="144" customFormat="1" ht="15" customHeight="1">
      <c r="A21" s="273" t="s">
        <v>90</v>
      </c>
      <c r="B21" s="274"/>
      <c r="C21" s="483">
        <f t="shared" si="5"/>
        <v>85</v>
      </c>
      <c r="D21" s="484">
        <f t="shared" si="5"/>
        <v>1370</v>
      </c>
      <c r="E21" s="484" t="s">
        <v>396</v>
      </c>
      <c r="F21" s="484" t="s">
        <v>396</v>
      </c>
      <c r="G21" s="483">
        <f t="shared" si="6"/>
        <v>85</v>
      </c>
      <c r="H21" s="483">
        <f t="shared" si="6"/>
        <v>1370</v>
      </c>
      <c r="I21" s="484" t="s">
        <v>396</v>
      </c>
      <c r="J21" s="484" t="s">
        <v>396</v>
      </c>
      <c r="K21" s="484" t="s">
        <v>396</v>
      </c>
      <c r="L21" s="484" t="s">
        <v>396</v>
      </c>
      <c r="M21" s="484" t="s">
        <v>396</v>
      </c>
      <c r="N21" s="484" t="s">
        <v>396</v>
      </c>
      <c r="O21" s="484">
        <v>2</v>
      </c>
      <c r="P21" s="484">
        <v>14</v>
      </c>
      <c r="Q21" s="484">
        <v>6</v>
      </c>
      <c r="R21" s="484">
        <v>72</v>
      </c>
      <c r="S21" s="484">
        <v>2</v>
      </c>
      <c r="T21" s="484">
        <v>31</v>
      </c>
      <c r="U21" s="484" t="s">
        <v>396</v>
      </c>
      <c r="V21" s="484" t="s">
        <v>396</v>
      </c>
      <c r="W21" s="484" t="s">
        <v>396</v>
      </c>
      <c r="X21" s="484" t="s">
        <v>396</v>
      </c>
      <c r="Y21" s="484">
        <v>58</v>
      </c>
      <c r="Z21" s="484">
        <v>889</v>
      </c>
      <c r="AA21" s="484">
        <v>17</v>
      </c>
      <c r="AB21" s="484">
        <v>364</v>
      </c>
    </row>
    <row r="22" spans="1:28" s="144" customFormat="1" ht="15" customHeight="1">
      <c r="A22" s="273" t="s">
        <v>91</v>
      </c>
      <c r="B22" s="274"/>
      <c r="C22" s="483">
        <f t="shared" si="5"/>
        <v>113</v>
      </c>
      <c r="D22" s="484">
        <f t="shared" si="5"/>
        <v>1923</v>
      </c>
      <c r="E22" s="484" t="s">
        <v>396</v>
      </c>
      <c r="F22" s="484" t="s">
        <v>396</v>
      </c>
      <c r="G22" s="483">
        <f t="shared" si="6"/>
        <v>113</v>
      </c>
      <c r="H22" s="483">
        <f t="shared" si="6"/>
        <v>1923</v>
      </c>
      <c r="I22" s="484" t="s">
        <v>396</v>
      </c>
      <c r="J22" s="484" t="s">
        <v>396</v>
      </c>
      <c r="K22" s="484" t="s">
        <v>396</v>
      </c>
      <c r="L22" s="484" t="s">
        <v>396</v>
      </c>
      <c r="M22" s="484" t="s">
        <v>396</v>
      </c>
      <c r="N22" s="484" t="s">
        <v>396</v>
      </c>
      <c r="O22" s="484">
        <v>6</v>
      </c>
      <c r="P22" s="484">
        <v>35</v>
      </c>
      <c r="Q22" s="484">
        <v>8</v>
      </c>
      <c r="R22" s="484">
        <v>114</v>
      </c>
      <c r="S22" s="484" t="s">
        <v>396</v>
      </c>
      <c r="T22" s="484" t="s">
        <v>396</v>
      </c>
      <c r="U22" s="484" t="s">
        <v>396</v>
      </c>
      <c r="V22" s="484" t="s">
        <v>396</v>
      </c>
      <c r="W22" s="484" t="s">
        <v>396</v>
      </c>
      <c r="X22" s="484" t="s">
        <v>396</v>
      </c>
      <c r="Y22" s="484">
        <v>76</v>
      </c>
      <c r="Z22" s="484">
        <v>1283</v>
      </c>
      <c r="AA22" s="484">
        <v>23</v>
      </c>
      <c r="AB22" s="484">
        <v>491</v>
      </c>
    </row>
    <row r="23" spans="1:28" s="144" customFormat="1" ht="15" customHeight="1">
      <c r="A23" s="152"/>
      <c r="B23" s="153"/>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row>
    <row r="24" spans="1:28" s="144" customFormat="1" ht="15" customHeight="1">
      <c r="A24" s="273" t="s">
        <v>92</v>
      </c>
      <c r="B24" s="274"/>
      <c r="C24" s="483">
        <f>SUM(C25)</f>
        <v>36</v>
      </c>
      <c r="D24" s="483">
        <f>SUM(D25)</f>
        <v>577</v>
      </c>
      <c r="E24" s="484" t="s">
        <v>396</v>
      </c>
      <c r="F24" s="484" t="s">
        <v>396</v>
      </c>
      <c r="G24" s="483">
        <f>SUM(G25)</f>
        <v>36</v>
      </c>
      <c r="H24" s="483">
        <f>SUM(H25)</f>
        <v>577</v>
      </c>
      <c r="I24" s="484" t="s">
        <v>396</v>
      </c>
      <c r="J24" s="484" t="s">
        <v>396</v>
      </c>
      <c r="K24" s="484" t="s">
        <v>396</v>
      </c>
      <c r="L24" s="484" t="s">
        <v>396</v>
      </c>
      <c r="M24" s="484" t="s">
        <v>396</v>
      </c>
      <c r="N24" s="484" t="s">
        <v>396</v>
      </c>
      <c r="O24" s="484">
        <f aca="true" t="shared" si="7" ref="O24:T24">SUM(O25)</f>
        <v>2</v>
      </c>
      <c r="P24" s="484">
        <f t="shared" si="7"/>
        <v>11</v>
      </c>
      <c r="Q24" s="484">
        <f t="shared" si="7"/>
        <v>3</v>
      </c>
      <c r="R24" s="484">
        <f t="shared" si="7"/>
        <v>30</v>
      </c>
      <c r="S24" s="484">
        <f t="shared" si="7"/>
        <v>1</v>
      </c>
      <c r="T24" s="484">
        <f t="shared" si="7"/>
        <v>12</v>
      </c>
      <c r="U24" s="484" t="s">
        <v>396</v>
      </c>
      <c r="V24" s="484" t="s">
        <v>396</v>
      </c>
      <c r="W24" s="484" t="s">
        <v>396</v>
      </c>
      <c r="X24" s="484" t="s">
        <v>396</v>
      </c>
      <c r="Y24" s="484">
        <f>SUM(Y25)</f>
        <v>23</v>
      </c>
      <c r="Z24" s="484">
        <f>SUM(Z25)</f>
        <v>401</v>
      </c>
      <c r="AA24" s="484">
        <f>SUM(AA25)</f>
        <v>7</v>
      </c>
      <c r="AB24" s="484">
        <f>SUM(AB25)</f>
        <v>123</v>
      </c>
    </row>
    <row r="25" spans="1:28" ht="15" customHeight="1">
      <c r="A25" s="14"/>
      <c r="B25" s="49" t="s">
        <v>93</v>
      </c>
      <c r="C25" s="486">
        <f>SUM(E25,G25)</f>
        <v>36</v>
      </c>
      <c r="D25" s="487">
        <f>SUM(F25,H25)</f>
        <v>577</v>
      </c>
      <c r="E25" s="487" t="s">
        <v>396</v>
      </c>
      <c r="F25" s="487" t="s">
        <v>396</v>
      </c>
      <c r="G25" s="478">
        <f>SUM(I25,K25,M25,O25,Q25,S25,U25,W25,Y25,AA25)</f>
        <v>36</v>
      </c>
      <c r="H25" s="478">
        <f>SUM(J25,L25,N25,P25,R25,T25,V25,X25,Z25,AB25)</f>
        <v>577</v>
      </c>
      <c r="I25" s="487" t="s">
        <v>396</v>
      </c>
      <c r="J25" s="487" t="s">
        <v>396</v>
      </c>
      <c r="K25" s="487" t="s">
        <v>396</v>
      </c>
      <c r="L25" s="487" t="s">
        <v>396</v>
      </c>
      <c r="M25" s="487" t="s">
        <v>396</v>
      </c>
      <c r="N25" s="487" t="s">
        <v>396</v>
      </c>
      <c r="O25" s="487">
        <v>2</v>
      </c>
      <c r="P25" s="487">
        <v>11</v>
      </c>
      <c r="Q25" s="487">
        <v>3</v>
      </c>
      <c r="R25" s="487">
        <v>30</v>
      </c>
      <c r="S25" s="487">
        <v>1</v>
      </c>
      <c r="T25" s="487">
        <v>12</v>
      </c>
      <c r="U25" s="487" t="s">
        <v>396</v>
      </c>
      <c r="V25" s="487" t="s">
        <v>396</v>
      </c>
      <c r="W25" s="487" t="s">
        <v>396</v>
      </c>
      <c r="X25" s="487" t="s">
        <v>396</v>
      </c>
      <c r="Y25" s="487">
        <v>23</v>
      </c>
      <c r="Z25" s="487">
        <v>401</v>
      </c>
      <c r="AA25" s="487">
        <v>7</v>
      </c>
      <c r="AB25" s="487">
        <v>123</v>
      </c>
    </row>
    <row r="26" spans="1:28" ht="15" customHeight="1">
      <c r="A26" s="14"/>
      <c r="B26" s="49"/>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row>
    <row r="27" spans="1:28" s="144" customFormat="1" ht="15" customHeight="1">
      <c r="A27" s="273" t="s">
        <v>94</v>
      </c>
      <c r="B27" s="274"/>
      <c r="C27" s="483">
        <f>SUM(C28:C31)</f>
        <v>142</v>
      </c>
      <c r="D27" s="483">
        <f>SUM(D28:D31)</f>
        <v>1354</v>
      </c>
      <c r="E27" s="484" t="s">
        <v>396</v>
      </c>
      <c r="F27" s="484" t="s">
        <v>396</v>
      </c>
      <c r="G27" s="483">
        <f>SUM(G28:G31)</f>
        <v>142</v>
      </c>
      <c r="H27" s="483">
        <f>SUM(H28:H31)</f>
        <v>1354</v>
      </c>
      <c r="I27" s="484" t="s">
        <v>396</v>
      </c>
      <c r="J27" s="484" t="s">
        <v>396</v>
      </c>
      <c r="K27" s="484" t="s">
        <v>396</v>
      </c>
      <c r="L27" s="484" t="s">
        <v>396</v>
      </c>
      <c r="M27" s="484" t="s">
        <v>396</v>
      </c>
      <c r="N27" s="484" t="s">
        <v>396</v>
      </c>
      <c r="O27" s="484">
        <f aca="true" t="shared" si="8" ref="O27:T27">SUM(O28:O31)</f>
        <v>5</v>
      </c>
      <c r="P27" s="484">
        <f t="shared" si="8"/>
        <v>21</v>
      </c>
      <c r="Q27" s="484">
        <f t="shared" si="8"/>
        <v>10</v>
      </c>
      <c r="R27" s="484">
        <f t="shared" si="8"/>
        <v>90</v>
      </c>
      <c r="S27" s="484">
        <f t="shared" si="8"/>
        <v>1</v>
      </c>
      <c r="T27" s="484">
        <f t="shared" si="8"/>
        <v>10</v>
      </c>
      <c r="U27" s="484" t="s">
        <v>396</v>
      </c>
      <c r="V27" s="484" t="s">
        <v>396</v>
      </c>
      <c r="W27" s="484">
        <f aca="true" t="shared" si="9" ref="W27:AB27">SUM(W28:W31)</f>
        <v>1</v>
      </c>
      <c r="X27" s="484">
        <f t="shared" si="9"/>
        <v>1</v>
      </c>
      <c r="Y27" s="484">
        <f t="shared" si="9"/>
        <v>100</v>
      </c>
      <c r="Z27" s="484">
        <f t="shared" si="9"/>
        <v>848</v>
      </c>
      <c r="AA27" s="484">
        <f t="shared" si="9"/>
        <v>25</v>
      </c>
      <c r="AB27" s="484">
        <f t="shared" si="9"/>
        <v>384</v>
      </c>
    </row>
    <row r="28" spans="1:28" ht="15" customHeight="1">
      <c r="A28" s="14"/>
      <c r="B28" s="49" t="s">
        <v>95</v>
      </c>
      <c r="C28" s="486">
        <f aca="true" t="shared" si="10" ref="C28:D31">SUM(E28,G28)</f>
        <v>48</v>
      </c>
      <c r="D28" s="487">
        <f t="shared" si="10"/>
        <v>444</v>
      </c>
      <c r="E28" s="487" t="s">
        <v>396</v>
      </c>
      <c r="F28" s="487" t="s">
        <v>396</v>
      </c>
      <c r="G28" s="478">
        <f aca="true" t="shared" si="11" ref="G28:H31">SUM(I28,K28,M28,O28,Q28,S28,U28,W28,Y28,AA28)</f>
        <v>48</v>
      </c>
      <c r="H28" s="478">
        <f t="shared" si="11"/>
        <v>444</v>
      </c>
      <c r="I28" s="487" t="s">
        <v>396</v>
      </c>
      <c r="J28" s="487" t="s">
        <v>396</v>
      </c>
      <c r="K28" s="487" t="s">
        <v>396</v>
      </c>
      <c r="L28" s="487" t="s">
        <v>396</v>
      </c>
      <c r="M28" s="487" t="s">
        <v>396</v>
      </c>
      <c r="N28" s="487" t="s">
        <v>396</v>
      </c>
      <c r="O28" s="487">
        <v>1</v>
      </c>
      <c r="P28" s="487">
        <v>6</v>
      </c>
      <c r="Q28" s="487">
        <v>3</v>
      </c>
      <c r="R28" s="487">
        <v>33</v>
      </c>
      <c r="S28" s="487" t="s">
        <v>396</v>
      </c>
      <c r="T28" s="487" t="s">
        <v>396</v>
      </c>
      <c r="U28" s="487" t="s">
        <v>396</v>
      </c>
      <c r="V28" s="487" t="s">
        <v>396</v>
      </c>
      <c r="W28" s="487" t="s">
        <v>396</v>
      </c>
      <c r="X28" s="487" t="s">
        <v>396</v>
      </c>
      <c r="Y28" s="487">
        <v>38</v>
      </c>
      <c r="Z28" s="487">
        <v>297</v>
      </c>
      <c r="AA28" s="487">
        <v>6</v>
      </c>
      <c r="AB28" s="487">
        <v>108</v>
      </c>
    </row>
    <row r="29" spans="1:28" ht="15" customHeight="1">
      <c r="A29" s="14"/>
      <c r="B29" s="49" t="s">
        <v>96</v>
      </c>
      <c r="C29" s="486">
        <f t="shared" si="10"/>
        <v>29</v>
      </c>
      <c r="D29" s="487">
        <f t="shared" si="10"/>
        <v>456</v>
      </c>
      <c r="E29" s="487" t="s">
        <v>396</v>
      </c>
      <c r="F29" s="487" t="s">
        <v>396</v>
      </c>
      <c r="G29" s="478">
        <f t="shared" si="11"/>
        <v>29</v>
      </c>
      <c r="H29" s="478">
        <f t="shared" si="11"/>
        <v>456</v>
      </c>
      <c r="I29" s="487" t="s">
        <v>396</v>
      </c>
      <c r="J29" s="487" t="s">
        <v>396</v>
      </c>
      <c r="K29" s="487" t="s">
        <v>396</v>
      </c>
      <c r="L29" s="487" t="s">
        <v>396</v>
      </c>
      <c r="M29" s="487" t="s">
        <v>396</v>
      </c>
      <c r="N29" s="487" t="s">
        <v>396</v>
      </c>
      <c r="O29" s="487">
        <v>2</v>
      </c>
      <c r="P29" s="487">
        <v>8</v>
      </c>
      <c r="Q29" s="487">
        <v>3</v>
      </c>
      <c r="R29" s="487">
        <v>27</v>
      </c>
      <c r="S29" s="487" t="s">
        <v>396</v>
      </c>
      <c r="T29" s="487" t="s">
        <v>396</v>
      </c>
      <c r="U29" s="487" t="s">
        <v>396</v>
      </c>
      <c r="V29" s="487" t="s">
        <v>396</v>
      </c>
      <c r="W29" s="487">
        <v>1</v>
      </c>
      <c r="X29" s="487">
        <v>1</v>
      </c>
      <c r="Y29" s="487">
        <v>17</v>
      </c>
      <c r="Z29" s="487">
        <v>269</v>
      </c>
      <c r="AA29" s="487">
        <v>6</v>
      </c>
      <c r="AB29" s="487">
        <v>151</v>
      </c>
    </row>
    <row r="30" spans="1:28" ht="15" customHeight="1">
      <c r="A30" s="14"/>
      <c r="B30" s="49" t="s">
        <v>97</v>
      </c>
      <c r="C30" s="486">
        <f t="shared" si="10"/>
        <v>44</v>
      </c>
      <c r="D30" s="487">
        <f t="shared" si="10"/>
        <v>279</v>
      </c>
      <c r="E30" s="487" t="s">
        <v>396</v>
      </c>
      <c r="F30" s="487" t="s">
        <v>396</v>
      </c>
      <c r="G30" s="478">
        <f t="shared" si="11"/>
        <v>44</v>
      </c>
      <c r="H30" s="478">
        <f t="shared" si="11"/>
        <v>279</v>
      </c>
      <c r="I30" s="487" t="s">
        <v>396</v>
      </c>
      <c r="J30" s="487" t="s">
        <v>396</v>
      </c>
      <c r="K30" s="487" t="s">
        <v>396</v>
      </c>
      <c r="L30" s="487" t="s">
        <v>396</v>
      </c>
      <c r="M30" s="487" t="s">
        <v>396</v>
      </c>
      <c r="N30" s="487" t="s">
        <v>396</v>
      </c>
      <c r="O30" s="487">
        <v>2</v>
      </c>
      <c r="P30" s="487">
        <v>7</v>
      </c>
      <c r="Q30" s="487">
        <v>3</v>
      </c>
      <c r="R30" s="487">
        <v>27</v>
      </c>
      <c r="S30" s="487">
        <v>1</v>
      </c>
      <c r="T30" s="487">
        <v>10</v>
      </c>
      <c r="U30" s="487" t="s">
        <v>396</v>
      </c>
      <c r="V30" s="487" t="s">
        <v>396</v>
      </c>
      <c r="W30" s="487" t="s">
        <v>294</v>
      </c>
      <c r="X30" s="487" t="s">
        <v>294</v>
      </c>
      <c r="Y30" s="487">
        <v>31</v>
      </c>
      <c r="Z30" s="487">
        <v>166</v>
      </c>
      <c r="AA30" s="487">
        <v>7</v>
      </c>
      <c r="AB30" s="487">
        <v>69</v>
      </c>
    </row>
    <row r="31" spans="1:28" ht="15" customHeight="1">
      <c r="A31" s="14"/>
      <c r="B31" s="49" t="s">
        <v>98</v>
      </c>
      <c r="C31" s="486">
        <f t="shared" si="10"/>
        <v>21</v>
      </c>
      <c r="D31" s="487">
        <f t="shared" si="10"/>
        <v>175</v>
      </c>
      <c r="E31" s="487" t="s">
        <v>396</v>
      </c>
      <c r="F31" s="487" t="s">
        <v>396</v>
      </c>
      <c r="G31" s="478">
        <f t="shared" si="11"/>
        <v>21</v>
      </c>
      <c r="H31" s="478">
        <f t="shared" si="11"/>
        <v>175</v>
      </c>
      <c r="I31" s="487" t="s">
        <v>396</v>
      </c>
      <c r="J31" s="487" t="s">
        <v>396</v>
      </c>
      <c r="K31" s="487" t="s">
        <v>396</v>
      </c>
      <c r="L31" s="487" t="s">
        <v>396</v>
      </c>
      <c r="M31" s="487" t="s">
        <v>396</v>
      </c>
      <c r="N31" s="487" t="s">
        <v>396</v>
      </c>
      <c r="O31" s="487" t="s">
        <v>396</v>
      </c>
      <c r="P31" s="487" t="s">
        <v>396</v>
      </c>
      <c r="Q31" s="487">
        <v>1</v>
      </c>
      <c r="R31" s="487">
        <v>3</v>
      </c>
      <c r="S31" s="487" t="s">
        <v>396</v>
      </c>
      <c r="T31" s="487" t="s">
        <v>396</v>
      </c>
      <c r="U31" s="487" t="s">
        <v>396</v>
      </c>
      <c r="V31" s="487" t="s">
        <v>396</v>
      </c>
      <c r="W31" s="487" t="s">
        <v>396</v>
      </c>
      <c r="X31" s="487" t="s">
        <v>396</v>
      </c>
      <c r="Y31" s="487">
        <v>14</v>
      </c>
      <c r="Z31" s="487">
        <v>116</v>
      </c>
      <c r="AA31" s="487">
        <v>6</v>
      </c>
      <c r="AB31" s="487">
        <v>56</v>
      </c>
    </row>
    <row r="32" spans="1:28" ht="15" customHeight="1">
      <c r="A32" s="14"/>
      <c r="B32" s="49"/>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row>
    <row r="33" spans="1:28" s="144" customFormat="1" ht="15" customHeight="1">
      <c r="A33" s="273" t="s">
        <v>99</v>
      </c>
      <c r="B33" s="274"/>
      <c r="C33" s="483">
        <f aca="true" t="shared" si="12" ref="C33:H33">SUM(C34:C41)</f>
        <v>210</v>
      </c>
      <c r="D33" s="483">
        <f t="shared" si="12"/>
        <v>2893</v>
      </c>
      <c r="E33" s="484">
        <f t="shared" si="12"/>
        <v>3</v>
      </c>
      <c r="F33" s="484">
        <f t="shared" si="12"/>
        <v>8</v>
      </c>
      <c r="G33" s="483">
        <f t="shared" si="12"/>
        <v>207</v>
      </c>
      <c r="H33" s="483">
        <f t="shared" si="12"/>
        <v>2885</v>
      </c>
      <c r="I33" s="484" t="s">
        <v>396</v>
      </c>
      <c r="J33" s="484" t="s">
        <v>396</v>
      </c>
      <c r="K33" s="484" t="s">
        <v>396</v>
      </c>
      <c r="L33" s="484" t="s">
        <v>396</v>
      </c>
      <c r="M33" s="484" t="s">
        <v>396</v>
      </c>
      <c r="N33" s="484" t="s">
        <v>396</v>
      </c>
      <c r="O33" s="484">
        <f aca="true" t="shared" si="13" ref="O33:T33">SUM(O34:O41)</f>
        <v>7</v>
      </c>
      <c r="P33" s="484">
        <f t="shared" si="13"/>
        <v>77</v>
      </c>
      <c r="Q33" s="484">
        <f t="shared" si="13"/>
        <v>18</v>
      </c>
      <c r="R33" s="484">
        <f t="shared" si="13"/>
        <v>124</v>
      </c>
      <c r="S33" s="484">
        <f t="shared" si="13"/>
        <v>1</v>
      </c>
      <c r="T33" s="484">
        <f t="shared" si="13"/>
        <v>2</v>
      </c>
      <c r="U33" s="484" t="s">
        <v>396</v>
      </c>
      <c r="V33" s="484" t="s">
        <v>396</v>
      </c>
      <c r="W33" s="484">
        <f aca="true" t="shared" si="14" ref="W33:AB33">SUM(W34:W41)</f>
        <v>1</v>
      </c>
      <c r="X33" s="484">
        <f t="shared" si="14"/>
        <v>2</v>
      </c>
      <c r="Y33" s="484">
        <f t="shared" si="14"/>
        <v>136</v>
      </c>
      <c r="Z33" s="484">
        <f t="shared" si="14"/>
        <v>1867</v>
      </c>
      <c r="AA33" s="484">
        <f t="shared" si="14"/>
        <v>44</v>
      </c>
      <c r="AB33" s="484">
        <f t="shared" si="14"/>
        <v>813</v>
      </c>
    </row>
    <row r="34" spans="1:28" ht="15" customHeight="1">
      <c r="A34" s="14"/>
      <c r="B34" s="49" t="s">
        <v>100</v>
      </c>
      <c r="C34" s="486">
        <f aca="true" t="shared" si="15" ref="C34:D41">SUM(E34,G34)</f>
        <v>29</v>
      </c>
      <c r="D34" s="487">
        <f t="shared" si="15"/>
        <v>320</v>
      </c>
      <c r="E34" s="487" t="s">
        <v>396</v>
      </c>
      <c r="F34" s="487" t="s">
        <v>396</v>
      </c>
      <c r="G34" s="478">
        <f aca="true" t="shared" si="16" ref="G34:H41">SUM(I34,K34,M34,O34,Q34,S34,U34,W34,Y34,AA34)</f>
        <v>29</v>
      </c>
      <c r="H34" s="478">
        <f t="shared" si="16"/>
        <v>320</v>
      </c>
      <c r="I34" s="487" t="s">
        <v>396</v>
      </c>
      <c r="J34" s="487" t="s">
        <v>396</v>
      </c>
      <c r="K34" s="487" t="s">
        <v>396</v>
      </c>
      <c r="L34" s="487" t="s">
        <v>396</v>
      </c>
      <c r="M34" s="487" t="s">
        <v>396</v>
      </c>
      <c r="N34" s="487" t="s">
        <v>396</v>
      </c>
      <c r="O34" s="487">
        <v>1</v>
      </c>
      <c r="P34" s="487">
        <v>5</v>
      </c>
      <c r="Q34" s="487">
        <v>2</v>
      </c>
      <c r="R34" s="487">
        <v>27</v>
      </c>
      <c r="S34" s="487" t="s">
        <v>396</v>
      </c>
      <c r="T34" s="487" t="s">
        <v>396</v>
      </c>
      <c r="U34" s="487" t="s">
        <v>396</v>
      </c>
      <c r="V34" s="487" t="s">
        <v>396</v>
      </c>
      <c r="W34" s="487" t="s">
        <v>396</v>
      </c>
      <c r="X34" s="487" t="s">
        <v>396</v>
      </c>
      <c r="Y34" s="487">
        <v>19</v>
      </c>
      <c r="Z34" s="487">
        <v>172</v>
      </c>
      <c r="AA34" s="487">
        <v>7</v>
      </c>
      <c r="AB34" s="487">
        <v>116</v>
      </c>
    </row>
    <row r="35" spans="1:28" ht="15" customHeight="1">
      <c r="A35" s="14"/>
      <c r="B35" s="49" t="s">
        <v>101</v>
      </c>
      <c r="C35" s="486">
        <f t="shared" si="15"/>
        <v>46</v>
      </c>
      <c r="D35" s="487">
        <f t="shared" si="15"/>
        <v>798</v>
      </c>
      <c r="E35" s="484">
        <v>1</v>
      </c>
      <c r="F35" s="484">
        <v>1</v>
      </c>
      <c r="G35" s="478">
        <f t="shared" si="16"/>
        <v>45</v>
      </c>
      <c r="H35" s="478">
        <f t="shared" si="16"/>
        <v>797</v>
      </c>
      <c r="I35" s="487" t="s">
        <v>396</v>
      </c>
      <c r="J35" s="487" t="s">
        <v>396</v>
      </c>
      <c r="K35" s="487" t="s">
        <v>396</v>
      </c>
      <c r="L35" s="487" t="s">
        <v>396</v>
      </c>
      <c r="M35" s="487" t="s">
        <v>396</v>
      </c>
      <c r="N35" s="487" t="s">
        <v>396</v>
      </c>
      <c r="O35" s="487">
        <v>3</v>
      </c>
      <c r="P35" s="487">
        <v>53</v>
      </c>
      <c r="Q35" s="487">
        <v>3</v>
      </c>
      <c r="R35" s="487">
        <v>33</v>
      </c>
      <c r="S35" s="487" t="s">
        <v>396</v>
      </c>
      <c r="T35" s="487" t="s">
        <v>396</v>
      </c>
      <c r="U35" s="487" t="s">
        <v>396</v>
      </c>
      <c r="V35" s="487" t="s">
        <v>396</v>
      </c>
      <c r="W35" s="487" t="s">
        <v>396</v>
      </c>
      <c r="X35" s="487" t="s">
        <v>396</v>
      </c>
      <c r="Y35" s="487">
        <v>29</v>
      </c>
      <c r="Z35" s="487">
        <v>520</v>
      </c>
      <c r="AA35" s="487">
        <v>10</v>
      </c>
      <c r="AB35" s="487">
        <v>191</v>
      </c>
    </row>
    <row r="36" spans="1:28" ht="15" customHeight="1">
      <c r="A36" s="14"/>
      <c r="B36" s="49" t="s">
        <v>102</v>
      </c>
      <c r="C36" s="486">
        <f t="shared" si="15"/>
        <v>51</v>
      </c>
      <c r="D36" s="487">
        <f t="shared" si="15"/>
        <v>1119</v>
      </c>
      <c r="E36" s="487" t="s">
        <v>396</v>
      </c>
      <c r="F36" s="487" t="s">
        <v>396</v>
      </c>
      <c r="G36" s="478">
        <f t="shared" si="16"/>
        <v>51</v>
      </c>
      <c r="H36" s="478">
        <f t="shared" si="16"/>
        <v>1119</v>
      </c>
      <c r="I36" s="487" t="s">
        <v>396</v>
      </c>
      <c r="J36" s="487" t="s">
        <v>396</v>
      </c>
      <c r="K36" s="487" t="s">
        <v>396</v>
      </c>
      <c r="L36" s="487" t="s">
        <v>396</v>
      </c>
      <c r="M36" s="487" t="s">
        <v>396</v>
      </c>
      <c r="N36" s="487" t="s">
        <v>396</v>
      </c>
      <c r="O36" s="487">
        <v>2</v>
      </c>
      <c r="P36" s="487">
        <v>14</v>
      </c>
      <c r="Q36" s="487">
        <v>5</v>
      </c>
      <c r="R36" s="487">
        <v>21</v>
      </c>
      <c r="S36" s="487" t="s">
        <v>396</v>
      </c>
      <c r="T36" s="487" t="s">
        <v>396</v>
      </c>
      <c r="U36" s="487" t="s">
        <v>396</v>
      </c>
      <c r="V36" s="487" t="s">
        <v>396</v>
      </c>
      <c r="W36" s="487" t="s">
        <v>396</v>
      </c>
      <c r="X36" s="487" t="s">
        <v>396</v>
      </c>
      <c r="Y36" s="487">
        <v>38</v>
      </c>
      <c r="Z36" s="487">
        <v>852</v>
      </c>
      <c r="AA36" s="487">
        <v>6</v>
      </c>
      <c r="AB36" s="487">
        <v>232</v>
      </c>
    </row>
    <row r="37" spans="1:28" ht="15" customHeight="1">
      <c r="A37" s="14"/>
      <c r="B37" s="49" t="s">
        <v>103</v>
      </c>
      <c r="C37" s="486">
        <f t="shared" si="15"/>
        <v>8</v>
      </c>
      <c r="D37" s="487">
        <f t="shared" si="15"/>
        <v>80</v>
      </c>
      <c r="E37" s="487" t="s">
        <v>396</v>
      </c>
      <c r="F37" s="487" t="s">
        <v>396</v>
      </c>
      <c r="G37" s="478">
        <f t="shared" si="16"/>
        <v>8</v>
      </c>
      <c r="H37" s="478">
        <f t="shared" si="16"/>
        <v>80</v>
      </c>
      <c r="I37" s="487" t="s">
        <v>396</v>
      </c>
      <c r="J37" s="487" t="s">
        <v>396</v>
      </c>
      <c r="K37" s="487" t="s">
        <v>396</v>
      </c>
      <c r="L37" s="487" t="s">
        <v>396</v>
      </c>
      <c r="M37" s="487" t="s">
        <v>396</v>
      </c>
      <c r="N37" s="487" t="s">
        <v>396</v>
      </c>
      <c r="O37" s="487" t="s">
        <v>396</v>
      </c>
      <c r="P37" s="487" t="s">
        <v>396</v>
      </c>
      <c r="Q37" s="487">
        <v>1</v>
      </c>
      <c r="R37" s="487">
        <v>2</v>
      </c>
      <c r="S37" s="487" t="s">
        <v>396</v>
      </c>
      <c r="T37" s="487" t="s">
        <v>396</v>
      </c>
      <c r="U37" s="487" t="s">
        <v>396</v>
      </c>
      <c r="V37" s="487" t="s">
        <v>396</v>
      </c>
      <c r="W37" s="487" t="s">
        <v>396</v>
      </c>
      <c r="X37" s="487" t="s">
        <v>396</v>
      </c>
      <c r="Y37" s="487">
        <v>4</v>
      </c>
      <c r="Z37" s="487">
        <v>33</v>
      </c>
      <c r="AA37" s="487">
        <v>3</v>
      </c>
      <c r="AB37" s="487">
        <v>45</v>
      </c>
    </row>
    <row r="38" spans="1:28" ht="15" customHeight="1">
      <c r="A38" s="14"/>
      <c r="B38" s="49" t="s">
        <v>104</v>
      </c>
      <c r="C38" s="486">
        <f t="shared" si="15"/>
        <v>13</v>
      </c>
      <c r="D38" s="487">
        <f t="shared" si="15"/>
        <v>144</v>
      </c>
      <c r="E38" s="487" t="s">
        <v>396</v>
      </c>
      <c r="F38" s="487" t="s">
        <v>396</v>
      </c>
      <c r="G38" s="478">
        <f t="shared" si="16"/>
        <v>13</v>
      </c>
      <c r="H38" s="478">
        <f t="shared" si="16"/>
        <v>144</v>
      </c>
      <c r="I38" s="487" t="s">
        <v>396</v>
      </c>
      <c r="J38" s="487" t="s">
        <v>396</v>
      </c>
      <c r="K38" s="487" t="s">
        <v>396</v>
      </c>
      <c r="L38" s="487" t="s">
        <v>396</v>
      </c>
      <c r="M38" s="487" t="s">
        <v>396</v>
      </c>
      <c r="N38" s="487" t="s">
        <v>396</v>
      </c>
      <c r="O38" s="487" t="s">
        <v>396</v>
      </c>
      <c r="P38" s="487" t="s">
        <v>396</v>
      </c>
      <c r="Q38" s="487">
        <v>2</v>
      </c>
      <c r="R38" s="487">
        <v>20</v>
      </c>
      <c r="S38" s="487" t="s">
        <v>396</v>
      </c>
      <c r="T38" s="487" t="s">
        <v>396</v>
      </c>
      <c r="U38" s="487" t="s">
        <v>396</v>
      </c>
      <c r="V38" s="487" t="s">
        <v>396</v>
      </c>
      <c r="W38" s="487" t="s">
        <v>396</v>
      </c>
      <c r="X38" s="487" t="s">
        <v>396</v>
      </c>
      <c r="Y38" s="487">
        <v>7</v>
      </c>
      <c r="Z38" s="487">
        <v>61</v>
      </c>
      <c r="AA38" s="487">
        <v>4</v>
      </c>
      <c r="AB38" s="487">
        <v>63</v>
      </c>
    </row>
    <row r="39" spans="1:28" ht="15" customHeight="1">
      <c r="A39" s="14"/>
      <c r="B39" s="49" t="s">
        <v>105</v>
      </c>
      <c r="C39" s="486">
        <f t="shared" si="15"/>
        <v>21</v>
      </c>
      <c r="D39" s="487">
        <f t="shared" si="15"/>
        <v>153</v>
      </c>
      <c r="E39" s="487" t="s">
        <v>396</v>
      </c>
      <c r="F39" s="487" t="s">
        <v>396</v>
      </c>
      <c r="G39" s="478">
        <f t="shared" si="16"/>
        <v>21</v>
      </c>
      <c r="H39" s="478">
        <f t="shared" si="16"/>
        <v>153</v>
      </c>
      <c r="I39" s="487" t="s">
        <v>396</v>
      </c>
      <c r="J39" s="487" t="s">
        <v>396</v>
      </c>
      <c r="K39" s="487" t="s">
        <v>396</v>
      </c>
      <c r="L39" s="487" t="s">
        <v>396</v>
      </c>
      <c r="M39" s="487" t="s">
        <v>396</v>
      </c>
      <c r="N39" s="487" t="s">
        <v>396</v>
      </c>
      <c r="O39" s="487">
        <v>1</v>
      </c>
      <c r="P39" s="487">
        <v>5</v>
      </c>
      <c r="Q39" s="487">
        <v>2</v>
      </c>
      <c r="R39" s="487">
        <v>8</v>
      </c>
      <c r="S39" s="487" t="s">
        <v>396</v>
      </c>
      <c r="T39" s="487" t="s">
        <v>396</v>
      </c>
      <c r="U39" s="487" t="s">
        <v>396</v>
      </c>
      <c r="V39" s="487" t="s">
        <v>396</v>
      </c>
      <c r="W39" s="487">
        <v>1</v>
      </c>
      <c r="X39" s="487">
        <v>2</v>
      </c>
      <c r="Y39" s="487">
        <v>11</v>
      </c>
      <c r="Z39" s="487">
        <v>65</v>
      </c>
      <c r="AA39" s="487">
        <v>6</v>
      </c>
      <c r="AB39" s="487">
        <v>73</v>
      </c>
    </row>
    <row r="40" spans="1:28" ht="15" customHeight="1">
      <c r="A40" s="14"/>
      <c r="B40" s="49" t="s">
        <v>106</v>
      </c>
      <c r="C40" s="486">
        <f t="shared" si="15"/>
        <v>16</v>
      </c>
      <c r="D40" s="487">
        <f t="shared" si="15"/>
        <v>121</v>
      </c>
      <c r="E40" s="487" t="s">
        <v>396</v>
      </c>
      <c r="F40" s="487" t="s">
        <v>396</v>
      </c>
      <c r="G40" s="478">
        <f t="shared" si="16"/>
        <v>16</v>
      </c>
      <c r="H40" s="478">
        <f t="shared" si="16"/>
        <v>121</v>
      </c>
      <c r="I40" s="487" t="s">
        <v>396</v>
      </c>
      <c r="J40" s="487" t="s">
        <v>396</v>
      </c>
      <c r="K40" s="487" t="s">
        <v>396</v>
      </c>
      <c r="L40" s="487" t="s">
        <v>396</v>
      </c>
      <c r="M40" s="487" t="s">
        <v>396</v>
      </c>
      <c r="N40" s="487" t="s">
        <v>396</v>
      </c>
      <c r="O40" s="487" t="s">
        <v>396</v>
      </c>
      <c r="P40" s="487" t="s">
        <v>396</v>
      </c>
      <c r="Q40" s="487">
        <v>1</v>
      </c>
      <c r="R40" s="487">
        <v>2</v>
      </c>
      <c r="S40" s="487">
        <v>1</v>
      </c>
      <c r="T40" s="487">
        <v>2</v>
      </c>
      <c r="U40" s="487" t="s">
        <v>396</v>
      </c>
      <c r="V40" s="487" t="s">
        <v>396</v>
      </c>
      <c r="W40" s="487" t="s">
        <v>396</v>
      </c>
      <c r="X40" s="487" t="s">
        <v>396</v>
      </c>
      <c r="Y40" s="487">
        <v>10</v>
      </c>
      <c r="Z40" s="487">
        <v>72</v>
      </c>
      <c r="AA40" s="487">
        <v>4</v>
      </c>
      <c r="AB40" s="487">
        <v>45</v>
      </c>
    </row>
    <row r="41" spans="1:28" ht="15" customHeight="1">
      <c r="A41" s="14"/>
      <c r="B41" s="49" t="s">
        <v>107</v>
      </c>
      <c r="C41" s="486">
        <f t="shared" si="15"/>
        <v>26</v>
      </c>
      <c r="D41" s="487">
        <f t="shared" si="15"/>
        <v>158</v>
      </c>
      <c r="E41" s="484">
        <v>2</v>
      </c>
      <c r="F41" s="484">
        <v>7</v>
      </c>
      <c r="G41" s="478">
        <f t="shared" si="16"/>
        <v>24</v>
      </c>
      <c r="H41" s="478">
        <f t="shared" si="16"/>
        <v>151</v>
      </c>
      <c r="I41" s="487" t="s">
        <v>396</v>
      </c>
      <c r="J41" s="487" t="s">
        <v>396</v>
      </c>
      <c r="K41" s="487" t="s">
        <v>396</v>
      </c>
      <c r="L41" s="487" t="s">
        <v>396</v>
      </c>
      <c r="M41" s="487" t="s">
        <v>396</v>
      </c>
      <c r="N41" s="487" t="s">
        <v>396</v>
      </c>
      <c r="O41" s="487" t="s">
        <v>396</v>
      </c>
      <c r="P41" s="487" t="s">
        <v>396</v>
      </c>
      <c r="Q41" s="487">
        <v>2</v>
      </c>
      <c r="R41" s="487">
        <v>11</v>
      </c>
      <c r="S41" s="487" t="s">
        <v>396</v>
      </c>
      <c r="T41" s="487" t="s">
        <v>396</v>
      </c>
      <c r="U41" s="487" t="s">
        <v>396</v>
      </c>
      <c r="V41" s="487" t="s">
        <v>396</v>
      </c>
      <c r="W41" s="487" t="s">
        <v>396</v>
      </c>
      <c r="X41" s="487" t="s">
        <v>396</v>
      </c>
      <c r="Y41" s="487">
        <v>18</v>
      </c>
      <c r="Z41" s="487">
        <v>92</v>
      </c>
      <c r="AA41" s="487">
        <v>4</v>
      </c>
      <c r="AB41" s="487">
        <v>48</v>
      </c>
    </row>
    <row r="42" spans="1:28" ht="15" customHeight="1">
      <c r="A42" s="14"/>
      <c r="B42" s="49"/>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row>
    <row r="43" spans="1:28" s="144" customFormat="1" ht="15" customHeight="1">
      <c r="A43" s="273" t="s">
        <v>108</v>
      </c>
      <c r="B43" s="274"/>
      <c r="C43" s="483">
        <f aca="true" t="shared" si="17" ref="C43:H43">SUM(C44:C48)</f>
        <v>201</v>
      </c>
      <c r="D43" s="483">
        <f t="shared" si="17"/>
        <v>2666</v>
      </c>
      <c r="E43" s="484">
        <f t="shared" si="17"/>
        <v>1</v>
      </c>
      <c r="F43" s="484">
        <f t="shared" si="17"/>
        <v>1</v>
      </c>
      <c r="G43" s="483">
        <f t="shared" si="17"/>
        <v>200</v>
      </c>
      <c r="H43" s="483">
        <f t="shared" si="17"/>
        <v>2665</v>
      </c>
      <c r="I43" s="484" t="s">
        <v>396</v>
      </c>
      <c r="J43" s="484" t="s">
        <v>396</v>
      </c>
      <c r="K43" s="484" t="s">
        <v>396</v>
      </c>
      <c r="L43" s="484" t="s">
        <v>396</v>
      </c>
      <c r="M43" s="484" t="s">
        <v>396</v>
      </c>
      <c r="N43" s="484" t="s">
        <v>396</v>
      </c>
      <c r="O43" s="484">
        <f aca="true" t="shared" si="18" ref="O43:T43">SUM(O44:O48)</f>
        <v>9</v>
      </c>
      <c r="P43" s="484">
        <f t="shared" si="18"/>
        <v>100</v>
      </c>
      <c r="Q43" s="484">
        <f t="shared" si="18"/>
        <v>14</v>
      </c>
      <c r="R43" s="484">
        <f t="shared" si="18"/>
        <v>122</v>
      </c>
      <c r="S43" s="484">
        <f t="shared" si="18"/>
        <v>3</v>
      </c>
      <c r="T43" s="484">
        <f t="shared" si="18"/>
        <v>37</v>
      </c>
      <c r="U43" s="484" t="s">
        <v>396</v>
      </c>
      <c r="V43" s="484" t="s">
        <v>396</v>
      </c>
      <c r="W43" s="484" t="s">
        <v>396</v>
      </c>
      <c r="X43" s="484" t="s">
        <v>396</v>
      </c>
      <c r="Y43" s="484">
        <f>SUM(Y44:Y48)</f>
        <v>138</v>
      </c>
      <c r="Z43" s="484">
        <f>SUM(Z44:Z48)</f>
        <v>1734</v>
      </c>
      <c r="AA43" s="484">
        <f>SUM(AA44:AA48)</f>
        <v>36</v>
      </c>
      <c r="AB43" s="484">
        <f>SUM(AB44:AB48)</f>
        <v>672</v>
      </c>
    </row>
    <row r="44" spans="1:28" ht="15" customHeight="1">
      <c r="A44" s="14"/>
      <c r="B44" s="49" t="s">
        <v>109</v>
      </c>
      <c r="C44" s="486">
        <f aca="true" t="shared" si="19" ref="C44:D48">SUM(E44,G44)</f>
        <v>60</v>
      </c>
      <c r="D44" s="487">
        <f t="shared" si="19"/>
        <v>1105</v>
      </c>
      <c r="E44" s="484">
        <v>1</v>
      </c>
      <c r="F44" s="484">
        <v>1</v>
      </c>
      <c r="G44" s="478">
        <f aca="true" t="shared" si="20" ref="G44:H48">SUM(I44,K44,M44,O44,Q44,S44,U44,W44,Y44,AA44)</f>
        <v>59</v>
      </c>
      <c r="H44" s="478">
        <f t="shared" si="20"/>
        <v>1104</v>
      </c>
      <c r="I44" s="487" t="s">
        <v>396</v>
      </c>
      <c r="J44" s="487" t="s">
        <v>396</v>
      </c>
      <c r="K44" s="487" t="s">
        <v>396</v>
      </c>
      <c r="L44" s="487" t="s">
        <v>396</v>
      </c>
      <c r="M44" s="487" t="s">
        <v>396</v>
      </c>
      <c r="N44" s="487" t="s">
        <v>396</v>
      </c>
      <c r="O44" s="487">
        <v>2</v>
      </c>
      <c r="P44" s="487">
        <v>49</v>
      </c>
      <c r="Q44" s="487">
        <v>5</v>
      </c>
      <c r="R44" s="487">
        <v>51</v>
      </c>
      <c r="S44" s="487" t="s">
        <v>396</v>
      </c>
      <c r="T44" s="487" t="s">
        <v>396</v>
      </c>
      <c r="U44" s="487" t="s">
        <v>396</v>
      </c>
      <c r="V44" s="487" t="s">
        <v>396</v>
      </c>
      <c r="W44" s="487" t="s">
        <v>396</v>
      </c>
      <c r="X44" s="487" t="s">
        <v>396</v>
      </c>
      <c r="Y44" s="487">
        <v>43</v>
      </c>
      <c r="Z44" s="487">
        <v>805</v>
      </c>
      <c r="AA44" s="487">
        <v>9</v>
      </c>
      <c r="AB44" s="487">
        <v>199</v>
      </c>
    </row>
    <row r="45" spans="1:28" ht="15" customHeight="1">
      <c r="A45" s="14"/>
      <c r="B45" s="49" t="s">
        <v>110</v>
      </c>
      <c r="C45" s="486">
        <f t="shared" si="19"/>
        <v>29</v>
      </c>
      <c r="D45" s="487">
        <f t="shared" si="19"/>
        <v>351</v>
      </c>
      <c r="E45" s="487" t="s">
        <v>396</v>
      </c>
      <c r="F45" s="487" t="s">
        <v>396</v>
      </c>
      <c r="G45" s="478">
        <f t="shared" si="20"/>
        <v>29</v>
      </c>
      <c r="H45" s="478">
        <f t="shared" si="20"/>
        <v>351</v>
      </c>
      <c r="I45" s="487" t="s">
        <v>396</v>
      </c>
      <c r="J45" s="487" t="s">
        <v>396</v>
      </c>
      <c r="K45" s="487" t="s">
        <v>396</v>
      </c>
      <c r="L45" s="487" t="s">
        <v>396</v>
      </c>
      <c r="M45" s="487" t="s">
        <v>396</v>
      </c>
      <c r="N45" s="487" t="s">
        <v>396</v>
      </c>
      <c r="O45" s="487">
        <v>1</v>
      </c>
      <c r="P45" s="487">
        <v>9</v>
      </c>
      <c r="Q45" s="487">
        <v>3</v>
      </c>
      <c r="R45" s="487">
        <v>24</v>
      </c>
      <c r="S45" s="487">
        <v>1</v>
      </c>
      <c r="T45" s="487">
        <v>9</v>
      </c>
      <c r="U45" s="487" t="s">
        <v>396</v>
      </c>
      <c r="V45" s="487" t="s">
        <v>396</v>
      </c>
      <c r="W45" s="487" t="s">
        <v>396</v>
      </c>
      <c r="X45" s="487" t="s">
        <v>396</v>
      </c>
      <c r="Y45" s="487">
        <v>18</v>
      </c>
      <c r="Z45" s="487">
        <v>206</v>
      </c>
      <c r="AA45" s="487">
        <v>6</v>
      </c>
      <c r="AB45" s="487">
        <v>103</v>
      </c>
    </row>
    <row r="46" spans="1:28" ht="15" customHeight="1">
      <c r="A46" s="14"/>
      <c r="B46" s="49" t="s">
        <v>111</v>
      </c>
      <c r="C46" s="486">
        <f t="shared" si="19"/>
        <v>23</v>
      </c>
      <c r="D46" s="487">
        <f t="shared" si="19"/>
        <v>197</v>
      </c>
      <c r="E46" s="487" t="s">
        <v>396</v>
      </c>
      <c r="F46" s="487" t="s">
        <v>396</v>
      </c>
      <c r="G46" s="478">
        <f t="shared" si="20"/>
        <v>23</v>
      </c>
      <c r="H46" s="478">
        <f t="shared" si="20"/>
        <v>197</v>
      </c>
      <c r="I46" s="487" t="s">
        <v>396</v>
      </c>
      <c r="J46" s="487" t="s">
        <v>396</v>
      </c>
      <c r="K46" s="487" t="s">
        <v>396</v>
      </c>
      <c r="L46" s="487" t="s">
        <v>396</v>
      </c>
      <c r="M46" s="487" t="s">
        <v>396</v>
      </c>
      <c r="N46" s="487" t="s">
        <v>396</v>
      </c>
      <c r="O46" s="487">
        <v>1</v>
      </c>
      <c r="P46" s="487">
        <v>3</v>
      </c>
      <c r="Q46" s="487">
        <v>2</v>
      </c>
      <c r="R46" s="487">
        <v>7</v>
      </c>
      <c r="S46" s="487" t="s">
        <v>396</v>
      </c>
      <c r="T46" s="487" t="s">
        <v>396</v>
      </c>
      <c r="U46" s="487" t="s">
        <v>396</v>
      </c>
      <c r="V46" s="487" t="s">
        <v>396</v>
      </c>
      <c r="W46" s="487" t="s">
        <v>396</v>
      </c>
      <c r="X46" s="487" t="s">
        <v>396</v>
      </c>
      <c r="Y46" s="487">
        <v>15</v>
      </c>
      <c r="Z46" s="487">
        <v>132</v>
      </c>
      <c r="AA46" s="487">
        <v>5</v>
      </c>
      <c r="AB46" s="487">
        <v>55</v>
      </c>
    </row>
    <row r="47" spans="1:28" ht="15" customHeight="1">
      <c r="A47" s="14"/>
      <c r="B47" s="49" t="s">
        <v>112</v>
      </c>
      <c r="C47" s="486">
        <f t="shared" si="19"/>
        <v>32</v>
      </c>
      <c r="D47" s="487">
        <f t="shared" si="19"/>
        <v>452</v>
      </c>
      <c r="E47" s="487" t="s">
        <v>396</v>
      </c>
      <c r="F47" s="487" t="s">
        <v>396</v>
      </c>
      <c r="G47" s="478">
        <f t="shared" si="20"/>
        <v>32</v>
      </c>
      <c r="H47" s="478">
        <f t="shared" si="20"/>
        <v>452</v>
      </c>
      <c r="I47" s="487" t="s">
        <v>396</v>
      </c>
      <c r="J47" s="487" t="s">
        <v>396</v>
      </c>
      <c r="K47" s="487" t="s">
        <v>396</v>
      </c>
      <c r="L47" s="487" t="s">
        <v>396</v>
      </c>
      <c r="M47" s="487" t="s">
        <v>396</v>
      </c>
      <c r="N47" s="487" t="s">
        <v>396</v>
      </c>
      <c r="O47" s="487">
        <v>2</v>
      </c>
      <c r="P47" s="487">
        <v>16</v>
      </c>
      <c r="Q47" s="487">
        <v>1</v>
      </c>
      <c r="R47" s="487">
        <v>29</v>
      </c>
      <c r="S47" s="487">
        <v>1</v>
      </c>
      <c r="T47" s="487">
        <v>6</v>
      </c>
      <c r="U47" s="487" t="s">
        <v>396</v>
      </c>
      <c r="V47" s="487" t="s">
        <v>396</v>
      </c>
      <c r="W47" s="487" t="s">
        <v>396</v>
      </c>
      <c r="X47" s="487" t="s">
        <v>396</v>
      </c>
      <c r="Y47" s="487">
        <v>21</v>
      </c>
      <c r="Z47" s="487">
        <v>236</v>
      </c>
      <c r="AA47" s="487">
        <v>7</v>
      </c>
      <c r="AB47" s="487">
        <v>165</v>
      </c>
    </row>
    <row r="48" spans="1:28" ht="15" customHeight="1">
      <c r="A48" s="14"/>
      <c r="B48" s="49" t="s">
        <v>113</v>
      </c>
      <c r="C48" s="486">
        <f t="shared" si="19"/>
        <v>57</v>
      </c>
      <c r="D48" s="487">
        <f t="shared" si="19"/>
        <v>561</v>
      </c>
      <c r="E48" s="487" t="s">
        <v>396</v>
      </c>
      <c r="F48" s="487" t="s">
        <v>396</v>
      </c>
      <c r="G48" s="478">
        <f t="shared" si="20"/>
        <v>57</v>
      </c>
      <c r="H48" s="478">
        <f t="shared" si="20"/>
        <v>561</v>
      </c>
      <c r="I48" s="487" t="s">
        <v>396</v>
      </c>
      <c r="J48" s="487" t="s">
        <v>396</v>
      </c>
      <c r="K48" s="487" t="s">
        <v>396</v>
      </c>
      <c r="L48" s="487" t="s">
        <v>396</v>
      </c>
      <c r="M48" s="487" t="s">
        <v>396</v>
      </c>
      <c r="N48" s="487" t="s">
        <v>396</v>
      </c>
      <c r="O48" s="487">
        <v>3</v>
      </c>
      <c r="P48" s="487">
        <v>23</v>
      </c>
      <c r="Q48" s="487">
        <v>3</v>
      </c>
      <c r="R48" s="487">
        <v>11</v>
      </c>
      <c r="S48" s="487">
        <v>1</v>
      </c>
      <c r="T48" s="487">
        <v>22</v>
      </c>
      <c r="U48" s="487" t="s">
        <v>396</v>
      </c>
      <c r="V48" s="487" t="s">
        <v>396</v>
      </c>
      <c r="W48" s="487" t="s">
        <v>396</v>
      </c>
      <c r="X48" s="487" t="s">
        <v>396</v>
      </c>
      <c r="Y48" s="487">
        <v>41</v>
      </c>
      <c r="Z48" s="487">
        <v>355</v>
      </c>
      <c r="AA48" s="487">
        <v>9</v>
      </c>
      <c r="AB48" s="487">
        <v>150</v>
      </c>
    </row>
    <row r="49" spans="1:28" ht="15" customHeight="1">
      <c r="A49" s="14"/>
      <c r="B49" s="49"/>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row>
    <row r="50" spans="1:28" s="144" customFormat="1" ht="15" customHeight="1">
      <c r="A50" s="273" t="s">
        <v>114</v>
      </c>
      <c r="B50" s="274"/>
      <c r="C50" s="483">
        <f aca="true" t="shared" si="21" ref="C50:H50">SUM(C51:C54)</f>
        <v>134</v>
      </c>
      <c r="D50" s="483">
        <f t="shared" si="21"/>
        <v>1728</v>
      </c>
      <c r="E50" s="484">
        <f t="shared" si="21"/>
        <v>1</v>
      </c>
      <c r="F50" s="484">
        <f t="shared" si="21"/>
        <v>10</v>
      </c>
      <c r="G50" s="483">
        <f t="shared" si="21"/>
        <v>133</v>
      </c>
      <c r="H50" s="483">
        <f t="shared" si="21"/>
        <v>1718</v>
      </c>
      <c r="I50" s="484" t="s">
        <v>396</v>
      </c>
      <c r="J50" s="484" t="s">
        <v>396</v>
      </c>
      <c r="K50" s="484" t="s">
        <v>396</v>
      </c>
      <c r="L50" s="484" t="s">
        <v>396</v>
      </c>
      <c r="M50" s="484" t="s">
        <v>396</v>
      </c>
      <c r="N50" s="484" t="s">
        <v>396</v>
      </c>
      <c r="O50" s="484">
        <f aca="true" t="shared" si="22" ref="O50:T50">SUM(O51:O54)</f>
        <v>4</v>
      </c>
      <c r="P50" s="484">
        <f t="shared" si="22"/>
        <v>53</v>
      </c>
      <c r="Q50" s="484">
        <f t="shared" si="22"/>
        <v>14</v>
      </c>
      <c r="R50" s="484">
        <f t="shared" si="22"/>
        <v>129</v>
      </c>
      <c r="S50" s="484">
        <f t="shared" si="22"/>
        <v>2</v>
      </c>
      <c r="T50" s="484">
        <f t="shared" si="22"/>
        <v>29</v>
      </c>
      <c r="U50" s="484" t="s">
        <v>396</v>
      </c>
      <c r="V50" s="484" t="s">
        <v>396</v>
      </c>
      <c r="W50" s="484" t="s">
        <v>396</v>
      </c>
      <c r="X50" s="484" t="s">
        <v>396</v>
      </c>
      <c r="Y50" s="484">
        <f>SUM(Y51:Y54)</f>
        <v>77</v>
      </c>
      <c r="Z50" s="484">
        <f>SUM(Z51:Z54)</f>
        <v>1001</v>
      </c>
      <c r="AA50" s="484">
        <f>SUM(AA51:AA54)</f>
        <v>36</v>
      </c>
      <c r="AB50" s="484">
        <f>SUM(AB51:AB54)</f>
        <v>506</v>
      </c>
    </row>
    <row r="51" spans="1:28" ht="15" customHeight="1">
      <c r="A51" s="51"/>
      <c r="B51" s="49" t="s">
        <v>115</v>
      </c>
      <c r="C51" s="486">
        <f aca="true" t="shared" si="23" ref="C51:D54">SUM(E51,G51)</f>
        <v>46</v>
      </c>
      <c r="D51" s="487">
        <f t="shared" si="23"/>
        <v>532</v>
      </c>
      <c r="E51" s="487" t="s">
        <v>396</v>
      </c>
      <c r="F51" s="487" t="s">
        <v>396</v>
      </c>
      <c r="G51" s="478">
        <f aca="true" t="shared" si="24" ref="G51:H54">SUM(I51,K51,M51,O51,Q51,S51,U51,W51,Y51,AA51)</f>
        <v>46</v>
      </c>
      <c r="H51" s="478">
        <f t="shared" si="24"/>
        <v>532</v>
      </c>
      <c r="I51" s="487" t="s">
        <v>396</v>
      </c>
      <c r="J51" s="487" t="s">
        <v>396</v>
      </c>
      <c r="K51" s="487" t="s">
        <v>396</v>
      </c>
      <c r="L51" s="487" t="s">
        <v>396</v>
      </c>
      <c r="M51" s="487" t="s">
        <v>396</v>
      </c>
      <c r="N51" s="487" t="s">
        <v>396</v>
      </c>
      <c r="O51" s="487">
        <v>1</v>
      </c>
      <c r="P51" s="487">
        <v>38</v>
      </c>
      <c r="Q51" s="487">
        <v>7</v>
      </c>
      <c r="R51" s="487">
        <v>46</v>
      </c>
      <c r="S51" s="487">
        <v>1</v>
      </c>
      <c r="T51" s="487">
        <v>9</v>
      </c>
      <c r="U51" s="487" t="s">
        <v>396</v>
      </c>
      <c r="V51" s="487" t="s">
        <v>396</v>
      </c>
      <c r="W51" s="487" t="s">
        <v>396</v>
      </c>
      <c r="X51" s="487" t="s">
        <v>396</v>
      </c>
      <c r="Y51" s="487">
        <v>25</v>
      </c>
      <c r="Z51" s="487">
        <v>316</v>
      </c>
      <c r="AA51" s="487">
        <v>12</v>
      </c>
      <c r="AB51" s="487">
        <v>123</v>
      </c>
    </row>
    <row r="52" spans="1:28" ht="15" customHeight="1">
      <c r="A52" s="51"/>
      <c r="B52" s="49" t="s">
        <v>116</v>
      </c>
      <c r="C52" s="486">
        <f t="shared" si="23"/>
        <v>22</v>
      </c>
      <c r="D52" s="487">
        <f t="shared" si="23"/>
        <v>339</v>
      </c>
      <c r="E52" s="487" t="s">
        <v>396</v>
      </c>
      <c r="F52" s="487" t="s">
        <v>396</v>
      </c>
      <c r="G52" s="478">
        <f t="shared" si="24"/>
        <v>22</v>
      </c>
      <c r="H52" s="478">
        <f t="shared" si="24"/>
        <v>339</v>
      </c>
      <c r="I52" s="487" t="s">
        <v>396</v>
      </c>
      <c r="J52" s="487" t="s">
        <v>396</v>
      </c>
      <c r="K52" s="487" t="s">
        <v>396</v>
      </c>
      <c r="L52" s="487" t="s">
        <v>396</v>
      </c>
      <c r="M52" s="487" t="s">
        <v>396</v>
      </c>
      <c r="N52" s="487" t="s">
        <v>396</v>
      </c>
      <c r="O52" s="487">
        <v>1</v>
      </c>
      <c r="P52" s="487">
        <v>4</v>
      </c>
      <c r="Q52" s="487">
        <v>1</v>
      </c>
      <c r="R52" s="487">
        <v>15</v>
      </c>
      <c r="S52" s="487" t="s">
        <v>396</v>
      </c>
      <c r="T52" s="487" t="s">
        <v>396</v>
      </c>
      <c r="U52" s="487" t="s">
        <v>396</v>
      </c>
      <c r="V52" s="487" t="s">
        <v>396</v>
      </c>
      <c r="W52" s="487" t="s">
        <v>396</v>
      </c>
      <c r="X52" s="487" t="s">
        <v>396</v>
      </c>
      <c r="Y52" s="487">
        <v>14</v>
      </c>
      <c r="Z52" s="487">
        <v>202</v>
      </c>
      <c r="AA52" s="487">
        <v>6</v>
      </c>
      <c r="AB52" s="487">
        <v>118</v>
      </c>
    </row>
    <row r="53" spans="1:28" ht="15" customHeight="1">
      <c r="A53" s="51"/>
      <c r="B53" s="49" t="s">
        <v>117</v>
      </c>
      <c r="C53" s="486">
        <f t="shared" si="23"/>
        <v>41</v>
      </c>
      <c r="D53" s="487">
        <f t="shared" si="23"/>
        <v>523</v>
      </c>
      <c r="E53" s="484">
        <v>1</v>
      </c>
      <c r="F53" s="484">
        <v>10</v>
      </c>
      <c r="G53" s="478">
        <f t="shared" si="24"/>
        <v>40</v>
      </c>
      <c r="H53" s="478">
        <f t="shared" si="24"/>
        <v>513</v>
      </c>
      <c r="I53" s="487" t="s">
        <v>396</v>
      </c>
      <c r="J53" s="487" t="s">
        <v>396</v>
      </c>
      <c r="K53" s="487" t="s">
        <v>396</v>
      </c>
      <c r="L53" s="487" t="s">
        <v>396</v>
      </c>
      <c r="M53" s="487" t="s">
        <v>396</v>
      </c>
      <c r="N53" s="487" t="s">
        <v>396</v>
      </c>
      <c r="O53" s="487">
        <v>1</v>
      </c>
      <c r="P53" s="487">
        <v>6</v>
      </c>
      <c r="Q53" s="487">
        <v>4</v>
      </c>
      <c r="R53" s="487">
        <v>44</v>
      </c>
      <c r="S53" s="487">
        <v>1</v>
      </c>
      <c r="T53" s="487">
        <v>20</v>
      </c>
      <c r="U53" s="487" t="s">
        <v>396</v>
      </c>
      <c r="V53" s="487" t="s">
        <v>396</v>
      </c>
      <c r="W53" s="487" t="s">
        <v>396</v>
      </c>
      <c r="X53" s="487" t="s">
        <v>396</v>
      </c>
      <c r="Y53" s="487">
        <v>23</v>
      </c>
      <c r="Z53" s="487">
        <v>259</v>
      </c>
      <c r="AA53" s="487">
        <v>11</v>
      </c>
      <c r="AB53" s="487">
        <v>184</v>
      </c>
    </row>
    <row r="54" spans="1:28" ht="15" customHeight="1">
      <c r="A54" s="51"/>
      <c r="B54" s="49" t="s">
        <v>118</v>
      </c>
      <c r="C54" s="486">
        <f t="shared" si="23"/>
        <v>25</v>
      </c>
      <c r="D54" s="487">
        <f t="shared" si="23"/>
        <v>334</v>
      </c>
      <c r="E54" s="487" t="s">
        <v>396</v>
      </c>
      <c r="F54" s="487" t="s">
        <v>396</v>
      </c>
      <c r="G54" s="478">
        <f t="shared" si="24"/>
        <v>25</v>
      </c>
      <c r="H54" s="478">
        <f t="shared" si="24"/>
        <v>334</v>
      </c>
      <c r="I54" s="487" t="s">
        <v>396</v>
      </c>
      <c r="J54" s="487" t="s">
        <v>396</v>
      </c>
      <c r="K54" s="487" t="s">
        <v>396</v>
      </c>
      <c r="L54" s="487" t="s">
        <v>396</v>
      </c>
      <c r="M54" s="487" t="s">
        <v>396</v>
      </c>
      <c r="N54" s="487" t="s">
        <v>396</v>
      </c>
      <c r="O54" s="487">
        <v>1</v>
      </c>
      <c r="P54" s="487">
        <v>5</v>
      </c>
      <c r="Q54" s="487">
        <v>2</v>
      </c>
      <c r="R54" s="487">
        <v>24</v>
      </c>
      <c r="S54" s="487" t="s">
        <v>396</v>
      </c>
      <c r="T54" s="487" t="s">
        <v>396</v>
      </c>
      <c r="U54" s="487" t="s">
        <v>396</v>
      </c>
      <c r="V54" s="487" t="s">
        <v>396</v>
      </c>
      <c r="W54" s="487" t="s">
        <v>396</v>
      </c>
      <c r="X54" s="487" t="s">
        <v>396</v>
      </c>
      <c r="Y54" s="487">
        <v>15</v>
      </c>
      <c r="Z54" s="487">
        <v>224</v>
      </c>
      <c r="AA54" s="487">
        <v>7</v>
      </c>
      <c r="AB54" s="487">
        <v>81</v>
      </c>
    </row>
    <row r="55" spans="1:28" ht="15" customHeight="1">
      <c r="A55" s="51"/>
      <c r="B55" s="49"/>
      <c r="C55" s="482"/>
      <c r="D55" s="482"/>
      <c r="E55" s="484"/>
      <c r="F55" s="484"/>
      <c r="G55" s="482"/>
      <c r="H55" s="482"/>
      <c r="I55" s="484"/>
      <c r="J55" s="484"/>
      <c r="K55" s="484"/>
      <c r="L55" s="484"/>
      <c r="M55" s="484"/>
      <c r="N55" s="484"/>
      <c r="O55" s="484"/>
      <c r="P55" s="484"/>
      <c r="Q55" s="484"/>
      <c r="R55" s="484"/>
      <c r="S55" s="484"/>
      <c r="T55" s="484"/>
      <c r="U55" s="484"/>
      <c r="V55" s="484"/>
      <c r="W55" s="484"/>
      <c r="X55" s="484"/>
      <c r="Y55" s="484"/>
      <c r="Z55" s="484"/>
      <c r="AA55" s="484"/>
      <c r="AB55" s="484"/>
    </row>
    <row r="56" spans="1:28" s="144" customFormat="1" ht="15" customHeight="1">
      <c r="A56" s="273" t="s">
        <v>119</v>
      </c>
      <c r="B56" s="274"/>
      <c r="C56" s="483">
        <f aca="true" t="shared" si="25" ref="C56:H56">SUM(C57:C62)</f>
        <v>169</v>
      </c>
      <c r="D56" s="483">
        <f t="shared" si="25"/>
        <v>1666</v>
      </c>
      <c r="E56" s="484">
        <f t="shared" si="25"/>
        <v>1</v>
      </c>
      <c r="F56" s="484">
        <f t="shared" si="25"/>
        <v>2</v>
      </c>
      <c r="G56" s="483">
        <f t="shared" si="25"/>
        <v>168</v>
      </c>
      <c r="H56" s="483">
        <f t="shared" si="25"/>
        <v>1664</v>
      </c>
      <c r="I56" s="484" t="s">
        <v>396</v>
      </c>
      <c r="J56" s="484" t="s">
        <v>396</v>
      </c>
      <c r="K56" s="484" t="s">
        <v>396</v>
      </c>
      <c r="L56" s="484" t="s">
        <v>396</v>
      </c>
      <c r="M56" s="484" t="s">
        <v>396</v>
      </c>
      <c r="N56" s="484" t="s">
        <v>396</v>
      </c>
      <c r="O56" s="484">
        <f aca="true" t="shared" si="26" ref="O56:T56">SUM(O57:O62)</f>
        <v>8</v>
      </c>
      <c r="P56" s="484">
        <f t="shared" si="26"/>
        <v>33</v>
      </c>
      <c r="Q56" s="484">
        <f t="shared" si="26"/>
        <v>16</v>
      </c>
      <c r="R56" s="484">
        <f t="shared" si="26"/>
        <v>125</v>
      </c>
      <c r="S56" s="484">
        <f t="shared" si="26"/>
        <v>2</v>
      </c>
      <c r="T56" s="484">
        <f t="shared" si="26"/>
        <v>15</v>
      </c>
      <c r="U56" s="484" t="s">
        <v>396</v>
      </c>
      <c r="V56" s="484" t="s">
        <v>396</v>
      </c>
      <c r="W56" s="484" t="s">
        <v>396</v>
      </c>
      <c r="X56" s="484" t="s">
        <v>396</v>
      </c>
      <c r="Y56" s="484">
        <f>SUM(Y57:Y62)</f>
        <v>103</v>
      </c>
      <c r="Z56" s="484">
        <f>SUM(Z57:Z62)</f>
        <v>1003</v>
      </c>
      <c r="AA56" s="484">
        <f>SUM(AA57:AA62)</f>
        <v>39</v>
      </c>
      <c r="AB56" s="484">
        <f>SUM(AB57:AB62)</f>
        <v>488</v>
      </c>
    </row>
    <row r="57" spans="1:28" ht="15" customHeight="1">
      <c r="A57" s="14"/>
      <c r="B57" s="49" t="s">
        <v>120</v>
      </c>
      <c r="C57" s="486">
        <f aca="true" t="shared" si="27" ref="C57:D62">SUM(E57,G57)</f>
        <v>31</v>
      </c>
      <c r="D57" s="487">
        <f t="shared" si="27"/>
        <v>348</v>
      </c>
      <c r="E57" s="487" t="s">
        <v>396</v>
      </c>
      <c r="F57" s="487" t="s">
        <v>396</v>
      </c>
      <c r="G57" s="478">
        <f aca="true" t="shared" si="28" ref="G57:H62">SUM(I57,K57,M57,O57,Q57,S57,U57,W57,Y57,AA57)</f>
        <v>31</v>
      </c>
      <c r="H57" s="478">
        <f t="shared" si="28"/>
        <v>348</v>
      </c>
      <c r="I57" s="487" t="s">
        <v>396</v>
      </c>
      <c r="J57" s="487" t="s">
        <v>396</v>
      </c>
      <c r="K57" s="487" t="s">
        <v>396</v>
      </c>
      <c r="L57" s="487" t="s">
        <v>396</v>
      </c>
      <c r="M57" s="487" t="s">
        <v>396</v>
      </c>
      <c r="N57" s="487" t="s">
        <v>396</v>
      </c>
      <c r="O57" s="487">
        <v>1</v>
      </c>
      <c r="P57" s="487">
        <v>5</v>
      </c>
      <c r="Q57" s="487">
        <v>1</v>
      </c>
      <c r="R57" s="487">
        <v>15</v>
      </c>
      <c r="S57" s="487">
        <v>1</v>
      </c>
      <c r="T57" s="487">
        <v>10</v>
      </c>
      <c r="U57" s="487" t="s">
        <v>396</v>
      </c>
      <c r="V57" s="487" t="s">
        <v>396</v>
      </c>
      <c r="W57" s="487" t="s">
        <v>396</v>
      </c>
      <c r="X57" s="487" t="s">
        <v>396</v>
      </c>
      <c r="Y57" s="487">
        <v>20</v>
      </c>
      <c r="Z57" s="487">
        <v>241</v>
      </c>
      <c r="AA57" s="487">
        <v>8</v>
      </c>
      <c r="AB57" s="487">
        <v>77</v>
      </c>
    </row>
    <row r="58" spans="1:28" ht="15" customHeight="1">
      <c r="A58" s="14"/>
      <c r="B58" s="49" t="s">
        <v>121</v>
      </c>
      <c r="C58" s="486">
        <f t="shared" si="27"/>
        <v>15</v>
      </c>
      <c r="D58" s="487">
        <f t="shared" si="27"/>
        <v>194</v>
      </c>
      <c r="E58" s="487" t="s">
        <v>396</v>
      </c>
      <c r="F58" s="487" t="s">
        <v>396</v>
      </c>
      <c r="G58" s="478">
        <f t="shared" si="28"/>
        <v>15</v>
      </c>
      <c r="H58" s="478">
        <f t="shared" si="28"/>
        <v>194</v>
      </c>
      <c r="I58" s="487" t="s">
        <v>396</v>
      </c>
      <c r="J58" s="487" t="s">
        <v>396</v>
      </c>
      <c r="K58" s="487" t="s">
        <v>396</v>
      </c>
      <c r="L58" s="487" t="s">
        <v>396</v>
      </c>
      <c r="M58" s="487" t="s">
        <v>396</v>
      </c>
      <c r="N58" s="487" t="s">
        <v>396</v>
      </c>
      <c r="O58" s="487">
        <v>1</v>
      </c>
      <c r="P58" s="487">
        <v>4</v>
      </c>
      <c r="Q58" s="487">
        <v>1</v>
      </c>
      <c r="R58" s="487">
        <v>18</v>
      </c>
      <c r="S58" s="487" t="s">
        <v>396</v>
      </c>
      <c r="T58" s="487" t="s">
        <v>396</v>
      </c>
      <c r="U58" s="487" t="s">
        <v>396</v>
      </c>
      <c r="V58" s="487" t="s">
        <v>396</v>
      </c>
      <c r="W58" s="487" t="s">
        <v>396</v>
      </c>
      <c r="X58" s="487" t="s">
        <v>396</v>
      </c>
      <c r="Y58" s="487">
        <v>8</v>
      </c>
      <c r="Z58" s="487">
        <v>83</v>
      </c>
      <c r="AA58" s="487">
        <v>5</v>
      </c>
      <c r="AB58" s="487">
        <v>89</v>
      </c>
    </row>
    <row r="59" spans="1:28" ht="15" customHeight="1">
      <c r="A59" s="14"/>
      <c r="B59" s="49" t="s">
        <v>122</v>
      </c>
      <c r="C59" s="486">
        <f t="shared" si="27"/>
        <v>39</v>
      </c>
      <c r="D59" s="487">
        <f t="shared" si="27"/>
        <v>356</v>
      </c>
      <c r="E59" s="487" t="s">
        <v>396</v>
      </c>
      <c r="F59" s="487" t="s">
        <v>396</v>
      </c>
      <c r="G59" s="478">
        <f t="shared" si="28"/>
        <v>39</v>
      </c>
      <c r="H59" s="478">
        <f t="shared" si="28"/>
        <v>356</v>
      </c>
      <c r="I59" s="487" t="s">
        <v>396</v>
      </c>
      <c r="J59" s="487" t="s">
        <v>396</v>
      </c>
      <c r="K59" s="487" t="s">
        <v>396</v>
      </c>
      <c r="L59" s="487" t="s">
        <v>396</v>
      </c>
      <c r="M59" s="487" t="s">
        <v>396</v>
      </c>
      <c r="N59" s="487" t="s">
        <v>396</v>
      </c>
      <c r="O59" s="487">
        <v>2</v>
      </c>
      <c r="P59" s="487">
        <v>5</v>
      </c>
      <c r="Q59" s="487">
        <v>5</v>
      </c>
      <c r="R59" s="487">
        <v>30</v>
      </c>
      <c r="S59" s="487" t="s">
        <v>396</v>
      </c>
      <c r="T59" s="487" t="s">
        <v>396</v>
      </c>
      <c r="U59" s="487" t="s">
        <v>396</v>
      </c>
      <c r="V59" s="487" t="s">
        <v>396</v>
      </c>
      <c r="W59" s="487" t="s">
        <v>396</v>
      </c>
      <c r="X59" s="487" t="s">
        <v>396</v>
      </c>
      <c r="Y59" s="487">
        <v>23</v>
      </c>
      <c r="Z59" s="487">
        <v>224</v>
      </c>
      <c r="AA59" s="487">
        <v>9</v>
      </c>
      <c r="AB59" s="487">
        <v>97</v>
      </c>
    </row>
    <row r="60" spans="1:28" ht="15" customHeight="1">
      <c r="A60" s="14"/>
      <c r="B60" s="49" t="s">
        <v>123</v>
      </c>
      <c r="C60" s="486">
        <f t="shared" si="27"/>
        <v>38</v>
      </c>
      <c r="D60" s="487">
        <f t="shared" si="27"/>
        <v>296</v>
      </c>
      <c r="E60" s="484">
        <v>1</v>
      </c>
      <c r="F60" s="484">
        <v>2</v>
      </c>
      <c r="G60" s="478">
        <f t="shared" si="28"/>
        <v>37</v>
      </c>
      <c r="H60" s="478">
        <f t="shared" si="28"/>
        <v>294</v>
      </c>
      <c r="I60" s="487" t="s">
        <v>396</v>
      </c>
      <c r="J60" s="487" t="s">
        <v>396</v>
      </c>
      <c r="K60" s="487" t="s">
        <v>396</v>
      </c>
      <c r="L60" s="487" t="s">
        <v>396</v>
      </c>
      <c r="M60" s="487" t="s">
        <v>396</v>
      </c>
      <c r="N60" s="487" t="s">
        <v>396</v>
      </c>
      <c r="O60" s="487">
        <v>2</v>
      </c>
      <c r="P60" s="487">
        <v>6</v>
      </c>
      <c r="Q60" s="487">
        <v>3</v>
      </c>
      <c r="R60" s="487">
        <v>17</v>
      </c>
      <c r="S60" s="487" t="s">
        <v>396</v>
      </c>
      <c r="T60" s="487" t="s">
        <v>396</v>
      </c>
      <c r="U60" s="487" t="s">
        <v>396</v>
      </c>
      <c r="V60" s="487" t="s">
        <v>396</v>
      </c>
      <c r="W60" s="487" t="s">
        <v>396</v>
      </c>
      <c r="X60" s="487" t="s">
        <v>396</v>
      </c>
      <c r="Y60" s="487">
        <v>24</v>
      </c>
      <c r="Z60" s="487">
        <v>176</v>
      </c>
      <c r="AA60" s="487">
        <v>8</v>
      </c>
      <c r="AB60" s="487">
        <v>95</v>
      </c>
    </row>
    <row r="61" spans="1:28" ht="15" customHeight="1">
      <c r="A61" s="14"/>
      <c r="B61" s="49" t="s">
        <v>124</v>
      </c>
      <c r="C61" s="486">
        <f t="shared" si="27"/>
        <v>25</v>
      </c>
      <c r="D61" s="487">
        <f t="shared" si="27"/>
        <v>234</v>
      </c>
      <c r="E61" s="487" t="s">
        <v>396</v>
      </c>
      <c r="F61" s="487" t="s">
        <v>396</v>
      </c>
      <c r="G61" s="478">
        <f t="shared" si="28"/>
        <v>25</v>
      </c>
      <c r="H61" s="478">
        <f t="shared" si="28"/>
        <v>234</v>
      </c>
      <c r="I61" s="487" t="s">
        <v>396</v>
      </c>
      <c r="J61" s="487" t="s">
        <v>396</v>
      </c>
      <c r="K61" s="487" t="s">
        <v>396</v>
      </c>
      <c r="L61" s="487" t="s">
        <v>396</v>
      </c>
      <c r="M61" s="487" t="s">
        <v>396</v>
      </c>
      <c r="N61" s="487" t="s">
        <v>396</v>
      </c>
      <c r="O61" s="487">
        <v>1</v>
      </c>
      <c r="P61" s="487">
        <v>9</v>
      </c>
      <c r="Q61" s="487">
        <v>4</v>
      </c>
      <c r="R61" s="487">
        <v>19</v>
      </c>
      <c r="S61" s="487">
        <v>1</v>
      </c>
      <c r="T61" s="487">
        <v>5</v>
      </c>
      <c r="U61" s="487" t="s">
        <v>396</v>
      </c>
      <c r="V61" s="487" t="s">
        <v>396</v>
      </c>
      <c r="W61" s="487" t="s">
        <v>396</v>
      </c>
      <c r="X61" s="487" t="s">
        <v>396</v>
      </c>
      <c r="Y61" s="487">
        <v>14</v>
      </c>
      <c r="Z61" s="487">
        <v>121</v>
      </c>
      <c r="AA61" s="487">
        <v>5</v>
      </c>
      <c r="AB61" s="487">
        <v>80</v>
      </c>
    </row>
    <row r="62" spans="1:28" ht="15" customHeight="1">
      <c r="A62" s="14"/>
      <c r="B62" s="49" t="s">
        <v>125</v>
      </c>
      <c r="C62" s="486">
        <f t="shared" si="27"/>
        <v>21</v>
      </c>
      <c r="D62" s="487">
        <f t="shared" si="27"/>
        <v>238</v>
      </c>
      <c r="E62" s="487" t="s">
        <v>396</v>
      </c>
      <c r="F62" s="487" t="s">
        <v>396</v>
      </c>
      <c r="G62" s="478">
        <f t="shared" si="28"/>
        <v>21</v>
      </c>
      <c r="H62" s="478">
        <f t="shared" si="28"/>
        <v>238</v>
      </c>
      <c r="I62" s="487" t="s">
        <v>396</v>
      </c>
      <c r="J62" s="487" t="s">
        <v>396</v>
      </c>
      <c r="K62" s="487" t="s">
        <v>396</v>
      </c>
      <c r="L62" s="487" t="s">
        <v>396</v>
      </c>
      <c r="M62" s="487" t="s">
        <v>396</v>
      </c>
      <c r="N62" s="487" t="s">
        <v>396</v>
      </c>
      <c r="O62" s="487">
        <v>1</v>
      </c>
      <c r="P62" s="487">
        <v>4</v>
      </c>
      <c r="Q62" s="487">
        <v>2</v>
      </c>
      <c r="R62" s="487">
        <v>26</v>
      </c>
      <c r="S62" s="487" t="s">
        <v>396</v>
      </c>
      <c r="T62" s="487" t="s">
        <v>396</v>
      </c>
      <c r="U62" s="487" t="s">
        <v>396</v>
      </c>
      <c r="V62" s="487" t="s">
        <v>396</v>
      </c>
      <c r="W62" s="487" t="s">
        <v>396</v>
      </c>
      <c r="X62" s="487" t="s">
        <v>396</v>
      </c>
      <c r="Y62" s="487">
        <v>14</v>
      </c>
      <c r="Z62" s="487">
        <v>158</v>
      </c>
      <c r="AA62" s="487">
        <v>4</v>
      </c>
      <c r="AB62" s="487">
        <v>50</v>
      </c>
    </row>
    <row r="63" spans="1:28" ht="15" customHeight="1">
      <c r="A63" s="14"/>
      <c r="B63" s="49"/>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row>
    <row r="64" spans="1:28" s="144" customFormat="1" ht="15" customHeight="1">
      <c r="A64" s="273" t="s">
        <v>126</v>
      </c>
      <c r="B64" s="274"/>
      <c r="C64" s="483">
        <f>SUM(C65:C68)</f>
        <v>203</v>
      </c>
      <c r="D64" s="483">
        <f>SUM(D65:D68)</f>
        <v>2474</v>
      </c>
      <c r="E64" s="484" t="s">
        <v>396</v>
      </c>
      <c r="F64" s="484" t="s">
        <v>396</v>
      </c>
      <c r="G64" s="483">
        <f>SUM(G65:G68)</f>
        <v>203</v>
      </c>
      <c r="H64" s="483">
        <f>SUM(H65:H68)</f>
        <v>2474</v>
      </c>
      <c r="I64" s="484" t="s">
        <v>396</v>
      </c>
      <c r="J64" s="484" t="s">
        <v>396</v>
      </c>
      <c r="K64" s="484" t="s">
        <v>396</v>
      </c>
      <c r="L64" s="484" t="s">
        <v>396</v>
      </c>
      <c r="M64" s="484" t="s">
        <v>396</v>
      </c>
      <c r="N64" s="484" t="s">
        <v>396</v>
      </c>
      <c r="O64" s="484">
        <f>SUM(O65:O68)</f>
        <v>6</v>
      </c>
      <c r="P64" s="484">
        <f>SUM(P65:P68)</f>
        <v>27</v>
      </c>
      <c r="Q64" s="484">
        <f>SUM(Q65:Q68)</f>
        <v>19</v>
      </c>
      <c r="R64" s="484">
        <f>SUM(R65:R68)</f>
        <v>173</v>
      </c>
      <c r="S64" s="484" t="s">
        <v>396</v>
      </c>
      <c r="T64" s="484" t="s">
        <v>396</v>
      </c>
      <c r="U64" s="484" t="s">
        <v>396</v>
      </c>
      <c r="V64" s="484" t="s">
        <v>396</v>
      </c>
      <c r="W64" s="484" t="s">
        <v>396</v>
      </c>
      <c r="X64" s="484" t="s">
        <v>396</v>
      </c>
      <c r="Y64" s="484">
        <f>SUM(Y65:Y68)</f>
        <v>127</v>
      </c>
      <c r="Z64" s="484">
        <f>SUM(Z65:Z68)</f>
        <v>1608</v>
      </c>
      <c r="AA64" s="484">
        <f>SUM(AA65:AA68)</f>
        <v>51</v>
      </c>
      <c r="AB64" s="484">
        <f>SUM(AB65:AB68)</f>
        <v>666</v>
      </c>
    </row>
    <row r="65" spans="1:28" ht="15" customHeight="1">
      <c r="A65" s="14"/>
      <c r="B65" s="49" t="s">
        <v>127</v>
      </c>
      <c r="C65" s="486">
        <f aca="true" t="shared" si="29" ref="C65:D68">SUM(E65,G65)</f>
        <v>56</v>
      </c>
      <c r="D65" s="487">
        <f t="shared" si="29"/>
        <v>828</v>
      </c>
      <c r="E65" s="487" t="s">
        <v>396</v>
      </c>
      <c r="F65" s="487" t="s">
        <v>396</v>
      </c>
      <c r="G65" s="478">
        <f aca="true" t="shared" si="30" ref="G65:H68">SUM(I65,K65,M65,O65,Q65,S65,U65,W65,Y65,AA65)</f>
        <v>56</v>
      </c>
      <c r="H65" s="478">
        <f t="shared" si="30"/>
        <v>828</v>
      </c>
      <c r="I65" s="487" t="s">
        <v>396</v>
      </c>
      <c r="J65" s="487" t="s">
        <v>396</v>
      </c>
      <c r="K65" s="487" t="s">
        <v>396</v>
      </c>
      <c r="L65" s="487" t="s">
        <v>396</v>
      </c>
      <c r="M65" s="487" t="s">
        <v>396</v>
      </c>
      <c r="N65" s="487" t="s">
        <v>396</v>
      </c>
      <c r="O65" s="487">
        <v>1</v>
      </c>
      <c r="P65" s="487">
        <v>9</v>
      </c>
      <c r="Q65" s="487">
        <v>5</v>
      </c>
      <c r="R65" s="487">
        <v>54</v>
      </c>
      <c r="S65" s="487" t="s">
        <v>396</v>
      </c>
      <c r="T65" s="487" t="s">
        <v>396</v>
      </c>
      <c r="U65" s="487" t="s">
        <v>396</v>
      </c>
      <c r="V65" s="487" t="s">
        <v>396</v>
      </c>
      <c r="W65" s="487" t="s">
        <v>396</v>
      </c>
      <c r="X65" s="487" t="s">
        <v>396</v>
      </c>
      <c r="Y65" s="487">
        <v>34</v>
      </c>
      <c r="Z65" s="487">
        <v>522</v>
      </c>
      <c r="AA65" s="487">
        <v>16</v>
      </c>
      <c r="AB65" s="487">
        <v>243</v>
      </c>
    </row>
    <row r="66" spans="1:28" ht="15" customHeight="1">
      <c r="A66" s="14"/>
      <c r="B66" s="49" t="s">
        <v>128</v>
      </c>
      <c r="C66" s="486">
        <f t="shared" si="29"/>
        <v>51</v>
      </c>
      <c r="D66" s="487">
        <f t="shared" si="29"/>
        <v>466</v>
      </c>
      <c r="E66" s="487" t="s">
        <v>396</v>
      </c>
      <c r="F66" s="487" t="s">
        <v>396</v>
      </c>
      <c r="G66" s="478">
        <f t="shared" si="30"/>
        <v>51</v>
      </c>
      <c r="H66" s="478">
        <f t="shared" si="30"/>
        <v>466</v>
      </c>
      <c r="I66" s="487" t="s">
        <v>396</v>
      </c>
      <c r="J66" s="487" t="s">
        <v>396</v>
      </c>
      <c r="K66" s="487" t="s">
        <v>396</v>
      </c>
      <c r="L66" s="487" t="s">
        <v>396</v>
      </c>
      <c r="M66" s="487" t="s">
        <v>396</v>
      </c>
      <c r="N66" s="487" t="s">
        <v>396</v>
      </c>
      <c r="O66" s="487">
        <v>1</v>
      </c>
      <c r="P66" s="487">
        <v>6</v>
      </c>
      <c r="Q66" s="487">
        <v>8</v>
      </c>
      <c r="R66" s="487">
        <v>60</v>
      </c>
      <c r="S66" s="487" t="s">
        <v>396</v>
      </c>
      <c r="T66" s="487" t="s">
        <v>396</v>
      </c>
      <c r="U66" s="487" t="s">
        <v>396</v>
      </c>
      <c r="V66" s="487" t="s">
        <v>396</v>
      </c>
      <c r="W66" s="487" t="s">
        <v>396</v>
      </c>
      <c r="X66" s="487" t="s">
        <v>396</v>
      </c>
      <c r="Y66" s="487">
        <v>29</v>
      </c>
      <c r="Z66" s="487">
        <v>246</v>
      </c>
      <c r="AA66" s="487">
        <v>13</v>
      </c>
      <c r="AB66" s="487">
        <v>154</v>
      </c>
    </row>
    <row r="67" spans="1:28" ht="15" customHeight="1">
      <c r="A67" s="14"/>
      <c r="B67" s="49" t="s">
        <v>129</v>
      </c>
      <c r="C67" s="486">
        <f t="shared" si="29"/>
        <v>59</v>
      </c>
      <c r="D67" s="487">
        <f t="shared" si="29"/>
        <v>823</v>
      </c>
      <c r="E67" s="487" t="s">
        <v>396</v>
      </c>
      <c r="F67" s="487" t="s">
        <v>396</v>
      </c>
      <c r="G67" s="478">
        <f t="shared" si="30"/>
        <v>59</v>
      </c>
      <c r="H67" s="478">
        <f t="shared" si="30"/>
        <v>823</v>
      </c>
      <c r="I67" s="487" t="s">
        <v>396</v>
      </c>
      <c r="J67" s="487" t="s">
        <v>396</v>
      </c>
      <c r="K67" s="487" t="s">
        <v>396</v>
      </c>
      <c r="L67" s="487" t="s">
        <v>396</v>
      </c>
      <c r="M67" s="487" t="s">
        <v>396</v>
      </c>
      <c r="N67" s="487" t="s">
        <v>396</v>
      </c>
      <c r="O67" s="487">
        <v>2</v>
      </c>
      <c r="P67" s="487">
        <v>9</v>
      </c>
      <c r="Q67" s="487">
        <v>5</v>
      </c>
      <c r="R67" s="487">
        <v>44</v>
      </c>
      <c r="S67" s="487" t="s">
        <v>396</v>
      </c>
      <c r="T67" s="487" t="s">
        <v>396</v>
      </c>
      <c r="U67" s="487" t="s">
        <v>396</v>
      </c>
      <c r="V67" s="487" t="s">
        <v>396</v>
      </c>
      <c r="W67" s="487" t="s">
        <v>396</v>
      </c>
      <c r="X67" s="487" t="s">
        <v>396</v>
      </c>
      <c r="Y67" s="487">
        <v>37</v>
      </c>
      <c r="Z67" s="487">
        <v>589</v>
      </c>
      <c r="AA67" s="487">
        <v>15</v>
      </c>
      <c r="AB67" s="487">
        <v>181</v>
      </c>
    </row>
    <row r="68" spans="1:28" ht="15" customHeight="1">
      <c r="A68" s="14"/>
      <c r="B68" s="49" t="s">
        <v>130</v>
      </c>
      <c r="C68" s="486">
        <f t="shared" si="29"/>
        <v>37</v>
      </c>
      <c r="D68" s="487">
        <f t="shared" si="29"/>
        <v>357</v>
      </c>
      <c r="E68" s="487" t="s">
        <v>396</v>
      </c>
      <c r="F68" s="487" t="s">
        <v>396</v>
      </c>
      <c r="G68" s="478">
        <f t="shared" si="30"/>
        <v>37</v>
      </c>
      <c r="H68" s="478">
        <f t="shared" si="30"/>
        <v>357</v>
      </c>
      <c r="I68" s="487" t="s">
        <v>396</v>
      </c>
      <c r="J68" s="487" t="s">
        <v>396</v>
      </c>
      <c r="K68" s="487" t="s">
        <v>396</v>
      </c>
      <c r="L68" s="487" t="s">
        <v>396</v>
      </c>
      <c r="M68" s="487" t="s">
        <v>396</v>
      </c>
      <c r="N68" s="487" t="s">
        <v>396</v>
      </c>
      <c r="O68" s="487">
        <v>2</v>
      </c>
      <c r="P68" s="487">
        <v>3</v>
      </c>
      <c r="Q68" s="487">
        <v>1</v>
      </c>
      <c r="R68" s="487">
        <v>15</v>
      </c>
      <c r="S68" s="487" t="s">
        <v>396</v>
      </c>
      <c r="T68" s="487" t="s">
        <v>396</v>
      </c>
      <c r="U68" s="487" t="s">
        <v>396</v>
      </c>
      <c r="V68" s="487" t="s">
        <v>396</v>
      </c>
      <c r="W68" s="487" t="s">
        <v>396</v>
      </c>
      <c r="X68" s="487" t="s">
        <v>396</v>
      </c>
      <c r="Y68" s="487">
        <v>27</v>
      </c>
      <c r="Z68" s="487">
        <v>251</v>
      </c>
      <c r="AA68" s="487">
        <v>7</v>
      </c>
      <c r="AB68" s="487">
        <v>88</v>
      </c>
    </row>
    <row r="69" spans="1:28" ht="15" customHeight="1">
      <c r="A69" s="14"/>
      <c r="B69" s="49"/>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row>
    <row r="70" spans="1:28" s="144" customFormat="1" ht="15" customHeight="1">
      <c r="A70" s="273" t="s">
        <v>131</v>
      </c>
      <c r="B70" s="274"/>
      <c r="C70" s="483">
        <f>SUM(C71:C74)</f>
        <v>43</v>
      </c>
      <c r="D70" s="483">
        <f>SUM(D71:D74)</f>
        <v>422</v>
      </c>
      <c r="E70" s="483">
        <f>SUM(E71)</f>
        <v>1</v>
      </c>
      <c r="F70" s="483">
        <f>SUM(F71)</f>
        <v>22</v>
      </c>
      <c r="G70" s="483">
        <f>SUM(G71)</f>
        <v>42</v>
      </c>
      <c r="H70" s="483">
        <f>SUM(H71)</f>
        <v>400</v>
      </c>
      <c r="I70" s="484" t="s">
        <v>396</v>
      </c>
      <c r="J70" s="484" t="s">
        <v>396</v>
      </c>
      <c r="K70" s="484" t="s">
        <v>396</v>
      </c>
      <c r="L70" s="484" t="s">
        <v>396</v>
      </c>
      <c r="M70" s="484" t="s">
        <v>396</v>
      </c>
      <c r="N70" s="484" t="s">
        <v>396</v>
      </c>
      <c r="O70" s="484">
        <f>SUM(O71)</f>
        <v>2</v>
      </c>
      <c r="P70" s="483">
        <f>SUM(P71)</f>
        <v>6</v>
      </c>
      <c r="Q70" s="484">
        <f>SUM(Q71)</f>
        <v>3</v>
      </c>
      <c r="R70" s="483">
        <f>SUM(R71)</f>
        <v>36</v>
      </c>
      <c r="S70" s="484" t="s">
        <v>396</v>
      </c>
      <c r="T70" s="484" t="s">
        <v>396</v>
      </c>
      <c r="U70" s="484" t="s">
        <v>396</v>
      </c>
      <c r="V70" s="484" t="s">
        <v>396</v>
      </c>
      <c r="W70" s="484" t="s">
        <v>396</v>
      </c>
      <c r="X70" s="484" t="s">
        <v>396</v>
      </c>
      <c r="Y70" s="484">
        <f>SUM(Y71)</f>
        <v>25</v>
      </c>
      <c r="Z70" s="483">
        <f>SUM(Z71)</f>
        <v>221</v>
      </c>
      <c r="AA70" s="484">
        <f>SUM(AA71)</f>
        <v>12</v>
      </c>
      <c r="AB70" s="483">
        <f>SUM(AB71)</f>
        <v>137</v>
      </c>
    </row>
    <row r="71" spans="1:28" ht="15" customHeight="1">
      <c r="A71" s="15"/>
      <c r="B71" s="52" t="s">
        <v>132</v>
      </c>
      <c r="C71" s="488">
        <f>SUM(E71,G71)</f>
        <v>43</v>
      </c>
      <c r="D71" s="495">
        <f>SUM(F71,H71)</f>
        <v>422</v>
      </c>
      <c r="E71" s="496">
        <v>1</v>
      </c>
      <c r="F71" s="496">
        <v>22</v>
      </c>
      <c r="G71" s="488">
        <f>SUM(I71,K71,M71,O71,Q71,S71,U71,W71,Y71,AA71)</f>
        <v>42</v>
      </c>
      <c r="H71" s="488">
        <f>SUM(J71,L71,N71,P71,R71,T71,V71,X71,Z71,AB71)</f>
        <v>400</v>
      </c>
      <c r="I71" s="489" t="s">
        <v>396</v>
      </c>
      <c r="J71" s="489" t="s">
        <v>396</v>
      </c>
      <c r="K71" s="489" t="s">
        <v>396</v>
      </c>
      <c r="L71" s="489" t="s">
        <v>396</v>
      </c>
      <c r="M71" s="489" t="s">
        <v>396</v>
      </c>
      <c r="N71" s="489" t="s">
        <v>396</v>
      </c>
      <c r="O71" s="489">
        <v>2</v>
      </c>
      <c r="P71" s="489">
        <v>6</v>
      </c>
      <c r="Q71" s="489">
        <v>3</v>
      </c>
      <c r="R71" s="489">
        <v>36</v>
      </c>
      <c r="S71" s="489" t="s">
        <v>396</v>
      </c>
      <c r="T71" s="489" t="s">
        <v>396</v>
      </c>
      <c r="U71" s="489" t="s">
        <v>396</v>
      </c>
      <c r="V71" s="489" t="s">
        <v>396</v>
      </c>
      <c r="W71" s="489" t="s">
        <v>396</v>
      </c>
      <c r="X71" s="489" t="s">
        <v>396</v>
      </c>
      <c r="Y71" s="489">
        <v>25</v>
      </c>
      <c r="Z71" s="489">
        <v>221</v>
      </c>
      <c r="AA71" s="489">
        <v>12</v>
      </c>
      <c r="AB71" s="489">
        <v>137</v>
      </c>
    </row>
    <row r="72" ht="15" customHeight="1">
      <c r="A72" s="166" t="s">
        <v>337</v>
      </c>
    </row>
    <row r="73" ht="15" customHeight="1"/>
  </sheetData>
  <sheetProtection/>
  <mergeCells count="62">
    <mergeCell ref="A64:B64"/>
    <mergeCell ref="A70:B70"/>
    <mergeCell ref="AA7:AA8"/>
    <mergeCell ref="AB7:AB8"/>
    <mergeCell ref="A12:B12"/>
    <mergeCell ref="A22:B22"/>
    <mergeCell ref="A5:B8"/>
    <mergeCell ref="C5:D6"/>
    <mergeCell ref="A24:B24"/>
    <mergeCell ref="A27:B27"/>
    <mergeCell ref="A33:B33"/>
    <mergeCell ref="A43:B43"/>
    <mergeCell ref="A50:B50"/>
    <mergeCell ref="A56:B56"/>
    <mergeCell ref="AA5:AB6"/>
    <mergeCell ref="C7:C8"/>
    <mergeCell ref="D7:D8"/>
    <mergeCell ref="E7:E8"/>
    <mergeCell ref="F7:F8"/>
    <mergeCell ref="G7:G8"/>
    <mergeCell ref="A15:B15"/>
    <mergeCell ref="A10:B10"/>
    <mergeCell ref="A20:B20"/>
    <mergeCell ref="A21:B21"/>
    <mergeCell ref="A16:B16"/>
    <mergeCell ref="A17:B17"/>
    <mergeCell ref="A18:B18"/>
    <mergeCell ref="A19:B19"/>
    <mergeCell ref="A11:B11"/>
    <mergeCell ref="A14:B14"/>
    <mergeCell ref="J7:J8"/>
    <mergeCell ref="K7:K8"/>
    <mergeCell ref="U5:V6"/>
    <mergeCell ref="Q5:R6"/>
    <mergeCell ref="T7:T8"/>
    <mergeCell ref="U7:U8"/>
    <mergeCell ref="E5:F6"/>
    <mergeCell ref="G5:H6"/>
    <mergeCell ref="I5:J6"/>
    <mergeCell ref="K5:L6"/>
    <mergeCell ref="Y7:Y8"/>
    <mergeCell ref="L7:L8"/>
    <mergeCell ref="M7:M8"/>
    <mergeCell ref="N7:N8"/>
    <mergeCell ref="H7:H8"/>
    <mergeCell ref="I7:I8"/>
    <mergeCell ref="Z7:Z8"/>
    <mergeCell ref="M5:N6"/>
    <mergeCell ref="O5:P6"/>
    <mergeCell ref="W5:X6"/>
    <mergeCell ref="Y5:Z6"/>
    <mergeCell ref="S5:T6"/>
    <mergeCell ref="A2:AB2"/>
    <mergeCell ref="A3:AB3"/>
    <mergeCell ref="O7:O8"/>
    <mergeCell ref="P7:P8"/>
    <mergeCell ref="Q7:Q8"/>
    <mergeCell ref="R7:R8"/>
    <mergeCell ref="S7:S8"/>
    <mergeCell ref="V7:V8"/>
    <mergeCell ref="W7:W8"/>
    <mergeCell ref="X7:X8"/>
  </mergeCells>
  <printOptions/>
  <pageMargins left="0.787" right="0.787" top="0.984" bottom="0.984" header="0.512" footer="0.512"/>
  <pageSetup fitToHeight="1" fitToWidth="1" horizontalDpi="600" verticalDpi="600" orientation="landscape" paperSize="8" scale="63" r:id="rId1"/>
</worksheet>
</file>

<file path=xl/worksheets/sheet5.xml><?xml version="1.0" encoding="utf-8"?>
<worksheet xmlns="http://schemas.openxmlformats.org/spreadsheetml/2006/main" xmlns:r="http://schemas.openxmlformats.org/officeDocument/2006/relationships">
  <sheetPr>
    <pageSetUpPr fitToPage="1"/>
  </sheetPr>
  <dimension ref="A1:HZ47"/>
  <sheetViews>
    <sheetView zoomScale="75" zoomScaleNormal="75" zoomScalePageLayoutView="0" workbookViewId="0" topLeftCell="A1">
      <selection activeCell="A1" sqref="A1"/>
    </sheetView>
  </sheetViews>
  <sheetFormatPr defaultColWidth="10.59765625" defaultRowHeight="15"/>
  <cols>
    <col min="1" max="2" width="2.09765625" style="4" customWidth="1"/>
    <col min="3" max="3" width="37.59765625" style="4" customWidth="1"/>
    <col min="4" max="21" width="9.3984375" style="4" customWidth="1"/>
    <col min="22" max="16384" width="10.59765625" style="4" customWidth="1"/>
  </cols>
  <sheetData>
    <row r="1" spans="1:21" s="57" customFormat="1" ht="19.5" customHeight="1">
      <c r="A1" s="16" t="s">
        <v>307</v>
      </c>
      <c r="U1" s="17" t="s">
        <v>308</v>
      </c>
    </row>
    <row r="2" spans="1:21" s="85" customFormat="1" ht="19.5" customHeight="1">
      <c r="A2" s="499" t="s">
        <v>335</v>
      </c>
      <c r="B2" s="499"/>
      <c r="C2" s="499"/>
      <c r="D2" s="499"/>
      <c r="E2" s="499"/>
      <c r="F2" s="499"/>
      <c r="G2" s="499"/>
      <c r="H2" s="499"/>
      <c r="I2" s="499"/>
      <c r="J2" s="499"/>
      <c r="K2" s="499"/>
      <c r="L2" s="499"/>
      <c r="M2" s="499"/>
      <c r="N2" s="499"/>
      <c r="O2" s="499"/>
      <c r="P2" s="499"/>
      <c r="Q2" s="499"/>
      <c r="R2" s="499"/>
      <c r="S2" s="499"/>
      <c r="T2" s="499"/>
      <c r="U2" s="499"/>
    </row>
    <row r="3" spans="2:21" s="85" customFormat="1" ht="18" customHeight="1" thickBot="1">
      <c r="B3" s="86"/>
      <c r="C3" s="86"/>
      <c r="D3" s="87"/>
      <c r="E3" s="87"/>
      <c r="F3" s="87"/>
      <c r="G3" s="87"/>
      <c r="H3" s="87"/>
      <c r="I3" s="87"/>
      <c r="J3" s="87"/>
      <c r="K3" s="87"/>
      <c r="L3" s="87"/>
      <c r="M3" s="87"/>
      <c r="N3" s="87"/>
      <c r="O3" s="87"/>
      <c r="P3" s="87"/>
      <c r="Q3" s="87"/>
      <c r="R3" s="87"/>
      <c r="S3" s="87"/>
      <c r="T3" s="88"/>
      <c r="U3" s="88"/>
    </row>
    <row r="4" spans="1:21" s="85" customFormat="1" ht="16.5" customHeight="1">
      <c r="A4" s="347" t="s">
        <v>330</v>
      </c>
      <c r="B4" s="347"/>
      <c r="C4" s="348"/>
      <c r="D4" s="333" t="s">
        <v>331</v>
      </c>
      <c r="E4" s="334"/>
      <c r="F4" s="333" t="s">
        <v>318</v>
      </c>
      <c r="G4" s="334"/>
      <c r="H4" s="333" t="s">
        <v>320</v>
      </c>
      <c r="I4" s="334"/>
      <c r="J4" s="333" t="s">
        <v>321</v>
      </c>
      <c r="K4" s="334"/>
      <c r="L4" s="333" t="s">
        <v>322</v>
      </c>
      <c r="M4" s="334"/>
      <c r="N4" s="333" t="s">
        <v>323</v>
      </c>
      <c r="O4" s="334"/>
      <c r="P4" s="333" t="s">
        <v>324</v>
      </c>
      <c r="Q4" s="334"/>
      <c r="R4" s="333" t="s">
        <v>325</v>
      </c>
      <c r="S4" s="357"/>
      <c r="T4" s="508" t="s">
        <v>319</v>
      </c>
      <c r="U4" s="509"/>
    </row>
    <row r="5" spans="1:21" s="85" customFormat="1" ht="16.5" customHeight="1">
      <c r="A5" s="349"/>
      <c r="B5" s="349"/>
      <c r="C5" s="350"/>
      <c r="D5" s="335" t="s">
        <v>139</v>
      </c>
      <c r="E5" s="335" t="s">
        <v>136</v>
      </c>
      <c r="F5" s="335" t="s">
        <v>139</v>
      </c>
      <c r="G5" s="335" t="s">
        <v>136</v>
      </c>
      <c r="H5" s="335" t="s">
        <v>139</v>
      </c>
      <c r="I5" s="335" t="s">
        <v>136</v>
      </c>
      <c r="J5" s="335" t="s">
        <v>139</v>
      </c>
      <c r="K5" s="335" t="s">
        <v>136</v>
      </c>
      <c r="L5" s="335" t="s">
        <v>139</v>
      </c>
      <c r="M5" s="335" t="s">
        <v>136</v>
      </c>
      <c r="N5" s="335" t="s">
        <v>139</v>
      </c>
      <c r="O5" s="335" t="s">
        <v>136</v>
      </c>
      <c r="P5" s="335" t="s">
        <v>139</v>
      </c>
      <c r="Q5" s="335" t="s">
        <v>136</v>
      </c>
      <c r="R5" s="335" t="s">
        <v>139</v>
      </c>
      <c r="S5" s="341" t="s">
        <v>136</v>
      </c>
      <c r="T5" s="342" t="s">
        <v>139</v>
      </c>
      <c r="U5" s="339" t="s">
        <v>136</v>
      </c>
    </row>
    <row r="6" spans="1:21" s="85" customFormat="1" ht="16.5" customHeight="1">
      <c r="A6" s="351"/>
      <c r="B6" s="351"/>
      <c r="C6" s="352"/>
      <c r="D6" s="336"/>
      <c r="E6" s="336"/>
      <c r="F6" s="336"/>
      <c r="G6" s="336"/>
      <c r="H6" s="336"/>
      <c r="I6" s="336"/>
      <c r="J6" s="336"/>
      <c r="K6" s="336"/>
      <c r="L6" s="336"/>
      <c r="M6" s="336"/>
      <c r="N6" s="336"/>
      <c r="O6" s="336"/>
      <c r="P6" s="336"/>
      <c r="Q6" s="336"/>
      <c r="R6" s="336"/>
      <c r="S6" s="340"/>
      <c r="T6" s="336"/>
      <c r="U6" s="340"/>
    </row>
    <row r="7" spans="1:19" s="85" customFormat="1" ht="16.5" customHeight="1">
      <c r="A7" s="89"/>
      <c r="B7" s="89"/>
      <c r="C7" s="90"/>
      <c r="E7" s="91" t="s">
        <v>82</v>
      </c>
      <c r="F7" s="92"/>
      <c r="G7" s="91" t="s">
        <v>82</v>
      </c>
      <c r="H7" s="92"/>
      <c r="I7" s="91" t="s">
        <v>82</v>
      </c>
      <c r="J7" s="92"/>
      <c r="K7" s="91" t="s">
        <v>82</v>
      </c>
      <c r="L7" s="91"/>
      <c r="M7" s="91"/>
      <c r="N7" s="92"/>
      <c r="O7" s="91" t="s">
        <v>82</v>
      </c>
      <c r="P7" s="92"/>
      <c r="Q7" s="91" t="s">
        <v>82</v>
      </c>
      <c r="R7" s="92"/>
      <c r="S7" s="91" t="s">
        <v>82</v>
      </c>
    </row>
    <row r="8" spans="1:234" s="19" customFormat="1" ht="16.5" customHeight="1">
      <c r="A8" s="289" t="s">
        <v>295</v>
      </c>
      <c r="B8" s="289"/>
      <c r="C8" s="290"/>
      <c r="D8" s="500">
        <f>SUM(F8,H8,J8,L8,N8,P8,R8,T8)</f>
        <v>78879</v>
      </c>
      <c r="E8" s="500">
        <f>SUM(G8,I8,K8,M8,O8,Q8,S8,U8)</f>
        <v>504217</v>
      </c>
      <c r="F8" s="501">
        <v>38179</v>
      </c>
      <c r="G8" s="501">
        <v>59133</v>
      </c>
      <c r="H8" s="501">
        <v>18087</v>
      </c>
      <c r="I8" s="501">
        <v>61355</v>
      </c>
      <c r="J8" s="501">
        <v>12676</v>
      </c>
      <c r="K8" s="501">
        <v>81478</v>
      </c>
      <c r="L8" s="501">
        <v>7570</v>
      </c>
      <c r="M8" s="501">
        <v>118434</v>
      </c>
      <c r="N8" s="501">
        <v>1230</v>
      </c>
      <c r="O8" s="501">
        <v>45933</v>
      </c>
      <c r="P8" s="501">
        <v>736</v>
      </c>
      <c r="Q8" s="501">
        <v>50649</v>
      </c>
      <c r="R8" s="501">
        <v>353</v>
      </c>
      <c r="S8" s="501">
        <v>56125</v>
      </c>
      <c r="T8" s="501">
        <v>48</v>
      </c>
      <c r="U8" s="501">
        <v>31110</v>
      </c>
      <c r="V8" s="85"/>
      <c r="W8" s="85"/>
      <c r="X8" s="85"/>
      <c r="Y8" s="85"/>
      <c r="Z8" s="85"/>
      <c r="AA8" s="85"/>
      <c r="AB8" s="85"/>
      <c r="AC8" s="85"/>
      <c r="AD8" s="85"/>
      <c r="AE8" s="85"/>
      <c r="AF8" s="85"/>
      <c r="AG8" s="85"/>
      <c r="AH8" s="85"/>
      <c r="AI8" s="85"/>
      <c r="AJ8" s="85"/>
      <c r="AK8" s="85"/>
      <c r="AL8" s="85"/>
      <c r="AM8" s="85"/>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row>
    <row r="9" spans="1:234" ht="16.5" customHeight="1">
      <c r="A9" s="355" t="s">
        <v>216</v>
      </c>
      <c r="B9" s="355"/>
      <c r="C9" s="356"/>
      <c r="D9" s="500">
        <f>SUM(D12,D17)</f>
        <v>78047</v>
      </c>
      <c r="E9" s="500">
        <f>SUM(E12,E17)</f>
        <v>555399</v>
      </c>
      <c r="F9" s="500">
        <f aca="true" t="shared" si="0" ref="F9:U9">SUM(F12,F17)</f>
        <v>35437</v>
      </c>
      <c r="G9" s="500">
        <f t="shared" si="0"/>
        <v>54777</v>
      </c>
      <c r="H9" s="500">
        <f t="shared" si="0"/>
        <v>17619</v>
      </c>
      <c r="I9" s="500">
        <f t="shared" si="0"/>
        <v>59892</v>
      </c>
      <c r="J9" s="500">
        <f t="shared" si="0"/>
        <v>13588</v>
      </c>
      <c r="K9" s="500">
        <f t="shared" si="0"/>
        <v>87837</v>
      </c>
      <c r="L9" s="500">
        <f t="shared" si="0"/>
        <v>8578</v>
      </c>
      <c r="M9" s="500">
        <f t="shared" si="0"/>
        <v>135133</v>
      </c>
      <c r="N9" s="500">
        <f t="shared" si="0"/>
        <v>1494</v>
      </c>
      <c r="O9" s="500">
        <f t="shared" si="0"/>
        <v>55976</v>
      </c>
      <c r="P9" s="500">
        <f t="shared" si="0"/>
        <v>875</v>
      </c>
      <c r="Q9" s="500">
        <f t="shared" si="0"/>
        <v>59529</v>
      </c>
      <c r="R9" s="500">
        <f t="shared" si="0"/>
        <v>386</v>
      </c>
      <c r="S9" s="500">
        <f t="shared" si="0"/>
        <v>61831</v>
      </c>
      <c r="T9" s="500">
        <f t="shared" si="0"/>
        <v>70</v>
      </c>
      <c r="U9" s="500">
        <f t="shared" si="0"/>
        <v>40424</v>
      </c>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row>
    <row r="10" spans="1:234" ht="16.5" customHeight="1">
      <c r="A10" s="345" t="s">
        <v>317</v>
      </c>
      <c r="B10" s="345"/>
      <c r="C10" s="346"/>
      <c r="D10" s="502">
        <f>100*(D9-D8)/D8</f>
        <v>-1.0547801062386692</v>
      </c>
      <c r="E10" s="502">
        <f>100*(E9-E8)/E8</f>
        <v>10.150788251883613</v>
      </c>
      <c r="F10" s="502">
        <f aca="true" t="shared" si="1" ref="F10:U10">100*(F9-F8)/F8</f>
        <v>-7.181958668377904</v>
      </c>
      <c r="G10" s="502">
        <f t="shared" si="1"/>
        <v>-7.366445132159708</v>
      </c>
      <c r="H10" s="502">
        <f t="shared" si="1"/>
        <v>-2.5874937800630287</v>
      </c>
      <c r="I10" s="502">
        <f t="shared" si="1"/>
        <v>-2.3844837421563034</v>
      </c>
      <c r="J10" s="502">
        <f t="shared" si="1"/>
        <v>7.19469864310508</v>
      </c>
      <c r="K10" s="502">
        <f t="shared" si="1"/>
        <v>7.804560740322541</v>
      </c>
      <c r="L10" s="502">
        <f t="shared" si="1"/>
        <v>13.315719947159842</v>
      </c>
      <c r="M10" s="502">
        <f t="shared" si="1"/>
        <v>14.099836195687049</v>
      </c>
      <c r="N10" s="502">
        <f t="shared" si="1"/>
        <v>21.463414634146343</v>
      </c>
      <c r="O10" s="502">
        <f t="shared" si="1"/>
        <v>21.864454749308777</v>
      </c>
      <c r="P10" s="502">
        <f t="shared" si="1"/>
        <v>18.88586956521739</v>
      </c>
      <c r="Q10" s="502">
        <f t="shared" si="1"/>
        <v>17.532429070662797</v>
      </c>
      <c r="R10" s="502">
        <f t="shared" si="1"/>
        <v>9.34844192634561</v>
      </c>
      <c r="S10" s="502">
        <f t="shared" si="1"/>
        <v>10.166592427616926</v>
      </c>
      <c r="T10" s="502">
        <f t="shared" si="1"/>
        <v>45.833333333333336</v>
      </c>
      <c r="U10" s="502">
        <f t="shared" si="1"/>
        <v>29.93892639022822</v>
      </c>
      <c r="V10" s="5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row>
    <row r="11" spans="1:234" s="19" customFormat="1" ht="16.5" customHeight="1">
      <c r="A11" s="59"/>
      <c r="B11" s="353"/>
      <c r="C11" s="354"/>
      <c r="D11" s="503"/>
      <c r="E11" s="503"/>
      <c r="F11" s="503"/>
      <c r="G11" s="503"/>
      <c r="H11" s="503"/>
      <c r="I11" s="503"/>
      <c r="J11" s="503"/>
      <c r="K11" s="503"/>
      <c r="L11" s="503"/>
      <c r="M11" s="503"/>
      <c r="N11" s="503"/>
      <c r="O11" s="503"/>
      <c r="P11" s="503"/>
      <c r="Q11" s="503"/>
      <c r="R11" s="503"/>
      <c r="S11" s="503"/>
      <c r="T11" s="462"/>
      <c r="U11" s="462"/>
      <c r="V11" s="4"/>
      <c r="W11" s="4"/>
      <c r="X11" s="4"/>
      <c r="Y11" s="4"/>
      <c r="Z11" s="4"/>
      <c r="AA11" s="4"/>
      <c r="AB11" s="4"/>
      <c r="AC11" s="4"/>
      <c r="AD11" s="4"/>
      <c r="AE11" s="4"/>
      <c r="AF11" s="4"/>
      <c r="AG11" s="4"/>
      <c r="AH11" s="4"/>
      <c r="AI11" s="4"/>
      <c r="AJ11" s="4"/>
      <c r="AK11" s="4"/>
      <c r="AL11" s="4"/>
      <c r="AM11" s="4"/>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row>
    <row r="12" spans="1:21" s="146" customFormat="1" ht="16.5" customHeight="1">
      <c r="A12" s="343" t="s">
        <v>13</v>
      </c>
      <c r="B12" s="343"/>
      <c r="C12" s="344"/>
      <c r="D12" s="503">
        <f>SUM(D13:D15)</f>
        <v>192</v>
      </c>
      <c r="E12" s="503">
        <f>SUM(E13:E15)</f>
        <v>2744</v>
      </c>
      <c r="F12" s="503">
        <f>SUM(F13:F15)</f>
        <v>38</v>
      </c>
      <c r="G12" s="503">
        <f aca="true" t="shared" si="2" ref="G12:S12">SUM(G13:G15)</f>
        <v>51</v>
      </c>
      <c r="H12" s="503">
        <f t="shared" si="2"/>
        <v>28</v>
      </c>
      <c r="I12" s="503">
        <f t="shared" si="2"/>
        <v>92</v>
      </c>
      <c r="J12" s="503">
        <f t="shared" si="2"/>
        <v>35</v>
      </c>
      <c r="K12" s="503">
        <f t="shared" si="2"/>
        <v>244</v>
      </c>
      <c r="L12" s="503">
        <f t="shared" si="2"/>
        <v>71</v>
      </c>
      <c r="M12" s="503">
        <f t="shared" si="2"/>
        <v>1229</v>
      </c>
      <c r="N12" s="503">
        <f t="shared" si="2"/>
        <v>11</v>
      </c>
      <c r="O12" s="503">
        <f t="shared" si="2"/>
        <v>425</v>
      </c>
      <c r="P12" s="504">
        <f t="shared" si="2"/>
        <v>7</v>
      </c>
      <c r="Q12" s="504">
        <f t="shared" si="2"/>
        <v>475</v>
      </c>
      <c r="R12" s="504">
        <f t="shared" si="2"/>
        <v>2</v>
      </c>
      <c r="S12" s="504">
        <f t="shared" si="2"/>
        <v>228</v>
      </c>
      <c r="T12" s="504" t="s">
        <v>366</v>
      </c>
      <c r="U12" s="504" t="s">
        <v>366</v>
      </c>
    </row>
    <row r="13" spans="1:21" s="146" customFormat="1" ht="16.5" customHeight="1">
      <c r="A13" s="155" t="s">
        <v>140</v>
      </c>
      <c r="B13" s="343" t="s">
        <v>141</v>
      </c>
      <c r="C13" s="344"/>
      <c r="D13" s="503">
        <f aca="true" t="shared" si="3" ref="D13:E15">SUM(F13,H13,J13,L13,N13,P13,R13,T13)</f>
        <v>101</v>
      </c>
      <c r="E13" s="503">
        <f t="shared" si="3"/>
        <v>971</v>
      </c>
      <c r="F13" s="504">
        <v>31</v>
      </c>
      <c r="G13" s="504">
        <v>39</v>
      </c>
      <c r="H13" s="504">
        <v>16</v>
      </c>
      <c r="I13" s="504">
        <v>55</v>
      </c>
      <c r="J13" s="504">
        <v>19</v>
      </c>
      <c r="K13" s="504">
        <v>136</v>
      </c>
      <c r="L13" s="504">
        <v>28</v>
      </c>
      <c r="M13" s="504">
        <v>434</v>
      </c>
      <c r="N13" s="504">
        <v>5</v>
      </c>
      <c r="O13" s="504">
        <v>190</v>
      </c>
      <c r="P13" s="504">
        <v>2</v>
      </c>
      <c r="Q13" s="504">
        <v>117</v>
      </c>
      <c r="R13" s="504" t="s">
        <v>366</v>
      </c>
      <c r="S13" s="504" t="s">
        <v>366</v>
      </c>
      <c r="T13" s="504" t="s">
        <v>366</v>
      </c>
      <c r="U13" s="504" t="s">
        <v>366</v>
      </c>
    </row>
    <row r="14" spans="1:21" s="146" customFormat="1" ht="16.5" customHeight="1">
      <c r="A14" s="155"/>
      <c r="B14" s="343" t="s">
        <v>142</v>
      </c>
      <c r="C14" s="344"/>
      <c r="D14" s="503">
        <f t="shared" si="3"/>
        <v>30</v>
      </c>
      <c r="E14" s="503">
        <f t="shared" si="3"/>
        <v>399</v>
      </c>
      <c r="F14" s="504">
        <v>5</v>
      </c>
      <c r="G14" s="504">
        <v>10</v>
      </c>
      <c r="H14" s="504">
        <v>6</v>
      </c>
      <c r="I14" s="504">
        <v>19</v>
      </c>
      <c r="J14" s="504">
        <v>4</v>
      </c>
      <c r="K14" s="504">
        <v>24</v>
      </c>
      <c r="L14" s="504">
        <v>12</v>
      </c>
      <c r="M14" s="504">
        <v>223</v>
      </c>
      <c r="N14" s="504">
        <v>3</v>
      </c>
      <c r="O14" s="504">
        <v>123</v>
      </c>
      <c r="P14" s="504" t="s">
        <v>366</v>
      </c>
      <c r="Q14" s="504" t="s">
        <v>366</v>
      </c>
      <c r="R14" s="504" t="s">
        <v>366</v>
      </c>
      <c r="S14" s="504" t="s">
        <v>366</v>
      </c>
      <c r="T14" s="504" t="s">
        <v>366</v>
      </c>
      <c r="U14" s="504" t="s">
        <v>366</v>
      </c>
    </row>
    <row r="15" spans="1:21" s="146" customFormat="1" ht="16.5" customHeight="1">
      <c r="A15" s="155"/>
      <c r="B15" s="343" t="s">
        <v>143</v>
      </c>
      <c r="C15" s="344"/>
      <c r="D15" s="503">
        <f t="shared" si="3"/>
        <v>61</v>
      </c>
      <c r="E15" s="503">
        <f t="shared" si="3"/>
        <v>1374</v>
      </c>
      <c r="F15" s="504">
        <v>2</v>
      </c>
      <c r="G15" s="504">
        <v>2</v>
      </c>
      <c r="H15" s="504">
        <v>6</v>
      </c>
      <c r="I15" s="504">
        <v>18</v>
      </c>
      <c r="J15" s="504">
        <v>12</v>
      </c>
      <c r="K15" s="504">
        <v>84</v>
      </c>
      <c r="L15" s="504">
        <v>31</v>
      </c>
      <c r="M15" s="504">
        <v>572</v>
      </c>
      <c r="N15" s="504">
        <v>3</v>
      </c>
      <c r="O15" s="504">
        <v>112</v>
      </c>
      <c r="P15" s="504">
        <v>5</v>
      </c>
      <c r="Q15" s="504">
        <v>358</v>
      </c>
      <c r="R15" s="504">
        <v>2</v>
      </c>
      <c r="S15" s="504">
        <v>228</v>
      </c>
      <c r="T15" s="504" t="s">
        <v>405</v>
      </c>
      <c r="U15" s="504" t="s">
        <v>366</v>
      </c>
    </row>
    <row r="16" spans="1:234" s="157" customFormat="1" ht="16.5" customHeight="1">
      <c r="A16" s="155"/>
      <c r="B16" s="155"/>
      <c r="C16" s="154"/>
      <c r="D16" s="503"/>
      <c r="E16" s="503"/>
      <c r="F16" s="460"/>
      <c r="G16" s="460"/>
      <c r="H16" s="460"/>
      <c r="I16" s="460"/>
      <c r="J16" s="460"/>
      <c r="K16" s="460"/>
      <c r="L16" s="460"/>
      <c r="M16" s="460"/>
      <c r="N16" s="460"/>
      <c r="O16" s="503"/>
      <c r="P16" s="503"/>
      <c r="Q16" s="503"/>
      <c r="R16" s="503"/>
      <c r="S16" s="503"/>
      <c r="T16" s="460"/>
      <c r="U16" s="462"/>
      <c r="V16" s="146"/>
      <c r="W16" s="146"/>
      <c r="X16" s="146"/>
      <c r="Y16" s="146"/>
      <c r="Z16" s="146"/>
      <c r="AA16" s="146"/>
      <c r="AB16" s="146"/>
      <c r="AC16" s="146"/>
      <c r="AD16" s="146"/>
      <c r="AE16" s="146"/>
      <c r="AF16" s="146"/>
      <c r="AG16" s="146"/>
      <c r="AH16" s="146"/>
      <c r="AI16" s="146"/>
      <c r="AJ16" s="146"/>
      <c r="AK16" s="146"/>
      <c r="AL16" s="146"/>
      <c r="AM16" s="14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row>
    <row r="17" spans="1:21" s="146" customFormat="1" ht="16.5" customHeight="1">
      <c r="A17" s="343" t="s">
        <v>144</v>
      </c>
      <c r="B17" s="343"/>
      <c r="C17" s="344"/>
      <c r="D17" s="503">
        <f>SUM(F17,H17,J17,L17,N17,P17,R17,T17)</f>
        <v>77855</v>
      </c>
      <c r="E17" s="503">
        <f>SUM(G17,I17,K17,M17,O17,Q17,S17,U17)</f>
        <v>552655</v>
      </c>
      <c r="F17" s="503">
        <f>SUM(F18:F20,'034'!F8:F10,'034'!F24:F26)</f>
        <v>35399</v>
      </c>
      <c r="G17" s="503">
        <f>SUM(G18:G20,'034'!G8:G10,'034'!G24:G26)</f>
        <v>54726</v>
      </c>
      <c r="H17" s="503">
        <f>SUM(H18:H20,'034'!H8:H10,'034'!H24:H26)</f>
        <v>17591</v>
      </c>
      <c r="I17" s="503">
        <f>SUM(I18:I20,'034'!I8:I10,'034'!I24:I26)</f>
        <v>59800</v>
      </c>
      <c r="J17" s="503">
        <f>SUM(J18:J20,'034'!J8:J10,'034'!J24:J26)</f>
        <v>13553</v>
      </c>
      <c r="K17" s="503">
        <f>SUM(K18:K20,'034'!K8:K10,'034'!K24:K26)</f>
        <v>87593</v>
      </c>
      <c r="L17" s="503">
        <f>SUM(L18:L20,'034'!L8:L10,'034'!L24:L26)</f>
        <v>8507</v>
      </c>
      <c r="M17" s="503">
        <f>SUM(M18:M20,'034'!M8:M10,'034'!M24:M26)</f>
        <v>133904</v>
      </c>
      <c r="N17" s="503">
        <f>SUM(N18:N20,'034'!N8:N10,'034'!N24:N26)</f>
        <v>1483</v>
      </c>
      <c r="O17" s="503">
        <f>SUM(O18:O20,'034'!O8:O10,'034'!O24:O26)</f>
        <v>55551</v>
      </c>
      <c r="P17" s="503">
        <f>SUM(P18:P20,'034'!P8:P10,'034'!P24:P26)</f>
        <v>868</v>
      </c>
      <c r="Q17" s="503">
        <f>SUM(Q18:Q20,'034'!Q8:Q10,'034'!Q24:Q26)</f>
        <v>59054</v>
      </c>
      <c r="R17" s="503">
        <f>SUM(R18:R20,'034'!R8:R10,'034'!R24:R26)</f>
        <v>384</v>
      </c>
      <c r="S17" s="503">
        <f>SUM(S18:S20,'034'!S8:S10,'034'!S24:S26)</f>
        <v>61603</v>
      </c>
      <c r="T17" s="503">
        <f>SUM(T18:T20,'034'!T8:T10,'034'!T24:T26)</f>
        <v>70</v>
      </c>
      <c r="U17" s="503">
        <f>SUM(U18:U20,'034'!U8:U10,'034'!U24:U26)</f>
        <v>40424</v>
      </c>
    </row>
    <row r="18" spans="1:21" s="146" customFormat="1" ht="16.5" customHeight="1">
      <c r="A18" s="147"/>
      <c r="B18" s="343" t="s">
        <v>16</v>
      </c>
      <c r="C18" s="344"/>
      <c r="D18" s="503">
        <f aca="true" t="shared" si="4" ref="D18:E43">SUM(F18,H18,J18,L18,N18,P18,R18,T18)</f>
        <v>61</v>
      </c>
      <c r="E18" s="503">
        <f t="shared" si="4"/>
        <v>639</v>
      </c>
      <c r="F18" s="504">
        <v>11</v>
      </c>
      <c r="G18" s="504">
        <v>17</v>
      </c>
      <c r="H18" s="504">
        <v>7</v>
      </c>
      <c r="I18" s="504">
        <v>25</v>
      </c>
      <c r="J18" s="504">
        <v>20</v>
      </c>
      <c r="K18" s="504">
        <v>134</v>
      </c>
      <c r="L18" s="504">
        <v>18</v>
      </c>
      <c r="M18" s="504">
        <v>255</v>
      </c>
      <c r="N18" s="504">
        <v>3</v>
      </c>
      <c r="O18" s="504">
        <v>94</v>
      </c>
      <c r="P18" s="504">
        <v>2</v>
      </c>
      <c r="Q18" s="504">
        <v>114</v>
      </c>
      <c r="R18" s="504" t="s">
        <v>366</v>
      </c>
      <c r="S18" s="504" t="s">
        <v>366</v>
      </c>
      <c r="T18" s="504" t="s">
        <v>366</v>
      </c>
      <c r="U18" s="504" t="s">
        <v>366</v>
      </c>
    </row>
    <row r="19" spans="1:21" s="146" customFormat="1" ht="16.5" customHeight="1">
      <c r="A19" s="147"/>
      <c r="B19" s="343" t="s">
        <v>18</v>
      </c>
      <c r="C19" s="344"/>
      <c r="D19" s="503">
        <f t="shared" si="4"/>
        <v>8272</v>
      </c>
      <c r="E19" s="503">
        <f t="shared" si="4"/>
        <v>56002</v>
      </c>
      <c r="F19" s="504">
        <v>3311</v>
      </c>
      <c r="G19" s="504">
        <v>4784</v>
      </c>
      <c r="H19" s="504">
        <v>1707</v>
      </c>
      <c r="I19" s="504">
        <v>5822</v>
      </c>
      <c r="J19" s="504">
        <v>1824</v>
      </c>
      <c r="K19" s="504">
        <v>11939</v>
      </c>
      <c r="L19" s="504">
        <v>1185</v>
      </c>
      <c r="M19" s="504">
        <v>18401</v>
      </c>
      <c r="N19" s="504">
        <v>141</v>
      </c>
      <c r="O19" s="504">
        <v>5268</v>
      </c>
      <c r="P19" s="504">
        <v>81</v>
      </c>
      <c r="Q19" s="504">
        <v>5409</v>
      </c>
      <c r="R19" s="504">
        <v>21</v>
      </c>
      <c r="S19" s="504">
        <v>3312</v>
      </c>
      <c r="T19" s="504">
        <v>2</v>
      </c>
      <c r="U19" s="504">
        <v>1067</v>
      </c>
    </row>
    <row r="20" spans="1:21" s="146" customFormat="1" ht="16.5" customHeight="1">
      <c r="A20" s="147"/>
      <c r="B20" s="343" t="s">
        <v>20</v>
      </c>
      <c r="C20" s="344"/>
      <c r="D20" s="503">
        <f>SUM(D21:D43)</f>
        <v>14399</v>
      </c>
      <c r="E20" s="503">
        <f>SUM(E21:E41,E43)</f>
        <v>153815</v>
      </c>
      <c r="F20" s="503">
        <f>SUM(F21:F41,F43)</f>
        <v>5196</v>
      </c>
      <c r="G20" s="503">
        <f aca="true" t="shared" si="5" ref="G20:U20">SUM(G21:G41,G43)</f>
        <v>8853</v>
      </c>
      <c r="H20" s="503">
        <f t="shared" si="5"/>
        <v>3601</v>
      </c>
      <c r="I20" s="503">
        <f t="shared" si="5"/>
        <v>12230</v>
      </c>
      <c r="J20" s="503">
        <f t="shared" si="5"/>
        <v>2786</v>
      </c>
      <c r="K20" s="503">
        <f t="shared" si="5"/>
        <v>17990</v>
      </c>
      <c r="L20" s="503">
        <f t="shared" si="5"/>
        <v>1920</v>
      </c>
      <c r="M20" s="503">
        <f t="shared" si="5"/>
        <v>31081</v>
      </c>
      <c r="N20" s="503">
        <f t="shared" si="5"/>
        <v>433</v>
      </c>
      <c r="O20" s="503">
        <f t="shared" si="5"/>
        <v>16305</v>
      </c>
      <c r="P20" s="503">
        <f t="shared" si="5"/>
        <v>280</v>
      </c>
      <c r="Q20" s="503">
        <f t="shared" si="5"/>
        <v>19151</v>
      </c>
      <c r="R20" s="503">
        <f t="shared" si="5"/>
        <v>145</v>
      </c>
      <c r="S20" s="503">
        <f t="shared" si="5"/>
        <v>23726</v>
      </c>
      <c r="T20" s="503">
        <f t="shared" si="5"/>
        <v>38</v>
      </c>
      <c r="U20" s="503">
        <f t="shared" si="5"/>
        <v>24479</v>
      </c>
    </row>
    <row r="21" spans="1:21" ht="16.5" customHeight="1">
      <c r="A21" s="59"/>
      <c r="B21" s="59"/>
      <c r="C21" s="60" t="s">
        <v>145</v>
      </c>
      <c r="D21" s="500">
        <f t="shared" si="4"/>
        <v>929</v>
      </c>
      <c r="E21" s="500">
        <f t="shared" si="4"/>
        <v>12181</v>
      </c>
      <c r="F21" s="501">
        <v>224</v>
      </c>
      <c r="G21" s="501">
        <v>408</v>
      </c>
      <c r="H21" s="501">
        <v>192</v>
      </c>
      <c r="I21" s="501">
        <v>665</v>
      </c>
      <c r="J21" s="501">
        <v>212</v>
      </c>
      <c r="K21" s="501">
        <v>1415</v>
      </c>
      <c r="L21" s="501">
        <v>212</v>
      </c>
      <c r="M21" s="501">
        <v>3534</v>
      </c>
      <c r="N21" s="501">
        <v>44</v>
      </c>
      <c r="O21" s="501">
        <v>1709</v>
      </c>
      <c r="P21" s="501">
        <v>30</v>
      </c>
      <c r="Q21" s="501">
        <v>2100</v>
      </c>
      <c r="R21" s="501">
        <v>14</v>
      </c>
      <c r="S21" s="501">
        <v>2010</v>
      </c>
      <c r="T21" s="501">
        <v>1</v>
      </c>
      <c r="U21" s="501">
        <v>340</v>
      </c>
    </row>
    <row r="22" spans="1:234" s="19" customFormat="1" ht="16.5" customHeight="1">
      <c r="A22" s="59"/>
      <c r="B22" s="59"/>
      <c r="C22" s="60" t="s">
        <v>341</v>
      </c>
      <c r="D22" s="500">
        <f t="shared" si="4"/>
        <v>76</v>
      </c>
      <c r="E22" s="500">
        <f t="shared" si="4"/>
        <v>1247</v>
      </c>
      <c r="F22" s="501">
        <v>9</v>
      </c>
      <c r="G22" s="501">
        <v>13</v>
      </c>
      <c r="H22" s="501">
        <v>9</v>
      </c>
      <c r="I22" s="501">
        <v>32</v>
      </c>
      <c r="J22" s="501">
        <v>27</v>
      </c>
      <c r="K22" s="501">
        <v>188</v>
      </c>
      <c r="L22" s="501">
        <v>24</v>
      </c>
      <c r="M22" s="501">
        <v>369</v>
      </c>
      <c r="N22" s="501">
        <v>3</v>
      </c>
      <c r="O22" s="501">
        <v>121</v>
      </c>
      <c r="P22" s="501">
        <v>2</v>
      </c>
      <c r="Q22" s="501">
        <v>128</v>
      </c>
      <c r="R22" s="501">
        <v>2</v>
      </c>
      <c r="S22" s="501">
        <v>396</v>
      </c>
      <c r="T22" s="501" t="s">
        <v>366</v>
      </c>
      <c r="U22" s="501" t="s">
        <v>366</v>
      </c>
      <c r="V22" s="4"/>
      <c r="W22" s="4"/>
      <c r="X22" s="4"/>
      <c r="Y22" s="4"/>
      <c r="Z22" s="4"/>
      <c r="AA22" s="4"/>
      <c r="AB22" s="4"/>
      <c r="AC22" s="4"/>
      <c r="AD22" s="4"/>
      <c r="AE22" s="4"/>
      <c r="AF22" s="4"/>
      <c r="AG22" s="4"/>
      <c r="AH22" s="4"/>
      <c r="AI22" s="4"/>
      <c r="AJ22" s="4"/>
      <c r="AK22" s="4"/>
      <c r="AL22" s="4"/>
      <c r="AM22" s="4"/>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row>
    <row r="23" spans="1:234" ht="16.5" customHeight="1">
      <c r="A23" s="59"/>
      <c r="B23" s="59"/>
      <c r="C23" s="20" t="s">
        <v>342</v>
      </c>
      <c r="D23" s="500">
        <f t="shared" si="4"/>
        <v>4836</v>
      </c>
      <c r="E23" s="500">
        <f t="shared" si="4"/>
        <v>32135</v>
      </c>
      <c r="F23" s="501">
        <v>1827</v>
      </c>
      <c r="G23" s="501">
        <v>3285</v>
      </c>
      <c r="H23" s="501">
        <v>1555</v>
      </c>
      <c r="I23" s="501">
        <v>5266</v>
      </c>
      <c r="J23" s="501">
        <v>929</v>
      </c>
      <c r="K23" s="501">
        <v>5882</v>
      </c>
      <c r="L23" s="501">
        <v>386</v>
      </c>
      <c r="M23" s="501">
        <v>6011</v>
      </c>
      <c r="N23" s="501">
        <v>75</v>
      </c>
      <c r="O23" s="501">
        <v>2801</v>
      </c>
      <c r="P23" s="501">
        <v>32</v>
      </c>
      <c r="Q23" s="501">
        <v>2310</v>
      </c>
      <c r="R23" s="501">
        <v>27</v>
      </c>
      <c r="S23" s="501">
        <v>4072</v>
      </c>
      <c r="T23" s="501">
        <v>5</v>
      </c>
      <c r="U23" s="501">
        <v>2508</v>
      </c>
      <c r="V23" s="67"/>
      <c r="W23" s="67"/>
      <c r="X23" s="67"/>
      <c r="Y23" s="67"/>
      <c r="Z23" s="67"/>
      <c r="AA23" s="67"/>
      <c r="AB23" s="67"/>
      <c r="AC23" s="67"/>
      <c r="AD23" s="67"/>
      <c r="AE23" s="67"/>
      <c r="AF23" s="67"/>
      <c r="AG23" s="67"/>
      <c r="AH23" s="67"/>
      <c r="AI23" s="67"/>
      <c r="AJ23" s="67"/>
      <c r="AK23" s="67"/>
      <c r="AL23" s="67"/>
      <c r="AM23" s="67"/>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row>
    <row r="24" spans="1:234" s="19" customFormat="1" ht="16.5" customHeight="1">
      <c r="A24" s="59"/>
      <c r="C24" s="60" t="s">
        <v>146</v>
      </c>
      <c r="D24" s="500">
        <f t="shared" si="4"/>
        <v>558</v>
      </c>
      <c r="E24" s="500">
        <f t="shared" si="4"/>
        <v>9496</v>
      </c>
      <c r="F24" s="501">
        <v>154</v>
      </c>
      <c r="G24" s="501">
        <v>229</v>
      </c>
      <c r="H24" s="501">
        <v>73</v>
      </c>
      <c r="I24" s="501">
        <v>248</v>
      </c>
      <c r="J24" s="501">
        <v>100</v>
      </c>
      <c r="K24" s="501">
        <v>678</v>
      </c>
      <c r="L24" s="501">
        <v>137</v>
      </c>
      <c r="M24" s="501">
        <v>2382</v>
      </c>
      <c r="N24" s="501">
        <v>45</v>
      </c>
      <c r="O24" s="501">
        <v>1686</v>
      </c>
      <c r="P24" s="501">
        <v>38</v>
      </c>
      <c r="Q24" s="501">
        <v>2403</v>
      </c>
      <c r="R24" s="501">
        <v>11</v>
      </c>
      <c r="S24" s="501">
        <v>1870</v>
      </c>
      <c r="T24" s="501" t="s">
        <v>366</v>
      </c>
      <c r="U24" s="501" t="s">
        <v>366</v>
      </c>
      <c r="V24" s="4"/>
      <c r="W24" s="4"/>
      <c r="X24" s="4"/>
      <c r="Y24" s="4"/>
      <c r="Z24" s="4"/>
      <c r="AA24" s="4"/>
      <c r="AB24" s="4"/>
      <c r="AC24" s="4"/>
      <c r="AD24" s="4"/>
      <c r="AE24" s="4"/>
      <c r="AF24" s="4"/>
      <c r="AG24" s="4"/>
      <c r="AH24" s="4"/>
      <c r="AI24" s="4"/>
      <c r="AJ24" s="4"/>
      <c r="AK24" s="4"/>
      <c r="AL24" s="4"/>
      <c r="AM24" s="4"/>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row>
    <row r="25" spans="1:234" s="19" customFormat="1" ht="16.5" customHeight="1">
      <c r="A25" s="61"/>
      <c r="B25" s="61"/>
      <c r="C25" s="60" t="s">
        <v>147</v>
      </c>
      <c r="D25" s="500">
        <f t="shared" si="4"/>
        <v>544</v>
      </c>
      <c r="E25" s="500">
        <f t="shared" si="4"/>
        <v>3177</v>
      </c>
      <c r="F25" s="501">
        <v>241</v>
      </c>
      <c r="G25" s="501">
        <v>376</v>
      </c>
      <c r="H25" s="501">
        <v>112</v>
      </c>
      <c r="I25" s="501">
        <v>393</v>
      </c>
      <c r="J25" s="501">
        <v>105</v>
      </c>
      <c r="K25" s="501">
        <v>686</v>
      </c>
      <c r="L25" s="501">
        <v>75</v>
      </c>
      <c r="M25" s="501">
        <v>1073</v>
      </c>
      <c r="N25" s="501">
        <v>8</v>
      </c>
      <c r="O25" s="501">
        <v>304</v>
      </c>
      <c r="P25" s="501">
        <v>2</v>
      </c>
      <c r="Q25" s="501">
        <v>120</v>
      </c>
      <c r="R25" s="501">
        <v>1</v>
      </c>
      <c r="S25" s="501">
        <v>225</v>
      </c>
      <c r="T25" s="501" t="s">
        <v>366</v>
      </c>
      <c r="U25" s="501" t="s">
        <v>366</v>
      </c>
      <c r="V25" s="4"/>
      <c r="W25" s="4"/>
      <c r="X25" s="4"/>
      <c r="Y25" s="4"/>
      <c r="Z25" s="4"/>
      <c r="AA25" s="4"/>
      <c r="AB25" s="4"/>
      <c r="AC25" s="4"/>
      <c r="AD25" s="4"/>
      <c r="AE25" s="4"/>
      <c r="AF25" s="4"/>
      <c r="AG25" s="4"/>
      <c r="AH25" s="4"/>
      <c r="AI25" s="4"/>
      <c r="AJ25" s="4"/>
      <c r="AK25" s="4"/>
      <c r="AL25" s="4"/>
      <c r="AM25" s="4"/>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row>
    <row r="26" spans="1:21" ht="16.5" customHeight="1">
      <c r="A26" s="61"/>
      <c r="B26" s="61"/>
      <c r="C26" s="60" t="s">
        <v>148</v>
      </c>
      <c r="D26" s="500">
        <f t="shared" si="4"/>
        <v>704</v>
      </c>
      <c r="E26" s="500">
        <f t="shared" si="4"/>
        <v>3271</v>
      </c>
      <c r="F26" s="501">
        <v>417</v>
      </c>
      <c r="G26" s="501">
        <v>616</v>
      </c>
      <c r="H26" s="501">
        <v>138</v>
      </c>
      <c r="I26" s="501">
        <v>458</v>
      </c>
      <c r="J26" s="501">
        <v>99</v>
      </c>
      <c r="K26" s="501">
        <v>608</v>
      </c>
      <c r="L26" s="501">
        <v>39</v>
      </c>
      <c r="M26" s="501">
        <v>533</v>
      </c>
      <c r="N26" s="501">
        <v>7</v>
      </c>
      <c r="O26" s="501">
        <v>251</v>
      </c>
      <c r="P26" s="501">
        <v>2</v>
      </c>
      <c r="Q26" s="501">
        <v>147</v>
      </c>
      <c r="R26" s="501">
        <v>1</v>
      </c>
      <c r="S26" s="501">
        <v>294</v>
      </c>
      <c r="T26" s="501">
        <v>1</v>
      </c>
      <c r="U26" s="501">
        <v>364</v>
      </c>
    </row>
    <row r="27" spans="1:21" ht="16.5" customHeight="1">
      <c r="A27" s="61"/>
      <c r="B27" s="61"/>
      <c r="C27" s="60" t="s">
        <v>149</v>
      </c>
      <c r="D27" s="500">
        <f t="shared" si="4"/>
        <v>168</v>
      </c>
      <c r="E27" s="500">
        <f t="shared" si="4"/>
        <v>2045</v>
      </c>
      <c r="F27" s="501">
        <v>31</v>
      </c>
      <c r="G27" s="501">
        <v>56</v>
      </c>
      <c r="H27" s="501">
        <v>31</v>
      </c>
      <c r="I27" s="501">
        <v>102</v>
      </c>
      <c r="J27" s="501">
        <v>52</v>
      </c>
      <c r="K27" s="501">
        <v>352</v>
      </c>
      <c r="L27" s="501">
        <v>40</v>
      </c>
      <c r="M27" s="501">
        <v>640</v>
      </c>
      <c r="N27" s="501">
        <v>9</v>
      </c>
      <c r="O27" s="501">
        <v>352</v>
      </c>
      <c r="P27" s="501">
        <v>3</v>
      </c>
      <c r="Q27" s="501">
        <v>227</v>
      </c>
      <c r="R27" s="501">
        <v>2</v>
      </c>
      <c r="S27" s="501">
        <v>316</v>
      </c>
      <c r="T27" s="501" t="s">
        <v>366</v>
      </c>
      <c r="U27" s="501" t="s">
        <v>389</v>
      </c>
    </row>
    <row r="28" spans="1:21" ht="16.5" customHeight="1">
      <c r="A28" s="59"/>
      <c r="B28" s="59"/>
      <c r="C28" s="60" t="s">
        <v>150</v>
      </c>
      <c r="D28" s="500">
        <f t="shared" si="4"/>
        <v>609</v>
      </c>
      <c r="E28" s="500">
        <f t="shared" si="4"/>
        <v>6691</v>
      </c>
      <c r="F28" s="501">
        <v>199</v>
      </c>
      <c r="G28" s="501">
        <v>346</v>
      </c>
      <c r="H28" s="501">
        <v>140</v>
      </c>
      <c r="I28" s="501">
        <v>480</v>
      </c>
      <c r="J28" s="501">
        <v>124</v>
      </c>
      <c r="K28" s="501">
        <v>803</v>
      </c>
      <c r="L28" s="501">
        <v>98</v>
      </c>
      <c r="M28" s="501">
        <v>1619</v>
      </c>
      <c r="N28" s="501">
        <v>20</v>
      </c>
      <c r="O28" s="501">
        <v>744</v>
      </c>
      <c r="P28" s="501">
        <v>21</v>
      </c>
      <c r="Q28" s="501">
        <v>1360</v>
      </c>
      <c r="R28" s="501">
        <v>6</v>
      </c>
      <c r="S28" s="501">
        <v>992</v>
      </c>
      <c r="T28" s="501">
        <v>1</v>
      </c>
      <c r="U28" s="501">
        <v>347</v>
      </c>
    </row>
    <row r="29" spans="1:21" ht="16.5" customHeight="1">
      <c r="A29" s="59"/>
      <c r="B29" s="59"/>
      <c r="C29" s="60" t="s">
        <v>151</v>
      </c>
      <c r="D29" s="500">
        <f t="shared" si="4"/>
        <v>47</v>
      </c>
      <c r="E29" s="500">
        <f t="shared" si="4"/>
        <v>1501</v>
      </c>
      <c r="F29" s="501">
        <v>7</v>
      </c>
      <c r="G29" s="501">
        <v>12</v>
      </c>
      <c r="H29" s="501">
        <v>12</v>
      </c>
      <c r="I29" s="501">
        <v>40</v>
      </c>
      <c r="J29" s="501">
        <v>8</v>
      </c>
      <c r="K29" s="501">
        <v>46</v>
      </c>
      <c r="L29" s="501">
        <v>10</v>
      </c>
      <c r="M29" s="501">
        <v>164</v>
      </c>
      <c r="N29" s="501">
        <v>1</v>
      </c>
      <c r="O29" s="501">
        <v>42</v>
      </c>
      <c r="P29" s="501">
        <v>6</v>
      </c>
      <c r="Q29" s="501">
        <v>429</v>
      </c>
      <c r="R29" s="501">
        <v>2</v>
      </c>
      <c r="S29" s="501">
        <v>379</v>
      </c>
      <c r="T29" s="501">
        <v>1</v>
      </c>
      <c r="U29" s="501">
        <v>389</v>
      </c>
    </row>
    <row r="30" spans="1:21" ht="16.5" customHeight="1">
      <c r="A30" s="59"/>
      <c r="B30" s="59"/>
      <c r="C30" s="60" t="s">
        <v>152</v>
      </c>
      <c r="D30" s="500">
        <f t="shared" si="4"/>
        <v>7</v>
      </c>
      <c r="E30" s="500">
        <f t="shared" si="4"/>
        <v>135</v>
      </c>
      <c r="F30" s="501" t="s">
        <v>389</v>
      </c>
      <c r="G30" s="501" t="s">
        <v>366</v>
      </c>
      <c r="H30" s="501">
        <v>1</v>
      </c>
      <c r="I30" s="501">
        <v>4</v>
      </c>
      <c r="J30" s="501">
        <v>4</v>
      </c>
      <c r="K30" s="501">
        <v>25</v>
      </c>
      <c r="L30" s="501" t="s">
        <v>391</v>
      </c>
      <c r="M30" s="501" t="s">
        <v>366</v>
      </c>
      <c r="N30" s="501" t="s">
        <v>389</v>
      </c>
      <c r="O30" s="501" t="s">
        <v>389</v>
      </c>
      <c r="P30" s="501">
        <v>2</v>
      </c>
      <c r="Q30" s="501">
        <v>106</v>
      </c>
      <c r="R30" s="501" t="s">
        <v>366</v>
      </c>
      <c r="S30" s="501" t="s">
        <v>366</v>
      </c>
      <c r="T30" s="501" t="s">
        <v>391</v>
      </c>
      <c r="U30" s="501" t="s">
        <v>391</v>
      </c>
    </row>
    <row r="31" spans="1:21" ht="16.5" customHeight="1">
      <c r="A31" s="59"/>
      <c r="B31" s="59"/>
      <c r="C31" s="60" t="s">
        <v>153</v>
      </c>
      <c r="D31" s="500">
        <f t="shared" si="4"/>
        <v>366</v>
      </c>
      <c r="E31" s="500">
        <f t="shared" si="4"/>
        <v>3739</v>
      </c>
      <c r="F31" s="501">
        <v>152</v>
      </c>
      <c r="G31" s="501">
        <v>252</v>
      </c>
      <c r="H31" s="501">
        <v>68</v>
      </c>
      <c r="I31" s="501">
        <v>233</v>
      </c>
      <c r="J31" s="501">
        <v>65</v>
      </c>
      <c r="K31" s="501">
        <v>418</v>
      </c>
      <c r="L31" s="501">
        <v>51</v>
      </c>
      <c r="M31" s="501">
        <v>786</v>
      </c>
      <c r="N31" s="501">
        <v>18</v>
      </c>
      <c r="O31" s="501">
        <v>665</v>
      </c>
      <c r="P31" s="501">
        <v>10</v>
      </c>
      <c r="Q31" s="501">
        <v>738</v>
      </c>
      <c r="R31" s="501">
        <v>1</v>
      </c>
      <c r="S31" s="501">
        <v>132</v>
      </c>
      <c r="T31" s="501">
        <v>1</v>
      </c>
      <c r="U31" s="501">
        <v>515</v>
      </c>
    </row>
    <row r="32" spans="1:21" ht="16.5" customHeight="1">
      <c r="A32" s="59"/>
      <c r="B32" s="59"/>
      <c r="C32" s="60" t="s">
        <v>154</v>
      </c>
      <c r="D32" s="500">
        <f t="shared" si="4"/>
        <v>27</v>
      </c>
      <c r="E32" s="500">
        <f t="shared" si="4"/>
        <v>293</v>
      </c>
      <c r="F32" s="501">
        <v>5</v>
      </c>
      <c r="G32" s="501">
        <v>9</v>
      </c>
      <c r="H32" s="501">
        <v>5</v>
      </c>
      <c r="I32" s="501">
        <v>17</v>
      </c>
      <c r="J32" s="501">
        <v>6</v>
      </c>
      <c r="K32" s="501">
        <v>38</v>
      </c>
      <c r="L32" s="501">
        <v>10</v>
      </c>
      <c r="M32" s="501">
        <v>197</v>
      </c>
      <c r="N32" s="501">
        <v>1</v>
      </c>
      <c r="O32" s="501">
        <v>32</v>
      </c>
      <c r="P32" s="501" t="s">
        <v>391</v>
      </c>
      <c r="Q32" s="501" t="s">
        <v>389</v>
      </c>
      <c r="R32" s="501" t="s">
        <v>391</v>
      </c>
      <c r="S32" s="501" t="s">
        <v>391</v>
      </c>
      <c r="T32" s="501" t="s">
        <v>390</v>
      </c>
      <c r="U32" s="501" t="s">
        <v>391</v>
      </c>
    </row>
    <row r="33" spans="1:21" ht="16.5" customHeight="1">
      <c r="A33" s="59"/>
      <c r="B33" s="59"/>
      <c r="C33" s="60" t="s">
        <v>155</v>
      </c>
      <c r="D33" s="500">
        <f t="shared" si="4"/>
        <v>20</v>
      </c>
      <c r="E33" s="500">
        <f t="shared" si="4"/>
        <v>205</v>
      </c>
      <c r="F33" s="501">
        <v>6</v>
      </c>
      <c r="G33" s="501">
        <v>11</v>
      </c>
      <c r="H33" s="501">
        <v>4</v>
      </c>
      <c r="I33" s="501">
        <v>14</v>
      </c>
      <c r="J33" s="501">
        <v>4</v>
      </c>
      <c r="K33" s="501">
        <v>28</v>
      </c>
      <c r="L33" s="501">
        <v>3</v>
      </c>
      <c r="M33" s="501">
        <v>55</v>
      </c>
      <c r="N33" s="501">
        <v>3</v>
      </c>
      <c r="O33" s="501">
        <v>97</v>
      </c>
      <c r="P33" s="501" t="s">
        <v>390</v>
      </c>
      <c r="Q33" s="501" t="s">
        <v>389</v>
      </c>
      <c r="R33" s="501" t="s">
        <v>396</v>
      </c>
      <c r="S33" s="501" t="s">
        <v>396</v>
      </c>
      <c r="T33" s="501" t="s">
        <v>389</v>
      </c>
      <c r="U33" s="501" t="s">
        <v>390</v>
      </c>
    </row>
    <row r="34" spans="1:21" ht="16.5" customHeight="1">
      <c r="A34" s="59"/>
      <c r="B34" s="59"/>
      <c r="C34" s="60" t="s">
        <v>156</v>
      </c>
      <c r="D34" s="500">
        <f t="shared" si="4"/>
        <v>713</v>
      </c>
      <c r="E34" s="500">
        <f t="shared" si="4"/>
        <v>6110</v>
      </c>
      <c r="F34" s="501">
        <v>309</v>
      </c>
      <c r="G34" s="501">
        <v>522</v>
      </c>
      <c r="H34" s="501">
        <v>135</v>
      </c>
      <c r="I34" s="501">
        <v>451</v>
      </c>
      <c r="J34" s="501">
        <v>114</v>
      </c>
      <c r="K34" s="501">
        <v>766</v>
      </c>
      <c r="L34" s="501">
        <v>132</v>
      </c>
      <c r="M34" s="501">
        <v>2168</v>
      </c>
      <c r="N34" s="501">
        <v>14</v>
      </c>
      <c r="O34" s="501">
        <v>518</v>
      </c>
      <c r="P34" s="501">
        <v>5</v>
      </c>
      <c r="Q34" s="501">
        <v>279</v>
      </c>
      <c r="R34" s="501">
        <v>3</v>
      </c>
      <c r="S34" s="501">
        <v>459</v>
      </c>
      <c r="T34" s="501">
        <v>1</v>
      </c>
      <c r="U34" s="501">
        <v>947</v>
      </c>
    </row>
    <row r="35" spans="1:21" ht="16.5" customHeight="1">
      <c r="A35" s="59"/>
      <c r="B35" s="59"/>
      <c r="C35" s="60" t="s">
        <v>157</v>
      </c>
      <c r="D35" s="500">
        <f t="shared" si="4"/>
        <v>94</v>
      </c>
      <c r="E35" s="500">
        <f t="shared" si="4"/>
        <v>1998</v>
      </c>
      <c r="F35" s="501">
        <v>13</v>
      </c>
      <c r="G35" s="501">
        <v>22</v>
      </c>
      <c r="H35" s="501">
        <v>14</v>
      </c>
      <c r="I35" s="501">
        <v>52</v>
      </c>
      <c r="J35" s="501">
        <v>19</v>
      </c>
      <c r="K35" s="501">
        <v>123</v>
      </c>
      <c r="L35" s="501">
        <v>33</v>
      </c>
      <c r="M35" s="501">
        <v>584</v>
      </c>
      <c r="N35" s="501">
        <v>5</v>
      </c>
      <c r="O35" s="501">
        <v>185</v>
      </c>
      <c r="P35" s="501">
        <v>6</v>
      </c>
      <c r="Q35" s="501">
        <v>404</v>
      </c>
      <c r="R35" s="501">
        <v>4</v>
      </c>
      <c r="S35" s="501">
        <v>628</v>
      </c>
      <c r="T35" s="501" t="s">
        <v>389</v>
      </c>
      <c r="U35" s="501" t="s">
        <v>391</v>
      </c>
    </row>
    <row r="36" spans="1:21" ht="16.5" customHeight="1">
      <c r="A36" s="59"/>
      <c r="B36" s="59"/>
      <c r="C36" s="60" t="s">
        <v>158</v>
      </c>
      <c r="D36" s="500">
        <f t="shared" si="4"/>
        <v>39</v>
      </c>
      <c r="E36" s="500">
        <f t="shared" si="4"/>
        <v>531</v>
      </c>
      <c r="F36" s="501">
        <v>2</v>
      </c>
      <c r="G36" s="501">
        <v>4</v>
      </c>
      <c r="H36" s="501">
        <v>9</v>
      </c>
      <c r="I36" s="501">
        <v>33</v>
      </c>
      <c r="J36" s="501">
        <v>12</v>
      </c>
      <c r="K36" s="501">
        <v>84</v>
      </c>
      <c r="L36" s="501">
        <v>13</v>
      </c>
      <c r="M36" s="501">
        <v>228</v>
      </c>
      <c r="N36" s="501">
        <v>2</v>
      </c>
      <c r="O36" s="501">
        <v>67</v>
      </c>
      <c r="P36" s="501" t="s">
        <v>366</v>
      </c>
      <c r="Q36" s="501" t="s">
        <v>366</v>
      </c>
      <c r="R36" s="501">
        <v>1</v>
      </c>
      <c r="S36" s="501">
        <v>115</v>
      </c>
      <c r="T36" s="501" t="s">
        <v>366</v>
      </c>
      <c r="U36" s="501" t="s">
        <v>366</v>
      </c>
    </row>
    <row r="37" spans="1:21" ht="16.5" customHeight="1">
      <c r="A37" s="59"/>
      <c r="B37" s="59"/>
      <c r="C37" s="60" t="s">
        <v>159</v>
      </c>
      <c r="D37" s="500">
        <f t="shared" si="4"/>
        <v>1082</v>
      </c>
      <c r="E37" s="500">
        <f t="shared" si="4"/>
        <v>9932</v>
      </c>
      <c r="F37" s="501">
        <v>352</v>
      </c>
      <c r="G37" s="501">
        <v>580</v>
      </c>
      <c r="H37" s="501">
        <v>244</v>
      </c>
      <c r="I37" s="501">
        <v>836</v>
      </c>
      <c r="J37" s="501">
        <v>260</v>
      </c>
      <c r="K37" s="501">
        <v>1666</v>
      </c>
      <c r="L37" s="501">
        <v>161</v>
      </c>
      <c r="M37" s="501">
        <v>2509</v>
      </c>
      <c r="N37" s="501">
        <v>33</v>
      </c>
      <c r="O37" s="501">
        <v>1248</v>
      </c>
      <c r="P37" s="501">
        <v>22</v>
      </c>
      <c r="Q37" s="501">
        <v>1451</v>
      </c>
      <c r="R37" s="501">
        <v>10</v>
      </c>
      <c r="S37" s="501">
        <v>1642</v>
      </c>
      <c r="T37" s="501" t="s">
        <v>366</v>
      </c>
      <c r="U37" s="501" t="s">
        <v>366</v>
      </c>
    </row>
    <row r="38" spans="1:21" ht="16.5" customHeight="1">
      <c r="A38" s="59"/>
      <c r="B38" s="59"/>
      <c r="C38" s="60" t="s">
        <v>160</v>
      </c>
      <c r="D38" s="500">
        <f t="shared" si="4"/>
        <v>1547</v>
      </c>
      <c r="E38" s="500">
        <f t="shared" si="4"/>
        <v>26111</v>
      </c>
      <c r="F38" s="501">
        <v>443</v>
      </c>
      <c r="G38" s="501">
        <v>757</v>
      </c>
      <c r="H38" s="501">
        <v>351</v>
      </c>
      <c r="I38" s="501">
        <v>1205</v>
      </c>
      <c r="J38" s="501">
        <v>346</v>
      </c>
      <c r="K38" s="501">
        <v>2236</v>
      </c>
      <c r="L38" s="501">
        <v>263</v>
      </c>
      <c r="M38" s="501">
        <v>4322</v>
      </c>
      <c r="N38" s="501">
        <v>63</v>
      </c>
      <c r="O38" s="501">
        <v>2406</v>
      </c>
      <c r="P38" s="501">
        <v>50</v>
      </c>
      <c r="Q38" s="501">
        <v>3416</v>
      </c>
      <c r="R38" s="501">
        <v>22</v>
      </c>
      <c r="S38" s="501">
        <v>3558</v>
      </c>
      <c r="T38" s="501">
        <v>9</v>
      </c>
      <c r="U38" s="501">
        <v>8211</v>
      </c>
    </row>
    <row r="39" spans="1:21" ht="16.5" customHeight="1">
      <c r="A39" s="59"/>
      <c r="B39" s="59"/>
      <c r="C39" s="60" t="s">
        <v>161</v>
      </c>
      <c r="D39" s="500">
        <f t="shared" si="4"/>
        <v>442</v>
      </c>
      <c r="E39" s="500">
        <f t="shared" si="4"/>
        <v>22762</v>
      </c>
      <c r="F39" s="501">
        <v>52</v>
      </c>
      <c r="G39" s="501">
        <v>89</v>
      </c>
      <c r="H39" s="501">
        <v>50</v>
      </c>
      <c r="I39" s="501">
        <v>178</v>
      </c>
      <c r="J39" s="501">
        <v>83</v>
      </c>
      <c r="K39" s="501">
        <v>571</v>
      </c>
      <c r="L39" s="501">
        <v>116</v>
      </c>
      <c r="M39" s="501">
        <v>2047</v>
      </c>
      <c r="N39" s="501">
        <v>60</v>
      </c>
      <c r="O39" s="501">
        <v>2269</v>
      </c>
      <c r="P39" s="501">
        <v>33</v>
      </c>
      <c r="Q39" s="501">
        <v>2362</v>
      </c>
      <c r="R39" s="501">
        <v>31</v>
      </c>
      <c r="S39" s="501">
        <v>5381</v>
      </c>
      <c r="T39" s="501">
        <v>17</v>
      </c>
      <c r="U39" s="501">
        <v>9865</v>
      </c>
    </row>
    <row r="40" spans="1:21" ht="16.5" customHeight="1">
      <c r="A40" s="59"/>
      <c r="B40" s="59"/>
      <c r="C40" s="60" t="s">
        <v>162</v>
      </c>
      <c r="D40" s="500">
        <f t="shared" si="4"/>
        <v>131</v>
      </c>
      <c r="E40" s="500">
        <f t="shared" si="4"/>
        <v>3099</v>
      </c>
      <c r="F40" s="501">
        <v>30</v>
      </c>
      <c r="G40" s="501">
        <v>45</v>
      </c>
      <c r="H40" s="501">
        <v>24</v>
      </c>
      <c r="I40" s="501">
        <v>85</v>
      </c>
      <c r="J40" s="501">
        <v>19</v>
      </c>
      <c r="K40" s="501">
        <v>131</v>
      </c>
      <c r="L40" s="501">
        <v>38</v>
      </c>
      <c r="M40" s="501">
        <v>645</v>
      </c>
      <c r="N40" s="501">
        <v>12</v>
      </c>
      <c r="O40" s="501">
        <v>421</v>
      </c>
      <c r="P40" s="501">
        <v>4</v>
      </c>
      <c r="Q40" s="501">
        <v>288</v>
      </c>
      <c r="R40" s="501">
        <v>3</v>
      </c>
      <c r="S40" s="501">
        <v>491</v>
      </c>
      <c r="T40" s="501">
        <v>1</v>
      </c>
      <c r="U40" s="501">
        <v>993</v>
      </c>
    </row>
    <row r="41" spans="1:21" ht="16.5" customHeight="1">
      <c r="A41" s="59"/>
      <c r="B41" s="59"/>
      <c r="C41" s="60" t="s">
        <v>163</v>
      </c>
      <c r="D41" s="500">
        <f t="shared" si="4"/>
        <v>30</v>
      </c>
      <c r="E41" s="500">
        <f t="shared" si="4"/>
        <v>544</v>
      </c>
      <c r="F41" s="501">
        <v>3</v>
      </c>
      <c r="G41" s="501">
        <v>3</v>
      </c>
      <c r="H41" s="501">
        <v>8</v>
      </c>
      <c r="I41" s="501">
        <v>27</v>
      </c>
      <c r="J41" s="501">
        <v>6</v>
      </c>
      <c r="K41" s="501">
        <v>41</v>
      </c>
      <c r="L41" s="501">
        <v>10</v>
      </c>
      <c r="M41" s="501">
        <v>164</v>
      </c>
      <c r="N41" s="501">
        <v>1</v>
      </c>
      <c r="O41" s="501">
        <v>32</v>
      </c>
      <c r="P41" s="501">
        <v>1</v>
      </c>
      <c r="Q41" s="501">
        <v>61</v>
      </c>
      <c r="R41" s="501">
        <v>1</v>
      </c>
      <c r="S41" s="501">
        <v>216</v>
      </c>
      <c r="T41" s="501" t="s">
        <v>394</v>
      </c>
      <c r="U41" s="501" t="s">
        <v>395</v>
      </c>
    </row>
    <row r="42" spans="1:21" ht="16.5" customHeight="1">
      <c r="A42" s="59"/>
      <c r="B42" s="59"/>
      <c r="C42" s="60" t="s">
        <v>164</v>
      </c>
      <c r="D42" s="501" t="s">
        <v>396</v>
      </c>
      <c r="E42" s="501" t="s">
        <v>396</v>
      </c>
      <c r="F42" s="501" t="s">
        <v>396</v>
      </c>
      <c r="G42" s="501" t="s">
        <v>396</v>
      </c>
      <c r="H42" s="501" t="s">
        <v>394</v>
      </c>
      <c r="I42" s="501" t="s">
        <v>366</v>
      </c>
      <c r="J42" s="501" t="s">
        <v>366</v>
      </c>
      <c r="K42" s="501" t="s">
        <v>366</v>
      </c>
      <c r="L42" s="501" t="s">
        <v>391</v>
      </c>
      <c r="M42" s="501" t="s">
        <v>390</v>
      </c>
      <c r="N42" s="501" t="s">
        <v>391</v>
      </c>
      <c r="O42" s="501" t="s">
        <v>391</v>
      </c>
      <c r="P42" s="501" t="s">
        <v>399</v>
      </c>
      <c r="Q42" s="501" t="s">
        <v>366</v>
      </c>
      <c r="R42" s="501" t="s">
        <v>394</v>
      </c>
      <c r="S42" s="501" t="s">
        <v>391</v>
      </c>
      <c r="T42" s="501" t="s">
        <v>391</v>
      </c>
      <c r="U42" s="501" t="s">
        <v>399</v>
      </c>
    </row>
    <row r="43" spans="1:21" ht="16.5" customHeight="1">
      <c r="A43" s="68"/>
      <c r="B43" s="68"/>
      <c r="C43" s="69" t="s">
        <v>165</v>
      </c>
      <c r="D43" s="505">
        <f t="shared" si="4"/>
        <v>1430</v>
      </c>
      <c r="E43" s="506">
        <f t="shared" si="4"/>
        <v>6612</v>
      </c>
      <c r="F43" s="507">
        <v>720</v>
      </c>
      <c r="G43" s="507">
        <v>1218</v>
      </c>
      <c r="H43" s="507">
        <v>426</v>
      </c>
      <c r="I43" s="507">
        <v>1411</v>
      </c>
      <c r="J43" s="507">
        <v>192</v>
      </c>
      <c r="K43" s="507">
        <v>1205</v>
      </c>
      <c r="L43" s="507">
        <v>69</v>
      </c>
      <c r="M43" s="507">
        <v>1051</v>
      </c>
      <c r="N43" s="507">
        <v>9</v>
      </c>
      <c r="O43" s="507">
        <v>355</v>
      </c>
      <c r="P43" s="507">
        <v>11</v>
      </c>
      <c r="Q43" s="507">
        <v>822</v>
      </c>
      <c r="R43" s="507">
        <v>3</v>
      </c>
      <c r="S43" s="507">
        <v>550</v>
      </c>
      <c r="T43" s="507" t="s">
        <v>389</v>
      </c>
      <c r="U43" s="507" t="s">
        <v>396</v>
      </c>
    </row>
    <row r="44" spans="1:3" ht="15" customHeight="1">
      <c r="A44" s="59" t="s">
        <v>337</v>
      </c>
      <c r="B44" s="59"/>
      <c r="C44" s="59"/>
    </row>
    <row r="45" spans="2:3" ht="15" customHeight="1">
      <c r="B45" s="59"/>
      <c r="C45" s="59"/>
    </row>
    <row r="46" spans="2:3" ht="15" customHeight="1">
      <c r="B46" s="59"/>
      <c r="C46" s="59"/>
    </row>
    <row r="47" spans="1:3" ht="14.25">
      <c r="A47" s="59"/>
      <c r="B47" s="59"/>
      <c r="C47" s="59"/>
    </row>
    <row r="50" ht="15" customHeight="1"/>
    <row r="51" ht="15" customHeight="1"/>
  </sheetData>
  <sheetProtection/>
  <mergeCells count="41">
    <mergeCell ref="A2:U2"/>
    <mergeCell ref="B15:C15"/>
    <mergeCell ref="Q5:Q6"/>
    <mergeCell ref="D5:D6"/>
    <mergeCell ref="F5:F6"/>
    <mergeCell ref="G5:G6"/>
    <mergeCell ref="H4:I4"/>
    <mergeCell ref="I5:I6"/>
    <mergeCell ref="R4:S4"/>
    <mergeCell ref="R5:R6"/>
    <mergeCell ref="A17:C17"/>
    <mergeCell ref="B18:C18"/>
    <mergeCell ref="B11:C11"/>
    <mergeCell ref="A12:C12"/>
    <mergeCell ref="A8:C8"/>
    <mergeCell ref="A9:C9"/>
    <mergeCell ref="B20:C20"/>
    <mergeCell ref="B19:C19"/>
    <mergeCell ref="P5:P6"/>
    <mergeCell ref="B13:C13"/>
    <mergeCell ref="B14:C14"/>
    <mergeCell ref="A10:C10"/>
    <mergeCell ref="A4:C6"/>
    <mergeCell ref="D4:E4"/>
    <mergeCell ref="F4:G4"/>
    <mergeCell ref="E5:E6"/>
    <mergeCell ref="H5:H6"/>
    <mergeCell ref="J5:J6"/>
    <mergeCell ref="K5:K6"/>
    <mergeCell ref="L5:L6"/>
    <mergeCell ref="T5:T6"/>
    <mergeCell ref="N5:N6"/>
    <mergeCell ref="O5:O6"/>
    <mergeCell ref="J4:K4"/>
    <mergeCell ref="L4:M4"/>
    <mergeCell ref="M5:M6"/>
    <mergeCell ref="T4:U4"/>
    <mergeCell ref="U5:U6"/>
    <mergeCell ref="N4:O4"/>
    <mergeCell ref="P4:Q4"/>
    <mergeCell ref="S5:S6"/>
  </mergeCells>
  <printOptions/>
  <pageMargins left="0.7874015748031497" right="0.7874015748031497" top="0.984251968503937" bottom="0.984251968503937" header="0.5118110236220472" footer="0.5118110236220472"/>
  <pageSetup fitToHeight="1" fitToWidth="1" horizontalDpi="600" verticalDpi="600" orientation="landscape" paperSize="8" scale="85" r:id="rId1"/>
  <ignoredErrors>
    <ignoredError sqref="D20:E20"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HZ53"/>
  <sheetViews>
    <sheetView view="pageBreakPreview" zoomScaleNormal="75" zoomScaleSheetLayoutView="100" zoomScalePageLayoutView="0" workbookViewId="0" topLeftCell="A1">
      <selection activeCell="A1" sqref="A1"/>
    </sheetView>
  </sheetViews>
  <sheetFormatPr defaultColWidth="10.59765625" defaultRowHeight="15"/>
  <cols>
    <col min="1" max="2" width="2.09765625" style="47" customWidth="1"/>
    <col min="3" max="3" width="40.59765625" style="47" customWidth="1"/>
    <col min="4" max="21" width="9.3984375" style="47" customWidth="1"/>
    <col min="22" max="16384" width="10.59765625" style="47" customWidth="1"/>
  </cols>
  <sheetData>
    <row r="1" spans="1:21" s="11" customFormat="1" ht="19.5" customHeight="1">
      <c r="A1" s="13" t="s">
        <v>166</v>
      </c>
      <c r="U1" s="12" t="s">
        <v>167</v>
      </c>
    </row>
    <row r="2" spans="1:20" s="76" customFormat="1" ht="19.5" customHeight="1">
      <c r="A2" s="510" t="s">
        <v>406</v>
      </c>
      <c r="B2" s="510"/>
      <c r="C2" s="510"/>
      <c r="D2" s="510"/>
      <c r="E2" s="510"/>
      <c r="F2" s="510"/>
      <c r="G2" s="510"/>
      <c r="H2" s="510"/>
      <c r="I2" s="510"/>
      <c r="J2" s="510"/>
      <c r="K2" s="510"/>
      <c r="L2" s="510"/>
      <c r="M2" s="510"/>
      <c r="N2" s="510"/>
      <c r="O2" s="510"/>
      <c r="P2" s="510"/>
      <c r="Q2" s="510"/>
      <c r="R2" s="510"/>
      <c r="S2" s="510"/>
      <c r="T2" s="511"/>
    </row>
    <row r="3" spans="2:21" s="76" customFormat="1" ht="18" customHeight="1" thickBot="1">
      <c r="B3" s="77"/>
      <c r="C3" s="77"/>
      <c r="D3" s="78"/>
      <c r="E3" s="78"/>
      <c r="F3" s="78"/>
      <c r="G3" s="78"/>
      <c r="H3" s="78"/>
      <c r="I3" s="78"/>
      <c r="J3" s="78"/>
      <c r="K3" s="78"/>
      <c r="L3" s="78"/>
      <c r="M3" s="78"/>
      <c r="N3" s="78"/>
      <c r="O3" s="78"/>
      <c r="P3" s="78"/>
      <c r="Q3" s="78"/>
      <c r="R3" s="78"/>
      <c r="S3" s="78"/>
      <c r="T3" s="79"/>
      <c r="U3" s="79"/>
    </row>
    <row r="4" spans="1:21" s="76" customFormat="1" ht="22.5" customHeight="1">
      <c r="A4" s="242" t="s">
        <v>326</v>
      </c>
      <c r="B4" s="242"/>
      <c r="C4" s="243"/>
      <c r="D4" s="245" t="s">
        <v>204</v>
      </c>
      <c r="E4" s="363"/>
      <c r="F4" s="333" t="s">
        <v>343</v>
      </c>
      <c r="G4" s="334"/>
      <c r="H4" s="333" t="s">
        <v>344</v>
      </c>
      <c r="I4" s="334"/>
      <c r="J4" s="333" t="s">
        <v>345</v>
      </c>
      <c r="K4" s="334"/>
      <c r="L4" s="333" t="s">
        <v>346</v>
      </c>
      <c r="M4" s="334"/>
      <c r="N4" s="333" t="s">
        <v>347</v>
      </c>
      <c r="O4" s="334"/>
      <c r="P4" s="333" t="s">
        <v>348</v>
      </c>
      <c r="Q4" s="334"/>
      <c r="R4" s="333" t="s">
        <v>349</v>
      </c>
      <c r="S4" s="357"/>
      <c r="T4" s="337" t="s">
        <v>350</v>
      </c>
      <c r="U4" s="338"/>
    </row>
    <row r="5" spans="1:21" s="76" customFormat="1" ht="16.5" customHeight="1">
      <c r="A5" s="360"/>
      <c r="B5" s="360"/>
      <c r="C5" s="288"/>
      <c r="D5" s="358" t="s">
        <v>139</v>
      </c>
      <c r="E5" s="358" t="s">
        <v>136</v>
      </c>
      <c r="F5" s="358" t="s">
        <v>139</v>
      </c>
      <c r="G5" s="358" t="s">
        <v>136</v>
      </c>
      <c r="H5" s="358" t="s">
        <v>139</v>
      </c>
      <c r="I5" s="358" t="s">
        <v>136</v>
      </c>
      <c r="J5" s="358" t="s">
        <v>139</v>
      </c>
      <c r="K5" s="358" t="s">
        <v>136</v>
      </c>
      <c r="L5" s="358" t="s">
        <v>139</v>
      </c>
      <c r="M5" s="358" t="s">
        <v>136</v>
      </c>
      <c r="N5" s="358" t="s">
        <v>139</v>
      </c>
      <c r="O5" s="358" t="s">
        <v>136</v>
      </c>
      <c r="P5" s="358" t="s">
        <v>139</v>
      </c>
      <c r="Q5" s="358" t="s">
        <v>136</v>
      </c>
      <c r="R5" s="358" t="s">
        <v>139</v>
      </c>
      <c r="S5" s="359" t="s">
        <v>136</v>
      </c>
      <c r="T5" s="358" t="s">
        <v>139</v>
      </c>
      <c r="U5" s="359" t="s">
        <v>136</v>
      </c>
    </row>
    <row r="6" spans="1:21" s="76" customFormat="1" ht="16.5" customHeight="1">
      <c r="A6" s="361"/>
      <c r="B6" s="361"/>
      <c r="C6" s="362"/>
      <c r="D6" s="320"/>
      <c r="E6" s="320"/>
      <c r="F6" s="320"/>
      <c r="G6" s="320"/>
      <c r="H6" s="320"/>
      <c r="I6" s="320"/>
      <c r="J6" s="320"/>
      <c r="K6" s="320"/>
      <c r="L6" s="320"/>
      <c r="M6" s="320"/>
      <c r="N6" s="320"/>
      <c r="O6" s="320"/>
      <c r="P6" s="320"/>
      <c r="Q6" s="320"/>
      <c r="R6" s="320"/>
      <c r="S6" s="326"/>
      <c r="T6" s="320"/>
      <c r="U6" s="326"/>
    </row>
    <row r="7" spans="1:19" s="76" customFormat="1" ht="16.5" customHeight="1">
      <c r="A7" s="80"/>
      <c r="B7" s="80"/>
      <c r="C7" s="81"/>
      <c r="E7" s="82" t="s">
        <v>82</v>
      </c>
      <c r="F7" s="83"/>
      <c r="G7" s="82" t="s">
        <v>82</v>
      </c>
      <c r="H7" s="83"/>
      <c r="I7" s="82" t="s">
        <v>82</v>
      </c>
      <c r="J7" s="83"/>
      <c r="K7" s="82" t="s">
        <v>82</v>
      </c>
      <c r="L7" s="82"/>
      <c r="M7" s="82"/>
      <c r="N7" s="83"/>
      <c r="O7" s="82" t="s">
        <v>82</v>
      </c>
      <c r="P7" s="83"/>
      <c r="Q7" s="82" t="s">
        <v>82</v>
      </c>
      <c r="R7" s="83"/>
      <c r="S7" s="82" t="s">
        <v>82</v>
      </c>
    </row>
    <row r="8" spans="1:234" s="151" customFormat="1" ht="16.5" customHeight="1">
      <c r="A8" s="249" t="s">
        <v>168</v>
      </c>
      <c r="B8" s="249"/>
      <c r="C8" s="250"/>
      <c r="D8" s="483">
        <f>SUM(F8,H8,J8,L8,N8,P8,R8)</f>
        <v>38</v>
      </c>
      <c r="E8" s="483">
        <f>SUM(G8,I8,K8,M8,O8,Q8,S8)</f>
        <v>1131</v>
      </c>
      <c r="F8" s="504">
        <v>8</v>
      </c>
      <c r="G8" s="504">
        <v>12</v>
      </c>
      <c r="H8" s="504">
        <v>1</v>
      </c>
      <c r="I8" s="504">
        <v>4</v>
      </c>
      <c r="J8" s="504">
        <v>7</v>
      </c>
      <c r="K8" s="504">
        <v>42</v>
      </c>
      <c r="L8" s="504">
        <v>8</v>
      </c>
      <c r="M8" s="504">
        <v>168</v>
      </c>
      <c r="N8" s="504">
        <v>8</v>
      </c>
      <c r="O8" s="504">
        <v>262</v>
      </c>
      <c r="P8" s="504">
        <v>4</v>
      </c>
      <c r="Q8" s="504">
        <v>331</v>
      </c>
      <c r="R8" s="504">
        <v>2</v>
      </c>
      <c r="S8" s="504">
        <v>312</v>
      </c>
      <c r="T8" s="504" t="s">
        <v>366</v>
      </c>
      <c r="U8" s="504" t="s">
        <v>366</v>
      </c>
      <c r="V8" s="144"/>
      <c r="W8" s="144"/>
      <c r="X8" s="144"/>
      <c r="Y8" s="144"/>
      <c r="Z8" s="144"/>
      <c r="AA8" s="144"/>
      <c r="AB8" s="144"/>
      <c r="AC8" s="144"/>
      <c r="AD8" s="144"/>
      <c r="AE8" s="144"/>
      <c r="AF8" s="144"/>
      <c r="AG8" s="144"/>
      <c r="AH8" s="144"/>
      <c r="AI8" s="144"/>
      <c r="AJ8" s="144"/>
      <c r="AK8" s="144"/>
      <c r="AL8" s="144"/>
      <c r="AM8" s="144"/>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c r="GW8" s="158"/>
      <c r="GX8" s="158"/>
      <c r="GY8" s="158"/>
      <c r="GZ8" s="158"/>
      <c r="HA8" s="158"/>
      <c r="HB8" s="158"/>
      <c r="HC8" s="158"/>
      <c r="HD8" s="158"/>
      <c r="HE8" s="158"/>
      <c r="HF8" s="158"/>
      <c r="HG8" s="158"/>
      <c r="HH8" s="158"/>
      <c r="HI8" s="158"/>
      <c r="HJ8" s="158"/>
      <c r="HK8" s="158"/>
      <c r="HL8" s="158"/>
      <c r="HM8" s="158"/>
      <c r="HN8" s="158"/>
      <c r="HO8" s="158"/>
      <c r="HP8" s="158"/>
      <c r="HQ8" s="158"/>
      <c r="HR8" s="158"/>
      <c r="HS8" s="158"/>
      <c r="HT8" s="158"/>
      <c r="HU8" s="158"/>
      <c r="HV8" s="158"/>
      <c r="HW8" s="158"/>
      <c r="HX8" s="158"/>
      <c r="HY8" s="158"/>
      <c r="HZ8" s="158"/>
    </row>
    <row r="9" spans="1:234" s="144" customFormat="1" ht="16.5" customHeight="1">
      <c r="A9" s="249" t="s">
        <v>169</v>
      </c>
      <c r="B9" s="249"/>
      <c r="C9" s="250"/>
      <c r="D9" s="483">
        <f>SUM(F9,H9,J9,L9,N9,P9,R9,T9)</f>
        <v>1822</v>
      </c>
      <c r="E9" s="483">
        <f>SUM(G9,I9,K9,M9,O9,Q9,S9,U9)</f>
        <v>30380</v>
      </c>
      <c r="F9" s="504">
        <v>673</v>
      </c>
      <c r="G9" s="504">
        <v>889</v>
      </c>
      <c r="H9" s="504">
        <v>187</v>
      </c>
      <c r="I9" s="504">
        <v>637</v>
      </c>
      <c r="J9" s="504">
        <v>294</v>
      </c>
      <c r="K9" s="504">
        <v>2004</v>
      </c>
      <c r="L9" s="504">
        <v>408</v>
      </c>
      <c r="M9" s="504">
        <v>7013</v>
      </c>
      <c r="N9" s="504">
        <v>139</v>
      </c>
      <c r="O9" s="504">
        <v>5181</v>
      </c>
      <c r="P9" s="504">
        <v>76</v>
      </c>
      <c r="Q9" s="504">
        <v>5335</v>
      </c>
      <c r="R9" s="504">
        <v>36</v>
      </c>
      <c r="S9" s="504">
        <v>5764</v>
      </c>
      <c r="T9" s="504">
        <v>9</v>
      </c>
      <c r="U9" s="504">
        <v>3557</v>
      </c>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c r="GH9" s="158"/>
      <c r="GI9" s="158"/>
      <c r="GJ9" s="158"/>
      <c r="GK9" s="158"/>
      <c r="GL9" s="158"/>
      <c r="GM9" s="158"/>
      <c r="GN9" s="158"/>
      <c r="GO9" s="158"/>
      <c r="GP9" s="158"/>
      <c r="GQ9" s="158"/>
      <c r="GR9" s="158"/>
      <c r="GS9" s="158"/>
      <c r="GT9" s="158"/>
      <c r="GU9" s="158"/>
      <c r="GV9" s="158"/>
      <c r="GW9" s="158"/>
      <c r="GX9" s="158"/>
      <c r="GY9" s="158"/>
      <c r="GZ9" s="158"/>
      <c r="HA9" s="158"/>
      <c r="HB9" s="158"/>
      <c r="HC9" s="158"/>
      <c r="HD9" s="158"/>
      <c r="HE9" s="158"/>
      <c r="HF9" s="158"/>
      <c r="HG9" s="158"/>
      <c r="HH9" s="158"/>
      <c r="HI9" s="158"/>
      <c r="HJ9" s="158"/>
      <c r="HK9" s="158"/>
      <c r="HL9" s="158"/>
      <c r="HM9" s="158"/>
      <c r="HN9" s="158"/>
      <c r="HO9" s="158"/>
      <c r="HP9" s="158"/>
      <c r="HQ9" s="158"/>
      <c r="HR9" s="158"/>
      <c r="HS9" s="158"/>
      <c r="HT9" s="158"/>
      <c r="HU9" s="158"/>
      <c r="HV9" s="158"/>
      <c r="HW9" s="158"/>
      <c r="HX9" s="158"/>
      <c r="HY9" s="158"/>
      <c r="HZ9" s="158"/>
    </row>
    <row r="10" spans="1:234" s="144" customFormat="1" ht="16.5" customHeight="1">
      <c r="A10" s="249" t="s">
        <v>170</v>
      </c>
      <c r="B10" s="249"/>
      <c r="C10" s="250"/>
      <c r="D10" s="483">
        <f>SUM(F10,H10,J10,L10,N10,P10,R10,T10)</f>
        <v>31124</v>
      </c>
      <c r="E10" s="483">
        <f>SUM(G10,I10,K10,M10,O10,Q10,S10,U10)</f>
        <v>160151</v>
      </c>
      <c r="F10" s="483">
        <f>SUM(F11,F16,F23)</f>
        <v>14133</v>
      </c>
      <c r="G10" s="483">
        <f>SUM(G11,G16,G23)</f>
        <v>22938</v>
      </c>
      <c r="H10" s="483">
        <f aca="true" t="shared" si="0" ref="H10:S10">SUM(H11,H16,H23)</f>
        <v>8112</v>
      </c>
      <c r="I10" s="483">
        <f t="shared" si="0"/>
        <v>27553</v>
      </c>
      <c r="J10" s="483">
        <f t="shared" si="0"/>
        <v>5525</v>
      </c>
      <c r="K10" s="483">
        <f t="shared" si="0"/>
        <v>35284</v>
      </c>
      <c r="L10" s="483">
        <f t="shared" si="0"/>
        <v>2753</v>
      </c>
      <c r="M10" s="483">
        <f t="shared" si="0"/>
        <v>42214</v>
      </c>
      <c r="N10" s="483">
        <f t="shared" si="0"/>
        <v>414</v>
      </c>
      <c r="O10" s="483">
        <f t="shared" si="0"/>
        <v>15377</v>
      </c>
      <c r="P10" s="483">
        <f t="shared" si="0"/>
        <v>148</v>
      </c>
      <c r="Q10" s="483">
        <f t="shared" si="0"/>
        <v>9789</v>
      </c>
      <c r="R10" s="483">
        <f t="shared" si="0"/>
        <v>36</v>
      </c>
      <c r="S10" s="483">
        <f t="shared" si="0"/>
        <v>5520</v>
      </c>
      <c r="T10" s="483">
        <f>SUM(T11,T16,T23)</f>
        <v>3</v>
      </c>
      <c r="U10" s="483">
        <f>SUM(U11,U16,U23)</f>
        <v>1476</v>
      </c>
      <c r="V10" s="144">
        <f>SUM(V11,V16,V23)</f>
        <v>0</v>
      </c>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c r="GW10" s="158"/>
      <c r="GX10" s="158"/>
      <c r="GY10" s="158"/>
      <c r="GZ10" s="158"/>
      <c r="HA10" s="158"/>
      <c r="HB10" s="158"/>
      <c r="HC10" s="158"/>
      <c r="HD10" s="158"/>
      <c r="HE10" s="158"/>
      <c r="HF10" s="158"/>
      <c r="HG10" s="158"/>
      <c r="HH10" s="158"/>
      <c r="HI10" s="158"/>
      <c r="HJ10" s="158"/>
      <c r="HK10" s="158"/>
      <c r="HL10" s="158"/>
      <c r="HM10" s="158"/>
      <c r="HN10" s="158"/>
      <c r="HO10" s="158"/>
      <c r="HP10" s="158"/>
      <c r="HQ10" s="158"/>
      <c r="HR10" s="158"/>
      <c r="HS10" s="158"/>
      <c r="HT10" s="158"/>
      <c r="HU10" s="158"/>
      <c r="HV10" s="158"/>
      <c r="HW10" s="158"/>
      <c r="HX10" s="158"/>
      <c r="HY10" s="158"/>
      <c r="HZ10" s="158"/>
    </row>
    <row r="11" spans="1:234" s="151" customFormat="1" ht="16.5" customHeight="1">
      <c r="A11" s="159"/>
      <c r="B11" s="249" t="s">
        <v>171</v>
      </c>
      <c r="C11" s="250"/>
      <c r="D11" s="483">
        <f>SUM(D12:D15)</f>
        <v>5425</v>
      </c>
      <c r="E11" s="483">
        <f>SUM(E12:E15)</f>
        <v>48240</v>
      </c>
      <c r="F11" s="483">
        <f>SUM(F12:F15)</f>
        <v>1085</v>
      </c>
      <c r="G11" s="483">
        <f>SUM(G12:G15)</f>
        <v>1899</v>
      </c>
      <c r="H11" s="483">
        <f aca="true" t="shared" si="1" ref="H11:S11">SUM(H12:H15)</f>
        <v>1422</v>
      </c>
      <c r="I11" s="483">
        <f t="shared" si="1"/>
        <v>4914</v>
      </c>
      <c r="J11" s="483">
        <f t="shared" si="1"/>
        <v>1596</v>
      </c>
      <c r="K11" s="483">
        <f t="shared" si="1"/>
        <v>10410</v>
      </c>
      <c r="L11" s="483">
        <f t="shared" si="1"/>
        <v>1042</v>
      </c>
      <c r="M11" s="483">
        <f t="shared" si="1"/>
        <v>16146</v>
      </c>
      <c r="N11" s="483">
        <f t="shared" si="1"/>
        <v>185</v>
      </c>
      <c r="O11" s="483">
        <f t="shared" si="1"/>
        <v>6952</v>
      </c>
      <c r="P11" s="483">
        <f t="shared" si="1"/>
        <v>74</v>
      </c>
      <c r="Q11" s="483">
        <f t="shared" si="1"/>
        <v>4913</v>
      </c>
      <c r="R11" s="483">
        <f t="shared" si="1"/>
        <v>21</v>
      </c>
      <c r="S11" s="483">
        <f t="shared" si="1"/>
        <v>3006</v>
      </c>
      <c r="T11" s="501" t="s">
        <v>366</v>
      </c>
      <c r="U11" s="501" t="s">
        <v>366</v>
      </c>
      <c r="V11" s="144">
        <f>SUM(V12:V15)</f>
        <v>0</v>
      </c>
      <c r="W11" s="144"/>
      <c r="X11" s="144"/>
      <c r="Y11" s="144"/>
      <c r="Z11" s="144"/>
      <c r="AA11" s="144"/>
      <c r="AB11" s="144"/>
      <c r="AC11" s="144"/>
      <c r="AD11" s="144"/>
      <c r="AE11" s="144"/>
      <c r="AF11" s="144"/>
      <c r="AG11" s="144"/>
      <c r="AH11" s="144"/>
      <c r="AI11" s="144"/>
      <c r="AJ11" s="144"/>
      <c r="AK11" s="144"/>
      <c r="AL11" s="144"/>
      <c r="AM11" s="144"/>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row>
    <row r="12" spans="3:21" s="2" customFormat="1" ht="16.5" customHeight="1">
      <c r="C12" s="75" t="s">
        <v>172</v>
      </c>
      <c r="D12" s="478">
        <f aca="true" t="shared" si="2" ref="D12:E15">SUM(F12,H12,J12,L12,N12,P12,R12,T12)</f>
        <v>5</v>
      </c>
      <c r="E12" s="478">
        <f t="shared" si="2"/>
        <v>130</v>
      </c>
      <c r="F12" s="501" t="s">
        <v>366</v>
      </c>
      <c r="G12" s="501" t="s">
        <v>366</v>
      </c>
      <c r="H12" s="501">
        <v>1</v>
      </c>
      <c r="I12" s="501">
        <v>4</v>
      </c>
      <c r="J12" s="501" t="s">
        <v>366</v>
      </c>
      <c r="K12" s="501" t="s">
        <v>366</v>
      </c>
      <c r="L12" s="501">
        <v>2</v>
      </c>
      <c r="M12" s="501">
        <v>56</v>
      </c>
      <c r="N12" s="501">
        <v>2</v>
      </c>
      <c r="O12" s="501">
        <v>70</v>
      </c>
      <c r="P12" s="501" t="s">
        <v>366</v>
      </c>
      <c r="Q12" s="501" t="s">
        <v>366</v>
      </c>
      <c r="R12" s="501" t="s">
        <v>366</v>
      </c>
      <c r="S12" s="501" t="s">
        <v>366</v>
      </c>
      <c r="T12" s="501" t="s">
        <v>407</v>
      </c>
      <c r="U12" s="501" t="s">
        <v>366</v>
      </c>
    </row>
    <row r="13" spans="3:21" s="2" customFormat="1" ht="16.5" customHeight="1">
      <c r="C13" s="75" t="s">
        <v>205</v>
      </c>
      <c r="D13" s="478">
        <f t="shared" si="2"/>
        <v>2847</v>
      </c>
      <c r="E13" s="478">
        <f t="shared" si="2"/>
        <v>23329</v>
      </c>
      <c r="F13" s="501">
        <v>550</v>
      </c>
      <c r="G13" s="501">
        <v>956</v>
      </c>
      <c r="H13" s="501">
        <v>774</v>
      </c>
      <c r="I13" s="501">
        <v>2686</v>
      </c>
      <c r="J13" s="501">
        <v>911</v>
      </c>
      <c r="K13" s="501">
        <v>5901</v>
      </c>
      <c r="L13" s="501">
        <v>491</v>
      </c>
      <c r="M13" s="501">
        <v>7419</v>
      </c>
      <c r="N13" s="501">
        <v>77</v>
      </c>
      <c r="O13" s="501">
        <v>2846</v>
      </c>
      <c r="P13" s="501">
        <v>37</v>
      </c>
      <c r="Q13" s="501">
        <v>2508</v>
      </c>
      <c r="R13" s="501">
        <v>7</v>
      </c>
      <c r="S13" s="501">
        <v>1013</v>
      </c>
      <c r="T13" s="501" t="s">
        <v>366</v>
      </c>
      <c r="U13" s="501" t="s">
        <v>366</v>
      </c>
    </row>
    <row r="14" spans="3:21" s="2" customFormat="1" ht="16.5" customHeight="1">
      <c r="C14" s="75" t="s">
        <v>357</v>
      </c>
      <c r="D14" s="478">
        <f t="shared" si="2"/>
        <v>2566</v>
      </c>
      <c r="E14" s="478">
        <f t="shared" si="2"/>
        <v>24742</v>
      </c>
      <c r="F14" s="501">
        <v>532</v>
      </c>
      <c r="G14" s="501">
        <v>938</v>
      </c>
      <c r="H14" s="501">
        <v>647</v>
      </c>
      <c r="I14" s="501">
        <v>2224</v>
      </c>
      <c r="J14" s="501">
        <v>682</v>
      </c>
      <c r="K14" s="501">
        <v>4490</v>
      </c>
      <c r="L14" s="501">
        <v>548</v>
      </c>
      <c r="M14" s="501">
        <v>8656</v>
      </c>
      <c r="N14" s="501">
        <v>106</v>
      </c>
      <c r="O14" s="501">
        <v>4036</v>
      </c>
      <c r="P14" s="501">
        <v>37</v>
      </c>
      <c r="Q14" s="501">
        <v>2405</v>
      </c>
      <c r="R14" s="501">
        <v>14</v>
      </c>
      <c r="S14" s="501">
        <v>1993</v>
      </c>
      <c r="T14" s="501" t="s">
        <v>366</v>
      </c>
      <c r="U14" s="501" t="s">
        <v>366</v>
      </c>
    </row>
    <row r="15" spans="3:21" s="2" customFormat="1" ht="16.5" customHeight="1">
      <c r="C15" s="75" t="s">
        <v>206</v>
      </c>
      <c r="D15" s="478">
        <f t="shared" si="2"/>
        <v>7</v>
      </c>
      <c r="E15" s="478">
        <f t="shared" si="2"/>
        <v>39</v>
      </c>
      <c r="F15" s="501">
        <v>3</v>
      </c>
      <c r="G15" s="501">
        <v>5</v>
      </c>
      <c r="H15" s="501" t="s">
        <v>366</v>
      </c>
      <c r="I15" s="501" t="s">
        <v>366</v>
      </c>
      <c r="J15" s="501">
        <v>3</v>
      </c>
      <c r="K15" s="501">
        <v>19</v>
      </c>
      <c r="L15" s="501">
        <v>1</v>
      </c>
      <c r="M15" s="501">
        <v>15</v>
      </c>
      <c r="N15" s="501" t="s">
        <v>366</v>
      </c>
      <c r="O15" s="501" t="s">
        <v>366</v>
      </c>
      <c r="P15" s="501" t="s">
        <v>366</v>
      </c>
      <c r="Q15" s="501" t="s">
        <v>366</v>
      </c>
      <c r="R15" s="501" t="s">
        <v>366</v>
      </c>
      <c r="S15" s="501" t="s">
        <v>389</v>
      </c>
      <c r="T15" s="501" t="s">
        <v>389</v>
      </c>
      <c r="U15" s="501" t="s">
        <v>366</v>
      </c>
    </row>
    <row r="16" spans="1:234" s="151" customFormat="1" ht="16.5" customHeight="1">
      <c r="A16" s="144"/>
      <c r="B16" s="249" t="s">
        <v>173</v>
      </c>
      <c r="C16" s="250"/>
      <c r="D16" s="483">
        <f>SUM(D17:D22)</f>
        <v>17395</v>
      </c>
      <c r="E16" s="483">
        <f>SUM(E17:E22)</f>
        <v>79992</v>
      </c>
      <c r="F16" s="504">
        <f>SUM(F17:F22)</f>
        <v>8630</v>
      </c>
      <c r="G16" s="504">
        <f>SUM(G17:G22)</f>
        <v>14135</v>
      </c>
      <c r="H16" s="504">
        <f aca="true" t="shared" si="3" ref="H16:U16">SUM(H17:H22)</f>
        <v>4571</v>
      </c>
      <c r="I16" s="504">
        <f t="shared" si="3"/>
        <v>15523</v>
      </c>
      <c r="J16" s="504">
        <f t="shared" si="3"/>
        <v>2690</v>
      </c>
      <c r="K16" s="504">
        <f t="shared" si="3"/>
        <v>16997</v>
      </c>
      <c r="L16" s="504">
        <f t="shared" si="3"/>
        <v>1253</v>
      </c>
      <c r="M16" s="504">
        <f t="shared" si="3"/>
        <v>19229</v>
      </c>
      <c r="N16" s="504">
        <f t="shared" si="3"/>
        <v>178</v>
      </c>
      <c r="O16" s="504">
        <f t="shared" si="3"/>
        <v>6499</v>
      </c>
      <c r="P16" s="504">
        <f t="shared" si="3"/>
        <v>56</v>
      </c>
      <c r="Q16" s="504">
        <f t="shared" si="3"/>
        <v>3724</v>
      </c>
      <c r="R16" s="504">
        <f t="shared" si="3"/>
        <v>14</v>
      </c>
      <c r="S16" s="504">
        <f t="shared" si="3"/>
        <v>2409</v>
      </c>
      <c r="T16" s="504">
        <f t="shared" si="3"/>
        <v>3</v>
      </c>
      <c r="U16" s="504">
        <f t="shared" si="3"/>
        <v>1476</v>
      </c>
      <c r="V16" s="144"/>
      <c r="W16" s="144"/>
      <c r="X16" s="144"/>
      <c r="Y16" s="144"/>
      <c r="Z16" s="144"/>
      <c r="AA16" s="144"/>
      <c r="AB16" s="144"/>
      <c r="AC16" s="144"/>
      <c r="AD16" s="144"/>
      <c r="AE16" s="144"/>
      <c r="AF16" s="144"/>
      <c r="AG16" s="144"/>
      <c r="AH16" s="144"/>
      <c r="AI16" s="144"/>
      <c r="AJ16" s="144"/>
      <c r="AK16" s="144"/>
      <c r="AL16" s="144"/>
      <c r="AM16" s="144"/>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c r="FA16" s="158"/>
      <c r="FB16" s="158"/>
      <c r="FC16" s="158"/>
      <c r="FD16" s="158"/>
      <c r="FE16" s="158"/>
      <c r="FF16" s="158"/>
      <c r="FG16" s="158"/>
      <c r="FH16" s="158"/>
      <c r="FI16" s="158"/>
      <c r="FJ16" s="158"/>
      <c r="FK16" s="158"/>
      <c r="FL16" s="158"/>
      <c r="FM16" s="158"/>
      <c r="FN16" s="158"/>
      <c r="FO16" s="158"/>
      <c r="FP16" s="158"/>
      <c r="FQ16" s="158"/>
      <c r="FR16" s="158"/>
      <c r="FS16" s="158"/>
      <c r="FT16" s="158"/>
      <c r="FU16" s="158"/>
      <c r="FV16" s="158"/>
      <c r="FW16" s="158"/>
      <c r="FX16" s="158"/>
      <c r="FY16" s="158"/>
      <c r="FZ16" s="158"/>
      <c r="GA16" s="158"/>
      <c r="GB16" s="158"/>
      <c r="GC16" s="158"/>
      <c r="GD16" s="158"/>
      <c r="GE16" s="158"/>
      <c r="GF16" s="158"/>
      <c r="GG16" s="158"/>
      <c r="GH16" s="158"/>
      <c r="GI16" s="158"/>
      <c r="GJ16" s="158"/>
      <c r="GK16" s="158"/>
      <c r="GL16" s="158"/>
      <c r="GM16" s="158"/>
      <c r="GN16" s="158"/>
      <c r="GO16" s="158"/>
      <c r="GP16" s="158"/>
      <c r="GQ16" s="158"/>
      <c r="GR16" s="158"/>
      <c r="GS16" s="158"/>
      <c r="GT16" s="158"/>
      <c r="GU16" s="158"/>
      <c r="GV16" s="158"/>
      <c r="GW16" s="158"/>
      <c r="GX16" s="158"/>
      <c r="GY16" s="158"/>
      <c r="GZ16" s="158"/>
      <c r="HA16" s="158"/>
      <c r="HB16" s="158"/>
      <c r="HC16" s="158"/>
      <c r="HD16" s="158"/>
      <c r="HE16" s="158"/>
      <c r="HF16" s="158"/>
      <c r="HG16" s="158"/>
      <c r="HH16" s="158"/>
      <c r="HI16" s="158"/>
      <c r="HJ16" s="158"/>
      <c r="HK16" s="158"/>
      <c r="HL16" s="158"/>
      <c r="HM16" s="158"/>
      <c r="HN16" s="158"/>
      <c r="HO16" s="158"/>
      <c r="HP16" s="158"/>
      <c r="HQ16" s="158"/>
      <c r="HR16" s="158"/>
      <c r="HS16" s="158"/>
      <c r="HT16" s="158"/>
      <c r="HU16" s="158"/>
      <c r="HV16" s="158"/>
      <c r="HW16" s="158"/>
      <c r="HX16" s="158"/>
      <c r="HY16" s="158"/>
      <c r="HZ16" s="158"/>
    </row>
    <row r="17" spans="3:21" s="2" customFormat="1" ht="16.5" customHeight="1">
      <c r="C17" s="75" t="s">
        <v>174</v>
      </c>
      <c r="D17" s="478">
        <f aca="true" t="shared" si="4" ref="D17:D22">SUM(F17,H17,J17,L17,N17,P17,R17,T17)</f>
        <v>41</v>
      </c>
      <c r="E17" s="478">
        <f aca="true" t="shared" si="5" ref="E17:E22">SUM(G17,I17,K17,M17,O17,Q17,S17,U17)</f>
        <v>3333</v>
      </c>
      <c r="F17" s="501">
        <v>8</v>
      </c>
      <c r="G17" s="501">
        <v>13</v>
      </c>
      <c r="H17" s="501">
        <v>11</v>
      </c>
      <c r="I17" s="501">
        <v>38</v>
      </c>
      <c r="J17" s="501">
        <v>3</v>
      </c>
      <c r="K17" s="501">
        <v>17</v>
      </c>
      <c r="L17" s="501">
        <v>5</v>
      </c>
      <c r="M17" s="501">
        <v>71</v>
      </c>
      <c r="N17" s="501" t="s">
        <v>396</v>
      </c>
      <c r="O17" s="501" t="s">
        <v>366</v>
      </c>
      <c r="P17" s="501">
        <v>2</v>
      </c>
      <c r="Q17" s="501">
        <v>152</v>
      </c>
      <c r="R17" s="501">
        <v>9</v>
      </c>
      <c r="S17" s="501">
        <v>1566</v>
      </c>
      <c r="T17" s="501">
        <v>3</v>
      </c>
      <c r="U17" s="501">
        <v>1476</v>
      </c>
    </row>
    <row r="18" spans="3:21" s="2" customFormat="1" ht="16.5" customHeight="1">
      <c r="C18" s="75" t="s">
        <v>175</v>
      </c>
      <c r="D18" s="478">
        <f t="shared" si="4"/>
        <v>2869</v>
      </c>
      <c r="E18" s="478">
        <f t="shared" si="5"/>
        <v>9907</v>
      </c>
      <c r="F18" s="478">
        <v>1470</v>
      </c>
      <c r="G18" s="478">
        <v>2448</v>
      </c>
      <c r="H18" s="478">
        <v>880</v>
      </c>
      <c r="I18" s="478">
        <v>2949</v>
      </c>
      <c r="J18" s="478">
        <v>388</v>
      </c>
      <c r="K18" s="478">
        <v>2386</v>
      </c>
      <c r="L18" s="478">
        <v>123</v>
      </c>
      <c r="M18" s="478">
        <v>1757</v>
      </c>
      <c r="N18" s="478">
        <v>6</v>
      </c>
      <c r="O18" s="478">
        <v>228</v>
      </c>
      <c r="P18" s="478">
        <v>2</v>
      </c>
      <c r="Q18" s="478">
        <v>139</v>
      </c>
      <c r="R18" s="501" t="s">
        <v>389</v>
      </c>
      <c r="S18" s="501" t="s">
        <v>389</v>
      </c>
      <c r="T18" s="501" t="s">
        <v>366</v>
      </c>
      <c r="U18" s="501" t="s">
        <v>366</v>
      </c>
    </row>
    <row r="19" spans="3:21" s="2" customFormat="1" ht="16.5" customHeight="1">
      <c r="C19" s="75" t="s">
        <v>361</v>
      </c>
      <c r="D19" s="478">
        <f t="shared" si="4"/>
        <v>6401</v>
      </c>
      <c r="E19" s="478">
        <f t="shared" si="5"/>
        <v>28507</v>
      </c>
      <c r="F19" s="501">
        <v>3458</v>
      </c>
      <c r="G19" s="501">
        <v>5649</v>
      </c>
      <c r="H19" s="501">
        <v>1609</v>
      </c>
      <c r="I19" s="501">
        <v>5460</v>
      </c>
      <c r="J19" s="501">
        <v>793</v>
      </c>
      <c r="K19" s="501">
        <v>4970</v>
      </c>
      <c r="L19" s="501">
        <v>409</v>
      </c>
      <c r="M19" s="501">
        <v>6607</v>
      </c>
      <c r="N19" s="501">
        <v>105</v>
      </c>
      <c r="O19" s="501">
        <v>3802</v>
      </c>
      <c r="P19" s="501">
        <v>25</v>
      </c>
      <c r="Q19" s="501">
        <v>1599</v>
      </c>
      <c r="R19" s="501">
        <v>2</v>
      </c>
      <c r="S19" s="501">
        <v>420</v>
      </c>
      <c r="T19" s="501" t="s">
        <v>391</v>
      </c>
      <c r="U19" s="501" t="s">
        <v>391</v>
      </c>
    </row>
    <row r="20" spans="3:21" s="2" customFormat="1" ht="16.5" customHeight="1">
      <c r="C20" s="75" t="s">
        <v>176</v>
      </c>
      <c r="D20" s="478">
        <f t="shared" si="4"/>
        <v>1117</v>
      </c>
      <c r="E20" s="478">
        <f t="shared" si="5"/>
        <v>7306</v>
      </c>
      <c r="F20" s="501">
        <v>391</v>
      </c>
      <c r="G20" s="501">
        <v>636</v>
      </c>
      <c r="H20" s="501">
        <v>268</v>
      </c>
      <c r="I20" s="501">
        <v>922</v>
      </c>
      <c r="J20" s="501">
        <v>255</v>
      </c>
      <c r="K20" s="501">
        <v>1662</v>
      </c>
      <c r="L20" s="501">
        <v>185</v>
      </c>
      <c r="M20" s="501">
        <v>2740</v>
      </c>
      <c r="N20" s="501">
        <v>6</v>
      </c>
      <c r="O20" s="501">
        <v>209</v>
      </c>
      <c r="P20" s="501">
        <v>9</v>
      </c>
      <c r="Q20" s="501">
        <v>714</v>
      </c>
      <c r="R20" s="501">
        <v>3</v>
      </c>
      <c r="S20" s="501">
        <v>423</v>
      </c>
      <c r="T20" s="501" t="s">
        <v>391</v>
      </c>
      <c r="U20" s="501" t="s">
        <v>389</v>
      </c>
    </row>
    <row r="21" spans="3:21" s="2" customFormat="1" ht="16.5" customHeight="1">
      <c r="C21" s="75" t="s">
        <v>358</v>
      </c>
      <c r="D21" s="478">
        <f t="shared" si="4"/>
        <v>1963</v>
      </c>
      <c r="E21" s="478">
        <f t="shared" si="5"/>
        <v>7254</v>
      </c>
      <c r="F21" s="501">
        <v>1048</v>
      </c>
      <c r="G21" s="501">
        <v>1744</v>
      </c>
      <c r="H21" s="501">
        <v>520</v>
      </c>
      <c r="I21" s="501">
        <v>1775</v>
      </c>
      <c r="J21" s="501">
        <v>285</v>
      </c>
      <c r="K21" s="501">
        <v>1798</v>
      </c>
      <c r="L21" s="501">
        <v>98</v>
      </c>
      <c r="M21" s="501">
        <v>1472</v>
      </c>
      <c r="N21" s="501">
        <v>10</v>
      </c>
      <c r="O21" s="501">
        <v>355</v>
      </c>
      <c r="P21" s="501">
        <v>2</v>
      </c>
      <c r="Q21" s="501">
        <v>110</v>
      </c>
      <c r="R21" s="501" t="s">
        <v>391</v>
      </c>
      <c r="S21" s="501" t="s">
        <v>391</v>
      </c>
      <c r="T21" s="501" t="s">
        <v>390</v>
      </c>
      <c r="U21" s="501" t="s">
        <v>391</v>
      </c>
    </row>
    <row r="22" spans="3:21" s="2" customFormat="1" ht="16.5" customHeight="1">
      <c r="C22" s="75" t="s">
        <v>177</v>
      </c>
      <c r="D22" s="478">
        <f t="shared" si="4"/>
        <v>5004</v>
      </c>
      <c r="E22" s="478">
        <f t="shared" si="5"/>
        <v>23685</v>
      </c>
      <c r="F22" s="501">
        <v>2255</v>
      </c>
      <c r="G22" s="501">
        <v>3645</v>
      </c>
      <c r="H22" s="501">
        <v>1283</v>
      </c>
      <c r="I22" s="501">
        <v>4379</v>
      </c>
      <c r="J22" s="501">
        <v>966</v>
      </c>
      <c r="K22" s="501">
        <v>6164</v>
      </c>
      <c r="L22" s="501">
        <v>433</v>
      </c>
      <c r="M22" s="501">
        <v>6582</v>
      </c>
      <c r="N22" s="501">
        <v>51</v>
      </c>
      <c r="O22" s="501">
        <v>1905</v>
      </c>
      <c r="P22" s="501">
        <v>16</v>
      </c>
      <c r="Q22" s="501">
        <v>1010</v>
      </c>
      <c r="R22" s="501" t="s">
        <v>390</v>
      </c>
      <c r="S22" s="501" t="s">
        <v>389</v>
      </c>
      <c r="T22" s="501" t="s">
        <v>391</v>
      </c>
      <c r="U22" s="501" t="s">
        <v>391</v>
      </c>
    </row>
    <row r="23" spans="1:234" s="151" customFormat="1" ht="16.5" customHeight="1">
      <c r="A23" s="249" t="s">
        <v>178</v>
      </c>
      <c r="B23" s="249"/>
      <c r="C23" s="250"/>
      <c r="D23" s="483">
        <f aca="true" t="shared" si="6" ref="D23:E25">SUM(F23,H23,J23,L23,N23,P23,R23,T23)</f>
        <v>8304</v>
      </c>
      <c r="E23" s="483">
        <f t="shared" si="6"/>
        <v>31919</v>
      </c>
      <c r="F23" s="504">
        <v>4418</v>
      </c>
      <c r="G23" s="504">
        <v>6904</v>
      </c>
      <c r="H23" s="504">
        <v>2119</v>
      </c>
      <c r="I23" s="504">
        <v>7116</v>
      </c>
      <c r="J23" s="504">
        <v>1239</v>
      </c>
      <c r="K23" s="504">
        <v>7877</v>
      </c>
      <c r="L23" s="504">
        <v>458</v>
      </c>
      <c r="M23" s="504">
        <v>6839</v>
      </c>
      <c r="N23" s="504">
        <v>51</v>
      </c>
      <c r="O23" s="504">
        <v>1926</v>
      </c>
      <c r="P23" s="504">
        <v>18</v>
      </c>
      <c r="Q23" s="504">
        <v>1152</v>
      </c>
      <c r="R23" s="504">
        <v>1</v>
      </c>
      <c r="S23" s="504">
        <v>105</v>
      </c>
      <c r="T23" s="501" t="s">
        <v>389</v>
      </c>
      <c r="U23" s="501" t="s">
        <v>394</v>
      </c>
      <c r="V23" s="144"/>
      <c r="W23" s="144"/>
      <c r="X23" s="144"/>
      <c r="Y23" s="144"/>
      <c r="Z23" s="144"/>
      <c r="AA23" s="144"/>
      <c r="AB23" s="144"/>
      <c r="AC23" s="144"/>
      <c r="AD23" s="144"/>
      <c r="AE23" s="144"/>
      <c r="AF23" s="144"/>
      <c r="AG23" s="144"/>
      <c r="AH23" s="144"/>
      <c r="AI23" s="144"/>
      <c r="AJ23" s="144"/>
      <c r="AK23" s="144"/>
      <c r="AL23" s="144"/>
      <c r="AM23" s="144"/>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8"/>
      <c r="EY23" s="158"/>
      <c r="EZ23" s="158"/>
      <c r="FA23" s="158"/>
      <c r="FB23" s="158"/>
      <c r="FC23" s="158"/>
      <c r="FD23" s="158"/>
      <c r="FE23" s="158"/>
      <c r="FF23" s="158"/>
      <c r="FG23" s="158"/>
      <c r="FH23" s="158"/>
      <c r="FI23" s="158"/>
      <c r="FJ23" s="158"/>
      <c r="FK23" s="158"/>
      <c r="FL23" s="158"/>
      <c r="FM23" s="158"/>
      <c r="FN23" s="158"/>
      <c r="FO23" s="158"/>
      <c r="FP23" s="158"/>
      <c r="FQ23" s="158"/>
      <c r="FR23" s="158"/>
      <c r="FS23" s="158"/>
      <c r="FT23" s="158"/>
      <c r="FU23" s="158"/>
      <c r="FV23" s="158"/>
      <c r="FW23" s="158"/>
      <c r="FX23" s="158"/>
      <c r="FY23" s="158"/>
      <c r="FZ23" s="158"/>
      <c r="GA23" s="158"/>
      <c r="GB23" s="158"/>
      <c r="GC23" s="158"/>
      <c r="GD23" s="158"/>
      <c r="GE23" s="158"/>
      <c r="GF23" s="158"/>
      <c r="GG23" s="158"/>
      <c r="GH23" s="158"/>
      <c r="GI23" s="158"/>
      <c r="GJ23" s="158"/>
      <c r="GK23" s="158"/>
      <c r="GL23" s="158"/>
      <c r="GM23" s="158"/>
      <c r="GN23" s="158"/>
      <c r="GO23" s="158"/>
      <c r="GP23" s="158"/>
      <c r="GQ23" s="158"/>
      <c r="GR23" s="158"/>
      <c r="GS23" s="158"/>
      <c r="GT23" s="158"/>
      <c r="GU23" s="158"/>
      <c r="GV23" s="158"/>
      <c r="GW23" s="158"/>
      <c r="GX23" s="158"/>
      <c r="GY23" s="158"/>
      <c r="GZ23" s="158"/>
      <c r="HA23" s="158"/>
      <c r="HB23" s="158"/>
      <c r="HC23" s="158"/>
      <c r="HD23" s="158"/>
      <c r="HE23" s="158"/>
      <c r="HF23" s="158"/>
      <c r="HG23" s="158"/>
      <c r="HH23" s="158"/>
      <c r="HI23" s="158"/>
      <c r="HJ23" s="158"/>
      <c r="HK23" s="158"/>
      <c r="HL23" s="158"/>
      <c r="HM23" s="158"/>
      <c r="HN23" s="158"/>
      <c r="HO23" s="158"/>
      <c r="HP23" s="158"/>
      <c r="HQ23" s="158"/>
      <c r="HR23" s="158"/>
      <c r="HS23" s="158"/>
      <c r="HT23" s="158"/>
      <c r="HU23" s="158"/>
      <c r="HV23" s="158"/>
      <c r="HW23" s="158"/>
      <c r="HX23" s="158"/>
      <c r="HY23" s="158"/>
      <c r="HZ23" s="158"/>
    </row>
    <row r="24" spans="1:234" s="144" customFormat="1" ht="16.5" customHeight="1">
      <c r="A24" s="249" t="s">
        <v>179</v>
      </c>
      <c r="B24" s="249"/>
      <c r="C24" s="250"/>
      <c r="D24" s="483">
        <f t="shared" si="6"/>
        <v>1256</v>
      </c>
      <c r="E24" s="483">
        <f t="shared" si="6"/>
        <v>18519</v>
      </c>
      <c r="F24" s="504">
        <v>310</v>
      </c>
      <c r="G24" s="504">
        <v>463</v>
      </c>
      <c r="H24" s="504">
        <v>136</v>
      </c>
      <c r="I24" s="504">
        <v>473</v>
      </c>
      <c r="J24" s="504">
        <v>218</v>
      </c>
      <c r="K24" s="504">
        <v>1568</v>
      </c>
      <c r="L24" s="504">
        <v>451</v>
      </c>
      <c r="M24" s="504">
        <v>7438</v>
      </c>
      <c r="N24" s="504">
        <v>85</v>
      </c>
      <c r="O24" s="504">
        <v>3123</v>
      </c>
      <c r="P24" s="504">
        <v>44</v>
      </c>
      <c r="Q24" s="504">
        <v>2992</v>
      </c>
      <c r="R24" s="504">
        <v>10</v>
      </c>
      <c r="S24" s="504">
        <v>1569</v>
      </c>
      <c r="T24" s="504">
        <v>2</v>
      </c>
      <c r="U24" s="504">
        <v>893</v>
      </c>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c r="GA24" s="158"/>
      <c r="GB24" s="158"/>
      <c r="GC24" s="158"/>
      <c r="GD24" s="158"/>
      <c r="GE24" s="158"/>
      <c r="GF24" s="158"/>
      <c r="GG24" s="158"/>
      <c r="GH24" s="158"/>
      <c r="GI24" s="158"/>
      <c r="GJ24" s="158"/>
      <c r="GK24" s="158"/>
      <c r="GL24" s="158"/>
      <c r="GM24" s="158"/>
      <c r="GN24" s="158"/>
      <c r="GO24" s="158"/>
      <c r="GP24" s="158"/>
      <c r="GQ24" s="158"/>
      <c r="GR24" s="158"/>
      <c r="GS24" s="158"/>
      <c r="GT24" s="158"/>
      <c r="GU24" s="158"/>
      <c r="GV24" s="158"/>
      <c r="GW24" s="158"/>
      <c r="GX24" s="158"/>
      <c r="GY24" s="158"/>
      <c r="GZ24" s="158"/>
      <c r="HA24" s="158"/>
      <c r="HB24" s="158"/>
      <c r="HC24" s="158"/>
      <c r="HD24" s="158"/>
      <c r="HE24" s="158"/>
      <c r="HF24" s="158"/>
      <c r="HG24" s="158"/>
      <c r="HH24" s="158"/>
      <c r="HI24" s="158"/>
      <c r="HJ24" s="158"/>
      <c r="HK24" s="158"/>
      <c r="HL24" s="158"/>
      <c r="HM24" s="158"/>
      <c r="HN24" s="158"/>
      <c r="HO24" s="158"/>
      <c r="HP24" s="158"/>
      <c r="HQ24" s="158"/>
      <c r="HR24" s="158"/>
      <c r="HS24" s="158"/>
      <c r="HT24" s="158"/>
      <c r="HU24" s="158"/>
      <c r="HV24" s="158"/>
      <c r="HW24" s="158"/>
      <c r="HX24" s="158"/>
      <c r="HY24" s="158"/>
      <c r="HZ24" s="158"/>
    </row>
    <row r="25" spans="1:234" s="151" customFormat="1" ht="16.5" customHeight="1">
      <c r="A25" s="249" t="s">
        <v>180</v>
      </c>
      <c r="B25" s="249"/>
      <c r="C25" s="250"/>
      <c r="D25" s="483">
        <f t="shared" si="6"/>
        <v>2463</v>
      </c>
      <c r="E25" s="483">
        <f t="shared" si="6"/>
        <v>6255</v>
      </c>
      <c r="F25" s="504">
        <v>1817</v>
      </c>
      <c r="G25" s="504">
        <v>2422</v>
      </c>
      <c r="H25" s="504">
        <v>435</v>
      </c>
      <c r="I25" s="504">
        <v>1467</v>
      </c>
      <c r="J25" s="504">
        <v>146</v>
      </c>
      <c r="K25" s="504">
        <v>909</v>
      </c>
      <c r="L25" s="504">
        <v>53</v>
      </c>
      <c r="M25" s="504">
        <v>872</v>
      </c>
      <c r="N25" s="504">
        <v>5</v>
      </c>
      <c r="O25" s="504">
        <v>174</v>
      </c>
      <c r="P25" s="504">
        <v>7</v>
      </c>
      <c r="Q25" s="504">
        <v>411</v>
      </c>
      <c r="R25" s="501" t="s">
        <v>389</v>
      </c>
      <c r="S25" s="501" t="s">
        <v>391</v>
      </c>
      <c r="T25" s="501" t="s">
        <v>366</v>
      </c>
      <c r="U25" s="501" t="s">
        <v>366</v>
      </c>
      <c r="V25" s="144"/>
      <c r="W25" s="144"/>
      <c r="X25" s="144"/>
      <c r="Y25" s="144"/>
      <c r="Z25" s="144"/>
      <c r="AA25" s="144"/>
      <c r="AB25" s="144"/>
      <c r="AC25" s="144"/>
      <c r="AD25" s="144"/>
      <c r="AE25" s="144"/>
      <c r="AF25" s="144"/>
      <c r="AG25" s="144"/>
      <c r="AH25" s="144"/>
      <c r="AI25" s="144"/>
      <c r="AJ25" s="144"/>
      <c r="AK25" s="144"/>
      <c r="AL25" s="144"/>
      <c r="AM25" s="144"/>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c r="FA25" s="158"/>
      <c r="FB25" s="158"/>
      <c r="FC25" s="158"/>
      <c r="FD25" s="158"/>
      <c r="FE25" s="158"/>
      <c r="FF25" s="158"/>
      <c r="FG25" s="158"/>
      <c r="FH25" s="158"/>
      <c r="FI25" s="158"/>
      <c r="FJ25" s="158"/>
      <c r="FK25" s="158"/>
      <c r="FL25" s="158"/>
      <c r="FM25" s="158"/>
      <c r="FN25" s="158"/>
      <c r="FO25" s="158"/>
      <c r="FP25" s="158"/>
      <c r="FQ25" s="158"/>
      <c r="FR25" s="158"/>
      <c r="FS25" s="158"/>
      <c r="FT25" s="158"/>
      <c r="FU25" s="158"/>
      <c r="FV25" s="158"/>
      <c r="FW25" s="158"/>
      <c r="FX25" s="158"/>
      <c r="FY25" s="158"/>
      <c r="FZ25" s="158"/>
      <c r="GA25" s="158"/>
      <c r="GB25" s="158"/>
      <c r="GC25" s="158"/>
      <c r="GD25" s="158"/>
      <c r="GE25" s="158"/>
      <c r="GF25" s="158"/>
      <c r="GG25" s="158"/>
      <c r="GH25" s="158"/>
      <c r="GI25" s="158"/>
      <c r="GJ25" s="158"/>
      <c r="GK25" s="158"/>
      <c r="GL25" s="158"/>
      <c r="GM25" s="158"/>
      <c r="GN25" s="158"/>
      <c r="GO25" s="158"/>
      <c r="GP25" s="158"/>
      <c r="GQ25" s="158"/>
      <c r="GR25" s="158"/>
      <c r="GS25" s="158"/>
      <c r="GT25" s="158"/>
      <c r="GU25" s="158"/>
      <c r="GV25" s="158"/>
      <c r="GW25" s="158"/>
      <c r="GX25" s="158"/>
      <c r="GY25" s="158"/>
      <c r="GZ25" s="158"/>
      <c r="HA25" s="158"/>
      <c r="HB25" s="158"/>
      <c r="HC25" s="158"/>
      <c r="HD25" s="158"/>
      <c r="HE25" s="158"/>
      <c r="HF25" s="158"/>
      <c r="HG25" s="158"/>
      <c r="HH25" s="158"/>
      <c r="HI25" s="158"/>
      <c r="HJ25" s="158"/>
      <c r="HK25" s="158"/>
      <c r="HL25" s="158"/>
      <c r="HM25" s="158"/>
      <c r="HN25" s="158"/>
      <c r="HO25" s="158"/>
      <c r="HP25" s="158"/>
      <c r="HQ25" s="158"/>
      <c r="HR25" s="158"/>
      <c r="HS25" s="158"/>
      <c r="HT25" s="158"/>
      <c r="HU25" s="158"/>
      <c r="HV25" s="158"/>
      <c r="HW25" s="158"/>
      <c r="HX25" s="158"/>
      <c r="HY25" s="158"/>
      <c r="HZ25" s="158"/>
    </row>
    <row r="26" spans="1:234" s="151" customFormat="1" ht="16.5" customHeight="1">
      <c r="A26" s="249" t="s">
        <v>181</v>
      </c>
      <c r="B26" s="249"/>
      <c r="C26" s="250"/>
      <c r="D26" s="483">
        <f>SUM(D27:D49)</f>
        <v>18420</v>
      </c>
      <c r="E26" s="483">
        <f>SUM(E27:E49)</f>
        <v>125763</v>
      </c>
      <c r="F26" s="504">
        <f>SUM(F27:F49)</f>
        <v>9940</v>
      </c>
      <c r="G26" s="504">
        <f>SUM(G27:G49)</f>
        <v>14348</v>
      </c>
      <c r="H26" s="504">
        <f aca="true" t="shared" si="7" ref="H26:U26">SUM(H27:H49)</f>
        <v>3405</v>
      </c>
      <c r="I26" s="504">
        <f t="shared" si="7"/>
        <v>11589</v>
      </c>
      <c r="J26" s="504">
        <f t="shared" si="7"/>
        <v>2733</v>
      </c>
      <c r="K26" s="504">
        <f t="shared" si="7"/>
        <v>17723</v>
      </c>
      <c r="L26" s="504">
        <f t="shared" si="7"/>
        <v>1711</v>
      </c>
      <c r="M26" s="504">
        <f t="shared" si="7"/>
        <v>26462</v>
      </c>
      <c r="N26" s="504">
        <f t="shared" si="7"/>
        <v>255</v>
      </c>
      <c r="O26" s="504">
        <f t="shared" si="7"/>
        <v>9767</v>
      </c>
      <c r="P26" s="504">
        <f t="shared" si="7"/>
        <v>226</v>
      </c>
      <c r="Q26" s="504">
        <f t="shared" si="7"/>
        <v>15522</v>
      </c>
      <c r="R26" s="504">
        <f t="shared" si="7"/>
        <v>134</v>
      </c>
      <c r="S26" s="504">
        <f t="shared" si="7"/>
        <v>21400</v>
      </c>
      <c r="T26" s="504">
        <f t="shared" si="7"/>
        <v>16</v>
      </c>
      <c r="U26" s="504">
        <f t="shared" si="7"/>
        <v>8952</v>
      </c>
      <c r="V26" s="144"/>
      <c r="W26" s="144"/>
      <c r="X26" s="144"/>
      <c r="Y26" s="144"/>
      <c r="Z26" s="144"/>
      <c r="AA26" s="144"/>
      <c r="AB26" s="144"/>
      <c r="AC26" s="144"/>
      <c r="AD26" s="144"/>
      <c r="AE26" s="144"/>
      <c r="AF26" s="144"/>
      <c r="AG26" s="144"/>
      <c r="AH26" s="144"/>
      <c r="AI26" s="144"/>
      <c r="AJ26" s="144"/>
      <c r="AK26" s="144"/>
      <c r="AL26" s="144"/>
      <c r="AM26" s="144"/>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8"/>
      <c r="FK26" s="158"/>
      <c r="FL26" s="158"/>
      <c r="FM26" s="158"/>
      <c r="FN26" s="158"/>
      <c r="FO26" s="158"/>
      <c r="FP26" s="158"/>
      <c r="FQ26" s="158"/>
      <c r="FR26" s="158"/>
      <c r="FS26" s="158"/>
      <c r="FT26" s="158"/>
      <c r="FU26" s="158"/>
      <c r="FV26" s="158"/>
      <c r="FW26" s="158"/>
      <c r="FX26" s="158"/>
      <c r="FY26" s="158"/>
      <c r="FZ26" s="158"/>
      <c r="GA26" s="158"/>
      <c r="GB26" s="158"/>
      <c r="GC26" s="158"/>
      <c r="GD26" s="158"/>
      <c r="GE26" s="158"/>
      <c r="GF26" s="158"/>
      <c r="GG26" s="158"/>
      <c r="GH26" s="158"/>
      <c r="GI26" s="158"/>
      <c r="GJ26" s="158"/>
      <c r="GK26" s="158"/>
      <c r="GL26" s="158"/>
      <c r="GM26" s="158"/>
      <c r="GN26" s="158"/>
      <c r="GO26" s="158"/>
      <c r="GP26" s="158"/>
      <c r="GQ26" s="158"/>
      <c r="GR26" s="158"/>
      <c r="GS26" s="158"/>
      <c r="GT26" s="158"/>
      <c r="GU26" s="158"/>
      <c r="GV26" s="158"/>
      <c r="GW26" s="158"/>
      <c r="GX26" s="158"/>
      <c r="GY26" s="158"/>
      <c r="GZ26" s="158"/>
      <c r="HA26" s="158"/>
      <c r="HB26" s="158"/>
      <c r="HC26" s="158"/>
      <c r="HD26" s="158"/>
      <c r="HE26" s="158"/>
      <c r="HF26" s="158"/>
      <c r="HG26" s="158"/>
      <c r="HH26" s="158"/>
      <c r="HI26" s="158"/>
      <c r="HJ26" s="158"/>
      <c r="HK26" s="158"/>
      <c r="HL26" s="158"/>
      <c r="HM26" s="158"/>
      <c r="HN26" s="158"/>
      <c r="HO26" s="158"/>
      <c r="HP26" s="158"/>
      <c r="HQ26" s="158"/>
      <c r="HR26" s="158"/>
      <c r="HS26" s="158"/>
      <c r="HT26" s="158"/>
      <c r="HU26" s="158"/>
      <c r="HV26" s="158"/>
      <c r="HW26" s="158"/>
      <c r="HX26" s="158"/>
      <c r="HY26" s="158"/>
      <c r="HZ26" s="158"/>
    </row>
    <row r="27" spans="3:21" s="2" customFormat="1" ht="16.5" customHeight="1">
      <c r="C27" s="75" t="s">
        <v>186</v>
      </c>
      <c r="D27" s="478">
        <f aca="true" t="shared" si="8" ref="D27:D49">SUM(F27,H27,J27,L27,N27,P27,R27,T27)</f>
        <v>387</v>
      </c>
      <c r="E27" s="478">
        <f aca="true" t="shared" si="9" ref="E27:E49">SUM(G27,I27,K27,M27,O27,Q27,S27,U27)</f>
        <v>2696</v>
      </c>
      <c r="F27" s="501">
        <v>101</v>
      </c>
      <c r="G27" s="501">
        <v>159</v>
      </c>
      <c r="H27" s="501">
        <v>90</v>
      </c>
      <c r="I27" s="501">
        <v>306</v>
      </c>
      <c r="J27" s="501">
        <v>110</v>
      </c>
      <c r="K27" s="501">
        <v>717</v>
      </c>
      <c r="L27" s="501">
        <v>79</v>
      </c>
      <c r="M27" s="501">
        <v>1204</v>
      </c>
      <c r="N27" s="501">
        <v>5</v>
      </c>
      <c r="O27" s="501">
        <v>192</v>
      </c>
      <c r="P27" s="501">
        <v>2</v>
      </c>
      <c r="Q27" s="501">
        <v>118</v>
      </c>
      <c r="R27" s="501" t="s">
        <v>366</v>
      </c>
      <c r="S27" s="501" t="s">
        <v>366</v>
      </c>
      <c r="T27" s="501" t="s">
        <v>366</v>
      </c>
      <c r="U27" s="501" t="s">
        <v>366</v>
      </c>
    </row>
    <row r="28" spans="3:21" s="2" customFormat="1" ht="16.5" customHeight="1">
      <c r="C28" s="75" t="s">
        <v>184</v>
      </c>
      <c r="D28" s="478">
        <f t="shared" si="8"/>
        <v>1310</v>
      </c>
      <c r="E28" s="478">
        <f t="shared" si="9"/>
        <v>19592</v>
      </c>
      <c r="F28" s="478">
        <v>506</v>
      </c>
      <c r="G28" s="478">
        <v>840</v>
      </c>
      <c r="H28" s="478">
        <v>273</v>
      </c>
      <c r="I28" s="478">
        <v>930</v>
      </c>
      <c r="J28" s="478">
        <v>233</v>
      </c>
      <c r="K28" s="478">
        <v>1521</v>
      </c>
      <c r="L28" s="478">
        <v>161</v>
      </c>
      <c r="M28" s="478">
        <v>2518</v>
      </c>
      <c r="N28" s="478">
        <v>35</v>
      </c>
      <c r="O28" s="478">
        <v>1328</v>
      </c>
      <c r="P28" s="478">
        <v>56</v>
      </c>
      <c r="Q28" s="478">
        <v>4001</v>
      </c>
      <c r="R28" s="478">
        <v>43</v>
      </c>
      <c r="S28" s="478">
        <v>7020</v>
      </c>
      <c r="T28" s="478">
        <v>3</v>
      </c>
      <c r="U28" s="478">
        <v>1434</v>
      </c>
    </row>
    <row r="29" spans="3:21" s="2" customFormat="1" ht="16.5" customHeight="1">
      <c r="C29" s="75" t="s">
        <v>182</v>
      </c>
      <c r="D29" s="478">
        <f t="shared" si="8"/>
        <v>4313</v>
      </c>
      <c r="E29" s="478">
        <f t="shared" si="9"/>
        <v>11237</v>
      </c>
      <c r="F29" s="501">
        <v>3177</v>
      </c>
      <c r="G29" s="501">
        <v>4607</v>
      </c>
      <c r="H29" s="501">
        <v>738</v>
      </c>
      <c r="I29" s="501">
        <v>2485</v>
      </c>
      <c r="J29" s="501">
        <v>295</v>
      </c>
      <c r="K29" s="501">
        <v>1848</v>
      </c>
      <c r="L29" s="501">
        <v>82</v>
      </c>
      <c r="M29" s="501">
        <v>1269</v>
      </c>
      <c r="N29" s="501">
        <v>14</v>
      </c>
      <c r="O29" s="501">
        <v>530</v>
      </c>
      <c r="P29" s="501">
        <v>6</v>
      </c>
      <c r="Q29" s="501">
        <v>398</v>
      </c>
      <c r="R29" s="501">
        <v>1</v>
      </c>
      <c r="S29" s="501">
        <v>100</v>
      </c>
      <c r="T29" s="501" t="s">
        <v>408</v>
      </c>
      <c r="U29" s="501" t="s">
        <v>395</v>
      </c>
    </row>
    <row r="30" spans="3:21" s="2" customFormat="1" ht="16.5" customHeight="1">
      <c r="C30" s="75" t="s">
        <v>359</v>
      </c>
      <c r="D30" s="478">
        <f t="shared" si="8"/>
        <v>460</v>
      </c>
      <c r="E30" s="478">
        <f t="shared" si="9"/>
        <v>2685</v>
      </c>
      <c r="F30" s="501">
        <v>254</v>
      </c>
      <c r="G30" s="501">
        <v>379</v>
      </c>
      <c r="H30" s="501">
        <v>89</v>
      </c>
      <c r="I30" s="501">
        <v>306</v>
      </c>
      <c r="J30" s="501">
        <v>64</v>
      </c>
      <c r="K30" s="501">
        <v>392</v>
      </c>
      <c r="L30" s="501">
        <v>38</v>
      </c>
      <c r="M30" s="501">
        <v>598</v>
      </c>
      <c r="N30" s="501">
        <v>5</v>
      </c>
      <c r="O30" s="501">
        <v>199</v>
      </c>
      <c r="P30" s="501">
        <v>8</v>
      </c>
      <c r="Q30" s="501">
        <v>561</v>
      </c>
      <c r="R30" s="501">
        <v>2</v>
      </c>
      <c r="S30" s="501">
        <v>250</v>
      </c>
      <c r="T30" s="501" t="s">
        <v>391</v>
      </c>
      <c r="U30" s="501" t="s">
        <v>391</v>
      </c>
    </row>
    <row r="31" spans="3:21" s="2" customFormat="1" ht="16.5" customHeight="1">
      <c r="C31" s="75" t="s">
        <v>351</v>
      </c>
      <c r="D31" s="478">
        <f t="shared" si="8"/>
        <v>40</v>
      </c>
      <c r="E31" s="478">
        <f t="shared" si="9"/>
        <v>340</v>
      </c>
      <c r="F31" s="501">
        <v>6</v>
      </c>
      <c r="G31" s="501">
        <v>10</v>
      </c>
      <c r="H31" s="501">
        <v>7</v>
      </c>
      <c r="I31" s="501">
        <v>23</v>
      </c>
      <c r="J31" s="501">
        <v>17</v>
      </c>
      <c r="K31" s="501">
        <v>118</v>
      </c>
      <c r="L31" s="501">
        <v>8</v>
      </c>
      <c r="M31" s="501">
        <v>110</v>
      </c>
      <c r="N31" s="501">
        <v>2</v>
      </c>
      <c r="O31" s="501">
        <v>79</v>
      </c>
      <c r="P31" s="501" t="s">
        <v>391</v>
      </c>
      <c r="Q31" s="501" t="s">
        <v>391</v>
      </c>
      <c r="R31" s="501" t="s">
        <v>394</v>
      </c>
      <c r="S31" s="501" t="s">
        <v>366</v>
      </c>
      <c r="T31" s="501" t="s">
        <v>366</v>
      </c>
      <c r="U31" s="501" t="s">
        <v>366</v>
      </c>
    </row>
    <row r="32" spans="3:21" s="2" customFormat="1" ht="16.5" customHeight="1">
      <c r="C32" s="75" t="s">
        <v>360</v>
      </c>
      <c r="D32" s="478">
        <f t="shared" si="8"/>
        <v>710</v>
      </c>
      <c r="E32" s="478">
        <f t="shared" si="9"/>
        <v>8034</v>
      </c>
      <c r="F32" s="501">
        <v>261</v>
      </c>
      <c r="G32" s="501">
        <v>393</v>
      </c>
      <c r="H32" s="501">
        <v>110</v>
      </c>
      <c r="I32" s="501">
        <v>382</v>
      </c>
      <c r="J32" s="501">
        <v>137</v>
      </c>
      <c r="K32" s="501">
        <v>922</v>
      </c>
      <c r="L32" s="501">
        <v>165</v>
      </c>
      <c r="M32" s="501">
        <v>2496</v>
      </c>
      <c r="N32" s="501">
        <v>15</v>
      </c>
      <c r="O32" s="501">
        <v>571</v>
      </c>
      <c r="P32" s="501">
        <v>10</v>
      </c>
      <c r="Q32" s="501">
        <v>753</v>
      </c>
      <c r="R32" s="501">
        <v>10</v>
      </c>
      <c r="S32" s="501">
        <v>1657</v>
      </c>
      <c r="T32" s="501">
        <v>2</v>
      </c>
      <c r="U32" s="501">
        <v>860</v>
      </c>
    </row>
    <row r="33" spans="3:21" s="2" customFormat="1" ht="16.5" customHeight="1">
      <c r="C33" s="75" t="s">
        <v>187</v>
      </c>
      <c r="D33" s="478">
        <f t="shared" si="8"/>
        <v>22</v>
      </c>
      <c r="E33" s="478">
        <f t="shared" si="9"/>
        <v>703</v>
      </c>
      <c r="F33" s="501">
        <v>4</v>
      </c>
      <c r="G33" s="501">
        <v>7</v>
      </c>
      <c r="H33" s="501">
        <v>1</v>
      </c>
      <c r="I33" s="501">
        <v>3</v>
      </c>
      <c r="J33" s="501">
        <v>4</v>
      </c>
      <c r="K33" s="501">
        <v>35</v>
      </c>
      <c r="L33" s="501">
        <v>7</v>
      </c>
      <c r="M33" s="501">
        <v>87</v>
      </c>
      <c r="N33" s="501">
        <v>2</v>
      </c>
      <c r="O33" s="501">
        <v>63</v>
      </c>
      <c r="P33" s="501">
        <v>2</v>
      </c>
      <c r="Q33" s="501">
        <v>161</v>
      </c>
      <c r="R33" s="501">
        <v>2</v>
      </c>
      <c r="S33" s="501">
        <v>347</v>
      </c>
      <c r="T33" s="501" t="s">
        <v>366</v>
      </c>
      <c r="U33" s="501" t="s">
        <v>366</v>
      </c>
    </row>
    <row r="34" spans="3:21" s="2" customFormat="1" ht="16.5" customHeight="1">
      <c r="C34" s="75" t="s">
        <v>183</v>
      </c>
      <c r="D34" s="478">
        <f t="shared" si="8"/>
        <v>361</v>
      </c>
      <c r="E34" s="478">
        <f t="shared" si="9"/>
        <v>666</v>
      </c>
      <c r="F34" s="501">
        <v>311</v>
      </c>
      <c r="G34" s="501">
        <v>348</v>
      </c>
      <c r="H34" s="501">
        <v>26</v>
      </c>
      <c r="I34" s="501">
        <v>89</v>
      </c>
      <c r="J34" s="501">
        <v>16</v>
      </c>
      <c r="K34" s="501">
        <v>106</v>
      </c>
      <c r="L34" s="501">
        <v>8</v>
      </c>
      <c r="M34" s="501">
        <v>123</v>
      </c>
      <c r="N34" s="501" t="s">
        <v>366</v>
      </c>
      <c r="O34" s="501" t="s">
        <v>366</v>
      </c>
      <c r="P34" s="501" t="s">
        <v>366</v>
      </c>
      <c r="Q34" s="501" t="s">
        <v>366</v>
      </c>
      <c r="R34" s="501" t="s">
        <v>366</v>
      </c>
      <c r="S34" s="501" t="s">
        <v>366</v>
      </c>
      <c r="T34" s="501" t="s">
        <v>366</v>
      </c>
      <c r="U34" s="501" t="s">
        <v>366</v>
      </c>
    </row>
    <row r="35" spans="3:21" s="2" customFormat="1" ht="16.5" customHeight="1">
      <c r="C35" s="75" t="s">
        <v>185</v>
      </c>
      <c r="D35" s="478">
        <f t="shared" si="8"/>
        <v>621</v>
      </c>
      <c r="E35" s="478">
        <f t="shared" si="9"/>
        <v>2802</v>
      </c>
      <c r="F35" s="501">
        <v>254</v>
      </c>
      <c r="G35" s="501">
        <v>437</v>
      </c>
      <c r="H35" s="501">
        <v>165</v>
      </c>
      <c r="I35" s="501">
        <v>563</v>
      </c>
      <c r="J35" s="501">
        <v>146</v>
      </c>
      <c r="K35" s="501">
        <v>978</v>
      </c>
      <c r="L35" s="501">
        <v>55</v>
      </c>
      <c r="M35" s="501">
        <v>741</v>
      </c>
      <c r="N35" s="501" t="s">
        <v>366</v>
      </c>
      <c r="O35" s="501" t="s">
        <v>366</v>
      </c>
      <c r="P35" s="501">
        <v>1</v>
      </c>
      <c r="Q35" s="501">
        <v>83</v>
      </c>
      <c r="R35" s="501" t="s">
        <v>366</v>
      </c>
      <c r="S35" s="501" t="s">
        <v>366</v>
      </c>
      <c r="T35" s="501" t="s">
        <v>366</v>
      </c>
      <c r="U35" s="501" t="s">
        <v>366</v>
      </c>
    </row>
    <row r="36" spans="3:21" s="2" customFormat="1" ht="16.5" customHeight="1">
      <c r="C36" s="75" t="s">
        <v>207</v>
      </c>
      <c r="D36" s="478">
        <f t="shared" si="8"/>
        <v>486</v>
      </c>
      <c r="E36" s="478">
        <f t="shared" si="9"/>
        <v>1973</v>
      </c>
      <c r="F36" s="501">
        <v>297</v>
      </c>
      <c r="G36" s="501">
        <v>451</v>
      </c>
      <c r="H36" s="501">
        <v>89</v>
      </c>
      <c r="I36" s="501">
        <v>298</v>
      </c>
      <c r="J36" s="501">
        <v>64</v>
      </c>
      <c r="K36" s="501">
        <v>399</v>
      </c>
      <c r="L36" s="501">
        <v>29</v>
      </c>
      <c r="M36" s="501">
        <v>474</v>
      </c>
      <c r="N36" s="501">
        <v>4</v>
      </c>
      <c r="O36" s="501">
        <v>152</v>
      </c>
      <c r="P36" s="501">
        <v>3</v>
      </c>
      <c r="Q36" s="501">
        <v>199</v>
      </c>
      <c r="R36" s="501" t="s">
        <v>366</v>
      </c>
      <c r="S36" s="501" t="s">
        <v>366</v>
      </c>
      <c r="T36" s="501" t="s">
        <v>366</v>
      </c>
      <c r="U36" s="501" t="s">
        <v>366</v>
      </c>
    </row>
    <row r="37" spans="3:21" s="2" customFormat="1" ht="16.5" customHeight="1">
      <c r="C37" s="75" t="s">
        <v>309</v>
      </c>
      <c r="D37" s="478">
        <f t="shared" si="8"/>
        <v>583</v>
      </c>
      <c r="E37" s="478">
        <f t="shared" si="9"/>
        <v>5871</v>
      </c>
      <c r="F37" s="501">
        <v>165</v>
      </c>
      <c r="G37" s="501">
        <v>262</v>
      </c>
      <c r="H37" s="501">
        <v>108</v>
      </c>
      <c r="I37" s="501">
        <v>367</v>
      </c>
      <c r="J37" s="501">
        <v>156</v>
      </c>
      <c r="K37" s="501">
        <v>1047</v>
      </c>
      <c r="L37" s="501">
        <v>108</v>
      </c>
      <c r="M37" s="501">
        <v>1566</v>
      </c>
      <c r="N37" s="501">
        <v>20</v>
      </c>
      <c r="O37" s="501">
        <v>746</v>
      </c>
      <c r="P37" s="501">
        <v>23</v>
      </c>
      <c r="Q37" s="501">
        <v>1462</v>
      </c>
      <c r="R37" s="501">
        <v>3</v>
      </c>
      <c r="S37" s="501">
        <v>421</v>
      </c>
      <c r="T37" s="501" t="s">
        <v>366</v>
      </c>
      <c r="U37" s="501" t="s">
        <v>366</v>
      </c>
    </row>
    <row r="38" spans="3:21" s="2" customFormat="1" ht="16.5" customHeight="1">
      <c r="C38" s="75" t="s">
        <v>188</v>
      </c>
      <c r="D38" s="478">
        <f t="shared" si="8"/>
        <v>329</v>
      </c>
      <c r="E38" s="478">
        <f t="shared" si="9"/>
        <v>5488</v>
      </c>
      <c r="F38" s="501">
        <v>78</v>
      </c>
      <c r="G38" s="501">
        <v>110</v>
      </c>
      <c r="H38" s="501">
        <v>60</v>
      </c>
      <c r="I38" s="501">
        <v>214</v>
      </c>
      <c r="J38" s="501">
        <v>75</v>
      </c>
      <c r="K38" s="501">
        <v>503</v>
      </c>
      <c r="L38" s="501">
        <v>77</v>
      </c>
      <c r="M38" s="501">
        <v>1249</v>
      </c>
      <c r="N38" s="501">
        <v>14</v>
      </c>
      <c r="O38" s="501">
        <v>513</v>
      </c>
      <c r="P38" s="501">
        <v>15</v>
      </c>
      <c r="Q38" s="501">
        <v>986</v>
      </c>
      <c r="R38" s="501">
        <v>8</v>
      </c>
      <c r="S38" s="501">
        <v>1112</v>
      </c>
      <c r="T38" s="501">
        <v>2</v>
      </c>
      <c r="U38" s="501">
        <v>801</v>
      </c>
    </row>
    <row r="39" spans="3:21" s="2" customFormat="1" ht="16.5" customHeight="1">
      <c r="C39" s="75" t="s">
        <v>189</v>
      </c>
      <c r="D39" s="478">
        <f t="shared" si="8"/>
        <v>711</v>
      </c>
      <c r="E39" s="478">
        <f t="shared" si="9"/>
        <v>11184</v>
      </c>
      <c r="F39" s="501">
        <v>199</v>
      </c>
      <c r="G39" s="501">
        <v>292</v>
      </c>
      <c r="H39" s="501">
        <v>145</v>
      </c>
      <c r="I39" s="501">
        <v>494</v>
      </c>
      <c r="J39" s="501">
        <v>146</v>
      </c>
      <c r="K39" s="501">
        <v>957</v>
      </c>
      <c r="L39" s="501">
        <v>140</v>
      </c>
      <c r="M39" s="501">
        <v>2336</v>
      </c>
      <c r="N39" s="501">
        <v>34</v>
      </c>
      <c r="O39" s="501">
        <v>1320</v>
      </c>
      <c r="P39" s="501">
        <v>25</v>
      </c>
      <c r="Q39" s="501">
        <v>1727</v>
      </c>
      <c r="R39" s="501">
        <v>21</v>
      </c>
      <c r="S39" s="501">
        <v>3643</v>
      </c>
      <c r="T39" s="501">
        <v>1</v>
      </c>
      <c r="U39" s="501">
        <v>415</v>
      </c>
    </row>
    <row r="40" spans="3:21" ht="16.5" customHeight="1">
      <c r="C40" s="75" t="s">
        <v>352</v>
      </c>
      <c r="D40" s="478">
        <f t="shared" si="8"/>
        <v>3246</v>
      </c>
      <c r="E40" s="478">
        <f t="shared" si="9"/>
        <v>12644</v>
      </c>
      <c r="F40" s="501">
        <v>1963</v>
      </c>
      <c r="G40" s="501">
        <v>2597</v>
      </c>
      <c r="H40" s="501">
        <v>587</v>
      </c>
      <c r="I40" s="501">
        <v>1999</v>
      </c>
      <c r="J40" s="501">
        <v>440</v>
      </c>
      <c r="K40" s="501">
        <v>2787</v>
      </c>
      <c r="L40" s="501">
        <v>219</v>
      </c>
      <c r="M40" s="501">
        <v>3296</v>
      </c>
      <c r="N40" s="501">
        <v>25</v>
      </c>
      <c r="O40" s="501">
        <v>947</v>
      </c>
      <c r="P40" s="501">
        <v>9</v>
      </c>
      <c r="Q40" s="501">
        <v>666</v>
      </c>
      <c r="R40" s="501">
        <v>3</v>
      </c>
      <c r="S40" s="501">
        <v>352</v>
      </c>
      <c r="T40" s="501" t="s">
        <v>366</v>
      </c>
      <c r="U40" s="501" t="s">
        <v>366</v>
      </c>
    </row>
    <row r="41" spans="3:21" ht="16.5" customHeight="1">
      <c r="C41" s="75" t="s">
        <v>191</v>
      </c>
      <c r="D41" s="478">
        <f t="shared" si="8"/>
        <v>1837</v>
      </c>
      <c r="E41" s="478">
        <f t="shared" si="9"/>
        <v>19864</v>
      </c>
      <c r="F41" s="501">
        <v>702</v>
      </c>
      <c r="G41" s="501">
        <v>1014</v>
      </c>
      <c r="H41" s="501">
        <v>315</v>
      </c>
      <c r="I41" s="501">
        <v>1097</v>
      </c>
      <c r="J41" s="501">
        <v>507</v>
      </c>
      <c r="K41" s="501">
        <v>3273</v>
      </c>
      <c r="L41" s="501">
        <v>215</v>
      </c>
      <c r="M41" s="501">
        <v>3376</v>
      </c>
      <c r="N41" s="501">
        <v>36</v>
      </c>
      <c r="O41" s="501">
        <v>1338</v>
      </c>
      <c r="P41" s="501">
        <v>31</v>
      </c>
      <c r="Q41" s="501">
        <v>2192</v>
      </c>
      <c r="R41" s="501">
        <v>25</v>
      </c>
      <c r="S41" s="501">
        <v>4221</v>
      </c>
      <c r="T41" s="501">
        <v>6</v>
      </c>
      <c r="U41" s="501">
        <v>3353</v>
      </c>
    </row>
    <row r="42" spans="3:21" ht="16.5" customHeight="1">
      <c r="C42" s="75" t="s">
        <v>192</v>
      </c>
      <c r="D42" s="478">
        <f t="shared" si="8"/>
        <v>2</v>
      </c>
      <c r="E42" s="478">
        <f t="shared" si="9"/>
        <v>6</v>
      </c>
      <c r="F42" s="501">
        <v>1</v>
      </c>
      <c r="G42" s="501">
        <v>1</v>
      </c>
      <c r="H42" s="501" t="s">
        <v>366</v>
      </c>
      <c r="I42" s="501" t="s">
        <v>366</v>
      </c>
      <c r="J42" s="501">
        <v>1</v>
      </c>
      <c r="K42" s="501">
        <v>5</v>
      </c>
      <c r="L42" s="501" t="s">
        <v>366</v>
      </c>
      <c r="M42" s="501" t="s">
        <v>366</v>
      </c>
      <c r="N42" s="501" t="s">
        <v>366</v>
      </c>
      <c r="O42" s="501" t="s">
        <v>366</v>
      </c>
      <c r="P42" s="501" t="s">
        <v>366</v>
      </c>
      <c r="Q42" s="501" t="s">
        <v>366</v>
      </c>
      <c r="R42" s="501" t="s">
        <v>366</v>
      </c>
      <c r="S42" s="501" t="s">
        <v>366</v>
      </c>
      <c r="T42" s="501" t="s">
        <v>366</v>
      </c>
      <c r="U42" s="501" t="s">
        <v>366</v>
      </c>
    </row>
    <row r="43" spans="3:21" ht="16.5" customHeight="1">
      <c r="C43" s="75" t="s">
        <v>190</v>
      </c>
      <c r="D43" s="478">
        <f t="shared" si="8"/>
        <v>83</v>
      </c>
      <c r="E43" s="478">
        <f t="shared" si="9"/>
        <v>1120</v>
      </c>
      <c r="F43" s="501">
        <v>15</v>
      </c>
      <c r="G43" s="501">
        <v>26</v>
      </c>
      <c r="H43" s="501">
        <v>13</v>
      </c>
      <c r="I43" s="501">
        <v>46</v>
      </c>
      <c r="J43" s="501">
        <v>20</v>
      </c>
      <c r="K43" s="501">
        <v>123</v>
      </c>
      <c r="L43" s="501">
        <v>28</v>
      </c>
      <c r="M43" s="501">
        <v>433</v>
      </c>
      <c r="N43" s="501">
        <v>3</v>
      </c>
      <c r="O43" s="501">
        <v>117</v>
      </c>
      <c r="P43" s="501">
        <v>2</v>
      </c>
      <c r="Q43" s="501">
        <v>115</v>
      </c>
      <c r="R43" s="501">
        <v>2</v>
      </c>
      <c r="S43" s="501">
        <v>260</v>
      </c>
      <c r="T43" s="501" t="s">
        <v>366</v>
      </c>
      <c r="U43" s="501" t="s">
        <v>366</v>
      </c>
    </row>
    <row r="44" spans="3:21" ht="16.5" customHeight="1">
      <c r="C44" s="75" t="s">
        <v>196</v>
      </c>
      <c r="D44" s="478">
        <f t="shared" si="8"/>
        <v>1661</v>
      </c>
      <c r="E44" s="478">
        <f t="shared" si="9"/>
        <v>4115</v>
      </c>
      <c r="F44" s="501">
        <v>1136</v>
      </c>
      <c r="G44" s="501">
        <v>1715</v>
      </c>
      <c r="H44" s="501">
        <v>408</v>
      </c>
      <c r="I44" s="501">
        <v>1366</v>
      </c>
      <c r="J44" s="501">
        <v>94</v>
      </c>
      <c r="K44" s="501">
        <v>594</v>
      </c>
      <c r="L44" s="501">
        <v>20</v>
      </c>
      <c r="M44" s="501">
        <v>324</v>
      </c>
      <c r="N44" s="501">
        <v>3</v>
      </c>
      <c r="O44" s="501">
        <v>116</v>
      </c>
      <c r="P44" s="501" t="s">
        <v>366</v>
      </c>
      <c r="Q44" s="501" t="s">
        <v>366</v>
      </c>
      <c r="R44" s="501" t="s">
        <v>366</v>
      </c>
      <c r="S44" s="501" t="s">
        <v>366</v>
      </c>
      <c r="T44" s="501" t="s">
        <v>366</v>
      </c>
      <c r="U44" s="501" t="s">
        <v>366</v>
      </c>
    </row>
    <row r="45" spans="3:21" ht="16.5" customHeight="1">
      <c r="C45" s="75" t="s">
        <v>194</v>
      </c>
      <c r="D45" s="478">
        <f t="shared" si="8"/>
        <v>270</v>
      </c>
      <c r="E45" s="478">
        <f t="shared" si="9"/>
        <v>6711</v>
      </c>
      <c r="F45" s="501">
        <v>58</v>
      </c>
      <c r="G45" s="501">
        <v>98</v>
      </c>
      <c r="H45" s="501">
        <v>36</v>
      </c>
      <c r="I45" s="501">
        <v>124</v>
      </c>
      <c r="J45" s="501">
        <v>61</v>
      </c>
      <c r="K45" s="501">
        <v>428</v>
      </c>
      <c r="L45" s="501">
        <v>68</v>
      </c>
      <c r="M45" s="501">
        <v>992</v>
      </c>
      <c r="N45" s="501">
        <v>20</v>
      </c>
      <c r="O45" s="501">
        <v>806</v>
      </c>
      <c r="P45" s="501">
        <v>17</v>
      </c>
      <c r="Q45" s="501">
        <v>1114</v>
      </c>
      <c r="R45" s="501">
        <v>8</v>
      </c>
      <c r="S45" s="501">
        <v>1060</v>
      </c>
      <c r="T45" s="501">
        <v>2</v>
      </c>
      <c r="U45" s="501">
        <v>2089</v>
      </c>
    </row>
    <row r="46" spans="3:21" ht="16.5" customHeight="1">
      <c r="C46" s="75" t="s">
        <v>193</v>
      </c>
      <c r="D46" s="478">
        <f t="shared" si="8"/>
        <v>393</v>
      </c>
      <c r="E46" s="478">
        <f t="shared" si="9"/>
        <v>5219</v>
      </c>
      <c r="F46" s="501">
        <v>72</v>
      </c>
      <c r="G46" s="501">
        <v>116</v>
      </c>
      <c r="H46" s="501">
        <v>60</v>
      </c>
      <c r="I46" s="501">
        <v>208</v>
      </c>
      <c r="J46" s="501">
        <v>64</v>
      </c>
      <c r="K46" s="501">
        <v>452</v>
      </c>
      <c r="L46" s="501">
        <v>169</v>
      </c>
      <c r="M46" s="501">
        <v>2726</v>
      </c>
      <c r="N46" s="501">
        <v>13</v>
      </c>
      <c r="O46" s="501">
        <v>532</v>
      </c>
      <c r="P46" s="501">
        <v>12</v>
      </c>
      <c r="Q46" s="501">
        <v>696</v>
      </c>
      <c r="R46" s="501">
        <v>3</v>
      </c>
      <c r="S46" s="501">
        <v>489</v>
      </c>
      <c r="T46" s="501" t="s">
        <v>366</v>
      </c>
      <c r="U46" s="501" t="s">
        <v>366</v>
      </c>
    </row>
    <row r="47" spans="3:21" ht="16.5" customHeight="1">
      <c r="C47" s="75" t="s">
        <v>195</v>
      </c>
      <c r="D47" s="478">
        <f t="shared" si="8"/>
        <v>10</v>
      </c>
      <c r="E47" s="478">
        <f t="shared" si="9"/>
        <v>89</v>
      </c>
      <c r="F47" s="501">
        <v>4</v>
      </c>
      <c r="G47" s="501">
        <v>7</v>
      </c>
      <c r="H47" s="501" t="s">
        <v>366</v>
      </c>
      <c r="I47" s="501" t="s">
        <v>366</v>
      </c>
      <c r="J47" s="501">
        <v>2</v>
      </c>
      <c r="K47" s="501">
        <v>10</v>
      </c>
      <c r="L47" s="501">
        <v>4</v>
      </c>
      <c r="M47" s="501">
        <v>72</v>
      </c>
      <c r="N47" s="501" t="s">
        <v>366</v>
      </c>
      <c r="O47" s="501" t="s">
        <v>366</v>
      </c>
      <c r="P47" s="501" t="s">
        <v>366</v>
      </c>
      <c r="Q47" s="501" t="s">
        <v>366</v>
      </c>
      <c r="R47" s="501" t="s">
        <v>366</v>
      </c>
      <c r="S47" s="501" t="s">
        <v>366</v>
      </c>
      <c r="T47" s="501" t="s">
        <v>366</v>
      </c>
      <c r="U47" s="501" t="s">
        <v>366</v>
      </c>
    </row>
    <row r="48" spans="3:21" ht="16.5" customHeight="1">
      <c r="C48" s="75" t="s">
        <v>197</v>
      </c>
      <c r="D48" s="478">
        <f t="shared" si="8"/>
        <v>534</v>
      </c>
      <c r="E48" s="478">
        <f t="shared" si="9"/>
        <v>2439</v>
      </c>
      <c r="F48" s="501">
        <v>337</v>
      </c>
      <c r="G48" s="501">
        <v>429</v>
      </c>
      <c r="H48" s="501">
        <v>83</v>
      </c>
      <c r="I48" s="501">
        <v>282</v>
      </c>
      <c r="J48" s="501">
        <v>77</v>
      </c>
      <c r="K48" s="501">
        <v>479</v>
      </c>
      <c r="L48" s="501">
        <v>26</v>
      </c>
      <c r="M48" s="501">
        <v>395</v>
      </c>
      <c r="N48" s="501">
        <v>5</v>
      </c>
      <c r="O48" s="501">
        <v>218</v>
      </c>
      <c r="P48" s="501">
        <v>4</v>
      </c>
      <c r="Q48" s="501">
        <v>290</v>
      </c>
      <c r="R48" s="501">
        <v>2</v>
      </c>
      <c r="S48" s="501">
        <v>346</v>
      </c>
      <c r="T48" s="501" t="s">
        <v>366</v>
      </c>
      <c r="U48" s="501" t="s">
        <v>366</v>
      </c>
    </row>
    <row r="49" spans="1:21" ht="16.5" customHeight="1">
      <c r="A49" s="70"/>
      <c r="B49" s="70"/>
      <c r="C49" s="513" t="s">
        <v>198</v>
      </c>
      <c r="D49" s="512">
        <f t="shared" si="8"/>
        <v>51</v>
      </c>
      <c r="E49" s="512">
        <f t="shared" si="9"/>
        <v>285</v>
      </c>
      <c r="F49" s="507">
        <v>39</v>
      </c>
      <c r="G49" s="507">
        <v>50</v>
      </c>
      <c r="H49" s="507">
        <v>2</v>
      </c>
      <c r="I49" s="507">
        <v>7</v>
      </c>
      <c r="J49" s="507">
        <v>4</v>
      </c>
      <c r="K49" s="507">
        <v>29</v>
      </c>
      <c r="L49" s="507">
        <v>5</v>
      </c>
      <c r="M49" s="507">
        <v>77</v>
      </c>
      <c r="N49" s="507" t="s">
        <v>366</v>
      </c>
      <c r="O49" s="507" t="s">
        <v>366</v>
      </c>
      <c r="P49" s="507" t="s">
        <v>366</v>
      </c>
      <c r="Q49" s="507" t="s">
        <v>366</v>
      </c>
      <c r="R49" s="507">
        <v>1</v>
      </c>
      <c r="S49" s="507">
        <v>122</v>
      </c>
      <c r="T49" s="507" t="s">
        <v>366</v>
      </c>
      <c r="U49" s="507" t="s">
        <v>366</v>
      </c>
    </row>
    <row r="50" spans="1:3" ht="15.75" customHeight="1">
      <c r="A50" s="71" t="s">
        <v>215</v>
      </c>
      <c r="B50" s="71"/>
      <c r="C50" s="71"/>
    </row>
    <row r="51" spans="2:20" ht="14.25" customHeight="1">
      <c r="B51" s="71"/>
      <c r="C51" s="71"/>
      <c r="D51" s="72"/>
      <c r="E51" s="72"/>
      <c r="F51" s="72"/>
      <c r="G51" s="72"/>
      <c r="H51" s="72"/>
      <c r="I51" s="72"/>
      <c r="J51" s="72"/>
      <c r="K51" s="72"/>
      <c r="L51" s="72"/>
      <c r="M51" s="72"/>
      <c r="N51" s="72"/>
      <c r="O51" s="72"/>
      <c r="P51" s="72"/>
      <c r="Q51" s="72"/>
      <c r="R51" s="72"/>
      <c r="S51" s="72"/>
      <c r="T51" s="72"/>
    </row>
    <row r="52" spans="1:3" ht="14.25">
      <c r="A52" s="71"/>
      <c r="B52" s="71"/>
      <c r="C52" s="71"/>
    </row>
    <row r="53" spans="4:19" ht="14.25">
      <c r="D53" s="72"/>
      <c r="E53" s="84"/>
      <c r="F53" s="84"/>
      <c r="G53" s="84"/>
      <c r="H53" s="84"/>
      <c r="I53" s="84"/>
      <c r="J53" s="84"/>
      <c r="K53" s="84"/>
      <c r="L53" s="84"/>
      <c r="M53" s="84"/>
      <c r="N53" s="84"/>
      <c r="O53" s="84"/>
      <c r="P53" s="84"/>
      <c r="Q53" s="84"/>
      <c r="R53" s="84"/>
      <c r="S53" s="84"/>
    </row>
  </sheetData>
  <sheetProtection/>
  <mergeCells count="38">
    <mergeCell ref="A25:C25"/>
    <mergeCell ref="A26:C26"/>
    <mergeCell ref="D5:D6"/>
    <mergeCell ref="H5:H6"/>
    <mergeCell ref="I5:I6"/>
    <mergeCell ref="B16:C16"/>
    <mergeCell ref="A23:C23"/>
    <mergeCell ref="A24:C24"/>
    <mergeCell ref="P5:P6"/>
    <mergeCell ref="F4:G4"/>
    <mergeCell ref="H4:I4"/>
    <mergeCell ref="A10:C10"/>
    <mergeCell ref="T5:T6"/>
    <mergeCell ref="J5:J6"/>
    <mergeCell ref="K5:K6"/>
    <mergeCell ref="M5:M6"/>
    <mergeCell ref="A4:C6"/>
    <mergeCell ref="D4:E4"/>
    <mergeCell ref="T4:U4"/>
    <mergeCell ref="U5:U6"/>
    <mergeCell ref="Q5:Q6"/>
    <mergeCell ref="R5:R6"/>
    <mergeCell ref="S5:S6"/>
    <mergeCell ref="A2:T2"/>
    <mergeCell ref="R4:S4"/>
    <mergeCell ref="E5:E6"/>
    <mergeCell ref="F5:F6"/>
    <mergeCell ref="G5:G6"/>
    <mergeCell ref="B11:C11"/>
    <mergeCell ref="A8:C8"/>
    <mergeCell ref="A9:C9"/>
    <mergeCell ref="J4:K4"/>
    <mergeCell ref="L4:M4"/>
    <mergeCell ref="P4:Q4"/>
    <mergeCell ref="L5:L6"/>
    <mergeCell ref="N5:N6"/>
    <mergeCell ref="N4:O4"/>
    <mergeCell ref="O5:O6"/>
  </mergeCells>
  <printOptions/>
  <pageMargins left="0.7874015748031497" right="0.7874015748031497" top="0.984251968503937" bottom="0.984251968503937" header="0.5118110236220472" footer="0.5118110236220472"/>
  <pageSetup fitToHeight="1" fitToWidth="1" horizontalDpi="600" verticalDpi="600" orientation="landscape" paperSize="8" scale="83" r:id="rId1"/>
  <ignoredErrors>
    <ignoredError sqref="D16:E16" formula="1" formulaRange="1"/>
    <ignoredError sqref="P16:Q16 L11:M11 F16:M16" formulaRange="1"/>
    <ignoredError sqref="D11:E11 D26:E26"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selection activeCell="A3" sqref="A3"/>
    </sheetView>
  </sheetViews>
  <sheetFormatPr defaultColWidth="8.796875" defaultRowHeight="15"/>
  <cols>
    <col min="1" max="1" width="4" style="29" customWidth="1"/>
    <col min="2" max="2" width="14.5" style="29" customWidth="1"/>
    <col min="3" max="3" width="12.5" style="29" bestFit="1" customWidth="1"/>
    <col min="4" max="4" width="12.69921875" style="29" bestFit="1" customWidth="1"/>
    <col min="5" max="5" width="11.59765625" style="29" customWidth="1"/>
    <col min="6" max="6" width="11.3984375" style="29" customWidth="1"/>
    <col min="7" max="7" width="10.3984375" style="29" bestFit="1" customWidth="1"/>
    <col min="8" max="8" width="17.8984375" style="29" bestFit="1" customWidth="1"/>
    <col min="9" max="10" width="12.19921875" style="29" bestFit="1" customWidth="1"/>
    <col min="11" max="11" width="8.8984375" style="29" customWidth="1"/>
    <col min="12" max="12" width="9.5" style="29" customWidth="1"/>
    <col min="13" max="15" width="10.09765625" style="29" bestFit="1" customWidth="1"/>
    <col min="16" max="16" width="10.59765625" style="29" customWidth="1"/>
    <col min="17" max="17" width="11.5" style="29" customWidth="1"/>
    <col min="18" max="18" width="13.3984375" style="29" customWidth="1"/>
    <col min="19" max="16384" width="9" style="29" customWidth="1"/>
  </cols>
  <sheetData>
    <row r="1" spans="1:18" ht="13.5">
      <c r="A1" s="29" t="s">
        <v>263</v>
      </c>
      <c r="R1" s="36" t="s">
        <v>264</v>
      </c>
    </row>
    <row r="2" spans="2:18" ht="17.25">
      <c r="B2" s="514" t="s">
        <v>409</v>
      </c>
      <c r="C2" s="514"/>
      <c r="D2" s="514"/>
      <c r="E2" s="514"/>
      <c r="F2" s="514"/>
      <c r="G2" s="514"/>
      <c r="H2" s="514"/>
      <c r="I2" s="514"/>
      <c r="J2" s="514"/>
      <c r="K2" s="514"/>
      <c r="L2" s="514"/>
      <c r="M2" s="514"/>
      <c r="N2" s="514"/>
      <c r="O2" s="514"/>
      <c r="P2" s="514"/>
      <c r="Q2" s="514"/>
      <c r="R2" s="514"/>
    </row>
    <row r="4" ht="13.5">
      <c r="A4" s="39" t="s">
        <v>369</v>
      </c>
    </row>
    <row r="7" spans="1:18" ht="14.25">
      <c r="A7" s="405" t="s">
        <v>336</v>
      </c>
      <c r="B7" s="405"/>
      <c r="C7" s="405"/>
      <c r="D7" s="405"/>
      <c r="E7" s="405"/>
      <c r="F7" s="405"/>
      <c r="G7" s="405"/>
      <c r="H7" s="405"/>
      <c r="I7" s="405"/>
      <c r="J7" s="405"/>
      <c r="K7" s="405"/>
      <c r="L7" s="405"/>
      <c r="M7" s="405"/>
      <c r="N7" s="405"/>
      <c r="O7" s="405"/>
      <c r="P7" s="405"/>
      <c r="Q7" s="405"/>
      <c r="R7" s="405"/>
    </row>
    <row r="8" spans="1:19" ht="14.25" thickBot="1">
      <c r="A8" s="40"/>
      <c r="B8" s="40"/>
      <c r="C8" s="40"/>
      <c r="D8" s="40"/>
      <c r="E8" s="40"/>
      <c r="F8" s="40"/>
      <c r="G8" s="40"/>
      <c r="H8" s="40"/>
      <c r="I8" s="40"/>
      <c r="J8" s="40"/>
      <c r="K8" s="40"/>
      <c r="L8" s="40"/>
      <c r="M8" s="40"/>
      <c r="N8" s="40"/>
      <c r="O8" s="40"/>
      <c r="P8" s="40"/>
      <c r="Q8" s="40"/>
      <c r="R8" s="41" t="s">
        <v>217</v>
      </c>
      <c r="S8" s="28"/>
    </row>
    <row r="9" spans="1:19" ht="13.5">
      <c r="A9" s="379" t="s">
        <v>265</v>
      </c>
      <c r="B9" s="380"/>
      <c r="C9" s="369" t="s">
        <v>266</v>
      </c>
      <c r="D9" s="369" t="s">
        <v>267</v>
      </c>
      <c r="E9" s="369"/>
      <c r="F9" s="369"/>
      <c r="G9" s="369"/>
      <c r="H9" s="369"/>
      <c r="I9" s="366" t="s">
        <v>268</v>
      </c>
      <c r="J9" s="370"/>
      <c r="K9" s="370"/>
      <c r="L9" s="370"/>
      <c r="M9" s="370"/>
      <c r="N9" s="370"/>
      <c r="O9" s="370"/>
      <c r="P9" s="370"/>
      <c r="Q9" s="371"/>
      <c r="R9" s="366" t="s">
        <v>269</v>
      </c>
      <c r="S9" s="28"/>
    </row>
    <row r="10" spans="1:19" ht="13.5">
      <c r="A10" s="379"/>
      <c r="B10" s="380"/>
      <c r="C10" s="365"/>
      <c r="D10" s="372" t="s">
        <v>270</v>
      </c>
      <c r="E10" s="372" t="s">
        <v>271</v>
      </c>
      <c r="F10" s="372" t="s">
        <v>272</v>
      </c>
      <c r="G10" s="372" t="s">
        <v>273</v>
      </c>
      <c r="H10" s="372" t="s">
        <v>274</v>
      </c>
      <c r="I10" s="369" t="s">
        <v>270</v>
      </c>
      <c r="J10" s="369"/>
      <c r="K10" s="369" t="s">
        <v>275</v>
      </c>
      <c r="L10" s="366"/>
      <c r="M10" s="42"/>
      <c r="N10" s="43"/>
      <c r="O10" s="368" t="s">
        <v>329</v>
      </c>
      <c r="P10" s="365"/>
      <c r="Q10" s="365" t="s">
        <v>276</v>
      </c>
      <c r="R10" s="367"/>
      <c r="S10" s="28"/>
    </row>
    <row r="11" spans="1:19" ht="13.5">
      <c r="A11" s="382"/>
      <c r="B11" s="381"/>
      <c r="C11" s="365"/>
      <c r="D11" s="372"/>
      <c r="E11" s="372"/>
      <c r="F11" s="372"/>
      <c r="G11" s="372"/>
      <c r="H11" s="372"/>
      <c r="I11" s="365"/>
      <c r="J11" s="365"/>
      <c r="K11" s="365"/>
      <c r="L11" s="365"/>
      <c r="M11" s="369" t="s">
        <v>277</v>
      </c>
      <c r="N11" s="369"/>
      <c r="O11" s="365"/>
      <c r="P11" s="365"/>
      <c r="Q11" s="365"/>
      <c r="R11" s="367"/>
      <c r="S11" s="28"/>
    </row>
    <row r="12" spans="1:19" s="162" customFormat="1" ht="27.75" customHeight="1">
      <c r="A12" s="383" t="s">
        <v>231</v>
      </c>
      <c r="B12" s="160" t="s">
        <v>232</v>
      </c>
      <c r="C12" s="167">
        <v>5530410</v>
      </c>
      <c r="D12" s="167">
        <v>3390182</v>
      </c>
      <c r="E12" s="167">
        <v>932499</v>
      </c>
      <c r="F12" s="167">
        <v>1350043</v>
      </c>
      <c r="G12" s="167">
        <v>667009</v>
      </c>
      <c r="H12" s="167">
        <v>440630</v>
      </c>
      <c r="I12" s="364">
        <v>2132300</v>
      </c>
      <c r="J12" s="364"/>
      <c r="K12" s="364">
        <v>1723267</v>
      </c>
      <c r="L12" s="364"/>
      <c r="M12" s="167"/>
      <c r="N12" s="167">
        <v>25837</v>
      </c>
      <c r="O12" s="167"/>
      <c r="P12" s="167">
        <v>30316</v>
      </c>
      <c r="Q12" s="167">
        <v>378717</v>
      </c>
      <c r="R12" s="167">
        <v>7928</v>
      </c>
      <c r="S12" s="161"/>
    </row>
    <row r="13" spans="1:19" ht="27.75" customHeight="1">
      <c r="A13" s="384"/>
      <c r="B13" s="30" t="s">
        <v>233</v>
      </c>
      <c r="C13" s="139">
        <v>37708</v>
      </c>
      <c r="D13" s="139">
        <v>18127</v>
      </c>
      <c r="E13" s="139">
        <v>8497</v>
      </c>
      <c r="F13" s="139">
        <v>1033</v>
      </c>
      <c r="G13" s="139">
        <v>1097</v>
      </c>
      <c r="H13" s="139">
        <v>7500</v>
      </c>
      <c r="I13" s="139"/>
      <c r="J13" s="139">
        <v>19429</v>
      </c>
      <c r="K13" s="139"/>
      <c r="L13" s="139">
        <v>13115</v>
      </c>
      <c r="M13" s="139"/>
      <c r="N13" s="139">
        <v>129</v>
      </c>
      <c r="O13" s="139"/>
      <c r="P13" s="139">
        <v>2550</v>
      </c>
      <c r="Q13" s="139">
        <v>3764</v>
      </c>
      <c r="R13" s="139">
        <v>153</v>
      </c>
      <c r="S13" s="28"/>
    </row>
    <row r="14" spans="1:19" ht="27.75" customHeight="1">
      <c r="A14" s="384"/>
      <c r="B14" s="30" t="s">
        <v>234</v>
      </c>
      <c r="C14" s="139">
        <v>25206</v>
      </c>
      <c r="D14" s="139">
        <v>14294</v>
      </c>
      <c r="E14" s="139">
        <v>5578</v>
      </c>
      <c r="F14" s="139">
        <v>5278</v>
      </c>
      <c r="G14" s="139">
        <v>1154</v>
      </c>
      <c r="H14" s="139">
        <v>2285</v>
      </c>
      <c r="I14" s="139"/>
      <c r="J14" s="139">
        <v>10743</v>
      </c>
      <c r="K14" s="139"/>
      <c r="L14" s="139">
        <v>8775</v>
      </c>
      <c r="M14" s="139"/>
      <c r="N14" s="139">
        <v>0</v>
      </c>
      <c r="O14" s="139"/>
      <c r="P14" s="139">
        <v>135</v>
      </c>
      <c r="Q14" s="139">
        <v>1832</v>
      </c>
      <c r="R14" s="139">
        <v>169</v>
      </c>
      <c r="S14" s="28"/>
    </row>
    <row r="15" spans="1:18" ht="27.75" customHeight="1">
      <c r="A15" s="384"/>
      <c r="B15" s="30" t="s">
        <v>235</v>
      </c>
      <c r="C15" s="139">
        <v>808840</v>
      </c>
      <c r="D15" s="139">
        <v>622761</v>
      </c>
      <c r="E15" s="139">
        <v>170937</v>
      </c>
      <c r="F15" s="139">
        <v>193712</v>
      </c>
      <c r="G15" s="139">
        <v>171297</v>
      </c>
      <c r="H15" s="139">
        <v>86815</v>
      </c>
      <c r="I15" s="139"/>
      <c r="J15" s="139">
        <v>185720</v>
      </c>
      <c r="K15" s="139"/>
      <c r="L15" s="139">
        <v>141728</v>
      </c>
      <c r="M15" s="139"/>
      <c r="N15" s="139">
        <v>1015</v>
      </c>
      <c r="O15" s="139"/>
      <c r="P15" s="139">
        <v>1406</v>
      </c>
      <c r="Q15" s="139">
        <v>42587</v>
      </c>
      <c r="R15" s="139">
        <v>358</v>
      </c>
    </row>
    <row r="16" spans="1:18" ht="27.75" customHeight="1">
      <c r="A16" s="384"/>
      <c r="B16" s="30" t="s">
        <v>236</v>
      </c>
      <c r="C16" s="139">
        <v>2140248</v>
      </c>
      <c r="D16" s="139">
        <v>1197291</v>
      </c>
      <c r="E16" s="139">
        <v>340010</v>
      </c>
      <c r="F16" s="139">
        <v>501687</v>
      </c>
      <c r="G16" s="139">
        <v>219708</v>
      </c>
      <c r="H16" s="139">
        <v>135886</v>
      </c>
      <c r="I16" s="139"/>
      <c r="J16" s="139">
        <v>941210</v>
      </c>
      <c r="K16" s="168"/>
      <c r="L16" s="139">
        <v>801878</v>
      </c>
      <c r="M16" s="139"/>
      <c r="N16" s="139">
        <v>9738</v>
      </c>
      <c r="O16" s="139"/>
      <c r="P16" s="139">
        <v>9590</v>
      </c>
      <c r="Q16" s="139">
        <v>129742</v>
      </c>
      <c r="R16" s="139">
        <v>1747</v>
      </c>
    </row>
    <row r="17" spans="1:18" ht="27.75" customHeight="1">
      <c r="A17" s="384"/>
      <c r="B17" s="30" t="s">
        <v>237</v>
      </c>
      <c r="C17" s="139">
        <v>1389</v>
      </c>
      <c r="D17" s="139">
        <v>409</v>
      </c>
      <c r="E17" s="139">
        <v>237</v>
      </c>
      <c r="F17" s="139">
        <v>69</v>
      </c>
      <c r="G17" s="139">
        <v>24</v>
      </c>
      <c r="H17" s="139">
        <v>78</v>
      </c>
      <c r="I17" s="139"/>
      <c r="J17" s="139">
        <v>981</v>
      </c>
      <c r="K17" s="168"/>
      <c r="L17" s="139">
        <v>903</v>
      </c>
      <c r="M17" s="139"/>
      <c r="N17" s="139">
        <v>47</v>
      </c>
      <c r="O17" s="139"/>
      <c r="P17" s="139">
        <v>0</v>
      </c>
      <c r="Q17" s="139">
        <v>78</v>
      </c>
      <c r="R17" s="142" t="s">
        <v>367</v>
      </c>
    </row>
    <row r="18" spans="1:18" ht="27.75" customHeight="1">
      <c r="A18" s="384"/>
      <c r="B18" s="30" t="s">
        <v>238</v>
      </c>
      <c r="C18" s="139">
        <v>152264</v>
      </c>
      <c r="D18" s="139">
        <v>53854</v>
      </c>
      <c r="E18" s="139">
        <v>19896</v>
      </c>
      <c r="F18" s="139">
        <v>21877</v>
      </c>
      <c r="G18" s="139">
        <v>826</v>
      </c>
      <c r="H18" s="139">
        <v>11254</v>
      </c>
      <c r="I18" s="139"/>
      <c r="J18" s="139">
        <v>98070</v>
      </c>
      <c r="K18" s="139"/>
      <c r="L18" s="139">
        <v>80437</v>
      </c>
      <c r="M18" s="139"/>
      <c r="N18" s="139">
        <v>430</v>
      </c>
      <c r="O18" s="139"/>
      <c r="P18" s="139">
        <v>1425</v>
      </c>
      <c r="Q18" s="139">
        <v>16208</v>
      </c>
      <c r="R18" s="139">
        <v>341</v>
      </c>
    </row>
    <row r="19" spans="1:18" ht="27.75" customHeight="1">
      <c r="A19" s="384"/>
      <c r="B19" s="30" t="s">
        <v>239</v>
      </c>
      <c r="C19" s="139">
        <v>1792746</v>
      </c>
      <c r="D19" s="139">
        <v>1220742</v>
      </c>
      <c r="E19" s="139">
        <v>273135</v>
      </c>
      <c r="F19" s="139">
        <v>549668</v>
      </c>
      <c r="G19" s="139">
        <v>240373</v>
      </c>
      <c r="H19" s="139">
        <v>157566</v>
      </c>
      <c r="I19" s="139"/>
      <c r="J19" s="139">
        <v>569052</v>
      </c>
      <c r="K19" s="139"/>
      <c r="L19" s="139">
        <v>413974</v>
      </c>
      <c r="M19" s="139"/>
      <c r="N19" s="139">
        <v>4144</v>
      </c>
      <c r="O19" s="139"/>
      <c r="P19" s="139">
        <v>12056</v>
      </c>
      <c r="Q19" s="139">
        <v>143021</v>
      </c>
      <c r="R19" s="139">
        <v>2953</v>
      </c>
    </row>
    <row r="20" spans="1:18" ht="27.75" customHeight="1">
      <c r="A20" s="385"/>
      <c r="B20" s="31" t="s">
        <v>240</v>
      </c>
      <c r="C20" s="140">
        <v>572007</v>
      </c>
      <c r="D20" s="141">
        <v>262704</v>
      </c>
      <c r="E20" s="141">
        <v>114208</v>
      </c>
      <c r="F20" s="141">
        <v>76719</v>
      </c>
      <c r="G20" s="141">
        <v>32531</v>
      </c>
      <c r="H20" s="141">
        <v>39246</v>
      </c>
      <c r="I20" s="141"/>
      <c r="J20" s="141">
        <v>307096</v>
      </c>
      <c r="K20" s="141"/>
      <c r="L20" s="141">
        <v>262457</v>
      </c>
      <c r="M20" s="141"/>
      <c r="N20" s="141">
        <v>10334</v>
      </c>
      <c r="O20" s="141"/>
      <c r="P20" s="141">
        <v>3154</v>
      </c>
      <c r="Q20" s="141">
        <v>41485</v>
      </c>
      <c r="R20" s="141">
        <v>2207</v>
      </c>
    </row>
    <row r="21" spans="1:18" s="162" customFormat="1" ht="27.75" customHeight="1">
      <c r="A21" s="383" t="s">
        <v>328</v>
      </c>
      <c r="B21" s="160" t="s">
        <v>232</v>
      </c>
      <c r="C21" s="167">
        <v>5530410</v>
      </c>
      <c r="D21" s="167">
        <v>3390182</v>
      </c>
      <c r="E21" s="167">
        <v>932499</v>
      </c>
      <c r="F21" s="167">
        <v>1350043</v>
      </c>
      <c r="G21" s="167">
        <v>667009</v>
      </c>
      <c r="H21" s="167">
        <v>440630</v>
      </c>
      <c r="I21" s="364">
        <v>2132300</v>
      </c>
      <c r="J21" s="364"/>
      <c r="K21" s="364">
        <v>1723267</v>
      </c>
      <c r="L21" s="364"/>
      <c r="M21" s="167"/>
      <c r="N21" s="167">
        <v>25837</v>
      </c>
      <c r="O21" s="167"/>
      <c r="P21" s="167">
        <v>30316</v>
      </c>
      <c r="Q21" s="167">
        <v>378717</v>
      </c>
      <c r="R21" s="167">
        <v>7928</v>
      </c>
    </row>
    <row r="22" spans="1:18" ht="27.75" customHeight="1">
      <c r="A22" s="384"/>
      <c r="B22" s="30" t="s">
        <v>241</v>
      </c>
      <c r="C22" s="139">
        <v>399993</v>
      </c>
      <c r="D22" s="139">
        <v>256047</v>
      </c>
      <c r="E22" s="139">
        <v>66430</v>
      </c>
      <c r="F22" s="139">
        <v>59918</v>
      </c>
      <c r="G22" s="139">
        <v>47754</v>
      </c>
      <c r="H22" s="139">
        <v>81945</v>
      </c>
      <c r="I22" s="139"/>
      <c r="J22" s="139">
        <v>143795</v>
      </c>
      <c r="K22" s="139"/>
      <c r="L22" s="139">
        <v>92290</v>
      </c>
      <c r="M22" s="139"/>
      <c r="N22" s="139">
        <v>7</v>
      </c>
      <c r="O22" s="139"/>
      <c r="P22" s="139">
        <v>9848</v>
      </c>
      <c r="Q22" s="139">
        <v>41658</v>
      </c>
      <c r="R22" s="139">
        <v>151</v>
      </c>
    </row>
    <row r="23" spans="1:18" ht="27.75" customHeight="1">
      <c r="A23" s="384"/>
      <c r="B23" s="73" t="s">
        <v>242</v>
      </c>
      <c r="C23" s="139">
        <v>775041</v>
      </c>
      <c r="D23" s="139">
        <v>456208</v>
      </c>
      <c r="E23" s="139">
        <v>140945</v>
      </c>
      <c r="F23" s="139">
        <v>168559</v>
      </c>
      <c r="G23" s="139">
        <v>87050</v>
      </c>
      <c r="H23" s="139">
        <v>59655</v>
      </c>
      <c r="I23" s="139"/>
      <c r="J23" s="139">
        <v>317226</v>
      </c>
      <c r="K23" s="139"/>
      <c r="L23" s="139">
        <v>280023</v>
      </c>
      <c r="M23" s="139"/>
      <c r="N23" s="139">
        <v>3480</v>
      </c>
      <c r="O23" s="139"/>
      <c r="P23" s="139">
        <v>2534</v>
      </c>
      <c r="Q23" s="139">
        <v>34669</v>
      </c>
      <c r="R23" s="139">
        <v>1607</v>
      </c>
    </row>
    <row r="24" spans="1:18" ht="27.75" customHeight="1">
      <c r="A24" s="384"/>
      <c r="B24" s="73" t="s">
        <v>243</v>
      </c>
      <c r="C24" s="139">
        <v>550544</v>
      </c>
      <c r="D24" s="139">
        <v>326325</v>
      </c>
      <c r="E24" s="139">
        <v>124884</v>
      </c>
      <c r="F24" s="139">
        <v>128660</v>
      </c>
      <c r="G24" s="139">
        <v>55017</v>
      </c>
      <c r="H24" s="139">
        <v>17764</v>
      </c>
      <c r="I24" s="139"/>
      <c r="J24" s="139">
        <v>223073</v>
      </c>
      <c r="K24" s="139"/>
      <c r="L24" s="139">
        <v>190687</v>
      </c>
      <c r="M24" s="139"/>
      <c r="N24" s="139">
        <v>256</v>
      </c>
      <c r="O24" s="139"/>
      <c r="P24" s="139">
        <v>2719</v>
      </c>
      <c r="Q24" s="139">
        <v>29667</v>
      </c>
      <c r="R24" s="139">
        <v>1145</v>
      </c>
    </row>
    <row r="25" spans="1:18" ht="27.75" customHeight="1">
      <c r="A25" s="384"/>
      <c r="B25" s="73" t="s">
        <v>244</v>
      </c>
      <c r="C25" s="139">
        <v>687407</v>
      </c>
      <c r="D25" s="139">
        <v>410139</v>
      </c>
      <c r="E25" s="139">
        <v>138738</v>
      </c>
      <c r="F25" s="139">
        <v>135715</v>
      </c>
      <c r="G25" s="139">
        <v>64327</v>
      </c>
      <c r="H25" s="139">
        <v>71359</v>
      </c>
      <c r="I25" s="139"/>
      <c r="J25" s="139">
        <v>276130</v>
      </c>
      <c r="K25" s="139"/>
      <c r="L25" s="139">
        <v>230275</v>
      </c>
      <c r="M25" s="139"/>
      <c r="N25" s="139">
        <v>10845</v>
      </c>
      <c r="O25" s="139"/>
      <c r="P25" s="139">
        <v>3078</v>
      </c>
      <c r="Q25" s="139">
        <v>42777</v>
      </c>
      <c r="R25" s="139">
        <v>1138</v>
      </c>
    </row>
    <row r="26" spans="1:18" ht="27.75" customHeight="1">
      <c r="A26" s="385"/>
      <c r="B26" s="31" t="s">
        <v>245</v>
      </c>
      <c r="C26" s="140">
        <v>3117424</v>
      </c>
      <c r="D26" s="141">
        <v>1941462</v>
      </c>
      <c r="E26" s="141">
        <v>461502</v>
      </c>
      <c r="F26" s="141">
        <v>857191</v>
      </c>
      <c r="G26" s="141">
        <v>412861</v>
      </c>
      <c r="H26" s="141">
        <v>209907</v>
      </c>
      <c r="I26" s="141"/>
      <c r="J26" s="141">
        <v>1172075</v>
      </c>
      <c r="K26" s="141"/>
      <c r="L26" s="141">
        <v>929992</v>
      </c>
      <c r="M26" s="141"/>
      <c r="N26" s="141">
        <v>11250</v>
      </c>
      <c r="O26" s="141"/>
      <c r="P26" s="141">
        <v>12137</v>
      </c>
      <c r="Q26" s="141">
        <v>229946</v>
      </c>
      <c r="R26" s="141">
        <v>3887</v>
      </c>
    </row>
    <row r="28" spans="1:18" ht="13.5">
      <c r="A28" s="28"/>
      <c r="B28" s="28"/>
      <c r="C28" s="28"/>
      <c r="D28" s="28"/>
      <c r="E28" s="28"/>
      <c r="F28" s="28"/>
      <c r="G28" s="28"/>
      <c r="H28" s="28"/>
      <c r="I28" s="28"/>
      <c r="J28" s="28"/>
      <c r="K28" s="28"/>
      <c r="L28" s="28"/>
      <c r="M28" s="28"/>
      <c r="N28" s="28"/>
      <c r="O28" s="28"/>
      <c r="P28" s="28"/>
      <c r="Q28" s="28"/>
      <c r="R28" s="28"/>
    </row>
    <row r="29" spans="1:18" ht="14.25" thickBot="1">
      <c r="A29" s="40"/>
      <c r="B29" s="40"/>
      <c r="C29" s="40"/>
      <c r="D29" s="40"/>
      <c r="E29" s="40"/>
      <c r="F29" s="40"/>
      <c r="G29" s="40"/>
      <c r="H29" s="40"/>
      <c r="I29" s="40"/>
      <c r="J29" s="40"/>
      <c r="K29" s="40"/>
      <c r="L29" s="40"/>
      <c r="M29" s="40"/>
      <c r="N29" s="40"/>
      <c r="O29" s="40"/>
      <c r="P29" s="40"/>
      <c r="Q29" s="40"/>
      <c r="R29" s="41" t="s">
        <v>217</v>
      </c>
    </row>
    <row r="30" spans="1:19" ht="13.5">
      <c r="A30" s="379" t="s">
        <v>265</v>
      </c>
      <c r="B30" s="380"/>
      <c r="C30" s="376" t="s">
        <v>362</v>
      </c>
      <c r="D30" s="371" t="s">
        <v>278</v>
      </c>
      <c r="E30" s="369"/>
      <c r="F30" s="369"/>
      <c r="G30" s="369"/>
      <c r="H30" s="369"/>
      <c r="I30" s="369" t="s">
        <v>279</v>
      </c>
      <c r="J30" s="369"/>
      <c r="K30" s="369"/>
      <c r="L30" s="369"/>
      <c r="M30" s="369" t="s">
        <v>280</v>
      </c>
      <c r="N30" s="369"/>
      <c r="O30" s="369"/>
      <c r="P30" s="369"/>
      <c r="Q30" s="369"/>
      <c r="R30" s="366"/>
      <c r="S30" s="28"/>
    </row>
    <row r="31" spans="1:19" ht="13.5">
      <c r="A31" s="379"/>
      <c r="B31" s="380"/>
      <c r="C31" s="377"/>
      <c r="D31" s="374" t="s">
        <v>270</v>
      </c>
      <c r="E31" s="372" t="s">
        <v>281</v>
      </c>
      <c r="F31" s="372" t="s">
        <v>282</v>
      </c>
      <c r="G31" s="372" t="s">
        <v>283</v>
      </c>
      <c r="H31" s="372" t="s">
        <v>284</v>
      </c>
      <c r="I31" s="372" t="s">
        <v>270</v>
      </c>
      <c r="J31" s="372" t="s">
        <v>285</v>
      </c>
      <c r="K31" s="372" t="s">
        <v>283</v>
      </c>
      <c r="L31" s="372" t="s">
        <v>286</v>
      </c>
      <c r="M31" s="373" t="s">
        <v>270</v>
      </c>
      <c r="N31" s="373" t="s">
        <v>287</v>
      </c>
      <c r="O31" s="373" t="s">
        <v>288</v>
      </c>
      <c r="P31" s="373" t="s">
        <v>289</v>
      </c>
      <c r="Q31" s="45" t="s">
        <v>290</v>
      </c>
      <c r="R31" s="143" t="s">
        <v>353</v>
      </c>
      <c r="S31" s="28"/>
    </row>
    <row r="32" spans="1:19" ht="13.5">
      <c r="A32" s="379"/>
      <c r="B32" s="381"/>
      <c r="C32" s="378"/>
      <c r="D32" s="375"/>
      <c r="E32" s="372"/>
      <c r="F32" s="372"/>
      <c r="G32" s="372"/>
      <c r="H32" s="372"/>
      <c r="I32" s="372"/>
      <c r="J32" s="372"/>
      <c r="K32" s="372"/>
      <c r="L32" s="372"/>
      <c r="M32" s="373"/>
      <c r="N32" s="373"/>
      <c r="O32" s="373"/>
      <c r="P32" s="373"/>
      <c r="Q32" s="45" t="s">
        <v>291</v>
      </c>
      <c r="R32" s="143" t="s">
        <v>363</v>
      </c>
      <c r="S32" s="28"/>
    </row>
    <row r="33" spans="1:19" s="44" customFormat="1" ht="13.5" customHeight="1">
      <c r="A33" s="398" t="s">
        <v>231</v>
      </c>
      <c r="B33" s="402" t="s">
        <v>232</v>
      </c>
      <c r="C33" s="388">
        <v>5530410</v>
      </c>
      <c r="D33" s="364">
        <v>2897804</v>
      </c>
      <c r="E33" s="364">
        <v>1337495</v>
      </c>
      <c r="F33" s="364">
        <v>884039</v>
      </c>
      <c r="G33" s="364">
        <v>93507</v>
      </c>
      <c r="H33" s="364">
        <v>582763</v>
      </c>
      <c r="I33" s="364">
        <v>1658994</v>
      </c>
      <c r="J33" s="364">
        <v>1343521</v>
      </c>
      <c r="K33" s="364">
        <v>93081</v>
      </c>
      <c r="L33" s="364">
        <v>222392</v>
      </c>
      <c r="M33" s="364">
        <v>973612</v>
      </c>
      <c r="N33" s="364">
        <v>301590</v>
      </c>
      <c r="O33" s="364">
        <v>101866</v>
      </c>
      <c r="P33" s="364">
        <v>464127</v>
      </c>
      <c r="Q33" s="173">
        <v>139523</v>
      </c>
      <c r="R33" s="173">
        <v>98890</v>
      </c>
      <c r="S33" s="46"/>
    </row>
    <row r="34" spans="1:19" s="44" customFormat="1" ht="13.5" customHeight="1">
      <c r="A34" s="399"/>
      <c r="B34" s="403"/>
      <c r="C34" s="389"/>
      <c r="D34" s="390"/>
      <c r="E34" s="390"/>
      <c r="F34" s="390"/>
      <c r="G34" s="390"/>
      <c r="H34" s="390"/>
      <c r="I34" s="390"/>
      <c r="J34" s="390"/>
      <c r="K34" s="390"/>
      <c r="L34" s="390"/>
      <c r="M34" s="390"/>
      <c r="N34" s="390"/>
      <c r="O34" s="390"/>
      <c r="P34" s="390"/>
      <c r="Q34" s="174">
        <v>-112968</v>
      </c>
      <c r="R34" s="174">
        <v>-19417</v>
      </c>
      <c r="S34" s="46"/>
    </row>
    <row r="35" spans="1:19" ht="13.5" customHeight="1">
      <c r="A35" s="399"/>
      <c r="B35" s="387" t="s">
        <v>233</v>
      </c>
      <c r="C35" s="386">
        <v>37708</v>
      </c>
      <c r="D35" s="391">
        <v>20827</v>
      </c>
      <c r="E35" s="392">
        <v>1488</v>
      </c>
      <c r="F35" s="392">
        <v>15270</v>
      </c>
      <c r="G35" s="392">
        <v>116</v>
      </c>
      <c r="H35" s="392">
        <v>3953</v>
      </c>
      <c r="I35" s="392">
        <v>16345</v>
      </c>
      <c r="J35" s="392">
        <v>15002</v>
      </c>
      <c r="K35" s="392">
        <v>255</v>
      </c>
      <c r="L35" s="392">
        <v>1089</v>
      </c>
      <c r="M35" s="392">
        <v>536</v>
      </c>
      <c r="N35" s="392">
        <v>1743</v>
      </c>
      <c r="O35" s="392">
        <v>28</v>
      </c>
      <c r="P35" s="392">
        <v>632</v>
      </c>
      <c r="Q35" s="169">
        <v>473</v>
      </c>
      <c r="R35" s="169">
        <v>480</v>
      </c>
      <c r="S35" s="28"/>
    </row>
    <row r="36" spans="1:19" ht="13.5" customHeight="1">
      <c r="A36" s="399"/>
      <c r="B36" s="387"/>
      <c r="C36" s="386"/>
      <c r="D36" s="391"/>
      <c r="E36" s="392"/>
      <c r="F36" s="392"/>
      <c r="G36" s="392"/>
      <c r="H36" s="392"/>
      <c r="I36" s="392"/>
      <c r="J36" s="392"/>
      <c r="K36" s="392"/>
      <c r="L36" s="392"/>
      <c r="M36" s="392"/>
      <c r="N36" s="392"/>
      <c r="O36" s="392"/>
      <c r="P36" s="392"/>
      <c r="Q36" s="169">
        <v>-2419</v>
      </c>
      <c r="R36" s="169">
        <v>-402</v>
      </c>
      <c r="S36" s="28"/>
    </row>
    <row r="37" spans="1:19" ht="13.5" customHeight="1">
      <c r="A37" s="399"/>
      <c r="B37" s="387" t="s">
        <v>234</v>
      </c>
      <c r="C37" s="386">
        <v>25206</v>
      </c>
      <c r="D37" s="391">
        <v>13961</v>
      </c>
      <c r="E37" s="392">
        <v>5547</v>
      </c>
      <c r="F37" s="392">
        <v>4522</v>
      </c>
      <c r="G37" s="392">
        <v>337</v>
      </c>
      <c r="H37" s="392">
        <v>3555</v>
      </c>
      <c r="I37" s="392">
        <v>5727</v>
      </c>
      <c r="J37" s="392">
        <v>5582</v>
      </c>
      <c r="K37" s="392">
        <v>25</v>
      </c>
      <c r="L37" s="392">
        <v>119</v>
      </c>
      <c r="M37" s="392">
        <v>5519</v>
      </c>
      <c r="N37" s="392">
        <v>1461</v>
      </c>
      <c r="O37" s="392">
        <v>134</v>
      </c>
      <c r="P37" s="392">
        <v>3811</v>
      </c>
      <c r="Q37" s="169">
        <v>2320</v>
      </c>
      <c r="R37" s="169">
        <v>407</v>
      </c>
      <c r="S37" s="28"/>
    </row>
    <row r="38" spans="1:19" ht="13.5" customHeight="1">
      <c r="A38" s="399"/>
      <c r="B38" s="387"/>
      <c r="C38" s="386"/>
      <c r="D38" s="391"/>
      <c r="E38" s="392"/>
      <c r="F38" s="392"/>
      <c r="G38" s="392"/>
      <c r="H38" s="392"/>
      <c r="I38" s="392"/>
      <c r="J38" s="392"/>
      <c r="K38" s="392"/>
      <c r="L38" s="392"/>
      <c r="M38" s="392"/>
      <c r="N38" s="392"/>
      <c r="O38" s="392"/>
      <c r="P38" s="392"/>
      <c r="Q38" s="169">
        <v>-2573</v>
      </c>
      <c r="R38" s="169">
        <v>-42</v>
      </c>
      <c r="S38" s="28"/>
    </row>
    <row r="39" spans="1:19" ht="13.5" customHeight="1">
      <c r="A39" s="399"/>
      <c r="B39" s="387" t="s">
        <v>235</v>
      </c>
      <c r="C39" s="386">
        <v>808840</v>
      </c>
      <c r="D39" s="391">
        <v>514362</v>
      </c>
      <c r="E39" s="392">
        <v>188247</v>
      </c>
      <c r="F39" s="392">
        <v>162684</v>
      </c>
      <c r="G39" s="392">
        <v>12812</v>
      </c>
      <c r="H39" s="392">
        <v>150617</v>
      </c>
      <c r="I39" s="392">
        <v>143814</v>
      </c>
      <c r="J39" s="392">
        <v>121121</v>
      </c>
      <c r="K39" s="392">
        <v>8652</v>
      </c>
      <c r="L39" s="392">
        <v>14041</v>
      </c>
      <c r="M39" s="392">
        <v>150664</v>
      </c>
      <c r="N39" s="392">
        <v>45973</v>
      </c>
      <c r="O39" s="392">
        <v>20341</v>
      </c>
      <c r="P39" s="392">
        <v>57991</v>
      </c>
      <c r="Q39" s="169">
        <v>21862</v>
      </c>
      <c r="R39" s="169">
        <v>14035</v>
      </c>
      <c r="S39" s="28"/>
    </row>
    <row r="40" spans="1:19" ht="13.5" customHeight="1">
      <c r="A40" s="399"/>
      <c r="B40" s="387"/>
      <c r="C40" s="386"/>
      <c r="D40" s="391"/>
      <c r="E40" s="392"/>
      <c r="F40" s="392"/>
      <c r="G40" s="392"/>
      <c r="H40" s="392"/>
      <c r="I40" s="392"/>
      <c r="J40" s="392"/>
      <c r="K40" s="392"/>
      <c r="L40" s="392"/>
      <c r="M40" s="392"/>
      <c r="N40" s="392"/>
      <c r="O40" s="392"/>
      <c r="P40" s="392"/>
      <c r="Q40" s="169">
        <v>-8631</v>
      </c>
      <c r="R40" s="169">
        <v>-907</v>
      </c>
      <c r="S40" s="28"/>
    </row>
    <row r="41" spans="1:18" ht="13.5" customHeight="1">
      <c r="A41" s="399"/>
      <c r="B41" s="387" t="s">
        <v>236</v>
      </c>
      <c r="C41" s="386">
        <v>2140248</v>
      </c>
      <c r="D41" s="391">
        <v>950144</v>
      </c>
      <c r="E41" s="392">
        <v>495334</v>
      </c>
      <c r="F41" s="392">
        <v>238466</v>
      </c>
      <c r="G41" s="392">
        <v>41456</v>
      </c>
      <c r="H41" s="392">
        <v>174889</v>
      </c>
      <c r="I41" s="392">
        <v>742847</v>
      </c>
      <c r="J41" s="392">
        <v>628880</v>
      </c>
      <c r="K41" s="392">
        <v>41028</v>
      </c>
      <c r="L41" s="392">
        <v>72939</v>
      </c>
      <c r="M41" s="392">
        <v>447257</v>
      </c>
      <c r="N41" s="392">
        <v>121026</v>
      </c>
      <c r="O41" s="392">
        <v>62426</v>
      </c>
      <c r="P41" s="392">
        <v>177711</v>
      </c>
      <c r="Q41" s="169">
        <v>77551</v>
      </c>
      <c r="R41" s="169">
        <v>47928</v>
      </c>
    </row>
    <row r="42" spans="1:18" ht="13.5" customHeight="1">
      <c r="A42" s="399"/>
      <c r="B42" s="387"/>
      <c r="C42" s="386"/>
      <c r="D42" s="391"/>
      <c r="E42" s="392"/>
      <c r="F42" s="392"/>
      <c r="G42" s="392"/>
      <c r="H42" s="392"/>
      <c r="I42" s="392"/>
      <c r="J42" s="392"/>
      <c r="K42" s="392"/>
      <c r="L42" s="392"/>
      <c r="M42" s="392"/>
      <c r="N42" s="392"/>
      <c r="O42" s="392"/>
      <c r="P42" s="392"/>
      <c r="Q42" s="169">
        <v>-32138</v>
      </c>
      <c r="R42" s="169">
        <v>-7248</v>
      </c>
    </row>
    <row r="43" spans="1:18" ht="13.5" customHeight="1">
      <c r="A43" s="399"/>
      <c r="B43" s="387" t="s">
        <v>237</v>
      </c>
      <c r="C43" s="386">
        <v>1389</v>
      </c>
      <c r="D43" s="391">
        <v>173</v>
      </c>
      <c r="E43" s="392">
        <v>124</v>
      </c>
      <c r="F43" s="392" t="s">
        <v>367</v>
      </c>
      <c r="G43" s="392" t="s">
        <v>367</v>
      </c>
      <c r="H43" s="392">
        <v>49</v>
      </c>
      <c r="I43" s="392">
        <v>309</v>
      </c>
      <c r="J43" s="392" t="s">
        <v>367</v>
      </c>
      <c r="K43" s="392">
        <v>154</v>
      </c>
      <c r="L43" s="392">
        <v>155</v>
      </c>
      <c r="M43" s="392">
        <v>908</v>
      </c>
      <c r="N43" s="392">
        <v>87</v>
      </c>
      <c r="O43" s="392">
        <v>50</v>
      </c>
      <c r="P43" s="392">
        <v>629</v>
      </c>
      <c r="Q43" s="169">
        <v>85</v>
      </c>
      <c r="R43" s="169">
        <v>55</v>
      </c>
    </row>
    <row r="44" spans="1:18" ht="13.5" customHeight="1">
      <c r="A44" s="399"/>
      <c r="B44" s="387"/>
      <c r="C44" s="386"/>
      <c r="D44" s="391"/>
      <c r="E44" s="392"/>
      <c r="F44" s="392"/>
      <c r="G44" s="392"/>
      <c r="H44" s="392"/>
      <c r="I44" s="392"/>
      <c r="J44" s="392"/>
      <c r="K44" s="392"/>
      <c r="L44" s="392"/>
      <c r="M44" s="392"/>
      <c r="N44" s="392"/>
      <c r="O44" s="392"/>
      <c r="P44" s="392"/>
      <c r="Q44" s="169" t="s">
        <v>367</v>
      </c>
      <c r="R44" s="169" t="s">
        <v>368</v>
      </c>
    </row>
    <row r="45" spans="1:18" ht="13.5" customHeight="1">
      <c r="A45" s="399"/>
      <c r="B45" s="387" t="s">
        <v>238</v>
      </c>
      <c r="C45" s="386">
        <v>152264</v>
      </c>
      <c r="D45" s="391">
        <v>71051</v>
      </c>
      <c r="E45" s="392">
        <v>23520</v>
      </c>
      <c r="F45" s="392">
        <v>29521</v>
      </c>
      <c r="G45" s="392">
        <v>5000</v>
      </c>
      <c r="H45" s="392">
        <v>13010</v>
      </c>
      <c r="I45" s="392">
        <v>59409</v>
      </c>
      <c r="J45" s="392">
        <v>40759</v>
      </c>
      <c r="K45" s="392">
        <v>12017</v>
      </c>
      <c r="L45" s="392">
        <v>6633</v>
      </c>
      <c r="M45" s="392">
        <v>21804</v>
      </c>
      <c r="N45" s="392">
        <v>14526</v>
      </c>
      <c r="O45" s="392">
        <v>706</v>
      </c>
      <c r="P45" s="392">
        <v>9522</v>
      </c>
      <c r="Q45" s="169">
        <v>2962</v>
      </c>
      <c r="R45" s="169">
        <v>3944</v>
      </c>
    </row>
    <row r="46" spans="1:18" ht="13.5" customHeight="1">
      <c r="A46" s="399"/>
      <c r="B46" s="387"/>
      <c r="C46" s="386"/>
      <c r="D46" s="391"/>
      <c r="E46" s="392"/>
      <c r="F46" s="392"/>
      <c r="G46" s="392"/>
      <c r="H46" s="392"/>
      <c r="I46" s="392"/>
      <c r="J46" s="392"/>
      <c r="K46" s="392"/>
      <c r="L46" s="392"/>
      <c r="M46" s="392"/>
      <c r="N46" s="392"/>
      <c r="O46" s="392"/>
      <c r="P46" s="392"/>
      <c r="Q46" s="169">
        <v>-8711</v>
      </c>
      <c r="R46" s="169">
        <v>-1146</v>
      </c>
    </row>
    <row r="47" spans="1:18" ht="13.5" customHeight="1">
      <c r="A47" s="399"/>
      <c r="B47" s="387" t="s">
        <v>239</v>
      </c>
      <c r="C47" s="386">
        <v>1792746</v>
      </c>
      <c r="D47" s="391">
        <v>1058983</v>
      </c>
      <c r="E47" s="392">
        <v>564196</v>
      </c>
      <c r="F47" s="392">
        <v>330341</v>
      </c>
      <c r="G47" s="392">
        <v>23802</v>
      </c>
      <c r="H47" s="392">
        <v>140644</v>
      </c>
      <c r="I47" s="392">
        <v>454511</v>
      </c>
      <c r="J47" s="392">
        <v>362861</v>
      </c>
      <c r="K47" s="392">
        <v>23764</v>
      </c>
      <c r="L47" s="392">
        <v>67887</v>
      </c>
      <c r="M47" s="392">
        <v>279252</v>
      </c>
      <c r="N47" s="392">
        <v>82754</v>
      </c>
      <c r="O47" s="392">
        <v>14089</v>
      </c>
      <c r="P47" s="392">
        <v>167594</v>
      </c>
      <c r="Q47" s="169">
        <v>28279</v>
      </c>
      <c r="R47" s="169">
        <v>23521</v>
      </c>
    </row>
    <row r="48" spans="1:18" ht="13.5" customHeight="1">
      <c r="A48" s="399"/>
      <c r="B48" s="387"/>
      <c r="C48" s="386"/>
      <c r="D48" s="391"/>
      <c r="E48" s="392"/>
      <c r="F48" s="392"/>
      <c r="G48" s="392"/>
      <c r="H48" s="392"/>
      <c r="I48" s="392"/>
      <c r="J48" s="392"/>
      <c r="K48" s="392"/>
      <c r="L48" s="392"/>
      <c r="M48" s="392"/>
      <c r="N48" s="392"/>
      <c r="O48" s="392"/>
      <c r="P48" s="392"/>
      <c r="Q48" s="169">
        <v>-31495</v>
      </c>
      <c r="R48" s="169">
        <v>-5489</v>
      </c>
    </row>
    <row r="49" spans="1:18" ht="13.5" customHeight="1">
      <c r="A49" s="399"/>
      <c r="B49" s="387" t="s">
        <v>240</v>
      </c>
      <c r="C49" s="386">
        <v>572007</v>
      </c>
      <c r="D49" s="391">
        <v>268303</v>
      </c>
      <c r="E49" s="391">
        <v>59037</v>
      </c>
      <c r="F49" s="391">
        <v>103235</v>
      </c>
      <c r="G49" s="391">
        <v>9984</v>
      </c>
      <c r="H49" s="391">
        <v>96046</v>
      </c>
      <c r="I49" s="392">
        <v>236032</v>
      </c>
      <c r="J49" s="391">
        <v>169316</v>
      </c>
      <c r="K49" s="391">
        <v>7187</v>
      </c>
      <c r="L49" s="391">
        <v>59530</v>
      </c>
      <c r="M49" s="392">
        <v>67672</v>
      </c>
      <c r="N49" s="391">
        <v>34019</v>
      </c>
      <c r="O49" s="391">
        <v>4090</v>
      </c>
      <c r="P49" s="391">
        <v>46234</v>
      </c>
      <c r="Q49" s="170">
        <v>5991</v>
      </c>
      <c r="R49" s="170">
        <v>8521</v>
      </c>
    </row>
    <row r="50" spans="1:18" ht="13.5" customHeight="1">
      <c r="A50" s="400"/>
      <c r="B50" s="397"/>
      <c r="C50" s="386"/>
      <c r="D50" s="391"/>
      <c r="E50" s="391"/>
      <c r="F50" s="391"/>
      <c r="G50" s="391"/>
      <c r="H50" s="391"/>
      <c r="I50" s="392"/>
      <c r="J50" s="391"/>
      <c r="K50" s="391"/>
      <c r="L50" s="391"/>
      <c r="M50" s="392"/>
      <c r="N50" s="391"/>
      <c r="O50" s="391"/>
      <c r="P50" s="391"/>
      <c r="Q50" s="170">
        <v>-27001</v>
      </c>
      <c r="R50" s="170">
        <v>-4182</v>
      </c>
    </row>
    <row r="51" spans="1:18" s="44" customFormat="1" ht="13.5" customHeight="1">
      <c r="A51" s="398" t="s">
        <v>328</v>
      </c>
      <c r="B51" s="393" t="s">
        <v>372</v>
      </c>
      <c r="C51" s="364">
        <v>5530410</v>
      </c>
      <c r="D51" s="364">
        <v>2897804</v>
      </c>
      <c r="E51" s="364">
        <v>1337495</v>
      </c>
      <c r="F51" s="364">
        <v>884039</v>
      </c>
      <c r="G51" s="364">
        <v>93507</v>
      </c>
      <c r="H51" s="364">
        <v>582763</v>
      </c>
      <c r="I51" s="364">
        <v>1658994</v>
      </c>
      <c r="J51" s="364">
        <v>1343521</v>
      </c>
      <c r="K51" s="364">
        <v>93081</v>
      </c>
      <c r="L51" s="364">
        <v>222392</v>
      </c>
      <c r="M51" s="364">
        <v>973612</v>
      </c>
      <c r="N51" s="364">
        <v>301590</v>
      </c>
      <c r="O51" s="364">
        <v>101866</v>
      </c>
      <c r="P51" s="364">
        <v>464127</v>
      </c>
      <c r="Q51" s="173">
        <v>139523</v>
      </c>
      <c r="R51" s="173">
        <v>98890</v>
      </c>
    </row>
    <row r="52" spans="1:18" s="44" customFormat="1" ht="13.5" customHeight="1">
      <c r="A52" s="399"/>
      <c r="B52" s="394"/>
      <c r="C52" s="390"/>
      <c r="D52" s="390"/>
      <c r="E52" s="390"/>
      <c r="F52" s="390"/>
      <c r="G52" s="390"/>
      <c r="H52" s="390"/>
      <c r="I52" s="390"/>
      <c r="J52" s="390"/>
      <c r="K52" s="390"/>
      <c r="L52" s="390"/>
      <c r="M52" s="390"/>
      <c r="N52" s="390"/>
      <c r="O52" s="390"/>
      <c r="P52" s="390"/>
      <c r="Q52" s="174">
        <v>-112968</v>
      </c>
      <c r="R52" s="174">
        <v>-19417</v>
      </c>
    </row>
    <row r="53" spans="1:18" ht="13.5" customHeight="1">
      <c r="A53" s="399"/>
      <c r="B53" s="395" t="s">
        <v>241</v>
      </c>
      <c r="C53" s="391">
        <v>399993</v>
      </c>
      <c r="D53" s="391">
        <v>156675</v>
      </c>
      <c r="E53" s="391">
        <v>56539</v>
      </c>
      <c r="F53" s="391">
        <v>21990</v>
      </c>
      <c r="G53" s="391">
        <v>1171</v>
      </c>
      <c r="H53" s="391">
        <v>76975</v>
      </c>
      <c r="I53" s="391">
        <v>206044</v>
      </c>
      <c r="J53" s="391">
        <v>143153</v>
      </c>
      <c r="K53" s="391">
        <v>21286</v>
      </c>
      <c r="L53" s="391">
        <v>41605</v>
      </c>
      <c r="M53" s="391">
        <v>37275</v>
      </c>
      <c r="N53" s="391">
        <v>8083</v>
      </c>
      <c r="O53" s="391">
        <v>1183</v>
      </c>
      <c r="P53" s="391">
        <v>30534</v>
      </c>
      <c r="Q53" s="171">
        <v>15497</v>
      </c>
      <c r="R53" s="171">
        <v>5339</v>
      </c>
    </row>
    <row r="54" spans="1:18" ht="13.5" customHeight="1">
      <c r="A54" s="399"/>
      <c r="B54" s="395"/>
      <c r="C54" s="391"/>
      <c r="D54" s="391"/>
      <c r="E54" s="391"/>
      <c r="F54" s="391"/>
      <c r="G54" s="391"/>
      <c r="H54" s="391"/>
      <c r="I54" s="391"/>
      <c r="J54" s="391"/>
      <c r="K54" s="391"/>
      <c r="L54" s="391"/>
      <c r="M54" s="391"/>
      <c r="N54" s="391"/>
      <c r="O54" s="391"/>
      <c r="P54" s="391"/>
      <c r="Q54" s="171">
        <v>-22693</v>
      </c>
      <c r="R54" s="171">
        <v>-669</v>
      </c>
    </row>
    <row r="55" spans="1:18" ht="13.5" customHeight="1">
      <c r="A55" s="399"/>
      <c r="B55" s="396" t="s">
        <v>242</v>
      </c>
      <c r="C55" s="391">
        <v>775041</v>
      </c>
      <c r="D55" s="391">
        <v>378887</v>
      </c>
      <c r="E55" s="391">
        <v>151005</v>
      </c>
      <c r="F55" s="391">
        <v>140346</v>
      </c>
      <c r="G55" s="391">
        <v>9244</v>
      </c>
      <c r="H55" s="391">
        <v>78292</v>
      </c>
      <c r="I55" s="391">
        <v>300712</v>
      </c>
      <c r="J55" s="391">
        <v>251878</v>
      </c>
      <c r="K55" s="391">
        <v>7554</v>
      </c>
      <c r="L55" s="391">
        <v>41280</v>
      </c>
      <c r="M55" s="391">
        <v>95442</v>
      </c>
      <c r="N55" s="391">
        <v>35429</v>
      </c>
      <c r="O55" s="391">
        <v>2557</v>
      </c>
      <c r="P55" s="391">
        <v>30196</v>
      </c>
      <c r="Q55" s="171">
        <v>52227</v>
      </c>
      <c r="R55" s="171">
        <v>20872</v>
      </c>
    </row>
    <row r="56" spans="1:18" ht="13.5" customHeight="1">
      <c r="A56" s="399"/>
      <c r="B56" s="396"/>
      <c r="C56" s="391"/>
      <c r="D56" s="391"/>
      <c r="E56" s="391"/>
      <c r="F56" s="391"/>
      <c r="G56" s="391"/>
      <c r="H56" s="391"/>
      <c r="I56" s="391"/>
      <c r="J56" s="391"/>
      <c r="K56" s="391"/>
      <c r="L56" s="391"/>
      <c r="M56" s="391"/>
      <c r="N56" s="391"/>
      <c r="O56" s="391"/>
      <c r="P56" s="391"/>
      <c r="Q56" s="171">
        <v>-38385</v>
      </c>
      <c r="R56" s="171">
        <v>-7454</v>
      </c>
    </row>
    <row r="57" spans="1:18" ht="13.5" customHeight="1">
      <c r="A57" s="399"/>
      <c r="B57" s="396" t="s">
        <v>243</v>
      </c>
      <c r="C57" s="391">
        <v>550544</v>
      </c>
      <c r="D57" s="391">
        <v>283123</v>
      </c>
      <c r="E57" s="391">
        <v>122632</v>
      </c>
      <c r="F57" s="391">
        <v>104993</v>
      </c>
      <c r="G57" s="391">
        <v>9554</v>
      </c>
      <c r="H57" s="391">
        <v>45943</v>
      </c>
      <c r="I57" s="391">
        <v>160802</v>
      </c>
      <c r="J57" s="391">
        <v>147372</v>
      </c>
      <c r="K57" s="391">
        <v>1480</v>
      </c>
      <c r="L57" s="391">
        <v>11950</v>
      </c>
      <c r="M57" s="391">
        <v>106619</v>
      </c>
      <c r="N57" s="391">
        <v>35368</v>
      </c>
      <c r="O57" s="391">
        <v>2147</v>
      </c>
      <c r="P57" s="391">
        <v>48036</v>
      </c>
      <c r="Q57" s="171">
        <v>21076</v>
      </c>
      <c r="R57" s="171">
        <v>13159</v>
      </c>
    </row>
    <row r="58" spans="1:18" ht="13.5" customHeight="1">
      <c r="A58" s="399"/>
      <c r="B58" s="396"/>
      <c r="C58" s="391"/>
      <c r="D58" s="391"/>
      <c r="E58" s="391"/>
      <c r="F58" s="391"/>
      <c r="G58" s="391"/>
      <c r="H58" s="391"/>
      <c r="I58" s="391"/>
      <c r="J58" s="391"/>
      <c r="K58" s="391"/>
      <c r="L58" s="391"/>
      <c r="M58" s="391"/>
      <c r="N58" s="391"/>
      <c r="O58" s="391"/>
      <c r="P58" s="391"/>
      <c r="Q58" s="171">
        <v>-10558</v>
      </c>
      <c r="R58" s="171">
        <v>-2610</v>
      </c>
    </row>
    <row r="59" spans="1:18" ht="13.5" customHeight="1">
      <c r="A59" s="399"/>
      <c r="B59" s="396" t="s">
        <v>244</v>
      </c>
      <c r="C59" s="391">
        <v>687407</v>
      </c>
      <c r="D59" s="391">
        <v>369332</v>
      </c>
      <c r="E59" s="391">
        <v>147903</v>
      </c>
      <c r="F59" s="391">
        <v>103109</v>
      </c>
      <c r="G59" s="391">
        <v>8449</v>
      </c>
      <c r="H59" s="391">
        <v>109871</v>
      </c>
      <c r="I59" s="391">
        <v>221026</v>
      </c>
      <c r="J59" s="391">
        <v>203543</v>
      </c>
      <c r="K59" s="391">
        <v>5932</v>
      </c>
      <c r="L59" s="391">
        <v>11551</v>
      </c>
      <c r="M59" s="391">
        <v>97049</v>
      </c>
      <c r="N59" s="391">
        <v>32640</v>
      </c>
      <c r="O59" s="391">
        <v>2943</v>
      </c>
      <c r="P59" s="391">
        <v>50772</v>
      </c>
      <c r="Q59" s="171">
        <v>11487</v>
      </c>
      <c r="R59" s="171">
        <v>11526</v>
      </c>
    </row>
    <row r="60" spans="1:18" ht="13.5" customHeight="1">
      <c r="A60" s="399"/>
      <c r="B60" s="396"/>
      <c r="C60" s="391"/>
      <c r="D60" s="391"/>
      <c r="E60" s="391"/>
      <c r="F60" s="391"/>
      <c r="G60" s="391"/>
      <c r="H60" s="391"/>
      <c r="I60" s="391"/>
      <c r="J60" s="391"/>
      <c r="K60" s="391"/>
      <c r="L60" s="391"/>
      <c r="M60" s="391"/>
      <c r="N60" s="391"/>
      <c r="O60" s="391"/>
      <c r="P60" s="391"/>
      <c r="Q60" s="171">
        <v>-10409</v>
      </c>
      <c r="R60" s="171">
        <v>-1909</v>
      </c>
    </row>
    <row r="61" spans="1:18" ht="13.5" customHeight="1">
      <c r="A61" s="399"/>
      <c r="B61" s="395" t="s">
        <v>245</v>
      </c>
      <c r="C61" s="391">
        <v>3117424</v>
      </c>
      <c r="D61" s="391">
        <v>1709787</v>
      </c>
      <c r="E61" s="391">
        <v>859415</v>
      </c>
      <c r="F61" s="391">
        <v>513600</v>
      </c>
      <c r="G61" s="391">
        <v>65090</v>
      </c>
      <c r="H61" s="391">
        <v>271682</v>
      </c>
      <c r="I61" s="391">
        <v>770412</v>
      </c>
      <c r="J61" s="391">
        <v>597575</v>
      </c>
      <c r="K61" s="391">
        <v>56830</v>
      </c>
      <c r="L61" s="391">
        <v>116006</v>
      </c>
      <c r="M61" s="391">
        <v>637226</v>
      </c>
      <c r="N61" s="391">
        <v>190070</v>
      </c>
      <c r="O61" s="391">
        <v>93036</v>
      </c>
      <c r="P61" s="391">
        <v>304589</v>
      </c>
      <c r="Q61" s="171">
        <v>39235</v>
      </c>
      <c r="R61" s="171">
        <v>47995</v>
      </c>
    </row>
    <row r="62" spans="1:18" ht="13.5" customHeight="1">
      <c r="A62" s="400"/>
      <c r="B62" s="401"/>
      <c r="C62" s="404"/>
      <c r="D62" s="404"/>
      <c r="E62" s="404"/>
      <c r="F62" s="404"/>
      <c r="G62" s="404"/>
      <c r="H62" s="404"/>
      <c r="I62" s="404"/>
      <c r="J62" s="404"/>
      <c r="K62" s="404"/>
      <c r="L62" s="404"/>
      <c r="M62" s="404"/>
      <c r="N62" s="404"/>
      <c r="O62" s="404"/>
      <c r="P62" s="404"/>
      <c r="Q62" s="172">
        <v>-30923</v>
      </c>
      <c r="R62" s="172">
        <v>-6776</v>
      </c>
    </row>
    <row r="63" ht="13.5">
      <c r="A63" s="29" t="s">
        <v>293</v>
      </c>
    </row>
  </sheetData>
  <sheetProtection/>
  <mergeCells count="268">
    <mergeCell ref="I53:I54"/>
    <mergeCell ref="H57:H58"/>
    <mergeCell ref="K12:L12"/>
    <mergeCell ref="K21:L21"/>
    <mergeCell ref="K53:K54"/>
    <mergeCell ref="K55:K56"/>
    <mergeCell ref="K51:K52"/>
    <mergeCell ref="L51:L52"/>
    <mergeCell ref="L49:L50"/>
    <mergeCell ref="K49:K50"/>
    <mergeCell ref="G53:G54"/>
    <mergeCell ref="F53:F54"/>
    <mergeCell ref="E53:E54"/>
    <mergeCell ref="H59:H60"/>
    <mergeCell ref="A7:R7"/>
    <mergeCell ref="I57:I58"/>
    <mergeCell ref="G57:G58"/>
    <mergeCell ref="J55:J56"/>
    <mergeCell ref="J53:J54"/>
    <mergeCell ref="H53:H54"/>
    <mergeCell ref="H61:H62"/>
    <mergeCell ref="G61:G62"/>
    <mergeCell ref="G59:G60"/>
    <mergeCell ref="I55:I56"/>
    <mergeCell ref="I59:I60"/>
    <mergeCell ref="I61:I62"/>
    <mergeCell ref="H55:H56"/>
    <mergeCell ref="G55:G56"/>
    <mergeCell ref="L55:L56"/>
    <mergeCell ref="L53:L54"/>
    <mergeCell ref="K61:K62"/>
    <mergeCell ref="J61:J62"/>
    <mergeCell ref="J59:J60"/>
    <mergeCell ref="J57:J58"/>
    <mergeCell ref="K57:K58"/>
    <mergeCell ref="K59:K60"/>
    <mergeCell ref="P61:P62"/>
    <mergeCell ref="O61:O62"/>
    <mergeCell ref="N61:N62"/>
    <mergeCell ref="L61:L62"/>
    <mergeCell ref="L59:L60"/>
    <mergeCell ref="L57:L58"/>
    <mergeCell ref="P57:P58"/>
    <mergeCell ref="O57:O58"/>
    <mergeCell ref="N57:N58"/>
    <mergeCell ref="N59:N60"/>
    <mergeCell ref="O59:O60"/>
    <mergeCell ref="P59:P60"/>
    <mergeCell ref="M57:M58"/>
    <mergeCell ref="M59:M60"/>
    <mergeCell ref="M61:M62"/>
    <mergeCell ref="O53:O54"/>
    <mergeCell ref="N53:N54"/>
    <mergeCell ref="N55:N56"/>
    <mergeCell ref="O55:O56"/>
    <mergeCell ref="M53:M54"/>
    <mergeCell ref="M55:M56"/>
    <mergeCell ref="P53:P54"/>
    <mergeCell ref="P55:P56"/>
    <mergeCell ref="M51:M52"/>
    <mergeCell ref="N51:N52"/>
    <mergeCell ref="G51:G52"/>
    <mergeCell ref="H51:H52"/>
    <mergeCell ref="I51:I52"/>
    <mergeCell ref="J51:J52"/>
    <mergeCell ref="O51:O52"/>
    <mergeCell ref="P51:P52"/>
    <mergeCell ref="E51:E52"/>
    <mergeCell ref="F51:F52"/>
    <mergeCell ref="F61:F62"/>
    <mergeCell ref="E61:E62"/>
    <mergeCell ref="E59:E60"/>
    <mergeCell ref="F59:F60"/>
    <mergeCell ref="F57:F58"/>
    <mergeCell ref="E57:E58"/>
    <mergeCell ref="E55:E56"/>
    <mergeCell ref="F55:F56"/>
    <mergeCell ref="D51:D52"/>
    <mergeCell ref="D53:D54"/>
    <mergeCell ref="D55:D56"/>
    <mergeCell ref="D57:D58"/>
    <mergeCell ref="D59:D60"/>
    <mergeCell ref="D61:D62"/>
    <mergeCell ref="C51:C52"/>
    <mergeCell ref="C53:C54"/>
    <mergeCell ref="C55:C56"/>
    <mergeCell ref="C57:C58"/>
    <mergeCell ref="C59:C60"/>
    <mergeCell ref="C61:C62"/>
    <mergeCell ref="B51:B52"/>
    <mergeCell ref="B53:B54"/>
    <mergeCell ref="B55:B56"/>
    <mergeCell ref="B49:B50"/>
    <mergeCell ref="A51:A62"/>
    <mergeCell ref="B59:B60"/>
    <mergeCell ref="B61:B62"/>
    <mergeCell ref="B57:B58"/>
    <mergeCell ref="A33:A50"/>
    <mergeCell ref="B33:B34"/>
    <mergeCell ref="B35:B36"/>
    <mergeCell ref="B37:B38"/>
    <mergeCell ref="B39:B40"/>
    <mergeCell ref="N41:N42"/>
    <mergeCell ref="P41:P42"/>
    <mergeCell ref="P39:P40"/>
    <mergeCell ref="O39:O40"/>
    <mergeCell ref="N39:N40"/>
    <mergeCell ref="N37:N38"/>
    <mergeCell ref="O37:O38"/>
    <mergeCell ref="P37:P38"/>
    <mergeCell ref="O41:O42"/>
    <mergeCell ref="N45:N46"/>
    <mergeCell ref="O45:O46"/>
    <mergeCell ref="P45:P46"/>
    <mergeCell ref="P43:P44"/>
    <mergeCell ref="O43:O44"/>
    <mergeCell ref="N43:N44"/>
    <mergeCell ref="M49:M50"/>
    <mergeCell ref="N47:N48"/>
    <mergeCell ref="O49:O50"/>
    <mergeCell ref="P49:P50"/>
    <mergeCell ref="P47:P48"/>
    <mergeCell ref="O47:O48"/>
    <mergeCell ref="K43:K44"/>
    <mergeCell ref="L43:L44"/>
    <mergeCell ref="J49:J50"/>
    <mergeCell ref="N49:N50"/>
    <mergeCell ref="L45:L46"/>
    <mergeCell ref="K45:K46"/>
    <mergeCell ref="K47:K48"/>
    <mergeCell ref="L47:L48"/>
    <mergeCell ref="M45:M46"/>
    <mergeCell ref="M47:M48"/>
    <mergeCell ref="L37:L38"/>
    <mergeCell ref="K37:K38"/>
    <mergeCell ref="K39:K40"/>
    <mergeCell ref="L39:L40"/>
    <mergeCell ref="L41:L42"/>
    <mergeCell ref="K41:K42"/>
    <mergeCell ref="I45:I46"/>
    <mergeCell ref="I47:I48"/>
    <mergeCell ref="J43:J44"/>
    <mergeCell ref="J45:J46"/>
    <mergeCell ref="J47:J48"/>
    <mergeCell ref="K35:K36"/>
    <mergeCell ref="J35:J36"/>
    <mergeCell ref="J37:J38"/>
    <mergeCell ref="J39:J40"/>
    <mergeCell ref="J41:J42"/>
    <mergeCell ref="F43:F44"/>
    <mergeCell ref="F45:F46"/>
    <mergeCell ref="G45:G46"/>
    <mergeCell ref="H45:H46"/>
    <mergeCell ref="I49:I50"/>
    <mergeCell ref="I35:I36"/>
    <mergeCell ref="I37:I38"/>
    <mergeCell ref="I39:I40"/>
    <mergeCell ref="I41:I42"/>
    <mergeCell ref="I43:I44"/>
    <mergeCell ref="H39:H40"/>
    <mergeCell ref="G39:G40"/>
    <mergeCell ref="G41:G42"/>
    <mergeCell ref="H41:H42"/>
    <mergeCell ref="H43:H44"/>
    <mergeCell ref="G43:G44"/>
    <mergeCell ref="E35:E36"/>
    <mergeCell ref="E37:E38"/>
    <mergeCell ref="E39:E40"/>
    <mergeCell ref="E41:E42"/>
    <mergeCell ref="H49:H50"/>
    <mergeCell ref="H47:H48"/>
    <mergeCell ref="G47:G48"/>
    <mergeCell ref="F47:F48"/>
    <mergeCell ref="H35:H36"/>
    <mergeCell ref="H37:H38"/>
    <mergeCell ref="E43:E44"/>
    <mergeCell ref="E45:E46"/>
    <mergeCell ref="E47:E48"/>
    <mergeCell ref="M37:M38"/>
    <mergeCell ref="M39:M40"/>
    <mergeCell ref="M41:M42"/>
    <mergeCell ref="M43:M44"/>
    <mergeCell ref="G37:G38"/>
    <mergeCell ref="F39:F40"/>
    <mergeCell ref="F41:F42"/>
    <mergeCell ref="L33:L34"/>
    <mergeCell ref="M33:M34"/>
    <mergeCell ref="N33:N34"/>
    <mergeCell ref="O33:O34"/>
    <mergeCell ref="P33:P34"/>
    <mergeCell ref="M35:M36"/>
    <mergeCell ref="P35:P36"/>
    <mergeCell ref="O35:O36"/>
    <mergeCell ref="N35:N36"/>
    <mergeCell ref="L35:L36"/>
    <mergeCell ref="G35:G36"/>
    <mergeCell ref="F37:F38"/>
    <mergeCell ref="H33:H34"/>
    <mergeCell ref="I33:I34"/>
    <mergeCell ref="J33:J34"/>
    <mergeCell ref="K33:K34"/>
    <mergeCell ref="D45:D46"/>
    <mergeCell ref="D47:D48"/>
    <mergeCell ref="D49:D50"/>
    <mergeCell ref="E33:E34"/>
    <mergeCell ref="F33:F34"/>
    <mergeCell ref="G33:G34"/>
    <mergeCell ref="E49:E50"/>
    <mergeCell ref="F49:F50"/>
    <mergeCell ref="G49:G50"/>
    <mergeCell ref="F35:F36"/>
    <mergeCell ref="D33:D34"/>
    <mergeCell ref="D35:D36"/>
    <mergeCell ref="D37:D38"/>
    <mergeCell ref="D39:D40"/>
    <mergeCell ref="D41:D42"/>
    <mergeCell ref="D43:D44"/>
    <mergeCell ref="C41:C42"/>
    <mergeCell ref="C43:C44"/>
    <mergeCell ref="C45:C46"/>
    <mergeCell ref="C47:C48"/>
    <mergeCell ref="C33:C34"/>
    <mergeCell ref="C35:C36"/>
    <mergeCell ref="C37:C38"/>
    <mergeCell ref="C39:C40"/>
    <mergeCell ref="C30:C32"/>
    <mergeCell ref="A30:B32"/>
    <mergeCell ref="A9:B11"/>
    <mergeCell ref="A12:A20"/>
    <mergeCell ref="A21:A26"/>
    <mergeCell ref="C49:C50"/>
    <mergeCell ref="B41:B42"/>
    <mergeCell ref="B43:B44"/>
    <mergeCell ref="B45:B46"/>
    <mergeCell ref="B47:B48"/>
    <mergeCell ref="H31:H32"/>
    <mergeCell ref="I31:I32"/>
    <mergeCell ref="J31:J32"/>
    <mergeCell ref="D31:D32"/>
    <mergeCell ref="E31:E32"/>
    <mergeCell ref="F31:F32"/>
    <mergeCell ref="O31:O32"/>
    <mergeCell ref="P31:P32"/>
    <mergeCell ref="D30:H30"/>
    <mergeCell ref="I30:L30"/>
    <mergeCell ref="M30:R30"/>
    <mergeCell ref="K31:K32"/>
    <mergeCell ref="M31:M32"/>
    <mergeCell ref="L31:L32"/>
    <mergeCell ref="N31:N32"/>
    <mergeCell ref="G31:G32"/>
    <mergeCell ref="K10:L11"/>
    <mergeCell ref="I10:J11"/>
    <mergeCell ref="H10:H11"/>
    <mergeCell ref="E10:E11"/>
    <mergeCell ref="F10:F11"/>
    <mergeCell ref="D10:D11"/>
    <mergeCell ref="G10:G11"/>
    <mergeCell ref="I12:J12"/>
    <mergeCell ref="I21:J21"/>
    <mergeCell ref="B2:R2"/>
    <mergeCell ref="Q10:Q11"/>
    <mergeCell ref="R9:R11"/>
    <mergeCell ref="O10:P11"/>
    <mergeCell ref="M11:N11"/>
    <mergeCell ref="I9:Q9"/>
    <mergeCell ref="C9:C11"/>
    <mergeCell ref="D9:H9"/>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9" r:id="rId1"/>
</worksheet>
</file>

<file path=xl/worksheets/sheet8.xml><?xml version="1.0" encoding="utf-8"?>
<worksheet xmlns="http://schemas.openxmlformats.org/spreadsheetml/2006/main" xmlns:r="http://schemas.openxmlformats.org/officeDocument/2006/relationships">
  <sheetPr>
    <pageSetUpPr fitToPage="1"/>
  </sheetPr>
  <dimension ref="A1:U73"/>
  <sheetViews>
    <sheetView tabSelected="1" view="pageBreakPreview" zoomScaleNormal="75" zoomScaleSheetLayoutView="100" zoomScalePageLayoutView="0" workbookViewId="0" topLeftCell="A46">
      <selection activeCell="A49" sqref="A49"/>
    </sheetView>
  </sheetViews>
  <sheetFormatPr defaultColWidth="8.796875" defaultRowHeight="18.75" customHeight="1"/>
  <cols>
    <col min="1" max="1" width="4.8984375" style="22" customWidth="1"/>
    <col min="2" max="2" width="25.09765625" style="22" customWidth="1"/>
    <col min="3" max="4" width="13.59765625" style="22" bestFit="1" customWidth="1"/>
    <col min="5" max="6" width="18.59765625" style="22" bestFit="1" customWidth="1"/>
    <col min="7" max="7" width="38.5" style="22" bestFit="1" customWidth="1"/>
    <col min="8" max="8" width="36.19921875" style="22" bestFit="1" customWidth="1"/>
    <col min="9" max="9" width="13.59765625" style="22" bestFit="1" customWidth="1"/>
    <col min="10" max="10" width="4.09765625" style="22" customWidth="1"/>
    <col min="11" max="11" width="4.69921875" style="22" customWidth="1"/>
    <col min="12" max="13" width="11.09765625" style="22" bestFit="1" customWidth="1"/>
    <col min="14" max="15" width="10.69921875" style="22" customWidth="1"/>
    <col min="16" max="16" width="18.3984375" style="22" bestFit="1" customWidth="1"/>
    <col min="17" max="17" width="20.69921875" style="22" customWidth="1"/>
    <col min="18" max="18" width="16.69921875" style="22" customWidth="1"/>
    <col min="19" max="19" width="9.69921875" style="22" bestFit="1" customWidth="1"/>
    <col min="20" max="20" width="10.19921875" style="22" customWidth="1"/>
    <col min="21" max="16384" width="9" style="22" customWidth="1"/>
  </cols>
  <sheetData>
    <row r="1" spans="1:20" ht="18.75" customHeight="1">
      <c r="A1" s="175" t="s">
        <v>426</v>
      </c>
      <c r="T1" s="176" t="s">
        <v>292</v>
      </c>
    </row>
    <row r="3" spans="1:21" ht="18.75" customHeight="1">
      <c r="A3" s="406" t="s">
        <v>422</v>
      </c>
      <c r="B3" s="406"/>
      <c r="C3" s="406"/>
      <c r="D3" s="406"/>
      <c r="E3" s="406"/>
      <c r="F3" s="406"/>
      <c r="G3" s="406"/>
      <c r="H3" s="406"/>
      <c r="I3" s="406"/>
      <c r="J3" s="406"/>
      <c r="K3" s="406"/>
      <c r="L3" s="406"/>
      <c r="M3" s="406"/>
      <c r="N3" s="406"/>
      <c r="O3" s="406"/>
      <c r="P3" s="406"/>
      <c r="Q3" s="406"/>
      <c r="R3" s="406"/>
      <c r="S3" s="406"/>
      <c r="T3" s="406"/>
      <c r="U3" s="23"/>
    </row>
    <row r="4" spans="1:21" ht="18.75" customHeight="1" thickBot="1">
      <c r="A4" s="24"/>
      <c r="B4" s="24"/>
      <c r="C4" s="24"/>
      <c r="D4" s="24"/>
      <c r="E4" s="24"/>
      <c r="F4" s="24"/>
      <c r="G4" s="24"/>
      <c r="H4" s="24"/>
      <c r="I4" s="24"/>
      <c r="J4" s="24"/>
      <c r="K4" s="24"/>
      <c r="L4" s="24"/>
      <c r="M4" s="24"/>
      <c r="N4" s="24"/>
      <c r="O4" s="24"/>
      <c r="P4" s="24"/>
      <c r="Q4" s="24"/>
      <c r="R4" s="24"/>
      <c r="S4" s="24"/>
      <c r="T4" s="25" t="s">
        <v>217</v>
      </c>
      <c r="U4" s="23"/>
    </row>
    <row r="5" spans="1:21" ht="18.75" customHeight="1">
      <c r="A5" s="442" t="s">
        <v>370</v>
      </c>
      <c r="B5" s="443"/>
      <c r="C5" s="415" t="s">
        <v>411</v>
      </c>
      <c r="D5" s="435" t="s">
        <v>226</v>
      </c>
      <c r="E5" s="26"/>
      <c r="F5" s="26"/>
      <c r="G5" s="26"/>
      <c r="H5" s="26"/>
      <c r="I5" s="408" t="s">
        <v>218</v>
      </c>
      <c r="J5" s="435" t="s">
        <v>219</v>
      </c>
      <c r="K5" s="432"/>
      <c r="L5" s="408" t="s">
        <v>220</v>
      </c>
      <c r="M5" s="440" t="s">
        <v>221</v>
      </c>
      <c r="N5" s="27"/>
      <c r="O5" s="408" t="s">
        <v>354</v>
      </c>
      <c r="P5" s="408" t="s">
        <v>222</v>
      </c>
      <c r="Q5" s="408" t="s">
        <v>223</v>
      </c>
      <c r="R5" s="408" t="s">
        <v>410</v>
      </c>
      <c r="S5" s="408" t="s">
        <v>224</v>
      </c>
      <c r="T5" s="436" t="s">
        <v>225</v>
      </c>
      <c r="U5" s="23"/>
    </row>
    <row r="6" spans="1:21" ht="18.75" customHeight="1">
      <c r="A6" s="449"/>
      <c r="B6" s="450"/>
      <c r="C6" s="415"/>
      <c r="D6" s="440"/>
      <c r="E6" s="454" t="s">
        <v>227</v>
      </c>
      <c r="F6" s="438" t="s">
        <v>228</v>
      </c>
      <c r="G6" s="412" t="s">
        <v>229</v>
      </c>
      <c r="H6" s="439" t="s">
        <v>364</v>
      </c>
      <c r="I6" s="438"/>
      <c r="J6" s="440"/>
      <c r="K6" s="415"/>
      <c r="L6" s="438"/>
      <c r="M6" s="440"/>
      <c r="N6" s="441" t="s">
        <v>230</v>
      </c>
      <c r="O6" s="438"/>
      <c r="P6" s="438"/>
      <c r="Q6" s="438"/>
      <c r="R6" s="438"/>
      <c r="S6" s="438"/>
      <c r="T6" s="439"/>
      <c r="U6" s="23"/>
    </row>
    <row r="7" spans="1:21" ht="18.75" customHeight="1">
      <c r="A7" s="444"/>
      <c r="B7" s="445"/>
      <c r="C7" s="416"/>
      <c r="D7" s="436"/>
      <c r="E7" s="455"/>
      <c r="F7" s="438"/>
      <c r="G7" s="413"/>
      <c r="H7" s="439"/>
      <c r="I7" s="438"/>
      <c r="J7" s="436"/>
      <c r="K7" s="416"/>
      <c r="L7" s="438"/>
      <c r="M7" s="436"/>
      <c r="N7" s="436"/>
      <c r="O7" s="438"/>
      <c r="P7" s="438"/>
      <c r="Q7" s="438"/>
      <c r="R7" s="438"/>
      <c r="S7" s="438"/>
      <c r="T7" s="439"/>
      <c r="U7" s="23"/>
    </row>
    <row r="8" spans="1:21" s="29" customFormat="1" ht="18.75" customHeight="1">
      <c r="A8" s="384" t="s">
        <v>231</v>
      </c>
      <c r="B8" s="163" t="s">
        <v>232</v>
      </c>
      <c r="C8" s="167">
        <f aca="true" t="shared" si="0" ref="C8:S8">SUM(C9:C16)</f>
        <v>8814080</v>
      </c>
      <c r="D8" s="167">
        <f t="shared" si="0"/>
        <v>7006670</v>
      </c>
      <c r="E8" s="167">
        <f t="shared" si="0"/>
        <v>563717</v>
      </c>
      <c r="F8" s="167">
        <f t="shared" si="0"/>
        <v>3537711</v>
      </c>
      <c r="G8" s="167">
        <f t="shared" si="0"/>
        <v>3264654</v>
      </c>
      <c r="H8" s="167">
        <f t="shared" si="0"/>
        <v>359412</v>
      </c>
      <c r="I8" s="167">
        <f t="shared" si="0"/>
        <v>1591421</v>
      </c>
      <c r="J8" s="453">
        <f t="shared" si="0"/>
        <v>215988</v>
      </c>
      <c r="K8" s="453">
        <f t="shared" si="0"/>
        <v>0</v>
      </c>
      <c r="L8" s="167">
        <f t="shared" si="0"/>
        <v>133834</v>
      </c>
      <c r="M8" s="167">
        <f t="shared" si="0"/>
        <v>179585</v>
      </c>
      <c r="N8" s="167">
        <f t="shared" si="0"/>
        <v>142415</v>
      </c>
      <c r="O8" s="167">
        <f t="shared" si="0"/>
        <v>170235</v>
      </c>
      <c r="P8" s="167">
        <f t="shared" si="0"/>
        <v>40274</v>
      </c>
      <c r="Q8" s="167">
        <f t="shared" si="0"/>
        <v>56059</v>
      </c>
      <c r="R8" s="167">
        <f t="shared" si="0"/>
        <v>154450</v>
      </c>
      <c r="S8" s="167">
        <f t="shared" si="0"/>
        <v>74976</v>
      </c>
      <c r="T8" s="167">
        <v>79474</v>
      </c>
      <c r="U8" s="28"/>
    </row>
    <row r="9" spans="1:21" s="29" customFormat="1" ht="18.75" customHeight="1">
      <c r="A9" s="384"/>
      <c r="B9" s="30" t="s">
        <v>233</v>
      </c>
      <c r="C9" s="139">
        <v>35082</v>
      </c>
      <c r="D9" s="29">
        <v>24458</v>
      </c>
      <c r="E9" s="29">
        <v>1538</v>
      </c>
      <c r="F9" s="29">
        <v>3826</v>
      </c>
      <c r="G9" s="29">
        <v>19520</v>
      </c>
      <c r="H9" s="29">
        <v>426</v>
      </c>
      <c r="I9" s="29">
        <v>10477</v>
      </c>
      <c r="J9" s="452">
        <v>147</v>
      </c>
      <c r="K9" s="452"/>
      <c r="L9" s="29">
        <v>1642</v>
      </c>
      <c r="M9" s="29">
        <v>1755</v>
      </c>
      <c r="N9" s="29">
        <v>1563</v>
      </c>
      <c r="O9" s="29">
        <v>34</v>
      </c>
      <c r="P9" s="29">
        <v>1225</v>
      </c>
      <c r="Q9" s="29">
        <v>1027</v>
      </c>
      <c r="R9" s="29">
        <v>233</v>
      </c>
      <c r="S9" s="29">
        <v>155</v>
      </c>
      <c r="T9" s="29">
        <v>78</v>
      </c>
      <c r="U9" s="28"/>
    </row>
    <row r="10" spans="1:21" s="29" customFormat="1" ht="18.75" customHeight="1">
      <c r="A10" s="384"/>
      <c r="B10" s="30" t="s">
        <v>234</v>
      </c>
      <c r="C10" s="139">
        <v>21934</v>
      </c>
      <c r="D10" s="29">
        <v>14013</v>
      </c>
      <c r="E10" s="29">
        <v>1366</v>
      </c>
      <c r="F10" s="29">
        <v>3271</v>
      </c>
      <c r="G10" s="29">
        <v>9919</v>
      </c>
      <c r="H10" s="29">
        <v>543</v>
      </c>
      <c r="I10" s="29">
        <v>7083</v>
      </c>
      <c r="J10" s="452">
        <v>838</v>
      </c>
      <c r="K10" s="452"/>
      <c r="L10" s="29">
        <v>687</v>
      </c>
      <c r="M10" s="29">
        <v>819</v>
      </c>
      <c r="N10" s="29">
        <v>682</v>
      </c>
      <c r="O10" s="29">
        <v>706</v>
      </c>
      <c r="P10" s="29">
        <v>69</v>
      </c>
      <c r="Q10" s="29">
        <v>202</v>
      </c>
      <c r="R10" s="29">
        <v>573</v>
      </c>
      <c r="S10" s="29">
        <v>208</v>
      </c>
      <c r="T10" s="29">
        <v>365</v>
      </c>
      <c r="U10" s="28"/>
    </row>
    <row r="11" spans="1:20" s="29" customFormat="1" ht="18.75" customHeight="1">
      <c r="A11" s="384"/>
      <c r="B11" s="30" t="s">
        <v>235</v>
      </c>
      <c r="C11" s="139">
        <v>1138593</v>
      </c>
      <c r="D11" s="29">
        <v>965772</v>
      </c>
      <c r="E11" s="29">
        <v>63569</v>
      </c>
      <c r="F11" s="29">
        <v>55100</v>
      </c>
      <c r="G11" s="29">
        <v>890011</v>
      </c>
      <c r="H11" s="29">
        <v>42909</v>
      </c>
      <c r="I11" s="29">
        <v>138636</v>
      </c>
      <c r="J11" s="452">
        <v>34185</v>
      </c>
      <c r="K11" s="452"/>
      <c r="L11" s="29">
        <v>16318</v>
      </c>
      <c r="M11" s="29">
        <v>22788</v>
      </c>
      <c r="N11" s="29">
        <v>18951</v>
      </c>
      <c r="O11" s="29">
        <v>27715</v>
      </c>
      <c r="P11" s="29">
        <v>9376</v>
      </c>
      <c r="Q11" s="29">
        <v>9555</v>
      </c>
      <c r="R11" s="29">
        <v>27536</v>
      </c>
      <c r="S11" s="29">
        <v>14408</v>
      </c>
      <c r="T11" s="29">
        <v>13128</v>
      </c>
    </row>
    <row r="12" spans="1:20" s="29" customFormat="1" ht="18.75" customHeight="1">
      <c r="A12" s="384"/>
      <c r="B12" s="30" t="s">
        <v>236</v>
      </c>
      <c r="C12" s="139">
        <v>2745619</v>
      </c>
      <c r="D12" s="29">
        <v>2262876</v>
      </c>
      <c r="E12" s="29">
        <v>153961</v>
      </c>
      <c r="F12" s="29">
        <v>166119</v>
      </c>
      <c r="G12" s="29">
        <v>2039870</v>
      </c>
      <c r="H12" s="29">
        <v>97074</v>
      </c>
      <c r="I12" s="29">
        <v>381904</v>
      </c>
      <c r="J12" s="452">
        <v>100839</v>
      </c>
      <c r="K12" s="452"/>
      <c r="L12" s="29">
        <v>56660</v>
      </c>
      <c r="M12" s="29">
        <v>71538</v>
      </c>
      <c r="N12" s="29">
        <v>52885</v>
      </c>
      <c r="O12" s="29">
        <v>85961</v>
      </c>
      <c r="P12" s="29">
        <v>13934</v>
      </c>
      <c r="Q12" s="29">
        <v>25403</v>
      </c>
      <c r="R12" s="29">
        <v>74492</v>
      </c>
      <c r="S12" s="29">
        <v>33812</v>
      </c>
      <c r="T12" s="29">
        <v>40680</v>
      </c>
    </row>
    <row r="13" spans="1:20" s="29" customFormat="1" ht="18.75" customHeight="1">
      <c r="A13" s="384"/>
      <c r="B13" s="30" t="s">
        <v>237</v>
      </c>
      <c r="C13" s="139">
        <v>862</v>
      </c>
      <c r="D13" s="29">
        <v>411</v>
      </c>
      <c r="E13" s="29">
        <v>61</v>
      </c>
      <c r="F13" s="29">
        <v>139</v>
      </c>
      <c r="G13" s="29">
        <v>211</v>
      </c>
      <c r="H13" s="29">
        <v>1</v>
      </c>
      <c r="I13" s="29">
        <v>337</v>
      </c>
      <c r="J13" s="452">
        <v>114</v>
      </c>
      <c r="K13" s="452"/>
      <c r="L13" s="29">
        <v>18</v>
      </c>
      <c r="M13" s="29">
        <v>13</v>
      </c>
      <c r="N13" s="29">
        <v>6</v>
      </c>
      <c r="O13" s="29">
        <v>119</v>
      </c>
      <c r="P13" s="36" t="s">
        <v>327</v>
      </c>
      <c r="Q13" s="29">
        <v>12</v>
      </c>
      <c r="R13" s="29">
        <v>107</v>
      </c>
      <c r="S13" s="29">
        <v>52</v>
      </c>
      <c r="T13" s="29">
        <v>55</v>
      </c>
    </row>
    <row r="14" spans="1:20" s="29" customFormat="1" ht="18.75" customHeight="1">
      <c r="A14" s="384"/>
      <c r="B14" s="30" t="s">
        <v>238</v>
      </c>
      <c r="C14" s="139">
        <v>195402</v>
      </c>
      <c r="D14" s="29">
        <v>134446</v>
      </c>
      <c r="E14" s="29">
        <v>7916</v>
      </c>
      <c r="F14" s="29">
        <v>11425</v>
      </c>
      <c r="G14" s="29">
        <v>115590</v>
      </c>
      <c r="H14" s="29">
        <v>484</v>
      </c>
      <c r="I14" s="29">
        <v>56176</v>
      </c>
      <c r="J14" s="452">
        <v>4780</v>
      </c>
      <c r="K14" s="452"/>
      <c r="L14" s="29">
        <v>4106</v>
      </c>
      <c r="M14" s="29">
        <v>5108</v>
      </c>
      <c r="N14" s="29">
        <v>4449</v>
      </c>
      <c r="O14" s="29">
        <v>3777</v>
      </c>
      <c r="P14" s="29">
        <v>3136</v>
      </c>
      <c r="Q14" s="29">
        <v>2234</v>
      </c>
      <c r="R14" s="29">
        <v>4679</v>
      </c>
      <c r="S14" s="29">
        <v>1881</v>
      </c>
      <c r="T14" s="29">
        <v>2798</v>
      </c>
    </row>
    <row r="15" spans="1:20" s="29" customFormat="1" ht="18.75" customHeight="1">
      <c r="A15" s="384"/>
      <c r="B15" s="30" t="s">
        <v>239</v>
      </c>
      <c r="C15" s="139">
        <v>4124872</v>
      </c>
      <c r="D15" s="29">
        <v>3277288</v>
      </c>
      <c r="E15" s="29">
        <v>290738</v>
      </c>
      <c r="F15" s="29">
        <v>3123291</v>
      </c>
      <c r="G15" s="29">
        <v>64288</v>
      </c>
      <c r="H15" s="29">
        <v>201028</v>
      </c>
      <c r="I15" s="29">
        <v>790348</v>
      </c>
      <c r="J15" s="452">
        <v>57235</v>
      </c>
      <c r="K15" s="452"/>
      <c r="L15" s="29">
        <v>43762</v>
      </c>
      <c r="M15" s="29">
        <v>61779</v>
      </c>
      <c r="N15" s="29">
        <v>51311</v>
      </c>
      <c r="O15" s="29">
        <v>39217</v>
      </c>
      <c r="P15" s="29">
        <v>9054</v>
      </c>
      <c r="Q15" s="29">
        <v>12599</v>
      </c>
      <c r="R15" s="29">
        <v>35672</v>
      </c>
      <c r="S15" s="29">
        <v>17640</v>
      </c>
      <c r="T15" s="29">
        <v>18032</v>
      </c>
    </row>
    <row r="16" spans="1:20" s="29" customFormat="1" ht="18.75" customHeight="1">
      <c r="A16" s="385"/>
      <c r="B16" s="31" t="s">
        <v>240</v>
      </c>
      <c r="C16" s="140">
        <v>551716</v>
      </c>
      <c r="D16" s="33">
        <v>327406</v>
      </c>
      <c r="E16" s="33">
        <v>44568</v>
      </c>
      <c r="F16" s="33">
        <v>174540</v>
      </c>
      <c r="G16" s="33">
        <v>125245</v>
      </c>
      <c r="H16" s="33">
        <v>16947</v>
      </c>
      <c r="I16" s="33">
        <v>206460</v>
      </c>
      <c r="J16" s="452">
        <v>17850</v>
      </c>
      <c r="K16" s="452"/>
      <c r="L16" s="33">
        <v>10641</v>
      </c>
      <c r="M16" s="33">
        <v>15785</v>
      </c>
      <c r="N16" s="33">
        <v>12568</v>
      </c>
      <c r="O16" s="33">
        <v>12706</v>
      </c>
      <c r="P16" s="33">
        <v>3480</v>
      </c>
      <c r="Q16" s="33">
        <v>5027</v>
      </c>
      <c r="R16" s="33">
        <v>11158</v>
      </c>
      <c r="S16" s="33">
        <v>6820</v>
      </c>
      <c r="T16" s="33">
        <v>4339</v>
      </c>
    </row>
    <row r="17" spans="1:20" ht="18.75" customHeight="1">
      <c r="A17" s="446" t="s">
        <v>328</v>
      </c>
      <c r="B17" s="164" t="s">
        <v>232</v>
      </c>
      <c r="C17" s="177">
        <v>8814080</v>
      </c>
      <c r="D17" s="177">
        <v>7006670</v>
      </c>
      <c r="E17" s="177">
        <f aca="true" t="shared" si="1" ref="E17:S17">SUM(E18:E22)</f>
        <v>563717</v>
      </c>
      <c r="F17" s="177">
        <f t="shared" si="1"/>
        <v>3537711</v>
      </c>
      <c r="G17" s="177">
        <f t="shared" si="1"/>
        <v>3264654</v>
      </c>
      <c r="H17" s="177">
        <f t="shared" si="1"/>
        <v>359412</v>
      </c>
      <c r="I17" s="177">
        <f t="shared" si="1"/>
        <v>1591422</v>
      </c>
      <c r="J17" s="364">
        <f t="shared" si="1"/>
        <v>215989</v>
      </c>
      <c r="K17" s="364">
        <f t="shared" si="1"/>
        <v>0</v>
      </c>
      <c r="L17" s="177">
        <f t="shared" si="1"/>
        <v>133833</v>
      </c>
      <c r="M17" s="177">
        <f t="shared" si="1"/>
        <v>179585</v>
      </c>
      <c r="N17" s="177">
        <f t="shared" si="1"/>
        <v>142415</v>
      </c>
      <c r="O17" s="177">
        <f t="shared" si="1"/>
        <v>170236</v>
      </c>
      <c r="P17" s="177">
        <f t="shared" si="1"/>
        <v>40274</v>
      </c>
      <c r="Q17" s="177">
        <f t="shared" si="1"/>
        <v>56060</v>
      </c>
      <c r="R17" s="177">
        <f t="shared" si="1"/>
        <v>154448</v>
      </c>
      <c r="S17" s="177">
        <f t="shared" si="1"/>
        <v>74976</v>
      </c>
      <c r="T17" s="177">
        <v>79474</v>
      </c>
    </row>
    <row r="18" spans="1:20" s="29" customFormat="1" ht="18.75" customHeight="1">
      <c r="A18" s="447"/>
      <c r="B18" s="30" t="s">
        <v>241</v>
      </c>
      <c r="C18" s="29">
        <v>502674</v>
      </c>
      <c r="D18" s="29">
        <v>395131</v>
      </c>
      <c r="E18" s="29">
        <v>36255</v>
      </c>
      <c r="F18" s="29">
        <v>259162</v>
      </c>
      <c r="G18" s="29">
        <v>123472</v>
      </c>
      <c r="H18" s="29">
        <v>23757</v>
      </c>
      <c r="I18" s="29">
        <v>92186</v>
      </c>
      <c r="J18" s="451">
        <v>15357</v>
      </c>
      <c r="K18" s="451"/>
      <c r="L18" s="29">
        <v>5351</v>
      </c>
      <c r="M18" s="29">
        <v>13324</v>
      </c>
      <c r="N18" s="29">
        <v>13207</v>
      </c>
      <c r="O18" s="29">
        <v>7384</v>
      </c>
      <c r="P18" s="29">
        <v>551</v>
      </c>
      <c r="Q18" s="29">
        <v>1424</v>
      </c>
      <c r="R18" s="29">
        <v>6511</v>
      </c>
      <c r="S18" s="29">
        <v>1841</v>
      </c>
      <c r="T18" s="29">
        <v>4670</v>
      </c>
    </row>
    <row r="19" spans="1:20" s="29" customFormat="1" ht="18.75" customHeight="1">
      <c r="A19" s="447"/>
      <c r="B19" s="30" t="s">
        <v>242</v>
      </c>
      <c r="C19" s="29">
        <v>1280048</v>
      </c>
      <c r="D19" s="29">
        <v>934418</v>
      </c>
      <c r="E19" s="29">
        <v>85530</v>
      </c>
      <c r="F19" s="29">
        <v>366980</v>
      </c>
      <c r="G19" s="29">
        <v>527681</v>
      </c>
      <c r="H19" s="29">
        <v>45773</v>
      </c>
      <c r="I19" s="29">
        <v>316389</v>
      </c>
      <c r="J19" s="451">
        <v>29241</v>
      </c>
      <c r="K19" s="451"/>
      <c r="L19" s="29">
        <v>33283</v>
      </c>
      <c r="M19" s="29">
        <v>34077</v>
      </c>
      <c r="N19" s="29">
        <v>26846</v>
      </c>
      <c r="O19" s="29">
        <v>28447</v>
      </c>
      <c r="P19" s="29">
        <v>4573</v>
      </c>
      <c r="Q19" s="29">
        <v>9507</v>
      </c>
      <c r="R19" s="29">
        <v>23513</v>
      </c>
      <c r="S19" s="29">
        <v>10096</v>
      </c>
      <c r="T19" s="29">
        <v>13418</v>
      </c>
    </row>
    <row r="20" spans="1:20" s="29" customFormat="1" ht="18.75" customHeight="1">
      <c r="A20" s="447"/>
      <c r="B20" s="30" t="s">
        <v>243</v>
      </c>
      <c r="C20" s="29">
        <v>953287</v>
      </c>
      <c r="D20" s="29">
        <v>758441</v>
      </c>
      <c r="E20" s="29">
        <v>48942</v>
      </c>
      <c r="F20" s="29">
        <v>311055</v>
      </c>
      <c r="G20" s="29">
        <v>429932</v>
      </c>
      <c r="H20" s="29">
        <v>31488</v>
      </c>
      <c r="I20" s="29">
        <v>171744</v>
      </c>
      <c r="J20" s="451">
        <v>23102</v>
      </c>
      <c r="K20" s="451"/>
      <c r="L20" s="29">
        <v>14929</v>
      </c>
      <c r="M20" s="29">
        <v>20785</v>
      </c>
      <c r="N20" s="29">
        <v>15199</v>
      </c>
      <c r="O20" s="29">
        <v>17246</v>
      </c>
      <c r="P20" s="29">
        <v>5818</v>
      </c>
      <c r="Q20" s="29">
        <v>4596</v>
      </c>
      <c r="R20" s="29">
        <v>18467</v>
      </c>
      <c r="S20" s="29">
        <v>7918</v>
      </c>
      <c r="T20" s="29">
        <v>10549</v>
      </c>
    </row>
    <row r="21" spans="1:20" s="29" customFormat="1" ht="18.75" customHeight="1">
      <c r="A21" s="447"/>
      <c r="B21" s="30" t="s">
        <v>244</v>
      </c>
      <c r="C21" s="29">
        <v>1140105</v>
      </c>
      <c r="D21" s="29">
        <v>930344</v>
      </c>
      <c r="E21" s="29">
        <v>52126</v>
      </c>
      <c r="F21" s="29">
        <v>477371</v>
      </c>
      <c r="G21" s="29">
        <v>427924</v>
      </c>
      <c r="H21" s="29">
        <v>27077</v>
      </c>
      <c r="I21" s="29">
        <v>187481</v>
      </c>
      <c r="J21" s="451">
        <v>22280</v>
      </c>
      <c r="K21" s="451"/>
      <c r="L21" s="29">
        <v>19353</v>
      </c>
      <c r="M21" s="29">
        <v>25196</v>
      </c>
      <c r="N21" s="29">
        <v>20405</v>
      </c>
      <c r="O21" s="29">
        <v>16436</v>
      </c>
      <c r="P21" s="29">
        <v>5213</v>
      </c>
      <c r="Q21" s="29">
        <v>6528</v>
      </c>
      <c r="R21" s="29">
        <v>15121</v>
      </c>
      <c r="S21" s="29">
        <v>5504</v>
      </c>
      <c r="T21" s="29">
        <v>9617</v>
      </c>
    </row>
    <row r="22" spans="1:20" s="29" customFormat="1" ht="18.75" customHeight="1">
      <c r="A22" s="448"/>
      <c r="B22" s="31" t="s">
        <v>245</v>
      </c>
      <c r="C22" s="32">
        <v>4937965</v>
      </c>
      <c r="D22" s="33">
        <v>3988335</v>
      </c>
      <c r="E22" s="33">
        <v>340864</v>
      </c>
      <c r="F22" s="33">
        <v>2123143</v>
      </c>
      <c r="G22" s="33">
        <v>1755645</v>
      </c>
      <c r="H22" s="33">
        <v>231317</v>
      </c>
      <c r="I22" s="33">
        <v>823622</v>
      </c>
      <c r="J22" s="457">
        <v>126009</v>
      </c>
      <c r="K22" s="457"/>
      <c r="L22" s="33">
        <v>60917</v>
      </c>
      <c r="M22" s="33">
        <v>86203</v>
      </c>
      <c r="N22" s="33">
        <v>66758</v>
      </c>
      <c r="O22" s="33">
        <v>100723</v>
      </c>
      <c r="P22" s="33">
        <v>24119</v>
      </c>
      <c r="Q22" s="33">
        <v>34005</v>
      </c>
      <c r="R22" s="33">
        <v>90836</v>
      </c>
      <c r="S22" s="33">
        <v>49617</v>
      </c>
      <c r="T22" s="33">
        <v>41219</v>
      </c>
    </row>
    <row r="23" ht="18.75" customHeight="1">
      <c r="A23" s="22" t="s">
        <v>246</v>
      </c>
    </row>
    <row r="27" spans="1:16" ht="18.75" customHeight="1">
      <c r="A27" s="456" t="s">
        <v>423</v>
      </c>
      <c r="B27" s="456"/>
      <c r="C27" s="456"/>
      <c r="D27" s="456"/>
      <c r="E27" s="456"/>
      <c r="F27" s="456"/>
      <c r="G27" s="456"/>
      <c r="H27" s="456"/>
      <c r="I27" s="456"/>
      <c r="J27" s="456"/>
      <c r="K27" s="456"/>
      <c r="L27" s="456"/>
      <c r="M27" s="456"/>
      <c r="N27" s="456"/>
      <c r="O27" s="456"/>
      <c r="P27" s="456"/>
    </row>
    <row r="28" spans="1:16" ht="18.75" customHeight="1" thickBot="1">
      <c r="A28" s="24"/>
      <c r="B28" s="34"/>
      <c r="C28" s="24"/>
      <c r="D28" s="24"/>
      <c r="E28" s="24"/>
      <c r="F28" s="24"/>
      <c r="G28" s="24"/>
      <c r="H28" s="24"/>
      <c r="I28" s="24"/>
      <c r="J28" s="24"/>
      <c r="K28" s="24"/>
      <c r="L28" s="24"/>
      <c r="M28" s="24"/>
      <c r="N28" s="24"/>
      <c r="O28" s="24"/>
      <c r="P28" s="25" t="s">
        <v>217</v>
      </c>
    </row>
    <row r="29" spans="1:18" ht="18.75" customHeight="1">
      <c r="A29" s="442" t="s">
        <v>370</v>
      </c>
      <c r="B29" s="443"/>
      <c r="C29" s="435" t="s">
        <v>412</v>
      </c>
      <c r="D29" s="435" t="s">
        <v>247</v>
      </c>
      <c r="E29" s="435" t="s">
        <v>248</v>
      </c>
      <c r="F29" s="435" t="s">
        <v>249</v>
      </c>
      <c r="G29" s="435" t="s">
        <v>250</v>
      </c>
      <c r="H29" s="435" t="s">
        <v>251</v>
      </c>
      <c r="I29" s="435" t="s">
        <v>413</v>
      </c>
      <c r="J29" s="435" t="s">
        <v>252</v>
      </c>
      <c r="K29" s="432"/>
      <c r="L29" s="435" t="s">
        <v>253</v>
      </c>
      <c r="M29" s="435" t="s">
        <v>254</v>
      </c>
      <c r="N29" s="435" t="s">
        <v>255</v>
      </c>
      <c r="O29" s="435" t="s">
        <v>256</v>
      </c>
      <c r="P29" s="435" t="s">
        <v>257</v>
      </c>
      <c r="Q29" s="27"/>
      <c r="R29" s="27"/>
    </row>
    <row r="30" spans="1:18" ht="18.75" customHeight="1">
      <c r="A30" s="444"/>
      <c r="B30" s="445"/>
      <c r="C30" s="436"/>
      <c r="D30" s="436"/>
      <c r="E30" s="436"/>
      <c r="F30" s="436"/>
      <c r="G30" s="436"/>
      <c r="H30" s="436"/>
      <c r="I30" s="436"/>
      <c r="J30" s="436"/>
      <c r="K30" s="416"/>
      <c r="L30" s="436"/>
      <c r="M30" s="436"/>
      <c r="N30" s="436"/>
      <c r="O30" s="436"/>
      <c r="P30" s="436"/>
      <c r="Q30" s="27"/>
      <c r="R30" s="27"/>
    </row>
    <row r="31" spans="1:16" ht="18.75" customHeight="1">
      <c r="A31" s="429" t="s">
        <v>231</v>
      </c>
      <c r="B31" s="165" t="s">
        <v>232</v>
      </c>
      <c r="C31" s="182">
        <v>8570609</v>
      </c>
      <c r="D31" s="182">
        <f aca="true" t="shared" si="2" ref="D31:P31">SUM(D32:D39)</f>
        <v>3537711</v>
      </c>
      <c r="E31" s="182">
        <f t="shared" si="2"/>
        <v>1064623</v>
      </c>
      <c r="F31" s="182">
        <v>92850</v>
      </c>
      <c r="G31" s="182">
        <f t="shared" si="2"/>
        <v>216033</v>
      </c>
      <c r="H31" s="182">
        <v>1009382</v>
      </c>
      <c r="I31" s="182">
        <v>172850</v>
      </c>
      <c r="J31" s="437">
        <v>203368</v>
      </c>
      <c r="K31" s="437">
        <f t="shared" si="2"/>
        <v>0</v>
      </c>
      <c r="L31" s="182">
        <v>54895</v>
      </c>
      <c r="M31" s="182">
        <f t="shared" si="2"/>
        <v>100886</v>
      </c>
      <c r="N31" s="182">
        <v>65286</v>
      </c>
      <c r="O31" s="182">
        <v>890624</v>
      </c>
      <c r="P31" s="182">
        <f t="shared" si="2"/>
        <v>1162103</v>
      </c>
    </row>
    <row r="32" spans="1:16" ht="18.75" customHeight="1">
      <c r="A32" s="429"/>
      <c r="B32" s="35" t="s">
        <v>233</v>
      </c>
      <c r="C32" s="178">
        <f>SUM(D32:P32)</f>
        <v>34988</v>
      </c>
      <c r="D32" s="178">
        <v>3826</v>
      </c>
      <c r="E32" s="178">
        <v>2843</v>
      </c>
      <c r="F32" s="178">
        <v>2019</v>
      </c>
      <c r="G32" s="178">
        <v>1692</v>
      </c>
      <c r="H32" s="178">
        <v>9414</v>
      </c>
      <c r="I32" s="178">
        <v>1669</v>
      </c>
      <c r="J32" s="411">
        <v>2766</v>
      </c>
      <c r="K32" s="411"/>
      <c r="L32" s="178">
        <v>1566</v>
      </c>
      <c r="M32" s="178">
        <v>1120</v>
      </c>
      <c r="N32" s="178">
        <v>396</v>
      </c>
      <c r="O32" s="178">
        <v>506</v>
      </c>
      <c r="P32" s="178">
        <v>7171</v>
      </c>
    </row>
    <row r="33" spans="1:16" ht="18.75" customHeight="1">
      <c r="A33" s="429"/>
      <c r="B33" s="35" t="s">
        <v>234</v>
      </c>
      <c r="C33" s="178">
        <f aca="true" t="shared" si="3" ref="C33:C45">SUM(D33:P33)</f>
        <v>21065</v>
      </c>
      <c r="D33" s="178">
        <v>3271</v>
      </c>
      <c r="E33" s="178">
        <v>3083</v>
      </c>
      <c r="F33" s="178">
        <v>1051</v>
      </c>
      <c r="G33" s="178">
        <v>1150</v>
      </c>
      <c r="H33" s="178">
        <v>2836</v>
      </c>
      <c r="I33" s="178">
        <v>406</v>
      </c>
      <c r="J33" s="411">
        <v>1508</v>
      </c>
      <c r="K33" s="411"/>
      <c r="L33" s="178">
        <v>1155</v>
      </c>
      <c r="M33" s="178">
        <v>470</v>
      </c>
      <c r="N33" s="178">
        <v>395</v>
      </c>
      <c r="O33" s="178">
        <v>670</v>
      </c>
      <c r="P33" s="178">
        <v>5070</v>
      </c>
    </row>
    <row r="34" spans="1:16" ht="18.75" customHeight="1">
      <c r="A34" s="429"/>
      <c r="B34" s="35" t="s">
        <v>235</v>
      </c>
      <c r="C34" s="178">
        <f t="shared" si="3"/>
        <v>1099149</v>
      </c>
      <c r="D34" s="178">
        <v>55100</v>
      </c>
      <c r="E34" s="178">
        <v>235500</v>
      </c>
      <c r="F34" s="178">
        <v>5933</v>
      </c>
      <c r="G34" s="178">
        <v>39040</v>
      </c>
      <c r="H34" s="178">
        <v>145991</v>
      </c>
      <c r="I34" s="178">
        <v>26310</v>
      </c>
      <c r="J34" s="411">
        <v>15649</v>
      </c>
      <c r="K34" s="411"/>
      <c r="L34" s="178">
        <v>6459</v>
      </c>
      <c r="M34" s="178">
        <v>13987</v>
      </c>
      <c r="N34" s="178">
        <v>9903</v>
      </c>
      <c r="O34" s="178">
        <v>473993</v>
      </c>
      <c r="P34" s="178">
        <v>71284</v>
      </c>
    </row>
    <row r="35" spans="1:16" ht="18.75" customHeight="1">
      <c r="A35" s="429"/>
      <c r="B35" s="35" t="s">
        <v>236</v>
      </c>
      <c r="C35" s="178">
        <f t="shared" si="3"/>
        <v>2630325</v>
      </c>
      <c r="D35" s="178">
        <v>166119</v>
      </c>
      <c r="E35" s="178">
        <v>779715</v>
      </c>
      <c r="F35" s="178">
        <v>54065</v>
      </c>
      <c r="G35" s="178">
        <v>72719</v>
      </c>
      <c r="H35" s="178">
        <v>403965</v>
      </c>
      <c r="I35" s="178">
        <v>72644</v>
      </c>
      <c r="J35" s="411">
        <v>113584</v>
      </c>
      <c r="K35" s="411"/>
      <c r="L35" s="178">
        <v>26091</v>
      </c>
      <c r="M35" s="178">
        <v>40305</v>
      </c>
      <c r="N35" s="178">
        <v>28805</v>
      </c>
      <c r="O35" s="178">
        <v>319402</v>
      </c>
      <c r="P35" s="178">
        <v>552911</v>
      </c>
    </row>
    <row r="36" spans="1:16" ht="18.75" customHeight="1">
      <c r="A36" s="429"/>
      <c r="B36" s="35" t="s">
        <v>237</v>
      </c>
      <c r="C36" s="178">
        <f t="shared" si="3"/>
        <v>725</v>
      </c>
      <c r="D36" s="178">
        <v>139</v>
      </c>
      <c r="E36" s="178">
        <v>138</v>
      </c>
      <c r="F36" s="178">
        <v>14</v>
      </c>
      <c r="G36" s="178">
        <v>17</v>
      </c>
      <c r="H36" s="178">
        <v>156</v>
      </c>
      <c r="I36" s="178">
        <v>30</v>
      </c>
      <c r="J36" s="411">
        <v>105</v>
      </c>
      <c r="K36" s="411"/>
      <c r="L36" s="178">
        <v>17</v>
      </c>
      <c r="M36" s="178">
        <v>4</v>
      </c>
      <c r="N36" s="178">
        <v>21</v>
      </c>
      <c r="O36" s="178">
        <v>8</v>
      </c>
      <c r="P36" s="178">
        <v>76</v>
      </c>
    </row>
    <row r="37" spans="1:16" ht="18.75" customHeight="1">
      <c r="A37" s="429"/>
      <c r="B37" s="35" t="s">
        <v>238</v>
      </c>
      <c r="C37" s="178">
        <f t="shared" si="3"/>
        <v>189431</v>
      </c>
      <c r="D37" s="178">
        <v>11425</v>
      </c>
      <c r="E37" s="178">
        <v>1812</v>
      </c>
      <c r="F37" s="178">
        <v>7708</v>
      </c>
      <c r="G37" s="178">
        <v>8335</v>
      </c>
      <c r="H37" s="178">
        <v>69110</v>
      </c>
      <c r="I37" s="178">
        <v>11403</v>
      </c>
      <c r="J37" s="411">
        <v>13607</v>
      </c>
      <c r="K37" s="411"/>
      <c r="L37" s="178">
        <v>7760</v>
      </c>
      <c r="M37" s="178">
        <v>3850</v>
      </c>
      <c r="N37" s="178">
        <v>2378</v>
      </c>
      <c r="O37" s="178">
        <v>26913</v>
      </c>
      <c r="P37" s="178">
        <v>25130</v>
      </c>
    </row>
    <row r="38" spans="1:16" ht="18.75" customHeight="1">
      <c r="A38" s="429"/>
      <c r="B38" s="35" t="s">
        <v>239</v>
      </c>
      <c r="C38" s="178">
        <f t="shared" si="3"/>
        <v>4065742</v>
      </c>
      <c r="D38" s="178">
        <v>3123291</v>
      </c>
      <c r="E38" s="178">
        <v>21292</v>
      </c>
      <c r="F38" s="178">
        <v>15663</v>
      </c>
      <c r="G38" s="178">
        <v>69035</v>
      </c>
      <c r="H38" s="178">
        <v>263760</v>
      </c>
      <c r="I38" s="178">
        <v>44198</v>
      </c>
      <c r="J38" s="411">
        <v>31468</v>
      </c>
      <c r="K38" s="411"/>
      <c r="L38" s="178">
        <v>7811</v>
      </c>
      <c r="M38" s="178">
        <v>30607</v>
      </c>
      <c r="N38" s="178">
        <v>17153</v>
      </c>
      <c r="O38" s="178">
        <v>35202</v>
      </c>
      <c r="P38" s="178">
        <v>406262</v>
      </c>
    </row>
    <row r="39" spans="1:20" ht="18.75" customHeight="1">
      <c r="A39" s="430"/>
      <c r="B39" s="37" t="s">
        <v>240</v>
      </c>
      <c r="C39" s="179">
        <f t="shared" si="3"/>
        <v>529185</v>
      </c>
      <c r="D39" s="180">
        <v>174540</v>
      </c>
      <c r="E39" s="180">
        <v>20240</v>
      </c>
      <c r="F39" s="180">
        <v>6396</v>
      </c>
      <c r="G39" s="180">
        <v>24045</v>
      </c>
      <c r="H39" s="180">
        <v>114149</v>
      </c>
      <c r="I39" s="180">
        <v>16189</v>
      </c>
      <c r="J39" s="410">
        <v>24680</v>
      </c>
      <c r="K39" s="410"/>
      <c r="L39" s="180">
        <v>4037</v>
      </c>
      <c r="M39" s="180">
        <v>10543</v>
      </c>
      <c r="N39" s="180">
        <v>6236</v>
      </c>
      <c r="O39" s="180">
        <v>33931</v>
      </c>
      <c r="P39" s="180">
        <v>94199</v>
      </c>
      <c r="Q39" s="23"/>
      <c r="R39" s="23"/>
      <c r="S39" s="23"/>
      <c r="T39" s="23"/>
    </row>
    <row r="40" spans="1:20" s="29" customFormat="1" ht="18.75" customHeight="1">
      <c r="A40" s="383" t="s">
        <v>328</v>
      </c>
      <c r="B40" s="160" t="s">
        <v>232</v>
      </c>
      <c r="C40" s="182">
        <v>8570609</v>
      </c>
      <c r="D40" s="182">
        <f aca="true" t="shared" si="4" ref="D40:P40">SUM(D41:D45)</f>
        <v>3537711</v>
      </c>
      <c r="E40" s="182">
        <v>1064623</v>
      </c>
      <c r="F40" s="182">
        <v>92850</v>
      </c>
      <c r="G40" s="182">
        <f t="shared" si="4"/>
        <v>216033</v>
      </c>
      <c r="H40" s="182">
        <f t="shared" si="4"/>
        <v>1009382</v>
      </c>
      <c r="I40" s="182">
        <v>172850</v>
      </c>
      <c r="J40" s="437">
        <f t="shared" si="4"/>
        <v>203368</v>
      </c>
      <c r="K40" s="437">
        <f t="shared" si="4"/>
        <v>0</v>
      </c>
      <c r="L40" s="182">
        <v>54895</v>
      </c>
      <c r="M40" s="182">
        <v>100886</v>
      </c>
      <c r="N40" s="182">
        <f t="shared" si="4"/>
        <v>65286</v>
      </c>
      <c r="O40" s="182">
        <f t="shared" si="4"/>
        <v>890624</v>
      </c>
      <c r="P40" s="182">
        <f t="shared" si="4"/>
        <v>1162103</v>
      </c>
      <c r="Q40" s="38"/>
      <c r="R40" s="38"/>
      <c r="S40" s="38"/>
      <c r="T40" s="38"/>
    </row>
    <row r="41" spans="1:20" s="29" customFormat="1" ht="18.75" customHeight="1">
      <c r="A41" s="384"/>
      <c r="B41" s="30" t="s">
        <v>241</v>
      </c>
      <c r="C41" s="178">
        <f t="shared" si="3"/>
        <v>485062</v>
      </c>
      <c r="D41" s="178">
        <v>259162</v>
      </c>
      <c r="E41" s="178">
        <v>24570</v>
      </c>
      <c r="F41" s="178">
        <v>4267</v>
      </c>
      <c r="G41" s="178">
        <v>24867</v>
      </c>
      <c r="H41" s="178">
        <v>41469</v>
      </c>
      <c r="I41" s="178">
        <v>5508</v>
      </c>
      <c r="J41" s="409">
        <v>6126</v>
      </c>
      <c r="K41" s="409"/>
      <c r="L41" s="178">
        <v>3139</v>
      </c>
      <c r="M41" s="178">
        <v>6722</v>
      </c>
      <c r="N41" s="178">
        <v>3627</v>
      </c>
      <c r="O41" s="178">
        <v>35678</v>
      </c>
      <c r="P41" s="178">
        <v>69927</v>
      </c>
      <c r="Q41" s="28"/>
      <c r="R41" s="28"/>
      <c r="S41" s="28"/>
      <c r="T41" s="28"/>
    </row>
    <row r="42" spans="1:20" s="29" customFormat="1" ht="18.75" customHeight="1">
      <c r="A42" s="384"/>
      <c r="B42" s="30" t="s">
        <v>242</v>
      </c>
      <c r="C42" s="178">
        <f t="shared" si="3"/>
        <v>1246206</v>
      </c>
      <c r="D42" s="178">
        <v>366980</v>
      </c>
      <c r="E42" s="178">
        <v>156005</v>
      </c>
      <c r="F42" s="178">
        <v>14495</v>
      </c>
      <c r="G42" s="178">
        <v>72195</v>
      </c>
      <c r="H42" s="178">
        <v>194462</v>
      </c>
      <c r="I42" s="178">
        <v>28636</v>
      </c>
      <c r="J42" s="409">
        <v>43718</v>
      </c>
      <c r="K42" s="409"/>
      <c r="L42" s="178">
        <v>11057</v>
      </c>
      <c r="M42" s="178">
        <v>23687</v>
      </c>
      <c r="N42" s="178">
        <v>13070</v>
      </c>
      <c r="O42" s="178">
        <v>120044</v>
      </c>
      <c r="P42" s="178">
        <v>201857</v>
      </c>
      <c r="Q42" s="28"/>
      <c r="R42" s="28"/>
      <c r="S42" s="28"/>
      <c r="T42" s="28"/>
    </row>
    <row r="43" spans="1:20" s="29" customFormat="1" ht="18.75" customHeight="1">
      <c r="A43" s="384"/>
      <c r="B43" s="30" t="s">
        <v>243</v>
      </c>
      <c r="C43" s="178">
        <f t="shared" si="3"/>
        <v>931814</v>
      </c>
      <c r="D43" s="178">
        <v>311055</v>
      </c>
      <c r="E43" s="178">
        <v>107790</v>
      </c>
      <c r="F43" s="178">
        <v>18085</v>
      </c>
      <c r="G43" s="178">
        <v>34340</v>
      </c>
      <c r="H43" s="178">
        <v>131935</v>
      </c>
      <c r="I43" s="178">
        <v>15784</v>
      </c>
      <c r="J43" s="409">
        <v>24726</v>
      </c>
      <c r="K43" s="409"/>
      <c r="L43" s="178">
        <v>9709</v>
      </c>
      <c r="M43" s="178">
        <v>13590</v>
      </c>
      <c r="N43" s="178">
        <v>8747</v>
      </c>
      <c r="O43" s="178">
        <v>111551</v>
      </c>
      <c r="P43" s="178">
        <v>144502</v>
      </c>
      <c r="Q43" s="28"/>
      <c r="R43" s="28"/>
      <c r="S43" s="28"/>
      <c r="T43" s="28"/>
    </row>
    <row r="44" spans="1:20" s="29" customFormat="1" ht="18.75" customHeight="1">
      <c r="A44" s="384"/>
      <c r="B44" s="30" t="s">
        <v>244</v>
      </c>
      <c r="C44" s="178">
        <f t="shared" si="3"/>
        <v>1113607</v>
      </c>
      <c r="D44" s="178">
        <v>477371</v>
      </c>
      <c r="E44" s="178">
        <v>107455</v>
      </c>
      <c r="F44" s="178">
        <v>15096</v>
      </c>
      <c r="G44" s="178">
        <v>20922</v>
      </c>
      <c r="H44" s="178">
        <v>137614</v>
      </c>
      <c r="I44" s="178">
        <v>18901</v>
      </c>
      <c r="J44" s="409">
        <v>27038</v>
      </c>
      <c r="K44" s="409"/>
      <c r="L44" s="178">
        <v>8944</v>
      </c>
      <c r="M44" s="178">
        <v>15333</v>
      </c>
      <c r="N44" s="178">
        <v>8335</v>
      </c>
      <c r="O44" s="178">
        <v>138778</v>
      </c>
      <c r="P44" s="178">
        <v>137820</v>
      </c>
      <c r="Q44" s="28"/>
      <c r="R44" s="28"/>
      <c r="S44" s="28"/>
      <c r="T44" s="28"/>
    </row>
    <row r="45" spans="1:20" s="29" customFormat="1" ht="18.75" customHeight="1">
      <c r="A45" s="385"/>
      <c r="B45" s="31" t="s">
        <v>245</v>
      </c>
      <c r="C45" s="179">
        <f t="shared" si="3"/>
        <v>4793923</v>
      </c>
      <c r="D45" s="180">
        <v>2123143</v>
      </c>
      <c r="E45" s="180">
        <v>668804</v>
      </c>
      <c r="F45" s="180">
        <v>40906</v>
      </c>
      <c r="G45" s="180">
        <v>63709</v>
      </c>
      <c r="H45" s="180">
        <v>503902</v>
      </c>
      <c r="I45" s="180">
        <v>104020</v>
      </c>
      <c r="J45" s="410">
        <v>101760</v>
      </c>
      <c r="K45" s="410"/>
      <c r="L45" s="180">
        <v>22047</v>
      </c>
      <c r="M45" s="180">
        <v>41555</v>
      </c>
      <c r="N45" s="180">
        <v>31507</v>
      </c>
      <c r="O45" s="180">
        <v>484573</v>
      </c>
      <c r="P45" s="180">
        <v>607997</v>
      </c>
      <c r="Q45" s="28"/>
      <c r="R45" s="28"/>
      <c r="S45" s="28"/>
      <c r="T45" s="28"/>
    </row>
    <row r="46" spans="1:20" ht="18.75" customHeight="1">
      <c r="A46" s="22" t="s">
        <v>246</v>
      </c>
      <c r="Q46" s="23"/>
      <c r="R46" s="23"/>
      <c r="S46" s="23"/>
      <c r="T46" s="23"/>
    </row>
    <row r="47" spans="17:20" ht="18.75" customHeight="1">
      <c r="Q47" s="23"/>
      <c r="R47" s="23"/>
      <c r="S47" s="23"/>
      <c r="T47" s="23"/>
    </row>
    <row r="48" spans="17:20" ht="18.75" customHeight="1">
      <c r="Q48" s="23"/>
      <c r="R48" s="23"/>
      <c r="S48" s="23"/>
      <c r="T48" s="23"/>
    </row>
    <row r="50" spans="1:20" ht="18.75" customHeight="1">
      <c r="A50" s="406" t="s">
        <v>424</v>
      </c>
      <c r="B50" s="406"/>
      <c r="C50" s="406"/>
      <c r="D50" s="406"/>
      <c r="E50" s="406"/>
      <c r="F50" s="406"/>
      <c r="G50" s="406"/>
      <c r="H50" s="406"/>
      <c r="J50" s="406" t="s">
        <v>425</v>
      </c>
      <c r="K50" s="406"/>
      <c r="L50" s="406"/>
      <c r="M50" s="406"/>
      <c r="N50" s="406"/>
      <c r="O50" s="406"/>
      <c r="P50" s="406"/>
      <c r="Q50" s="406"/>
      <c r="R50" s="406"/>
      <c r="S50" s="62"/>
      <c r="T50" s="62"/>
    </row>
    <row r="51" spans="3:19" ht="18.75" customHeight="1" thickBot="1">
      <c r="C51" s="24"/>
      <c r="D51" s="24"/>
      <c r="E51" s="24"/>
      <c r="F51" s="24"/>
      <c r="G51" s="24"/>
      <c r="H51" s="25" t="s">
        <v>217</v>
      </c>
      <c r="I51" s="23"/>
      <c r="J51" s="24"/>
      <c r="K51" s="24"/>
      <c r="L51" s="24"/>
      <c r="M51" s="24"/>
      <c r="N51" s="24"/>
      <c r="O51" s="24"/>
      <c r="P51" s="24"/>
      <c r="Q51" s="24"/>
      <c r="R51" s="25" t="s">
        <v>217</v>
      </c>
      <c r="S51" s="23"/>
    </row>
    <row r="52" spans="1:20" ht="18.75" customHeight="1">
      <c r="A52" s="431" t="s">
        <v>421</v>
      </c>
      <c r="B52" s="432"/>
      <c r="C52" s="433" t="s">
        <v>412</v>
      </c>
      <c r="D52" s="433" t="s">
        <v>414</v>
      </c>
      <c r="E52" s="433" t="s">
        <v>415</v>
      </c>
      <c r="F52" s="435" t="s">
        <v>416</v>
      </c>
      <c r="G52" s="435" t="s">
        <v>258</v>
      </c>
      <c r="H52" s="435" t="s">
        <v>259</v>
      </c>
      <c r="I52" s="23"/>
      <c r="J52" s="412" t="s">
        <v>420</v>
      </c>
      <c r="K52" s="412"/>
      <c r="L52" s="412"/>
      <c r="M52" s="415"/>
      <c r="N52" s="407" t="s">
        <v>417</v>
      </c>
      <c r="O52" s="407" t="s">
        <v>418</v>
      </c>
      <c r="P52" s="414" t="s">
        <v>416</v>
      </c>
      <c r="Q52" s="414" t="s">
        <v>419</v>
      </c>
      <c r="R52" s="412" t="s">
        <v>259</v>
      </c>
      <c r="S52" s="23"/>
      <c r="T52" s="23"/>
    </row>
    <row r="53" spans="1:20" ht="18.75" customHeight="1">
      <c r="A53" s="413"/>
      <c r="B53" s="416"/>
      <c r="C53" s="434"/>
      <c r="D53" s="434"/>
      <c r="E53" s="434"/>
      <c r="F53" s="436"/>
      <c r="G53" s="436"/>
      <c r="H53" s="436"/>
      <c r="I53" s="23"/>
      <c r="J53" s="413"/>
      <c r="K53" s="413"/>
      <c r="L53" s="413"/>
      <c r="M53" s="416"/>
      <c r="N53" s="408"/>
      <c r="O53" s="408"/>
      <c r="P53" s="408"/>
      <c r="Q53" s="408"/>
      <c r="R53" s="413"/>
      <c r="S53" s="23"/>
      <c r="T53" s="23"/>
    </row>
    <row r="54" spans="1:18" ht="18.75" customHeight="1">
      <c r="A54" s="429" t="s">
        <v>355</v>
      </c>
      <c r="B54" s="165" t="s">
        <v>232</v>
      </c>
      <c r="C54" s="188">
        <v>301099</v>
      </c>
      <c r="D54" s="189">
        <f>SUM(D55:D62)</f>
        <v>43432</v>
      </c>
      <c r="E54" s="189">
        <f>SUM(E55:E62)</f>
        <v>71726</v>
      </c>
      <c r="F54" s="189">
        <f>SUM(F55:F62)</f>
        <v>21652</v>
      </c>
      <c r="G54" s="189">
        <v>45498</v>
      </c>
      <c r="H54" s="189">
        <f>SUM(H55:H62)</f>
        <v>118793</v>
      </c>
      <c r="J54" s="429" t="s">
        <v>355</v>
      </c>
      <c r="K54" s="417" t="s">
        <v>232</v>
      </c>
      <c r="L54" s="418"/>
      <c r="M54" s="419"/>
      <c r="N54" s="192">
        <v>238827</v>
      </c>
      <c r="O54" s="193">
        <v>47867</v>
      </c>
      <c r="P54" s="182">
        <f>SUM(P55:P62)</f>
        <v>15061</v>
      </c>
      <c r="Q54" s="182">
        <f>SUM(Q55:Q62)</f>
        <v>44003</v>
      </c>
      <c r="R54" s="182">
        <v>131897</v>
      </c>
    </row>
    <row r="55" spans="1:18" ht="18.75" customHeight="1">
      <c r="A55" s="429"/>
      <c r="B55" s="35" t="s">
        <v>233</v>
      </c>
      <c r="C55" s="183">
        <f>SUM(D55:H55)</f>
        <v>3779</v>
      </c>
      <c r="D55" s="181" t="s">
        <v>371</v>
      </c>
      <c r="E55" s="184">
        <v>1428</v>
      </c>
      <c r="F55" s="184">
        <v>78</v>
      </c>
      <c r="G55" s="184">
        <v>1086</v>
      </c>
      <c r="H55" s="184">
        <v>1187</v>
      </c>
      <c r="J55" s="429"/>
      <c r="K55" s="423" t="s">
        <v>233</v>
      </c>
      <c r="L55" s="424"/>
      <c r="M55" s="425"/>
      <c r="N55" s="191">
        <f>SUM(O55:R55)</f>
        <v>2766</v>
      </c>
      <c r="O55" s="181">
        <v>263</v>
      </c>
      <c r="P55" s="178">
        <v>75</v>
      </c>
      <c r="Q55" s="178">
        <v>1290</v>
      </c>
      <c r="R55" s="178">
        <v>1138</v>
      </c>
    </row>
    <row r="56" spans="1:18" ht="18.75" customHeight="1">
      <c r="A56" s="429"/>
      <c r="B56" s="35" t="s">
        <v>234</v>
      </c>
      <c r="C56" s="183">
        <f aca="true" t="shared" si="5" ref="C56:C62">SUM(D56:H56)</f>
        <v>2129</v>
      </c>
      <c r="D56" s="184">
        <v>300</v>
      </c>
      <c r="E56" s="184">
        <v>117</v>
      </c>
      <c r="F56" s="184">
        <v>149</v>
      </c>
      <c r="G56" s="184">
        <v>306</v>
      </c>
      <c r="H56" s="184">
        <v>1257</v>
      </c>
      <c r="J56" s="429"/>
      <c r="K56" s="423" t="s">
        <v>234</v>
      </c>
      <c r="L56" s="424"/>
      <c r="M56" s="425"/>
      <c r="N56" s="191">
        <f aca="true" t="shared" si="6" ref="N56:N71">SUM(O56:R56)</f>
        <v>1622</v>
      </c>
      <c r="O56" s="181">
        <v>65</v>
      </c>
      <c r="P56" s="178">
        <v>48</v>
      </c>
      <c r="Q56" s="178">
        <v>303</v>
      </c>
      <c r="R56" s="178">
        <v>1206</v>
      </c>
    </row>
    <row r="57" spans="1:18" ht="18.75" customHeight="1">
      <c r="A57" s="429"/>
      <c r="B57" s="35" t="s">
        <v>235</v>
      </c>
      <c r="C57" s="183">
        <f t="shared" si="5"/>
        <v>34146</v>
      </c>
      <c r="D57" s="184">
        <v>5805</v>
      </c>
      <c r="E57" s="184">
        <v>10646</v>
      </c>
      <c r="F57" s="184">
        <v>554</v>
      </c>
      <c r="G57" s="184">
        <v>8858</v>
      </c>
      <c r="H57" s="184">
        <v>8283</v>
      </c>
      <c r="J57" s="429"/>
      <c r="K57" s="423" t="s">
        <v>235</v>
      </c>
      <c r="L57" s="424"/>
      <c r="M57" s="425"/>
      <c r="N57" s="191">
        <f t="shared" si="6"/>
        <v>16575</v>
      </c>
      <c r="O57" s="181">
        <v>2936</v>
      </c>
      <c r="P57" s="178">
        <v>450</v>
      </c>
      <c r="Q57" s="178">
        <v>6249</v>
      </c>
      <c r="R57" s="178">
        <v>6940</v>
      </c>
    </row>
    <row r="58" spans="1:18" ht="18.75" customHeight="1">
      <c r="A58" s="429"/>
      <c r="B58" s="35" t="s">
        <v>236</v>
      </c>
      <c r="C58" s="183">
        <f t="shared" si="5"/>
        <v>123739</v>
      </c>
      <c r="D58" s="184">
        <v>15732</v>
      </c>
      <c r="E58" s="184">
        <v>23247</v>
      </c>
      <c r="F58" s="184">
        <v>3716</v>
      </c>
      <c r="G58" s="184">
        <v>7024</v>
      </c>
      <c r="H58" s="184">
        <v>74020</v>
      </c>
      <c r="J58" s="429"/>
      <c r="K58" s="423" t="s">
        <v>236</v>
      </c>
      <c r="L58" s="424"/>
      <c r="M58" s="425"/>
      <c r="N58" s="191">
        <f t="shared" si="6"/>
        <v>129807</v>
      </c>
      <c r="O58" s="181">
        <v>25314</v>
      </c>
      <c r="P58" s="178">
        <v>4127</v>
      </c>
      <c r="Q58" s="178">
        <v>10362</v>
      </c>
      <c r="R58" s="178">
        <v>90004</v>
      </c>
    </row>
    <row r="59" spans="1:18" ht="18.75" customHeight="1">
      <c r="A59" s="429"/>
      <c r="B59" s="35" t="s">
        <v>237</v>
      </c>
      <c r="C59" s="183">
        <f t="shared" si="5"/>
        <v>14077</v>
      </c>
      <c r="D59" s="184">
        <v>328</v>
      </c>
      <c r="E59" s="184">
        <v>453</v>
      </c>
      <c r="F59" s="184">
        <v>9935</v>
      </c>
      <c r="G59" s="184">
        <v>216</v>
      </c>
      <c r="H59" s="184">
        <v>3145</v>
      </c>
      <c r="J59" s="429"/>
      <c r="K59" s="423" t="s">
        <v>237</v>
      </c>
      <c r="L59" s="424"/>
      <c r="M59" s="425"/>
      <c r="N59" s="191">
        <f t="shared" si="6"/>
        <v>10621</v>
      </c>
      <c r="O59" s="181">
        <v>350</v>
      </c>
      <c r="P59" s="178">
        <v>6186</v>
      </c>
      <c r="Q59" s="178">
        <v>170</v>
      </c>
      <c r="R59" s="178">
        <v>3915</v>
      </c>
    </row>
    <row r="60" spans="1:18" ht="18.75" customHeight="1">
      <c r="A60" s="429"/>
      <c r="B60" s="35" t="s">
        <v>238</v>
      </c>
      <c r="C60" s="183">
        <f t="shared" si="5"/>
        <v>18349</v>
      </c>
      <c r="D60" s="184">
        <v>816</v>
      </c>
      <c r="E60" s="184">
        <v>5193</v>
      </c>
      <c r="F60" s="184">
        <v>635</v>
      </c>
      <c r="G60" s="184">
        <v>8571</v>
      </c>
      <c r="H60" s="184">
        <v>3134</v>
      </c>
      <c r="J60" s="429"/>
      <c r="K60" s="423" t="s">
        <v>238</v>
      </c>
      <c r="L60" s="424"/>
      <c r="M60" s="425"/>
      <c r="N60" s="191">
        <f t="shared" si="6"/>
        <v>16123</v>
      </c>
      <c r="O60" s="181">
        <v>1843</v>
      </c>
      <c r="P60" s="178">
        <v>345</v>
      </c>
      <c r="Q60" s="178">
        <v>10016</v>
      </c>
      <c r="R60" s="178">
        <v>3919</v>
      </c>
    </row>
    <row r="61" spans="1:18" ht="18.75" customHeight="1">
      <c r="A61" s="429"/>
      <c r="B61" s="35" t="s">
        <v>239</v>
      </c>
      <c r="C61" s="183">
        <f t="shared" si="5"/>
        <v>63971</v>
      </c>
      <c r="D61" s="184">
        <v>10563</v>
      </c>
      <c r="E61" s="184">
        <v>24298</v>
      </c>
      <c r="F61" s="184">
        <v>4882</v>
      </c>
      <c r="G61" s="184">
        <v>11445</v>
      </c>
      <c r="H61" s="184">
        <v>12783</v>
      </c>
      <c r="J61" s="429"/>
      <c r="K61" s="423" t="s">
        <v>239</v>
      </c>
      <c r="L61" s="424"/>
      <c r="M61" s="425"/>
      <c r="N61" s="191">
        <f t="shared" si="6"/>
        <v>35124</v>
      </c>
      <c r="O61" s="181">
        <v>11234</v>
      </c>
      <c r="P61" s="178">
        <v>2827</v>
      </c>
      <c r="Q61" s="178">
        <v>10527</v>
      </c>
      <c r="R61" s="178">
        <v>10536</v>
      </c>
    </row>
    <row r="62" spans="1:18" ht="18.75" customHeight="1">
      <c r="A62" s="430"/>
      <c r="B62" s="37" t="s">
        <v>240</v>
      </c>
      <c r="C62" s="183">
        <f t="shared" si="5"/>
        <v>40910</v>
      </c>
      <c r="D62" s="185">
        <v>9888</v>
      </c>
      <c r="E62" s="185">
        <v>6344</v>
      </c>
      <c r="F62" s="185">
        <v>1703</v>
      </c>
      <c r="G62" s="185">
        <v>7991</v>
      </c>
      <c r="H62" s="185">
        <v>14984</v>
      </c>
      <c r="J62" s="430"/>
      <c r="K62" s="420" t="s">
        <v>240</v>
      </c>
      <c r="L62" s="421"/>
      <c r="M62" s="422"/>
      <c r="N62" s="179">
        <f t="shared" si="6"/>
        <v>26190</v>
      </c>
      <c r="O62" s="180">
        <v>5861</v>
      </c>
      <c r="P62" s="180">
        <v>1003</v>
      </c>
      <c r="Q62" s="180">
        <v>5086</v>
      </c>
      <c r="R62" s="180">
        <v>14240</v>
      </c>
    </row>
    <row r="63" spans="1:18" ht="18.75" customHeight="1">
      <c r="A63" s="429" t="s">
        <v>260</v>
      </c>
      <c r="B63" s="165" t="s">
        <v>261</v>
      </c>
      <c r="C63" s="190">
        <v>265455</v>
      </c>
      <c r="D63" s="156">
        <f>SUM(D64:D71)</f>
        <v>42756</v>
      </c>
      <c r="E63" s="156">
        <v>67370</v>
      </c>
      <c r="F63" s="156">
        <f>SUM(F64:F71)</f>
        <v>7876</v>
      </c>
      <c r="G63" s="156">
        <v>44359</v>
      </c>
      <c r="H63" s="156">
        <v>103094</v>
      </c>
      <c r="J63" s="429" t="s">
        <v>260</v>
      </c>
      <c r="K63" s="426" t="s">
        <v>261</v>
      </c>
      <c r="L63" s="427"/>
      <c r="M63" s="428"/>
      <c r="N63" s="192">
        <v>208516</v>
      </c>
      <c r="O63" s="193">
        <f>SUM(O64:O71)</f>
        <v>43616</v>
      </c>
      <c r="P63" s="182">
        <f>SUM(P64:P71)</f>
        <v>6935</v>
      </c>
      <c r="Q63" s="182">
        <v>41861</v>
      </c>
      <c r="R63" s="182">
        <v>116105</v>
      </c>
    </row>
    <row r="64" spans="1:18" ht="18.75" customHeight="1">
      <c r="A64" s="429"/>
      <c r="B64" s="35" t="s">
        <v>233</v>
      </c>
      <c r="C64" s="186">
        <f>SUM(D64:H64)</f>
        <v>3779</v>
      </c>
      <c r="D64" s="181" t="s">
        <v>371</v>
      </c>
      <c r="E64" s="184">
        <v>1428</v>
      </c>
      <c r="F64" s="184">
        <v>78</v>
      </c>
      <c r="G64" s="184">
        <v>1086</v>
      </c>
      <c r="H64" s="184">
        <v>1187</v>
      </c>
      <c r="J64" s="429"/>
      <c r="K64" s="423" t="s">
        <v>233</v>
      </c>
      <c r="L64" s="424"/>
      <c r="M64" s="425"/>
      <c r="N64" s="191">
        <f t="shared" si="6"/>
        <v>2766</v>
      </c>
      <c r="O64" s="181">
        <v>263</v>
      </c>
      <c r="P64" s="178">
        <v>75</v>
      </c>
      <c r="Q64" s="178">
        <v>1290</v>
      </c>
      <c r="R64" s="178">
        <v>1138</v>
      </c>
    </row>
    <row r="65" spans="1:18" ht="18.75" customHeight="1">
      <c r="A65" s="429"/>
      <c r="B65" s="35" t="s">
        <v>234</v>
      </c>
      <c r="C65" s="186">
        <f aca="true" t="shared" si="7" ref="C65:C71">SUM(D65:H65)</f>
        <v>2129</v>
      </c>
      <c r="D65" s="181">
        <v>300</v>
      </c>
      <c r="E65" s="184">
        <v>117</v>
      </c>
      <c r="F65" s="184">
        <v>149</v>
      </c>
      <c r="G65" s="184">
        <v>306</v>
      </c>
      <c r="H65" s="184">
        <v>1257</v>
      </c>
      <c r="J65" s="429"/>
      <c r="K65" s="423" t="s">
        <v>234</v>
      </c>
      <c r="L65" s="424"/>
      <c r="M65" s="425"/>
      <c r="N65" s="191">
        <f t="shared" si="6"/>
        <v>1622</v>
      </c>
      <c r="O65" s="181">
        <v>65</v>
      </c>
      <c r="P65" s="178">
        <v>48</v>
      </c>
      <c r="Q65" s="178">
        <v>303</v>
      </c>
      <c r="R65" s="178">
        <v>1206</v>
      </c>
    </row>
    <row r="66" spans="1:18" ht="18.75" customHeight="1">
      <c r="A66" s="429"/>
      <c r="B66" s="35" t="s">
        <v>235</v>
      </c>
      <c r="C66" s="186">
        <f t="shared" si="7"/>
        <v>32807</v>
      </c>
      <c r="D66" s="181">
        <v>5805</v>
      </c>
      <c r="E66" s="184">
        <v>10271</v>
      </c>
      <c r="F66" s="184">
        <v>551</v>
      </c>
      <c r="G66" s="184">
        <v>8426</v>
      </c>
      <c r="H66" s="184">
        <v>7754</v>
      </c>
      <c r="J66" s="429"/>
      <c r="K66" s="423" t="s">
        <v>235</v>
      </c>
      <c r="L66" s="424"/>
      <c r="M66" s="425"/>
      <c r="N66" s="191">
        <f t="shared" si="6"/>
        <v>16298</v>
      </c>
      <c r="O66" s="181">
        <v>2893</v>
      </c>
      <c r="P66" s="178">
        <v>271</v>
      </c>
      <c r="Q66" s="178">
        <v>6216</v>
      </c>
      <c r="R66" s="178">
        <v>6918</v>
      </c>
    </row>
    <row r="67" spans="1:18" ht="18.75" customHeight="1">
      <c r="A67" s="429"/>
      <c r="B67" s="35" t="s">
        <v>236</v>
      </c>
      <c r="C67" s="186">
        <f t="shared" si="7"/>
        <v>111554</v>
      </c>
      <c r="D67" s="181">
        <v>15576</v>
      </c>
      <c r="E67" s="184">
        <v>21599</v>
      </c>
      <c r="F67" s="184">
        <v>3323</v>
      </c>
      <c r="G67" s="184">
        <v>6994</v>
      </c>
      <c r="H67" s="184">
        <v>64062</v>
      </c>
      <c r="J67" s="429"/>
      <c r="K67" s="423" t="s">
        <v>236</v>
      </c>
      <c r="L67" s="424"/>
      <c r="M67" s="425"/>
      <c r="N67" s="191">
        <f t="shared" si="6"/>
        <v>116670</v>
      </c>
      <c r="O67" s="181">
        <v>23026</v>
      </c>
      <c r="P67" s="178">
        <v>3721</v>
      </c>
      <c r="Q67" s="178">
        <v>10276</v>
      </c>
      <c r="R67" s="178">
        <v>79647</v>
      </c>
    </row>
    <row r="68" spans="1:18" ht="18.75" customHeight="1">
      <c r="A68" s="429"/>
      <c r="B68" s="35" t="s">
        <v>237</v>
      </c>
      <c r="C68" s="186">
        <f t="shared" si="7"/>
        <v>208</v>
      </c>
      <c r="D68" s="181" t="s">
        <v>371</v>
      </c>
      <c r="E68" s="184">
        <v>6</v>
      </c>
      <c r="F68" s="181" t="s">
        <v>371</v>
      </c>
      <c r="G68" s="184">
        <v>1</v>
      </c>
      <c r="H68" s="184">
        <v>201</v>
      </c>
      <c r="J68" s="429"/>
      <c r="K68" s="423" t="s">
        <v>237</v>
      </c>
      <c r="L68" s="424"/>
      <c r="M68" s="425"/>
      <c r="N68" s="191">
        <f t="shared" si="6"/>
        <v>105</v>
      </c>
      <c r="O68" s="181">
        <v>4</v>
      </c>
      <c r="P68" s="178">
        <v>2</v>
      </c>
      <c r="Q68" s="178">
        <v>2</v>
      </c>
      <c r="R68" s="178">
        <v>97</v>
      </c>
    </row>
    <row r="69" spans="1:18" ht="18.75" customHeight="1">
      <c r="A69" s="429"/>
      <c r="B69" s="35" t="s">
        <v>238</v>
      </c>
      <c r="C69" s="186">
        <f t="shared" si="7"/>
        <v>17223</v>
      </c>
      <c r="D69" s="184">
        <v>816</v>
      </c>
      <c r="E69" s="184">
        <v>4445</v>
      </c>
      <c r="F69" s="184">
        <v>543</v>
      </c>
      <c r="G69" s="184">
        <v>8298</v>
      </c>
      <c r="H69" s="184">
        <v>3121</v>
      </c>
      <c r="J69" s="429"/>
      <c r="K69" s="423" t="s">
        <v>238</v>
      </c>
      <c r="L69" s="424"/>
      <c r="M69" s="425"/>
      <c r="N69" s="191">
        <f t="shared" si="6"/>
        <v>13957</v>
      </c>
      <c r="O69" s="181">
        <v>1297</v>
      </c>
      <c r="P69" s="178">
        <v>217</v>
      </c>
      <c r="Q69" s="178">
        <v>8594</v>
      </c>
      <c r="R69" s="178">
        <v>3849</v>
      </c>
    </row>
    <row r="70" spans="1:18" ht="18.75" customHeight="1">
      <c r="A70" s="429"/>
      <c r="B70" s="35" t="s">
        <v>239</v>
      </c>
      <c r="C70" s="186">
        <f t="shared" si="7"/>
        <v>58212</v>
      </c>
      <c r="D70" s="184">
        <v>10386</v>
      </c>
      <c r="E70" s="184">
        <v>23182</v>
      </c>
      <c r="F70" s="184">
        <v>1675</v>
      </c>
      <c r="G70" s="184">
        <v>11361</v>
      </c>
      <c r="H70" s="184">
        <v>11608</v>
      </c>
      <c r="J70" s="429"/>
      <c r="K70" s="423" t="s">
        <v>239</v>
      </c>
      <c r="L70" s="424"/>
      <c r="M70" s="425"/>
      <c r="N70" s="191">
        <f t="shared" si="6"/>
        <v>31994</v>
      </c>
      <c r="O70" s="181">
        <v>10587</v>
      </c>
      <c r="P70" s="181">
        <v>1631</v>
      </c>
      <c r="Q70" s="181">
        <v>10139</v>
      </c>
      <c r="R70" s="181">
        <v>9637</v>
      </c>
    </row>
    <row r="71" spans="1:18" ht="18.75" customHeight="1">
      <c r="A71" s="430"/>
      <c r="B71" s="37" t="s">
        <v>240</v>
      </c>
      <c r="C71" s="187">
        <f t="shared" si="7"/>
        <v>39544</v>
      </c>
      <c r="D71" s="185">
        <v>9873</v>
      </c>
      <c r="E71" s="185">
        <v>6321</v>
      </c>
      <c r="F71" s="185">
        <v>1557</v>
      </c>
      <c r="G71" s="185">
        <v>7888</v>
      </c>
      <c r="H71" s="185">
        <v>13905</v>
      </c>
      <c r="J71" s="430"/>
      <c r="K71" s="420" t="s">
        <v>240</v>
      </c>
      <c r="L71" s="421"/>
      <c r="M71" s="422"/>
      <c r="N71" s="179">
        <f t="shared" si="6"/>
        <v>25103</v>
      </c>
      <c r="O71" s="180">
        <v>5481</v>
      </c>
      <c r="P71" s="180">
        <v>970</v>
      </c>
      <c r="Q71" s="180">
        <v>5040</v>
      </c>
      <c r="R71" s="180">
        <v>13612</v>
      </c>
    </row>
    <row r="72" spans="1:10" ht="18.75" customHeight="1">
      <c r="A72" s="22" t="s">
        <v>262</v>
      </c>
      <c r="J72" s="22" t="s">
        <v>246</v>
      </c>
    </row>
    <row r="73" ht="18.75" customHeight="1">
      <c r="A73" s="22" t="s">
        <v>246</v>
      </c>
    </row>
  </sheetData>
  <sheetProtection/>
  <mergeCells count="105">
    <mergeCell ref="A3:T3"/>
    <mergeCell ref="A27:P27"/>
    <mergeCell ref="A50:H50"/>
    <mergeCell ref="J19:K19"/>
    <mergeCell ref="J20:K20"/>
    <mergeCell ref="J21:K21"/>
    <mergeCell ref="J22:K22"/>
    <mergeCell ref="J15:K15"/>
    <mergeCell ref="J16:K16"/>
    <mergeCell ref="J17:K17"/>
    <mergeCell ref="A40:A45"/>
    <mergeCell ref="H29:H30"/>
    <mergeCell ref="I29:I30"/>
    <mergeCell ref="E6:E7"/>
    <mergeCell ref="F6:F7"/>
    <mergeCell ref="G6:G7"/>
    <mergeCell ref="A8:A16"/>
    <mergeCell ref="D5:D7"/>
    <mergeCell ref="F29:F30"/>
    <mergeCell ref="G29:G30"/>
    <mergeCell ref="J11:K11"/>
    <mergeCell ref="J12:K12"/>
    <mergeCell ref="J13:K13"/>
    <mergeCell ref="J14:K14"/>
    <mergeCell ref="E29:E30"/>
    <mergeCell ref="M5:M7"/>
    <mergeCell ref="J9:K9"/>
    <mergeCell ref="J10:K10"/>
    <mergeCell ref="I5:I7"/>
    <mergeCell ref="J8:K8"/>
    <mergeCell ref="H6:H7"/>
    <mergeCell ref="A31:A39"/>
    <mergeCell ref="A29:B30"/>
    <mergeCell ref="C29:C30"/>
    <mergeCell ref="D29:D30"/>
    <mergeCell ref="J31:K31"/>
    <mergeCell ref="A17:A22"/>
    <mergeCell ref="A5:B7"/>
    <mergeCell ref="C5:C7"/>
    <mergeCell ref="J18:K18"/>
    <mergeCell ref="P29:P30"/>
    <mergeCell ref="S5:S7"/>
    <mergeCell ref="T5:T7"/>
    <mergeCell ref="J5:K7"/>
    <mergeCell ref="O5:O7"/>
    <mergeCell ref="P5:P7"/>
    <mergeCell ref="Q5:Q7"/>
    <mergeCell ref="R5:R7"/>
    <mergeCell ref="L5:L7"/>
    <mergeCell ref="N6:N7"/>
    <mergeCell ref="H52:H53"/>
    <mergeCell ref="M29:M30"/>
    <mergeCell ref="N29:N30"/>
    <mergeCell ref="O29:O30"/>
    <mergeCell ref="J29:K30"/>
    <mergeCell ref="L29:L30"/>
    <mergeCell ref="J39:K39"/>
    <mergeCell ref="J40:K40"/>
    <mergeCell ref="J41:K41"/>
    <mergeCell ref="J42:K42"/>
    <mergeCell ref="A63:A71"/>
    <mergeCell ref="J54:J62"/>
    <mergeCell ref="J63:J71"/>
    <mergeCell ref="A52:B53"/>
    <mergeCell ref="A54:A62"/>
    <mergeCell ref="C52:C53"/>
    <mergeCell ref="D52:D53"/>
    <mergeCell ref="E52:E53"/>
    <mergeCell ref="F52:F53"/>
    <mergeCell ref="G52:G53"/>
    <mergeCell ref="K62:M62"/>
    <mergeCell ref="K63:M63"/>
    <mergeCell ref="K70:M70"/>
    <mergeCell ref="K64:M64"/>
    <mergeCell ref="K65:M65"/>
    <mergeCell ref="K66:M66"/>
    <mergeCell ref="K69:M69"/>
    <mergeCell ref="K67:M67"/>
    <mergeCell ref="K68:M68"/>
    <mergeCell ref="K54:M54"/>
    <mergeCell ref="K71:M71"/>
    <mergeCell ref="Q52:Q53"/>
    <mergeCell ref="K55:M55"/>
    <mergeCell ref="K56:M56"/>
    <mergeCell ref="K57:M57"/>
    <mergeCell ref="K58:M58"/>
    <mergeCell ref="K59:M59"/>
    <mergeCell ref="K60:M60"/>
    <mergeCell ref="K61:M61"/>
    <mergeCell ref="J32:K32"/>
    <mergeCell ref="J33:K33"/>
    <mergeCell ref="J34:K34"/>
    <mergeCell ref="J35:K35"/>
    <mergeCell ref="R52:R53"/>
    <mergeCell ref="P52:P53"/>
    <mergeCell ref="J36:K36"/>
    <mergeCell ref="J37:K37"/>
    <mergeCell ref="J38:K38"/>
    <mergeCell ref="J52:M53"/>
    <mergeCell ref="J50:R50"/>
    <mergeCell ref="N52:N53"/>
    <mergeCell ref="O52:O53"/>
    <mergeCell ref="J43:K43"/>
    <mergeCell ref="J44:K44"/>
    <mergeCell ref="J45:K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55" r:id="rId1"/>
  <ignoredErrors>
    <ignoredError sqref="C8:F8 I8 N8:O8 Q8:S8 G8:H8 J8:M8 D31:E31 E54:F54 P54:Q54 G31 K31 M31 P31 H5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2013-06-11T02:51:13Z</cp:lastPrinted>
  <dcterms:created xsi:type="dcterms:W3CDTF">1998-06-25T06:40:11Z</dcterms:created>
  <dcterms:modified xsi:type="dcterms:W3CDTF">2013-06-11T02:52:05Z</dcterms:modified>
  <cp:category/>
  <cp:version/>
  <cp:contentType/>
  <cp:contentStatus/>
</cp:coreProperties>
</file>