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521" windowWidth="15330" windowHeight="5370" activeTab="6"/>
  </bookViews>
  <sheets>
    <sheet name="116" sheetId="1" r:id="rId1"/>
    <sheet name="118" sheetId="2" r:id="rId2"/>
    <sheet name="120" sheetId="3" r:id="rId3"/>
    <sheet name="122" sheetId="4" r:id="rId4"/>
    <sheet name="124" sheetId="5" r:id="rId5"/>
    <sheet name="126" sheetId="6" r:id="rId6"/>
    <sheet name="128" sheetId="7" r:id="rId7"/>
    <sheet name="130" sheetId="8" r:id="rId8"/>
  </sheets>
  <definedNames>
    <definedName name="_xlnm.Print_Area" localSheetId="1">'118'!$A$1:$V$69</definedName>
    <definedName name="_xlnm.Print_Area" localSheetId="3">'122'!$A$1:$V$77</definedName>
    <definedName name="_xlnm.Print_Area" localSheetId="4">'124'!$A$1:$V$76</definedName>
    <definedName name="_xlnm.Print_Area" localSheetId="7">'130'!$A$1:$W$54</definedName>
  </definedNames>
  <calcPr fullCalcOnLoad="1"/>
</workbook>
</file>

<file path=xl/sharedStrings.xml><?xml version="1.0" encoding="utf-8"?>
<sst xmlns="http://schemas.openxmlformats.org/spreadsheetml/2006/main" count="1997" uniqueCount="573">
  <si>
    <t>産　　　　業　　　　分　　　　類</t>
  </si>
  <si>
    <t>商　　　　　店　　　　　数</t>
  </si>
  <si>
    <t>従　業　者　数</t>
  </si>
  <si>
    <t>年　間　商　品　販　売　額</t>
  </si>
  <si>
    <t>商　店　数</t>
  </si>
  <si>
    <t>構　成　比</t>
  </si>
  <si>
    <t>従 業 者 数</t>
  </si>
  <si>
    <t>年間商品販売額</t>
  </si>
  <si>
    <t>実  数</t>
  </si>
  <si>
    <t>増減率</t>
  </si>
  <si>
    <t>店</t>
  </si>
  <si>
    <t>店</t>
  </si>
  <si>
    <t>人</t>
  </si>
  <si>
    <t>万円</t>
  </si>
  <si>
    <t>合計</t>
  </si>
  <si>
    <t>卸売業計</t>
  </si>
  <si>
    <t>各種商品卸売業</t>
  </si>
  <si>
    <t>繊維品卸売業</t>
  </si>
  <si>
    <t>衣服・身の回り品卸売業</t>
  </si>
  <si>
    <t>農畜産物・水産物卸売業</t>
  </si>
  <si>
    <t>食料・飲料卸売業</t>
  </si>
  <si>
    <t>建築材料卸売業</t>
  </si>
  <si>
    <t>化学製品卸売業</t>
  </si>
  <si>
    <t>鉱物・金属材料卸売業</t>
  </si>
  <si>
    <t>再生資源卸売業</t>
  </si>
  <si>
    <t>一般機械器具卸売業</t>
  </si>
  <si>
    <t>家具・建具・じゅう器等卸売業</t>
  </si>
  <si>
    <t>小売業計</t>
  </si>
  <si>
    <t>各種商品小売業</t>
  </si>
  <si>
    <t>飲食料品小売業</t>
  </si>
  <si>
    <t>自動車・自転車小売業</t>
  </si>
  <si>
    <t>その他の小売業</t>
  </si>
  <si>
    <t>産業分類</t>
  </si>
  <si>
    <t>（時間階級別構成比）</t>
  </si>
  <si>
    <t>―</t>
  </si>
  <si>
    <t>織物・衣服・身の回り品小売業</t>
  </si>
  <si>
    <t>産　　　業　　　分　　　類</t>
  </si>
  <si>
    <t>調　査　商　店　数</t>
  </si>
  <si>
    <t>売　場　面　積</t>
  </si>
  <si>
    <t>構　成　比</t>
  </si>
  <si>
    <t>１店当たり売場面積</t>
  </si>
  <si>
    <t>店</t>
  </si>
  <si>
    <t>㎡</t>
  </si>
  <si>
    <t>％</t>
  </si>
  <si>
    <t>小　　売　　業　　計</t>
  </si>
  <si>
    <t>陶磁器・ガラス器小売業</t>
  </si>
  <si>
    <t>その他のじゅう器小売業</t>
  </si>
  <si>
    <t>時計・眼鏡・光学機械小売業</t>
  </si>
  <si>
    <t>商　　　　　　　店　　　　　　　数</t>
  </si>
  <si>
    <t>年　  　間          商品販売額</t>
  </si>
  <si>
    <t>計</t>
  </si>
  <si>
    <t>経 営 組 織 別</t>
  </si>
  <si>
    <t>従　　業　　者　　規　　模　　別</t>
  </si>
  <si>
    <t>売 場 面 積</t>
  </si>
  <si>
    <t>法　　人</t>
  </si>
  <si>
    <t>個　　人</t>
  </si>
  <si>
    <t>（小売業のみ）</t>
  </si>
  <si>
    <t>合　　　　　　　　　計</t>
  </si>
  <si>
    <t>卸　　売　　業　　計</t>
  </si>
  <si>
    <t xml:space="preserve">各 種 商 品 卸 売 業 </t>
  </si>
  <si>
    <t>機械器具卸売業</t>
  </si>
  <si>
    <t>その他の卸売業</t>
  </si>
  <si>
    <t>織物・衣服・身の回り品小売業</t>
  </si>
  <si>
    <t>市町村別</t>
  </si>
  <si>
    <t>合　　　　　計</t>
  </si>
  <si>
    <t>卸　売　業　計</t>
  </si>
  <si>
    <t>小　売　業　計</t>
  </si>
  <si>
    <t>従業者数</t>
  </si>
  <si>
    <t>年間商品　　　　販 売 額</t>
  </si>
  <si>
    <t>商店数</t>
  </si>
  <si>
    <t>合　計</t>
  </si>
  <si>
    <t>市部計</t>
  </si>
  <si>
    <t>郡部計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</si>
  <si>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</si>
  <si>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</si>
  <si>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</si>
  <si>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</si>
  <si>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</si>
  <si>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</si>
  <si>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</si>
  <si>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</si>
  <si>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</si>
  <si>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</si>
  <si>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</si>
  <si>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</si>
  <si>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寺井町</t>
  </si>
  <si>
    <t>辰口町</t>
  </si>
  <si>
    <t>川北町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</si>
  <si>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</si>
  <si>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</si>
  <si>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</si>
  <si>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</si>
  <si>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</si>
  <si>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</si>
  <si>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</si>
  <si>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</si>
  <si>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</si>
  <si>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</si>
  <si>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</si>
  <si>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</si>
  <si>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</si>
  <si>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</si>
  <si>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</si>
  <si>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</si>
  <si>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</si>
  <si>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</si>
  <si>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</si>
  <si>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</si>
  <si>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</si>
  <si>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</si>
  <si>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</si>
  <si>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</si>
  <si>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</si>
  <si>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</si>
  <si>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</si>
  <si>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</si>
  <si>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</si>
  <si>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</si>
  <si>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</si>
  <si>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</si>
  <si>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</si>
  <si>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</si>
  <si>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（単位：百万円）</t>
  </si>
  <si>
    <t>総　　　額</t>
  </si>
  <si>
    <t>衣　料　品</t>
  </si>
  <si>
    <t>家 庭 用 品</t>
  </si>
  <si>
    <t>単　位</t>
  </si>
  <si>
    <t>数   量</t>
  </si>
  <si>
    <t>北アメリカ</t>
  </si>
  <si>
    <t>南アメリカ</t>
  </si>
  <si>
    <t>不   明</t>
  </si>
  <si>
    <t>食品加工品</t>
  </si>
  <si>
    <t>(1)</t>
  </si>
  <si>
    <t>合  繊  糸</t>
  </si>
  <si>
    <t>t</t>
  </si>
  <si>
    <t>(2)</t>
  </si>
  <si>
    <t>織      物</t>
  </si>
  <si>
    <t>千㎡</t>
  </si>
  <si>
    <t>絹  織  物</t>
  </si>
  <si>
    <t>〃</t>
  </si>
  <si>
    <t>合成繊維織物</t>
  </si>
  <si>
    <t>(3)</t>
  </si>
  <si>
    <t>漁      網</t>
  </si>
  <si>
    <t>(4)</t>
  </si>
  <si>
    <t>繊 維 雑 品</t>
  </si>
  <si>
    <t>(5)</t>
  </si>
  <si>
    <t>縫  製  品</t>
  </si>
  <si>
    <t>(6)</t>
  </si>
  <si>
    <t>メ リ ヤ ス</t>
  </si>
  <si>
    <t>年次及び月次</t>
  </si>
  <si>
    <t>陶  磁  器</t>
  </si>
  <si>
    <t>洋飲食器</t>
  </si>
  <si>
    <t>九  谷  焼</t>
  </si>
  <si>
    <t>そ   の   他</t>
  </si>
  <si>
    <t>建 設 機 械</t>
  </si>
  <si>
    <t>金属加工機械</t>
  </si>
  <si>
    <t>繊 維 機 械</t>
  </si>
  <si>
    <t>(7)</t>
  </si>
  <si>
    <t>漆　　　器</t>
  </si>
  <si>
    <t>そ　の　他</t>
  </si>
  <si>
    <t>食産品</t>
  </si>
  <si>
    <t>一般卸売業</t>
  </si>
  <si>
    <t>代理商・仲立業</t>
  </si>
  <si>
    <t>（産 業 別 構 成 比）</t>
  </si>
  <si>
    <t>修理料　　　　　サービス手数料　　　　　仲立手数料</t>
  </si>
  <si>
    <t>商品手持額</t>
  </si>
  <si>
    <t>料理品小売業</t>
  </si>
  <si>
    <t>従　　業　　者　　数　　(人）</t>
  </si>
  <si>
    <t>家　　族</t>
  </si>
  <si>
    <t>常　　用</t>
  </si>
  <si>
    <t>男</t>
  </si>
  <si>
    <t>女</t>
  </si>
  <si>
    <t>その他の各種商品小売業（従業者が常時50人未満のもの）</t>
  </si>
  <si>
    <t>織物・衣服・身の回り品小売業</t>
  </si>
  <si>
    <t>呉服・服地・寝具小売業</t>
  </si>
  <si>
    <t>呉服・服地小売業</t>
  </si>
  <si>
    <t>寝具小売業</t>
  </si>
  <si>
    <t>男子服小売業</t>
  </si>
  <si>
    <t>婦人・子供服小売業</t>
  </si>
  <si>
    <t>靴・履物小売業</t>
  </si>
  <si>
    <t>靴小売業</t>
  </si>
  <si>
    <t>履物小売業（靴を除く）</t>
  </si>
  <si>
    <t>その他の織物・衣服・身の回り品小売業</t>
  </si>
  <si>
    <t>かばん・袋物小売業</t>
  </si>
  <si>
    <t>洋品雑貨・小間物小売業</t>
  </si>
  <si>
    <t>他の分類されない織物・衣服・身の回り品小売業</t>
  </si>
  <si>
    <t>飲食料品小売業</t>
  </si>
  <si>
    <t>各種飲食料品小売業</t>
  </si>
  <si>
    <t>各種食料品小売業</t>
  </si>
  <si>
    <t>酒・調味料小売業</t>
  </si>
  <si>
    <t>食肉小売業</t>
  </si>
  <si>
    <t>食肉小売業（卵・鳥肉を除く）</t>
  </si>
  <si>
    <t>卵・鳥肉小売業</t>
  </si>
  <si>
    <t>鮮魚小売業</t>
  </si>
  <si>
    <t>乾物小売業</t>
  </si>
  <si>
    <t>乾物小売業</t>
  </si>
  <si>
    <t>野菜・果実小売業</t>
  </si>
  <si>
    <t>果実小売業</t>
  </si>
  <si>
    <t>菓子小売業（製造小売）</t>
  </si>
  <si>
    <t>菓子小売業（製造小売でないもの）</t>
  </si>
  <si>
    <t>米穀類小売業</t>
  </si>
  <si>
    <t>その他の飲食料品小売業</t>
  </si>
  <si>
    <t>牛乳小売業</t>
  </si>
  <si>
    <t>茶小売業</t>
  </si>
  <si>
    <t>他に分類されない飲食料品小売業</t>
  </si>
  <si>
    <t>自動車・自転車小売業</t>
  </si>
  <si>
    <t>自動車小売業</t>
  </si>
  <si>
    <t>衣服.身の回り品卸売業</t>
  </si>
  <si>
    <t>男 子 服 卸 売 業</t>
  </si>
  <si>
    <t>婦人・子供服卸売業</t>
  </si>
  <si>
    <t>下着類卸売業</t>
  </si>
  <si>
    <t>寝具類卸売業</t>
  </si>
  <si>
    <t>靴卸売業</t>
  </si>
  <si>
    <t>履物卸売業（靴を除く）</t>
  </si>
  <si>
    <t>かばん・袋物卸売業</t>
  </si>
  <si>
    <t>農畜産物・水産物卸売業</t>
  </si>
  <si>
    <t>米麦卸売業</t>
  </si>
  <si>
    <t>雑穀・豆類卸売業</t>
  </si>
  <si>
    <t>野菜卸売業</t>
  </si>
  <si>
    <t>果実卸売業</t>
  </si>
  <si>
    <t>食肉卸売業</t>
  </si>
  <si>
    <t>生鮮魚介卸売業</t>
  </si>
  <si>
    <t>食料・飲料卸売業</t>
  </si>
  <si>
    <t>砂糖卸売業</t>
  </si>
  <si>
    <t>味そ、しょう油卸売業</t>
  </si>
  <si>
    <t>酒類卸売業</t>
  </si>
  <si>
    <t>乾物卸売業</t>
  </si>
  <si>
    <t>缶詰・瓶詰食品卸売業（気密容器入の物）</t>
  </si>
  <si>
    <t>菓子・パン類卸売業</t>
  </si>
  <si>
    <t>清涼飲料卸売業</t>
  </si>
  <si>
    <t>茶類卸売業</t>
  </si>
  <si>
    <t>その他の食料・飲料卸売業</t>
  </si>
  <si>
    <t>医薬品・化粧品卸売業</t>
  </si>
  <si>
    <t>医薬品卸売業</t>
  </si>
  <si>
    <t>医療用品卸売業</t>
  </si>
  <si>
    <t>化粧品卸売業</t>
  </si>
  <si>
    <t>家具・建具・じゅう器等卸業</t>
  </si>
  <si>
    <t>家具・建具卸売業</t>
  </si>
  <si>
    <t>荒　物　卸　売　業</t>
  </si>
  <si>
    <t>畳卸売業</t>
  </si>
  <si>
    <t>室内装飾繊維品卸売業</t>
  </si>
  <si>
    <t>陶磁器・ガラス器卸売業</t>
  </si>
  <si>
    <t>その他のじゅう器卸売業</t>
  </si>
  <si>
    <t>紙・紙製品卸売業</t>
  </si>
  <si>
    <t>金物卸売業</t>
  </si>
  <si>
    <t>薪炭卸売業</t>
  </si>
  <si>
    <t>肥料・飼料卸売業</t>
  </si>
  <si>
    <t>たばこ卸売業</t>
  </si>
  <si>
    <t>他に分類されない卸売業</t>
  </si>
  <si>
    <t>代理商・仲立業</t>
  </si>
  <si>
    <t>代理商・仲立業</t>
  </si>
  <si>
    <t>小売業計</t>
  </si>
  <si>
    <t>各種商品小売業</t>
  </si>
  <si>
    <t>百貨店</t>
  </si>
  <si>
    <t>建具小売業（製造小売）</t>
  </si>
  <si>
    <t>建具小売業（製造小売でないもの）</t>
  </si>
  <si>
    <t>畳小売業（製造小売）</t>
  </si>
  <si>
    <t>畳小売業（製造小売でないもの）</t>
  </si>
  <si>
    <t>スポーツ用品小売業</t>
  </si>
  <si>
    <t>自転車小売業（二輪自動車を含む）</t>
  </si>
  <si>
    <t>家具・建具・じゅう器小売業</t>
  </si>
  <si>
    <t>家具・建具・畳小売業</t>
  </si>
  <si>
    <t>金物・荒物小売業</t>
  </si>
  <si>
    <t>金物小売業</t>
  </si>
  <si>
    <t>荒物小売業</t>
  </si>
  <si>
    <t>陶磁器・ガラス器小売業</t>
  </si>
  <si>
    <t>家庭用機械器具小売業</t>
  </si>
  <si>
    <t>家庭用電気機械器具小売業</t>
  </si>
  <si>
    <t>家庭用機械器具小売業（家庭用電気機械器具を除く）</t>
  </si>
  <si>
    <t>その他のじゅう器小売業</t>
  </si>
  <si>
    <t>その他の小売業</t>
  </si>
  <si>
    <t>医薬品・化粧品小売業</t>
  </si>
  <si>
    <t>医薬品小売業</t>
  </si>
  <si>
    <t>化粧品小売業</t>
  </si>
  <si>
    <t>農耕用品小売業</t>
  </si>
  <si>
    <t>農機具小売業</t>
  </si>
  <si>
    <t>苗・種子小売業</t>
  </si>
  <si>
    <t>肥料・飼料小売業</t>
  </si>
  <si>
    <t>燃料小売業</t>
  </si>
  <si>
    <t>燃料小売業（ガソリンステーションを除く）</t>
  </si>
  <si>
    <t>書籍・文房具小売業</t>
  </si>
  <si>
    <t>書籍・雑誌小売業</t>
  </si>
  <si>
    <t>新聞小売業</t>
  </si>
  <si>
    <t>紙・文房具小売業</t>
  </si>
  <si>
    <t>楽器小売業</t>
  </si>
  <si>
    <t>写真機・写真材料小売業</t>
  </si>
  <si>
    <t>写真機・写真材料小売業</t>
  </si>
  <si>
    <t>時計・眼鏡・光学機械小売業</t>
  </si>
  <si>
    <t>中古品小売業（他に分類されないもの）</t>
  </si>
  <si>
    <t>平成元年</t>
  </si>
  <si>
    <t>産　業　分　類</t>
  </si>
  <si>
    <t>合計</t>
  </si>
  <si>
    <t>食堂・レストラン</t>
  </si>
  <si>
    <t>一般食堂</t>
  </si>
  <si>
    <t>日本料理店</t>
  </si>
  <si>
    <t>西洋料理店</t>
  </si>
  <si>
    <t>中華・東洋料理店</t>
  </si>
  <si>
    <t>そば・うどん店</t>
  </si>
  <si>
    <t>すし店</t>
  </si>
  <si>
    <t>喫茶店</t>
  </si>
  <si>
    <t>その他の一般飲食店</t>
  </si>
  <si>
    <t>対元年　　　　　　増加率（％）</t>
  </si>
  <si>
    <t>資料　石川県統計情報課「商業統計」</t>
  </si>
  <si>
    <t>その他の織物</t>
  </si>
  <si>
    <t>その他の衣服・身の回り品卸売業</t>
  </si>
  <si>
    <t>その他の卸売業</t>
  </si>
  <si>
    <t>　（ｘ）</t>
  </si>
  <si>
    <t>ｘ</t>
  </si>
  <si>
    <t>パン小売業（製造小売）</t>
  </si>
  <si>
    <t>パン小売業（製造小売でないもの）</t>
  </si>
  <si>
    <t>スポーツ用品・がん具・娯楽用品・楽器小売業</t>
  </si>
  <si>
    <t>他に分類されない小売業</t>
  </si>
  <si>
    <t>たばこ・喫煙具専門小売業</t>
  </si>
  <si>
    <t>花・植木小売業</t>
  </si>
  <si>
    <t>他に分類されないその他の小売業</t>
  </si>
  <si>
    <t>（単位　金額万円）</t>
  </si>
  <si>
    <t xml:space="preserve">金 額 </t>
  </si>
  <si>
    <t>商　　　　　　　店　　　　　　　数　（店）</t>
  </si>
  <si>
    <t xml:space="preserve">繊 維・機械器具・建築材料等 卸 売 業 </t>
  </si>
  <si>
    <t>繊 維品卸売業(衣服・身の回り品を除く）</t>
  </si>
  <si>
    <t>生糸・繭卸売業</t>
  </si>
  <si>
    <t>繊維原料卸売業(生糸・繭を除く)</t>
  </si>
  <si>
    <t>糸卸売業</t>
  </si>
  <si>
    <t>織物卸売業(室内装飾繊維品を除く)</t>
  </si>
  <si>
    <t>化学製品卸売業</t>
  </si>
  <si>
    <t>塗料卸売業</t>
  </si>
  <si>
    <t>染料・顔料卸売業</t>
  </si>
  <si>
    <t>油脂・ろう卸売業</t>
  </si>
  <si>
    <t>火薬類卸売業</t>
  </si>
  <si>
    <t>その他の化学製品卸売業</t>
  </si>
  <si>
    <t>石炭卸売業</t>
  </si>
  <si>
    <t>x</t>
  </si>
  <si>
    <t>石油卸売業</t>
  </si>
  <si>
    <t>金属鉱物卸売業</t>
  </si>
  <si>
    <t>非金属鉱物卸売業（石炭・石油を除く）</t>
  </si>
  <si>
    <t>鉄鋼卸売業</t>
  </si>
  <si>
    <t>非鉄金属卸売業</t>
  </si>
  <si>
    <t>自動車卸売業（二輪自動車含む）</t>
  </si>
  <si>
    <t>自動車部品・付属品卸売業</t>
  </si>
  <si>
    <t>-</t>
  </si>
  <si>
    <t>家庭用電気機械器具卸売業</t>
  </si>
  <si>
    <t>電気機械器具卸売業（家庭用電気機械器具を除く）</t>
  </si>
  <si>
    <t>木材・竹材卸売業</t>
  </si>
  <si>
    <t>セメント卸売業</t>
  </si>
  <si>
    <t>板ガラス卸売業</t>
  </si>
  <si>
    <t>その他の建築材料卸売業</t>
  </si>
  <si>
    <t>空瓶・空缶等空容器卸売業</t>
  </si>
  <si>
    <t>鉄スクラップ卸売業</t>
  </si>
  <si>
    <t>非鉄金属スクラップ卸売業</t>
  </si>
  <si>
    <t>その他の再生資源卸売業</t>
  </si>
  <si>
    <t>衣料・食料・家具等卸売業</t>
  </si>
  <si>
    <t>116　商業及び貿易</t>
  </si>
  <si>
    <t>商業及び貿易　117</t>
  </si>
  <si>
    <t>平成3年</t>
  </si>
  <si>
    <t>x</t>
  </si>
  <si>
    <t>10時間以上           12時間未満</t>
  </si>
  <si>
    <t>その他の小売業</t>
  </si>
  <si>
    <t>注　　牛乳小売業、新聞小売業は開店、閉店時刻を調査していない。</t>
  </si>
  <si>
    <t>計</t>
  </si>
  <si>
    <t>８時間未満</t>
  </si>
  <si>
    <t>終日営業</t>
  </si>
  <si>
    <t>各種商品小売業</t>
  </si>
  <si>
    <t xml:space="preserve">自動車 ・自転車小 売 業 </t>
  </si>
  <si>
    <t>家具・建具・じゅう器小売業</t>
  </si>
  <si>
    <t>（単位　万円）</t>
  </si>
  <si>
    <t>（単位　従業員数人、金額万円）</t>
  </si>
  <si>
    <t>（単位　従業員数、人、金額万円）</t>
  </si>
  <si>
    <t>資料：社団法人北陸経済調査会「石川県輸出実態調査報告書」（石川県委託調査）</t>
  </si>
  <si>
    <t>その他</t>
  </si>
  <si>
    <t>平成4年</t>
  </si>
  <si>
    <r>
      <t>対6</t>
    </r>
    <r>
      <rPr>
        <sz val="12"/>
        <rFont val="ＭＳ 明朝"/>
        <family val="1"/>
      </rPr>
      <t>3年増減</t>
    </r>
  </si>
  <si>
    <t>％</t>
  </si>
  <si>
    <t>％</t>
  </si>
  <si>
    <t>％</t>
  </si>
  <si>
    <t>％</t>
  </si>
  <si>
    <r>
      <t>注　1　年間商品販売額、修理料・サービス料・仲立手数料は平成</t>
    </r>
    <r>
      <rPr>
        <sz val="12"/>
        <rFont val="ＭＳ 明朝"/>
        <family val="1"/>
      </rPr>
      <t>2年7月1日から平成3年6月30日までの1か年間の実績である。</t>
    </r>
  </si>
  <si>
    <r>
      <t>対　6</t>
    </r>
    <r>
      <rPr>
        <sz val="12"/>
        <rFont val="ＭＳ 明朝"/>
        <family val="1"/>
      </rPr>
      <t>3　年　増　減　率</t>
    </r>
  </si>
  <si>
    <t>14時間以上</t>
  </si>
  <si>
    <r>
      <t>（1）　産業分類別商店数 、従業者数 、年間商品販売額 （飲食店を除く）の前回比較（各年</t>
    </r>
    <r>
      <rPr>
        <sz val="12"/>
        <rFont val="ＭＳ 明朝"/>
        <family val="1"/>
      </rPr>
      <t>7月１日現在）</t>
    </r>
  </si>
  <si>
    <t>資料　石川県統計情報課「商業統計」</t>
  </si>
  <si>
    <r>
      <t>12時間以上　　</t>
    </r>
    <r>
      <rPr>
        <sz val="12"/>
        <rFont val="ＭＳ 明朝"/>
        <family val="1"/>
      </rPr>
      <t>14時間未満</t>
    </r>
  </si>
  <si>
    <t>128 商業及び貿易</t>
  </si>
  <si>
    <t>商業及び貿易　129</t>
  </si>
  <si>
    <t>（1）百貨店売上高</t>
  </si>
  <si>
    <t>平成元年</t>
  </si>
  <si>
    <r>
      <t>　　2　（　　）内は</t>
    </r>
    <r>
      <rPr>
        <sz val="12"/>
        <rFont val="ＭＳ 明朝"/>
        <family val="1"/>
      </rPr>
      <t>xの数値を含む。</t>
    </r>
  </si>
  <si>
    <t>118 商業及び貿易</t>
  </si>
  <si>
    <t>商業及び貿易 119</t>
  </si>
  <si>
    <t>産　　　　業　　　　分　　　　類</t>
  </si>
  <si>
    <t>１～２人</t>
  </si>
  <si>
    <t>100人以上</t>
  </si>
  <si>
    <t>120 商業及び貿易</t>
  </si>
  <si>
    <t>商業及び貿易 121</t>
  </si>
  <si>
    <t>産　　　　　業　　　　　分　　　　　類</t>
  </si>
  <si>
    <t>ｘ</t>
  </si>
  <si>
    <t>　（ｘ）</t>
  </si>
  <si>
    <t>ｘ</t>
  </si>
  <si>
    <t>122 商業及び貿易</t>
  </si>
  <si>
    <t>商業及び貿易 123</t>
  </si>
  <si>
    <t>産　　　　　業　　　　　分　　　　　類</t>
  </si>
  <si>
    <t>124 商業及び貿易</t>
  </si>
  <si>
    <t>商業及び貿易 125</t>
  </si>
  <si>
    <t>ガソリンステーション</t>
  </si>
  <si>
    <r>
      <t>注　　年間商品販売額は平成</t>
    </r>
    <r>
      <rPr>
        <sz val="12"/>
        <rFont val="ＭＳ 明朝"/>
        <family val="1"/>
      </rPr>
      <t>2年7月１日から平成3年6月30日までの１年間の実績である。</t>
    </r>
  </si>
  <si>
    <t>130 商業及び貿易</t>
  </si>
  <si>
    <t>商業及び貿易 131</t>
  </si>
  <si>
    <t>年次及び月次</t>
  </si>
  <si>
    <t>身の回り品　　　</t>
  </si>
  <si>
    <t>食堂・喫茶</t>
  </si>
  <si>
    <t>ア ジ ア</t>
  </si>
  <si>
    <t>ヨーロッパ</t>
  </si>
  <si>
    <t>アフリカ</t>
  </si>
  <si>
    <t>オセアニア</t>
  </si>
  <si>
    <t>１</t>
  </si>
  <si>
    <t>２</t>
  </si>
  <si>
    <t>３</t>
  </si>
  <si>
    <t>繊    維    品</t>
  </si>
  <si>
    <t>４</t>
  </si>
  <si>
    <t xml:space="preserve">紙 製 品・印 刷 </t>
  </si>
  <si>
    <t>５</t>
  </si>
  <si>
    <t>化  学  製  品</t>
  </si>
  <si>
    <t>６</t>
  </si>
  <si>
    <t>窯  業  製  品</t>
  </si>
  <si>
    <t>耐火断熱レンガ</t>
  </si>
  <si>
    <t>７</t>
  </si>
  <si>
    <t>鉄  鋼 ・ 金  属</t>
  </si>
  <si>
    <t>８</t>
  </si>
  <si>
    <t>機  械  器  具</t>
  </si>
  <si>
    <t>９</t>
  </si>
  <si>
    <t>そ　　の　　他</t>
  </si>
  <si>
    <t>平成5年1月</t>
  </si>
  <si>
    <t>72　品目別仕向地別輸出実績（平成5年）</t>
  </si>
  <si>
    <r>
      <t>（5）市町村別商店数、従業者数及び年間商品販売額（飲食店を除く）（平成</t>
    </r>
    <r>
      <rPr>
        <sz val="12"/>
        <rFont val="ＭＳ 明朝"/>
        <family val="1"/>
      </rPr>
      <t>3年7月1日現在）</t>
    </r>
  </si>
  <si>
    <t>（3）産業分類別営業時間階級別の商店数（平成3年７月1日現在）</t>
  </si>
  <si>
    <t>126 商業及び貿易</t>
  </si>
  <si>
    <t>昭和63年</t>
  </si>
  <si>
    <t>昭和63年</t>
  </si>
  <si>
    <t>医薬品・化粧品卸売業</t>
  </si>
  <si>
    <t>家具・建具・じゅう器小売業</t>
  </si>
  <si>
    <t>昭和６３年</t>
  </si>
  <si>
    <t>対年年増減率</t>
  </si>
  <si>
    <t>注1　調査商店数とは、売場面積を調査している業種の商店数。</t>
  </si>
  <si>
    <t>　2　自動車小売業、ガソリンステーション、牛乳小売業、畳小売業及び新聞小売業は売場面積を調査していない。</t>
  </si>
  <si>
    <t>商店数</t>
  </si>
  <si>
    <t>８時間以上
10時間未満</t>
  </si>
  <si>
    <t>３～４</t>
  </si>
  <si>
    <t>５～９</t>
  </si>
  <si>
    <t>10～19</t>
  </si>
  <si>
    <r>
      <t>20～</t>
    </r>
    <r>
      <rPr>
        <sz val="12"/>
        <rFont val="ＭＳ 明朝"/>
        <family val="1"/>
      </rPr>
      <t>29</t>
    </r>
  </si>
  <si>
    <r>
      <t>30～</t>
    </r>
    <r>
      <rPr>
        <sz val="12"/>
        <rFont val="ＭＳ 明朝"/>
        <family val="1"/>
      </rPr>
      <t>49</t>
    </r>
  </si>
  <si>
    <t>修理料　　　　　サービス料　　　　　仲立手数料</t>
  </si>
  <si>
    <t>-</t>
  </si>
  <si>
    <t>古紙卸売業</t>
  </si>
  <si>
    <t>注１　従業者数の家族は個人事業主及び家族従業者で、常用は有給役員及び常時雇用従業者である。</t>
  </si>
  <si>
    <r>
      <t>　２　年間商品販売額、修理料・サービス料・仲立手数料は平成2年</t>
    </r>
    <r>
      <rPr>
        <sz val="12"/>
        <rFont val="ＭＳ 明朝"/>
        <family val="1"/>
      </rPr>
      <t>7月1日から平成3年6月30日までの１か年間の実績である。</t>
    </r>
  </si>
  <si>
    <t>　３　（　）内はxの数値を含む。</t>
  </si>
  <si>
    <t>資料　石川県統計情報課「商業統計」</t>
  </si>
  <si>
    <t>産業細分類別の商店数、従業者数、年間商品販売額、修理料、サービス料、仲立手数料、商品手持額及び売場面積（飲食店を除く）（平成３年７月１日現在）（つづき）</t>
  </si>
  <si>
    <r>
      <t>50～</t>
    </r>
    <r>
      <rPr>
        <sz val="12"/>
        <rFont val="ＭＳ 明朝"/>
        <family val="1"/>
      </rPr>
      <t>99</t>
    </r>
  </si>
  <si>
    <t>（単位　万円）</t>
  </si>
  <si>
    <t>修理料　　　　　サービス　　　　　仲立手数料</t>
  </si>
  <si>
    <t>男子服小売業（製造小売）</t>
  </si>
  <si>
    <t>男子服小売業（製造小売でないもの）</t>
  </si>
  <si>
    <t>野菜小売業</t>
  </si>
  <si>
    <t>菓子・パン小売業</t>
  </si>
  <si>
    <t>1～２人</t>
  </si>
  <si>
    <t>家具小売業（製造小売）</t>
  </si>
  <si>
    <t>家具小売業（製造小売でないもの）</t>
  </si>
  <si>
    <t>がん具・娯楽用品小売業</t>
  </si>
  <si>
    <t>その他の中古品小売業（他に分類されないもの）</t>
  </si>
  <si>
    <t>修理料　　　　　サービス　　　　仲立手数料</t>
  </si>
  <si>
    <t>商　　　　　　　店　　　　　　　数（店）</t>
  </si>
  <si>
    <t>商業及び貿易 127</t>
  </si>
  <si>
    <t>飲　食　店　数（店）</t>
  </si>
  <si>
    <t>構　成　比（％）</t>
  </si>
  <si>
    <t>従業者数（人）</t>
  </si>
  <si>
    <t>構　成　比　（％）</t>
  </si>
  <si>
    <t>年間商品販売額（万円）</t>
  </si>
  <si>
    <r>
      <t>（</t>
    </r>
    <r>
      <rPr>
        <sz val="12"/>
        <rFont val="ＭＳ 明朝"/>
        <family val="1"/>
      </rPr>
      <t>9）市町村別産業小分類別飲食店数、従業者数及び年間商品販売額（平成4年10月1日現在）</t>
    </r>
  </si>
  <si>
    <r>
      <t>食</t>
    </r>
    <r>
      <rPr>
        <sz val="12"/>
        <rFont val="ＭＳ 明朝"/>
        <family val="1"/>
      </rPr>
      <t xml:space="preserve"> 料 品</t>
    </r>
  </si>
  <si>
    <t>資料　北陸財務局経済調査課「百貨店、主要スーパー等売上高調査」</t>
  </si>
  <si>
    <t>（2）スーパー売上高</t>
  </si>
  <si>
    <t>総額</t>
  </si>
  <si>
    <t>衣料品</t>
  </si>
  <si>
    <t>身の回り品</t>
  </si>
  <si>
    <t>家庭用品</t>
  </si>
  <si>
    <t>食料品</t>
  </si>
  <si>
    <t>食堂・喫茶</t>
  </si>
  <si>
    <t>ｔ</t>
  </si>
  <si>
    <t>ビスコース入絹織物</t>
  </si>
  <si>
    <t>キュプラ織物</t>
  </si>
  <si>
    <t>アセテート織物</t>
  </si>
  <si>
    <t>その他の機械器具</t>
  </si>
  <si>
    <t>比　　　　　　　　率 （％）</t>
  </si>
  <si>
    <t>食料品加工機械</t>
  </si>
  <si>
    <t>飲食料品小売業</t>
  </si>
  <si>
    <t>(28.8)％</t>
  </si>
  <si>
    <t>各種商品卸売業(従業者が常時100人以上のもの)</t>
  </si>
  <si>
    <t>その他の各種商品卸売業(従業者が常時100人未満のもの)</t>
  </si>
  <si>
    <t>x</t>
  </si>
  <si>
    <t>スポーツ用品・娯楽用品・がん具卸売業</t>
  </si>
  <si>
    <t>その他の農畜産物・水産物卸売業</t>
  </si>
  <si>
    <t>婦人・子供服小売業</t>
  </si>
  <si>
    <t>豆腐・かまばこ等加工食品小売業（製造小売）</t>
  </si>
  <si>
    <t>豆腐・かまばこ等加工食品小売業（製造小売でないもの）</t>
  </si>
  <si>
    <t>骨とう品小売業</t>
  </si>
  <si>
    <t>注　年間商品販売額は平成３年１０月１日～平成４年９月３０日までの１年間の実績である。</t>
  </si>
  <si>
    <r>
      <t>（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）産業細分類別の商店数、従業者数、年間商品販売額、修理料・サービス料・仲立手数料、商品手持額及び売場面積（飲食店を除く）（平成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年7月</t>
    </r>
    <r>
      <rPr>
        <sz val="12"/>
        <rFont val="ＭＳ 明朝"/>
        <family val="1"/>
      </rPr>
      <t>1日現在）</t>
    </r>
  </si>
  <si>
    <t>輸送用機械</t>
  </si>
  <si>
    <t>電気機械</t>
  </si>
  <si>
    <t>すし店</t>
  </si>
  <si>
    <t>飲食店数</t>
  </si>
  <si>
    <t>郡部計</t>
  </si>
  <si>
    <r>
      <t>注　　年間商品販売額は平成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10</t>
    </r>
    <r>
      <rPr>
        <sz val="12"/>
        <rFont val="ＭＳ 明朝"/>
        <family val="1"/>
      </rPr>
      <t>月１日から平成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30</t>
    </r>
    <r>
      <rPr>
        <sz val="12"/>
        <rFont val="ＭＳ 明朝"/>
        <family val="1"/>
      </rPr>
      <t>日までの１年間の実績である。</t>
    </r>
  </si>
  <si>
    <t>資料　石川県統計課「商業統計」</t>
  </si>
  <si>
    <t>(100.0)％</t>
  </si>
  <si>
    <t>(2.4)％</t>
  </si>
  <si>
    <t>(26.2)％</t>
  </si>
  <si>
    <t>(32.2)％</t>
  </si>
  <si>
    <t>(9.7)％</t>
  </si>
  <si>
    <t>(0.7)％</t>
  </si>
  <si>
    <t>53 各種商品小売業</t>
  </si>
  <si>
    <t>54  織物・衣服・身の回り品小売業</t>
  </si>
  <si>
    <t>55  飲食料品小売業</t>
  </si>
  <si>
    <t>56  自動車・自転車小売業</t>
  </si>
  <si>
    <t>57  家具・建具・じゅう器小売業</t>
  </si>
  <si>
    <t>58  その他の小売業</t>
  </si>
  <si>
    <t>－</t>
  </si>
  <si>
    <t>－</t>
  </si>
  <si>
    <t>－</t>
  </si>
  <si>
    <t>－</t>
  </si>
  <si>
    <t>合</t>
  </si>
  <si>
    <t>　　　　　　　　　計</t>
  </si>
  <si>
    <t>－</t>
  </si>
  <si>
    <t>－</t>
  </si>
  <si>
    <t>－</t>
  </si>
  <si>
    <t>建築材料卸売業</t>
  </si>
  <si>
    <t>－</t>
  </si>
  <si>
    <t>－</t>
  </si>
  <si>
    <t>精密機械器具卸売業</t>
  </si>
  <si>
    <t>輸送用機械器具卸売業（自動車を除く）</t>
  </si>
  <si>
    <r>
      <t xml:space="preserve">商　　　　　　店　　　　　　数　　 </t>
    </r>
    <r>
      <rPr>
        <sz val="12"/>
        <rFont val="ＭＳ 明朝"/>
        <family val="1"/>
      </rPr>
      <t xml:space="preserve"> (店）</t>
    </r>
  </si>
  <si>
    <r>
      <t>品　　　 目　　　</t>
    </r>
    <r>
      <rPr>
        <sz val="12"/>
        <rFont val="ＭＳ 明朝"/>
        <family val="1"/>
      </rPr>
      <t xml:space="preserve"> 別</t>
    </r>
  </si>
  <si>
    <t>11　　商　　　　　業　　　　　及　　　　　び　　　　　貿　　　　　易</t>
  </si>
  <si>
    <t>70　　商　　　　　　　　　　業</t>
  </si>
  <si>
    <t>－</t>
  </si>
  <si>
    <t>－</t>
  </si>
  <si>
    <t>x</t>
  </si>
  <si>
    <r>
      <t>（</t>
    </r>
    <r>
      <rPr>
        <sz val="12"/>
        <rFont val="ＭＳ 明朝"/>
        <family val="1"/>
      </rPr>
      <t>2）産業分類別売場面積（飲食店を除く）の前回比較（各年7月１日現在）</t>
    </r>
  </si>
  <si>
    <t>－</t>
  </si>
  <si>
    <t>x</t>
  </si>
  <si>
    <t>x</t>
  </si>
  <si>
    <t>－</t>
  </si>
  <si>
    <t>－</t>
  </si>
  <si>
    <t>－</t>
  </si>
  <si>
    <t>産業細分類別の商店数、従業者数、年間商品販売額、修理料・サービス料・仲立手数料、商品手持額及び売場面積（飲食店を除く）（平成３年７月１日現在）（つづき）</t>
  </si>
  <si>
    <t>-</t>
  </si>
  <si>
    <t>産業細分類別の商店数、従業者数、年間商品販売額、修理料・サービス料・仲立手数料、商品手持額及び売場面積（飲食店を除く）（平成３年７月１日現在）（つづき）</t>
  </si>
  <si>
    <t>（6）飲食店数（各年10月1日現在）</t>
  </si>
  <si>
    <t>（7）飲食店従業者数（各年10月1日現在）</t>
  </si>
  <si>
    <t>（8）飲食店年間商品販売額（各年10月1日現在）</t>
  </si>
  <si>
    <t>7１　百貨店及びスーパー売上高</t>
  </si>
  <si>
    <r>
      <t xml:space="preserve">     </t>
    </r>
    <r>
      <rPr>
        <sz val="12"/>
        <rFont val="ＭＳ 明朝"/>
        <family val="1"/>
      </rPr>
      <t>2</t>
    </r>
  </si>
  <si>
    <r>
      <t xml:space="preserve">     </t>
    </r>
    <r>
      <rPr>
        <sz val="12"/>
        <rFont val="ＭＳ 明朝"/>
        <family val="1"/>
      </rPr>
      <t>3</t>
    </r>
  </si>
  <si>
    <r>
      <t xml:space="preserve">     </t>
    </r>
    <r>
      <rPr>
        <sz val="12"/>
        <rFont val="ＭＳ 明朝"/>
        <family val="1"/>
      </rPr>
      <t>4</t>
    </r>
  </si>
  <si>
    <r>
      <t xml:space="preserve">     </t>
    </r>
    <r>
      <rPr>
        <sz val="12"/>
        <rFont val="ＭＳ 明朝"/>
        <family val="1"/>
      </rPr>
      <t>5</t>
    </r>
  </si>
  <si>
    <r>
      <t xml:space="preserve">     </t>
    </r>
    <r>
      <rPr>
        <sz val="12"/>
        <rFont val="ＭＳ 明朝"/>
        <family val="1"/>
      </rPr>
      <t>6</t>
    </r>
  </si>
  <si>
    <r>
      <t xml:space="preserve">     </t>
    </r>
    <r>
      <rPr>
        <sz val="12"/>
        <rFont val="ＭＳ 明朝"/>
        <family val="1"/>
      </rPr>
      <t>7</t>
    </r>
  </si>
  <si>
    <r>
      <t xml:space="preserve">     </t>
    </r>
    <r>
      <rPr>
        <sz val="12"/>
        <rFont val="ＭＳ 明朝"/>
        <family val="1"/>
      </rPr>
      <t>8</t>
    </r>
  </si>
  <si>
    <r>
      <t xml:space="preserve">    </t>
    </r>
    <r>
      <rPr>
        <sz val="12"/>
        <rFont val="ＭＳ 明朝"/>
        <family val="1"/>
      </rPr>
      <t>9</t>
    </r>
  </si>
  <si>
    <r>
      <t xml:space="preserve">    </t>
    </r>
    <r>
      <rPr>
        <sz val="12"/>
        <rFont val="ＭＳ 明朝"/>
        <family val="1"/>
      </rPr>
      <t>10</t>
    </r>
  </si>
  <si>
    <r>
      <t xml:space="preserve">    </t>
    </r>
    <r>
      <rPr>
        <sz val="12"/>
        <rFont val="ＭＳ 明朝"/>
        <family val="1"/>
      </rPr>
      <t>11</t>
    </r>
  </si>
  <si>
    <r>
      <t xml:space="preserve">    </t>
    </r>
    <r>
      <rPr>
        <sz val="12"/>
        <rFont val="ＭＳ 明朝"/>
        <family val="1"/>
      </rPr>
      <t>12</t>
    </r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</si>
</sst>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0.0_ ;[Red]\-0.0\ "/>
    <numFmt numFmtId="182" formatCode="0.0%"/>
    <numFmt numFmtId="183" formatCode="0.0_);[Red]\(0.0\)"/>
    <numFmt numFmtId="184" formatCode="#,##0.0;[Red]\-#,##0.0"/>
    <numFmt numFmtId="185" formatCode="#,##0_);\(#,##0\)"/>
    <numFmt numFmtId="186" formatCode="#,##0_ ;[Red]\-#,##0\ "/>
    <numFmt numFmtId="187" formatCode="#,##0.000;[Red]\-#,##0.000"/>
    <numFmt numFmtId="188" formatCode="#,##0.0000;[Red]\-#,##0.0000"/>
    <numFmt numFmtId="189" formatCode="0.000000000000_);[Red]\(0.000000000000\)"/>
    <numFmt numFmtId="190" formatCode="#,##0.0;\-#,##0.0"/>
    <numFmt numFmtId="191" formatCode="0.0;[Red]0.0"/>
    <numFmt numFmtId="192" formatCode="#,##0.0_ ;[Red]\-#,##0.0\ "/>
    <numFmt numFmtId="193" formatCode="#,##0_ "/>
    <numFmt numFmtId="194" formatCode="#,##0_);[Red]\(#,##0\)"/>
    <numFmt numFmtId="195" formatCode="#,##0.0_);\(#,##0.0\)"/>
    <numFmt numFmtId="196" formatCode="#,##0.0_);[Red]\(#,##0.0\)"/>
    <numFmt numFmtId="197" formatCode="#,##0.0;[Red]#,##0.0"/>
    <numFmt numFmtId="198" formatCode="#,##0.0;&quot;▲ &quot;#,##0.0"/>
    <numFmt numFmtId="199" formatCode="#,##0;[Red]#,##0"/>
    <numFmt numFmtId="200" formatCode="0.0_ "/>
    <numFmt numFmtId="201" formatCode="0;&quot;△ &quot;0"/>
    <numFmt numFmtId="202" formatCode="0.0;&quot;△ &quot;0.0"/>
    <numFmt numFmtId="203" formatCode="0.0_);\(0.0\)"/>
    <numFmt numFmtId="204" formatCode="0_ "/>
    <numFmt numFmtId="205" formatCode="#,##0;&quot;△ &quot;#,##0"/>
    <numFmt numFmtId="206" formatCode="#,##0.0;&quot;△ &quot;#,##0.0"/>
    <numFmt numFmtId="207" formatCode="#,##0.0_ 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0_);[Red]\(0\)"/>
    <numFmt numFmtId="212" formatCode="\(General\)"/>
    <numFmt numFmtId="213" formatCode="\(#,##0_ \)"/>
    <numFmt numFmtId="214" formatCode="0_);\(0\)"/>
    <numFmt numFmtId="215" formatCode="\(#,##0\)"/>
    <numFmt numFmtId="216" formatCode="\(#,##0.0\)"/>
  </numFmts>
  <fonts count="54">
    <font>
      <sz val="12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2"/>
      <color indexed="12"/>
      <name val="ＭＳ 明朝"/>
      <family val="1"/>
    </font>
    <font>
      <b/>
      <sz val="12"/>
      <color indexed="12"/>
      <name val="ＭＳ 明朝"/>
      <family val="1"/>
    </font>
    <font>
      <sz val="12"/>
      <color indexed="58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b/>
      <sz val="12"/>
      <color indexed="12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545">
    <xf numFmtId="0" fontId="0" fillId="0" borderId="0" xfId="0" applyAlignment="1">
      <alignment/>
    </xf>
    <xf numFmtId="0" fontId="3" fillId="0" borderId="10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vertical="center"/>
    </xf>
    <xf numFmtId="0" fontId="2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2" fillId="0" borderId="0" xfId="0" applyFont="1" applyFill="1" applyAlignment="1">
      <alignment horizontal="right" vertical="top"/>
    </xf>
    <xf numFmtId="0" fontId="2" fillId="0" borderId="12" xfId="0" applyFont="1" applyFill="1" applyBorder="1" applyAlignment="1" applyProtection="1">
      <alignment horizontal="distributed" vertical="center"/>
      <protection/>
    </xf>
    <xf numFmtId="0" fontId="3" fillId="0" borderId="12" xfId="0" applyFont="1" applyFill="1" applyBorder="1" applyAlignment="1" applyProtection="1">
      <alignment horizontal="distributed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13" xfId="0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vertical="top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37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186" fontId="8" fillId="0" borderId="0" xfId="0" applyNumberFormat="1" applyFont="1" applyFill="1" applyBorder="1" applyAlignment="1">
      <alignment horizontal="right" vertical="center"/>
    </xf>
    <xf numFmtId="186" fontId="8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193" fontId="8" fillId="0" borderId="0" xfId="0" applyNumberFormat="1" applyFont="1" applyFill="1" applyBorder="1" applyAlignment="1" applyProtection="1">
      <alignment vertical="center"/>
      <protection/>
    </xf>
    <xf numFmtId="37" fontId="9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8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193" fontId="0" fillId="0" borderId="0" xfId="49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Alignment="1">
      <alignment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193" fontId="0" fillId="0" borderId="0" xfId="0" applyNumberFormat="1" applyFont="1" applyFill="1" applyBorder="1" applyAlignment="1" applyProtection="1">
      <alignment vertical="center"/>
      <protection/>
    </xf>
    <xf numFmtId="193" fontId="0" fillId="0" borderId="0" xfId="0" applyNumberFormat="1" applyFont="1" applyFill="1" applyBorder="1" applyAlignment="1" applyProtection="1">
      <alignment horizontal="right" vertical="center"/>
      <protection/>
    </xf>
    <xf numFmtId="193" fontId="0" fillId="0" borderId="0" xfId="0" applyNumberFormat="1" applyFont="1" applyFill="1" applyAlignment="1" applyProtection="1">
      <alignment horizontal="right" vertical="center"/>
      <protection/>
    </xf>
    <xf numFmtId="193" fontId="0" fillId="0" borderId="0" xfId="0" applyNumberFormat="1" applyFont="1" applyFill="1" applyBorder="1" applyAlignment="1" applyProtection="1" quotePrefix="1">
      <alignment horizontal="right" vertical="center"/>
      <protection/>
    </xf>
    <xf numFmtId="193" fontId="0" fillId="0" borderId="0" xfId="0" applyNumberFormat="1" applyFont="1" applyFill="1" applyBorder="1" applyAlignment="1" applyProtection="1" quotePrefix="1">
      <alignment vertical="center"/>
      <protection/>
    </xf>
    <xf numFmtId="193" fontId="0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37" fontId="0" fillId="0" borderId="10" xfId="0" applyNumberFormat="1" applyFont="1" applyFill="1" applyBorder="1" applyAlignment="1" applyProtection="1">
      <alignment horizontal="distributed" vertical="center"/>
      <protection/>
    </xf>
    <xf numFmtId="37" fontId="0" fillId="0" borderId="15" xfId="0" applyNumberFormat="1" applyFont="1" applyFill="1" applyBorder="1" applyAlignment="1" applyProtection="1">
      <alignment vertical="center"/>
      <protection/>
    </xf>
    <xf numFmtId="194" fontId="0" fillId="0" borderId="0" xfId="0" applyNumberFormat="1" applyFont="1" applyFill="1" applyBorder="1" applyAlignment="1" applyProtection="1">
      <alignment horizontal="right" vertical="center"/>
      <protection/>
    </xf>
    <xf numFmtId="194" fontId="0" fillId="0" borderId="11" xfId="0" applyNumberFormat="1" applyFont="1" applyFill="1" applyBorder="1" applyAlignment="1" applyProtection="1">
      <alignment horizontal="right" vertical="center"/>
      <protection/>
    </xf>
    <xf numFmtId="207" fontId="0" fillId="0" borderId="0" xfId="0" applyNumberFormat="1" applyFont="1" applyFill="1" applyBorder="1" applyAlignment="1" applyProtection="1">
      <alignment horizontal="right" vertical="center"/>
      <protection/>
    </xf>
    <xf numFmtId="207" fontId="0" fillId="0" borderId="11" xfId="0" applyNumberFormat="1" applyFont="1" applyFill="1" applyBorder="1" applyAlignment="1" applyProtection="1">
      <alignment horizontal="right" vertical="center"/>
      <protection/>
    </xf>
    <xf numFmtId="206" fontId="0" fillId="0" borderId="0" xfId="0" applyNumberFormat="1" applyFont="1" applyFill="1" applyBorder="1" applyAlignment="1" applyProtection="1">
      <alignment horizontal="right" vertical="center"/>
      <protection/>
    </xf>
    <xf numFmtId="206" fontId="0" fillId="0" borderId="11" xfId="0" applyNumberFormat="1" applyFont="1" applyFill="1" applyBorder="1" applyAlignment="1" applyProtection="1">
      <alignment horizontal="right" vertical="center"/>
      <protection/>
    </xf>
    <xf numFmtId="38" fontId="8" fillId="0" borderId="11" xfId="49" applyFont="1" applyFill="1" applyBorder="1" applyAlignment="1" applyProtection="1">
      <alignment horizontal="right" vertical="center"/>
      <protection/>
    </xf>
    <xf numFmtId="38" fontId="8" fillId="0" borderId="11" xfId="49" applyFont="1" applyFill="1" applyBorder="1" applyAlignment="1" applyProtection="1">
      <alignment vertical="center"/>
      <protection/>
    </xf>
    <xf numFmtId="193" fontId="5" fillId="0" borderId="0" xfId="0" applyNumberFormat="1" applyFont="1" applyFill="1" applyBorder="1" applyAlignment="1" applyProtection="1">
      <alignment horizontal="right" vertical="center"/>
      <protection/>
    </xf>
    <xf numFmtId="38" fontId="2" fillId="0" borderId="12" xfId="49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>
      <alignment horizontal="left" vertical="center"/>
    </xf>
    <xf numFmtId="199" fontId="8" fillId="0" borderId="11" xfId="0" applyNumberFormat="1" applyFont="1" applyFill="1" applyBorder="1" applyAlignment="1" applyProtection="1">
      <alignment horizontal="right" vertical="center"/>
      <protection/>
    </xf>
    <xf numFmtId="176" fontId="8" fillId="0" borderId="11" xfId="0" applyNumberFormat="1" applyFont="1" applyFill="1" applyBorder="1" applyAlignment="1" applyProtection="1">
      <alignment vertical="center"/>
      <protection/>
    </xf>
    <xf numFmtId="176" fontId="8" fillId="0" borderId="11" xfId="0" applyNumberFormat="1" applyFont="1" applyFill="1" applyBorder="1" applyAlignment="1" applyProtection="1">
      <alignment horizontal="right" vertical="center"/>
      <protection/>
    </xf>
    <xf numFmtId="38" fontId="0" fillId="0" borderId="12" xfId="49" applyFont="1" applyFill="1" applyBorder="1" applyAlignment="1" applyProtection="1">
      <alignment horizontal="distributed"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2" fillId="0" borderId="0" xfId="0" applyFont="1" applyFill="1" applyAlignment="1" applyProtection="1">
      <alignment horizontal="right" vertical="top"/>
      <protection/>
    </xf>
    <xf numFmtId="0" fontId="5" fillId="0" borderId="0" xfId="0" applyFont="1" applyFill="1" applyBorder="1" applyAlignment="1" applyProtection="1">
      <alignment horizontal="distributed" vertical="center"/>
      <protection/>
    </xf>
    <xf numFmtId="38" fontId="0" fillId="0" borderId="0" xfId="49" applyFont="1" applyFill="1" applyBorder="1" applyAlignment="1">
      <alignment vertical="center"/>
    </xf>
    <xf numFmtId="199" fontId="0" fillId="0" borderId="0" xfId="0" applyNumberFormat="1" applyFont="1" applyFill="1" applyBorder="1" applyAlignment="1" applyProtection="1">
      <alignment horizontal="right" vertical="center"/>
      <protection/>
    </xf>
    <xf numFmtId="186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190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38" fontId="0" fillId="0" borderId="0" xfId="49" applyFont="1" applyFill="1" applyAlignment="1">
      <alignment horizontal="right" vertical="center"/>
    </xf>
    <xf numFmtId="38" fontId="0" fillId="0" borderId="0" xfId="49" applyFont="1" applyFill="1" applyAlignment="1">
      <alignment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38" fontId="0" fillId="0" borderId="0" xfId="49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176" fontId="0" fillId="0" borderId="17" xfId="0" applyNumberFormat="1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18" xfId="0" applyFont="1" applyFill="1" applyBorder="1" applyAlignment="1" applyProtection="1">
      <alignment horizontal="centerContinuous" vertical="center"/>
      <protection/>
    </xf>
    <xf numFmtId="0" fontId="0" fillId="0" borderId="19" xfId="0" applyFont="1" applyFill="1" applyBorder="1" applyAlignment="1" applyProtection="1">
      <alignment horizontal="centerContinuous" vertical="center"/>
      <protection/>
    </xf>
    <xf numFmtId="0" fontId="0" fillId="0" borderId="13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37" fontId="5" fillId="0" borderId="0" xfId="0" applyNumberFormat="1" applyFont="1" applyFill="1" applyBorder="1" applyAlignment="1" applyProtection="1">
      <alignment horizontal="right"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181" fontId="5" fillId="0" borderId="0" xfId="0" applyNumberFormat="1" applyFont="1" applyFill="1" applyBorder="1" applyAlignment="1" applyProtection="1">
      <alignment horizontal="right" vertical="center"/>
      <protection/>
    </xf>
    <xf numFmtId="176" fontId="5" fillId="0" borderId="0" xfId="0" applyNumberFormat="1" applyFont="1" applyFill="1" applyBorder="1" applyAlignment="1" applyProtection="1">
      <alignment horizontal="right" vertical="center"/>
      <protection/>
    </xf>
    <xf numFmtId="206" fontId="5" fillId="0" borderId="0" xfId="0" applyNumberFormat="1" applyFont="1" applyFill="1" applyBorder="1" applyAlignment="1" applyProtection="1">
      <alignment horizontal="right" vertical="center"/>
      <protection/>
    </xf>
    <xf numFmtId="193" fontId="0" fillId="0" borderId="0" xfId="49" applyNumberFormat="1" applyFont="1" applyFill="1" applyAlignment="1">
      <alignment horizontal="right" vertical="center"/>
    </xf>
    <xf numFmtId="193" fontId="0" fillId="0" borderId="0" xfId="49" applyNumberFormat="1" applyFont="1" applyFill="1" applyAlignment="1">
      <alignment vertical="center"/>
    </xf>
    <xf numFmtId="194" fontId="0" fillId="0" borderId="0" xfId="49" applyNumberFormat="1" applyFont="1" applyFill="1" applyAlignment="1">
      <alignment horizontal="right" vertical="center"/>
    </xf>
    <xf numFmtId="194" fontId="0" fillId="0" borderId="0" xfId="0" applyNumberFormat="1" applyFont="1" applyFill="1" applyAlignment="1">
      <alignment horizontal="right" vertical="center"/>
    </xf>
    <xf numFmtId="194" fontId="0" fillId="0" borderId="0" xfId="49" applyNumberFormat="1" applyFont="1" applyFill="1" applyAlignment="1" quotePrefix="1">
      <alignment vertical="center"/>
    </xf>
    <xf numFmtId="194" fontId="0" fillId="0" borderId="0" xfId="49" applyNumberFormat="1" applyFont="1" applyFill="1" applyAlignment="1" quotePrefix="1">
      <alignment horizontal="right" vertical="center"/>
    </xf>
    <xf numFmtId="193" fontId="0" fillId="0" borderId="0" xfId="49" applyNumberFormat="1" applyFont="1" applyFill="1" applyAlignment="1" quotePrefix="1">
      <alignment horizontal="right" vertical="center"/>
    </xf>
    <xf numFmtId="193" fontId="0" fillId="0" borderId="0" xfId="49" applyNumberFormat="1" applyFont="1" applyFill="1" applyAlignment="1" quotePrefix="1">
      <alignment vertical="center"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>
      <alignment vertical="center"/>
    </xf>
    <xf numFmtId="184" fontId="0" fillId="0" borderId="11" xfId="0" applyNumberFormat="1" applyFont="1" applyFill="1" applyBorder="1" applyAlignment="1" applyProtection="1">
      <alignment horizontal="right" vertical="center"/>
      <protection/>
    </xf>
    <xf numFmtId="181" fontId="8" fillId="0" borderId="11" xfId="0" applyNumberFormat="1" applyFont="1" applyFill="1" applyBorder="1" applyAlignment="1" applyProtection="1">
      <alignment horizontal="right" vertical="center"/>
      <protection/>
    </xf>
    <xf numFmtId="193" fontId="0" fillId="0" borderId="0" xfId="0" applyNumberFormat="1" applyFont="1" applyFill="1" applyAlignment="1">
      <alignment horizontal="right" vertical="center"/>
    </xf>
    <xf numFmtId="193" fontId="0" fillId="0" borderId="0" xfId="0" applyNumberFormat="1" applyFont="1" applyFill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81" fontId="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top"/>
    </xf>
    <xf numFmtId="0" fontId="0" fillId="0" borderId="18" xfId="0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194" fontId="0" fillId="0" borderId="0" xfId="0" applyNumberFormat="1" applyFont="1" applyFill="1" applyBorder="1" applyAlignment="1">
      <alignment horizontal="right" vertical="center"/>
    </xf>
    <xf numFmtId="37" fontId="0" fillId="0" borderId="11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0" fillId="0" borderId="20" xfId="0" applyFont="1" applyFill="1" applyBorder="1" applyAlignment="1" applyProtection="1">
      <alignment horizontal="distributed" vertical="center"/>
      <protection/>
    </xf>
    <xf numFmtId="37" fontId="0" fillId="0" borderId="13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>
      <alignment vertical="center"/>
    </xf>
    <xf numFmtId="0" fontId="0" fillId="0" borderId="18" xfId="0" applyFont="1" applyFill="1" applyBorder="1" applyAlignment="1" applyProtection="1">
      <alignment horizontal="left" vertical="center"/>
      <protection/>
    </xf>
    <xf numFmtId="0" fontId="0" fillId="0" borderId="18" xfId="0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201" fontId="0" fillId="0" borderId="0" xfId="49" applyNumberFormat="1" applyFont="1" applyFill="1" applyAlignment="1">
      <alignment horizontal="right" vertical="center"/>
    </xf>
    <xf numFmtId="202" fontId="0" fillId="0" borderId="17" xfId="0" applyNumberFormat="1" applyFont="1" applyFill="1" applyBorder="1" applyAlignment="1">
      <alignment horizontal="right" vertical="center"/>
    </xf>
    <xf numFmtId="38" fontId="0" fillId="0" borderId="0" xfId="49" applyFont="1" applyFill="1" applyAlignment="1">
      <alignment horizontal="right" vertical="center"/>
    </xf>
    <xf numFmtId="205" fontId="0" fillId="0" borderId="0" xfId="49" applyNumberFormat="1" applyFont="1" applyFill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 applyProtection="1">
      <alignment horizontal="right" vertical="center"/>
      <protection/>
    </xf>
    <xf numFmtId="193" fontId="9" fillId="0" borderId="0" xfId="0" applyNumberFormat="1" applyFont="1" applyFill="1" applyBorder="1" applyAlignment="1" applyProtection="1">
      <alignment vertical="center"/>
      <protection/>
    </xf>
    <xf numFmtId="193" fontId="0" fillId="0" borderId="0" xfId="0" applyNumberFormat="1" applyFont="1" applyFill="1" applyBorder="1" applyAlignment="1" applyProtection="1">
      <alignment horizontal="center" vertical="center"/>
      <protection/>
    </xf>
    <xf numFmtId="193" fontId="0" fillId="0" borderId="0" xfId="49" applyNumberFormat="1" applyFont="1" applyFill="1" applyBorder="1" applyAlignment="1" applyProtection="1">
      <alignment horizontal="right" vertical="center"/>
      <protection/>
    </xf>
    <xf numFmtId="193" fontId="0" fillId="0" borderId="0" xfId="49" applyNumberFormat="1" applyFont="1" applyFill="1" applyBorder="1" applyAlignment="1" applyProtection="1" quotePrefix="1">
      <alignment horizontal="right" vertical="center"/>
      <protection/>
    </xf>
    <xf numFmtId="0" fontId="5" fillId="0" borderId="1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 applyProtection="1">
      <alignment horizontal="distributed" vertical="center"/>
      <protection/>
    </xf>
    <xf numFmtId="0" fontId="9" fillId="0" borderId="0" xfId="0" applyFont="1" applyFill="1" applyBorder="1" applyAlignment="1">
      <alignment horizontal="distributed" vertical="center"/>
    </xf>
    <xf numFmtId="38" fontId="9" fillId="0" borderId="0" xfId="49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>
      <alignment horizontal="right"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14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26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/>
    </xf>
    <xf numFmtId="0" fontId="0" fillId="0" borderId="27" xfId="0" applyFont="1" applyFill="1" applyBorder="1" applyAlignment="1" applyProtection="1">
      <alignment horizontal="distributed" vertical="center"/>
      <protection/>
    </xf>
    <xf numFmtId="38" fontId="0" fillId="0" borderId="11" xfId="49" applyFont="1" applyFill="1" applyBorder="1" applyAlignment="1" applyProtection="1">
      <alignment horizontal="right" vertical="center"/>
      <protection/>
    </xf>
    <xf numFmtId="38" fontId="0" fillId="0" borderId="11" xfId="49" applyFont="1" applyFill="1" applyBorder="1" applyAlignment="1" applyProtection="1">
      <alignment vertical="center"/>
      <protection/>
    </xf>
    <xf numFmtId="38" fontId="0" fillId="0" borderId="11" xfId="49" applyFont="1" applyFill="1" applyBorder="1" applyAlignment="1">
      <alignment vertical="center"/>
    </xf>
    <xf numFmtId="0" fontId="0" fillId="0" borderId="0" xfId="0" applyFont="1" applyFill="1" applyAlignment="1" applyProtection="1">
      <alignment vertical="top"/>
      <protection/>
    </xf>
    <xf numFmtId="0" fontId="7" fillId="0" borderId="0" xfId="0" applyFont="1" applyFill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186" fontId="0" fillId="0" borderId="28" xfId="0" applyNumberFormat="1" applyFont="1" applyFill="1" applyBorder="1" applyAlignment="1" applyProtection="1">
      <alignment horizontal="right" vertical="center"/>
      <protection/>
    </xf>
    <xf numFmtId="0" fontId="0" fillId="0" borderId="28" xfId="0" applyFont="1" applyBorder="1" applyAlignment="1">
      <alignment horizontal="center" vertical="center"/>
    </xf>
    <xf numFmtId="0" fontId="0" fillId="0" borderId="12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quotePrefix="1">
      <alignment horizontal="center" vertical="center"/>
    </xf>
    <xf numFmtId="0" fontId="0" fillId="0" borderId="24" xfId="0" applyFont="1" applyFill="1" applyBorder="1" applyAlignment="1">
      <alignment horizontal="right" vertical="center"/>
    </xf>
    <xf numFmtId="38" fontId="0" fillId="0" borderId="24" xfId="49" applyFont="1" applyFill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38" fontId="0" fillId="0" borderId="24" xfId="49" applyFont="1" applyFill="1" applyBorder="1" applyAlignment="1">
      <alignment vertical="center"/>
    </xf>
    <xf numFmtId="186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horizontal="centerContinuous" vertical="center"/>
      <protection/>
    </xf>
    <xf numFmtId="38" fontId="0" fillId="0" borderId="30" xfId="49" applyFont="1" applyFill="1" applyBorder="1" applyAlignment="1" applyProtection="1">
      <alignment horizontal="right" vertical="center"/>
      <protection/>
    </xf>
    <xf numFmtId="38" fontId="0" fillId="0" borderId="28" xfId="49" applyFont="1" applyFill="1" applyBorder="1" applyAlignment="1" applyProtection="1">
      <alignment horizontal="right" vertical="center"/>
      <protection/>
    </xf>
    <xf numFmtId="38" fontId="0" fillId="0" borderId="24" xfId="49" applyFont="1" applyFill="1" applyBorder="1" applyAlignment="1" applyProtection="1">
      <alignment horizontal="right" vertical="center"/>
      <protection/>
    </xf>
    <xf numFmtId="0" fontId="0" fillId="0" borderId="28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wrapText="1"/>
    </xf>
    <xf numFmtId="216" fontId="0" fillId="0" borderId="0" xfId="49" applyNumberFormat="1" applyFont="1" applyFill="1" applyAlignment="1">
      <alignment vertical="center"/>
    </xf>
    <xf numFmtId="38" fontId="14" fillId="0" borderId="0" xfId="49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14" fillId="0" borderId="12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distributed" vertical="center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0" fontId="15" fillId="0" borderId="12" xfId="0" applyFont="1" applyFill="1" applyBorder="1" applyAlignment="1" applyProtection="1">
      <alignment horizontal="left" vertical="center"/>
      <protection/>
    </xf>
    <xf numFmtId="38" fontId="15" fillId="0" borderId="0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Alignment="1" applyProtection="1">
      <alignment horizontal="right" vertical="center"/>
      <protection/>
    </xf>
    <xf numFmtId="38" fontId="0" fillId="0" borderId="0" xfId="49" applyFont="1" applyFill="1" applyAlignment="1">
      <alignment horizontal="right" vertical="center"/>
    </xf>
    <xf numFmtId="0" fontId="15" fillId="0" borderId="0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>
      <alignment horizontal="right" vertical="center"/>
    </xf>
    <xf numFmtId="38" fontId="15" fillId="0" borderId="0" xfId="49" applyFont="1" applyFill="1" applyBorder="1" applyAlignment="1">
      <alignment horizontal="right" vertical="center"/>
    </xf>
    <xf numFmtId="0" fontId="0" fillId="0" borderId="0" xfId="0" applyFont="1" applyFill="1" applyAlignment="1" applyProtection="1">
      <alignment horizontal="left" vertical="center"/>
      <protection/>
    </xf>
    <xf numFmtId="0" fontId="14" fillId="0" borderId="11" xfId="0" applyFont="1" applyFill="1" applyBorder="1" applyAlignment="1" applyProtection="1">
      <alignment horizontal="distributed" vertical="center"/>
      <protection/>
    </xf>
    <xf numFmtId="0" fontId="0" fillId="0" borderId="27" xfId="0" applyFont="1" applyFill="1" applyBorder="1" applyAlignment="1" applyProtection="1">
      <alignment horizontal="distributed" vertical="center"/>
      <protection/>
    </xf>
    <xf numFmtId="38" fontId="15" fillId="0" borderId="11" xfId="49" applyFont="1" applyFill="1" applyBorder="1" applyAlignment="1" applyProtection="1">
      <alignment horizontal="right" vertical="center"/>
      <protection/>
    </xf>
    <xf numFmtId="38" fontId="0" fillId="0" borderId="11" xfId="49" applyFont="1" applyFill="1" applyBorder="1" applyAlignment="1" applyProtection="1">
      <alignment horizontal="right" vertical="center"/>
      <protection/>
    </xf>
    <xf numFmtId="38" fontId="0" fillId="0" borderId="11" xfId="49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184" fontId="15" fillId="0" borderId="0" xfId="49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38" fontId="0" fillId="0" borderId="0" xfId="49" applyFont="1" applyFill="1" applyAlignment="1">
      <alignment vertical="center"/>
    </xf>
    <xf numFmtId="38" fontId="0" fillId="0" borderId="0" xfId="49" applyFont="1" applyFill="1" applyAlignment="1" quotePrefix="1">
      <alignment horizontal="right" vertical="center"/>
    </xf>
    <xf numFmtId="38" fontId="0" fillId="0" borderId="0" xfId="49" applyFont="1" applyFill="1" applyAlignment="1" quotePrefix="1">
      <alignment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193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8" fontId="0" fillId="0" borderId="14" xfId="49" applyFont="1" applyFill="1" applyBorder="1" applyAlignment="1" applyProtection="1">
      <alignment horizontal="right" vertical="center"/>
      <protection/>
    </xf>
    <xf numFmtId="37" fontId="0" fillId="0" borderId="13" xfId="0" applyNumberFormat="1" applyFont="1" applyFill="1" applyBorder="1" applyAlignment="1" applyProtection="1">
      <alignment vertical="center"/>
      <protection/>
    </xf>
    <xf numFmtId="186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186" fontId="0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 applyProtection="1">
      <alignment horizontal="right" vertical="center"/>
      <protection/>
    </xf>
    <xf numFmtId="38" fontId="0" fillId="0" borderId="24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vertical="center"/>
    </xf>
    <xf numFmtId="38" fontId="0" fillId="0" borderId="24" xfId="49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184" fontId="0" fillId="0" borderId="0" xfId="49" applyNumberFormat="1" applyFont="1" applyFill="1" applyBorder="1" applyAlignment="1">
      <alignment horizontal="right" vertical="center"/>
    </xf>
    <xf numFmtId="184" fontId="0" fillId="0" borderId="13" xfId="49" applyNumberFormat="1" applyFont="1" applyFill="1" applyBorder="1" applyAlignment="1">
      <alignment vertical="center"/>
    </xf>
    <xf numFmtId="0" fontId="14" fillId="0" borderId="12" xfId="0" applyFont="1" applyFill="1" applyBorder="1" applyAlignment="1" applyProtection="1" quotePrefix="1">
      <alignment horizontal="center" vertical="center"/>
      <protection/>
    </xf>
    <xf numFmtId="38" fontId="14" fillId="0" borderId="0" xfId="49" applyFont="1" applyFill="1" applyBorder="1" applyAlignment="1">
      <alignment vertical="center"/>
    </xf>
    <xf numFmtId="0" fontId="14" fillId="0" borderId="28" xfId="0" applyFont="1" applyFill="1" applyBorder="1" applyAlignment="1">
      <alignment horizontal="center" vertical="center"/>
    </xf>
    <xf numFmtId="38" fontId="14" fillId="0" borderId="24" xfId="49" applyFont="1" applyFill="1" applyBorder="1" applyAlignment="1">
      <alignment horizontal="right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vertical="center"/>
    </xf>
    <xf numFmtId="176" fontId="14" fillId="0" borderId="0" xfId="0" applyNumberFormat="1" applyFont="1" applyFill="1" applyAlignment="1">
      <alignment vertical="center"/>
    </xf>
    <xf numFmtId="216" fontId="14" fillId="0" borderId="0" xfId="0" applyNumberFormat="1" applyFont="1" applyFill="1" applyAlignment="1" quotePrefix="1">
      <alignment horizontal="right" vertical="center"/>
    </xf>
    <xf numFmtId="38" fontId="14" fillId="0" borderId="0" xfId="49" applyFont="1" applyFill="1" applyAlignment="1">
      <alignment vertical="center"/>
    </xf>
    <xf numFmtId="201" fontId="14" fillId="0" borderId="0" xfId="49" applyNumberFormat="1" applyFont="1" applyFill="1" applyAlignment="1">
      <alignment vertical="center"/>
    </xf>
    <xf numFmtId="202" fontId="14" fillId="0" borderId="0" xfId="0" applyNumberFormat="1" applyFont="1" applyFill="1" applyBorder="1" applyAlignment="1">
      <alignment vertical="center"/>
    </xf>
    <xf numFmtId="38" fontId="14" fillId="0" borderId="0" xfId="49" applyFont="1" applyFill="1" applyAlignment="1">
      <alignment horizontal="right" vertical="center"/>
    </xf>
    <xf numFmtId="176" fontId="14" fillId="0" borderId="0" xfId="0" applyNumberFormat="1" applyFont="1" applyFill="1" applyAlignment="1">
      <alignment horizontal="right" vertical="center"/>
    </xf>
    <xf numFmtId="176" fontId="14" fillId="0" borderId="0" xfId="0" applyNumberFormat="1" applyFont="1" applyFill="1" applyBorder="1" applyAlignment="1" applyProtection="1">
      <alignment vertical="center"/>
      <protection/>
    </xf>
    <xf numFmtId="176" fontId="14" fillId="0" borderId="0" xfId="0" applyNumberFormat="1" applyFont="1" applyFill="1" applyBorder="1" applyAlignment="1" applyProtection="1">
      <alignment horizontal="right" vertical="center"/>
      <protection/>
    </xf>
    <xf numFmtId="193" fontId="14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Alignment="1">
      <alignment vertical="center"/>
    </xf>
    <xf numFmtId="193" fontId="14" fillId="0" borderId="0" xfId="0" applyNumberFormat="1" applyFont="1" applyFill="1" applyBorder="1" applyAlignment="1" applyProtection="1">
      <alignment vertical="center"/>
      <protection/>
    </xf>
    <xf numFmtId="193" fontId="14" fillId="0" borderId="0" xfId="49" applyNumberFormat="1" applyFont="1" applyFill="1" applyBorder="1" applyAlignment="1" applyProtection="1">
      <alignment horizontal="right" vertical="center"/>
      <protection/>
    </xf>
    <xf numFmtId="193" fontId="14" fillId="0" borderId="0" xfId="49" applyNumberFormat="1" applyFont="1" applyFill="1" applyBorder="1" applyAlignment="1" applyProtection="1">
      <alignment vertical="center"/>
      <protection/>
    </xf>
    <xf numFmtId="37" fontId="14" fillId="0" borderId="0" xfId="0" applyNumberFormat="1" applyFont="1" applyFill="1" applyBorder="1" applyAlignment="1" applyProtection="1">
      <alignment horizontal="right" vertical="center"/>
      <protection/>
    </xf>
    <xf numFmtId="37" fontId="14" fillId="0" borderId="0" xfId="0" applyNumberFormat="1" applyFont="1" applyAlignment="1">
      <alignment horizontal="right" vertical="center"/>
    </xf>
    <xf numFmtId="215" fontId="14" fillId="0" borderId="0" xfId="49" applyNumberFormat="1" applyFont="1" applyFill="1" applyBorder="1" applyAlignment="1" applyProtection="1">
      <alignment vertical="center"/>
      <protection/>
    </xf>
    <xf numFmtId="37" fontId="14" fillId="0" borderId="0" xfId="0" applyNumberFormat="1" applyFont="1" applyFill="1" applyBorder="1" applyAlignment="1" applyProtection="1">
      <alignment vertical="center"/>
      <protection/>
    </xf>
    <xf numFmtId="213" fontId="14" fillId="0" borderId="0" xfId="0" applyNumberFormat="1" applyFont="1" applyFill="1" applyBorder="1" applyAlignment="1" applyProtection="1">
      <alignment vertical="center"/>
      <protection/>
    </xf>
    <xf numFmtId="37" fontId="14" fillId="0" borderId="0" xfId="0" applyNumberFormat="1" applyFont="1" applyFill="1" applyAlignment="1">
      <alignment horizontal="right" vertical="center"/>
    </xf>
    <xf numFmtId="211" fontId="14" fillId="0" borderId="0" xfId="0" applyNumberFormat="1" applyFont="1" applyFill="1" applyBorder="1" applyAlignment="1" applyProtection="1">
      <alignment horizontal="right" vertical="center"/>
      <protection/>
    </xf>
    <xf numFmtId="37" fontId="16" fillId="0" borderId="0" xfId="0" applyNumberFormat="1" applyFont="1" applyFill="1" applyBorder="1" applyAlignment="1" applyProtection="1">
      <alignment vertical="center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" vertical="center"/>
      <protection/>
    </xf>
    <xf numFmtId="38" fontId="0" fillId="0" borderId="12" xfId="49" applyFont="1" applyFill="1" applyBorder="1" applyAlignment="1" applyProtection="1">
      <alignment horizontal="distributed" vertical="center"/>
      <protection/>
    </xf>
    <xf numFmtId="38" fontId="0" fillId="0" borderId="0" xfId="49" applyFont="1" applyFill="1" applyAlignment="1">
      <alignment vertical="center"/>
    </xf>
    <xf numFmtId="201" fontId="0" fillId="0" borderId="0" xfId="49" applyNumberFormat="1" applyFont="1" applyFill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205" fontId="0" fillId="0" borderId="0" xfId="49" applyNumberFormat="1" applyFont="1" applyFill="1" applyAlignment="1">
      <alignment vertical="center"/>
    </xf>
    <xf numFmtId="38" fontId="0" fillId="0" borderId="0" xfId="49" applyFont="1" applyFill="1" applyAlignment="1">
      <alignment horizontal="right" vertical="center"/>
    </xf>
    <xf numFmtId="20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215" fontId="0" fillId="0" borderId="0" xfId="49" applyNumberFormat="1" applyFont="1" applyFill="1" applyAlignment="1">
      <alignment vertical="center"/>
    </xf>
    <xf numFmtId="216" fontId="0" fillId="0" borderId="0" xfId="0" applyNumberFormat="1" applyFont="1" applyFill="1" applyAlignment="1" quotePrefix="1">
      <alignment horizontal="right" vertical="center"/>
    </xf>
    <xf numFmtId="216" fontId="0" fillId="0" borderId="0" xfId="49" applyNumberFormat="1" applyFont="1" applyFill="1" applyAlignment="1">
      <alignment vertical="center"/>
    </xf>
    <xf numFmtId="38" fontId="0" fillId="0" borderId="14" xfId="49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201" fontId="0" fillId="0" borderId="11" xfId="49" applyNumberFormat="1" applyFont="1" applyFill="1" applyBorder="1" applyAlignment="1">
      <alignment vertical="center"/>
    </xf>
    <xf numFmtId="202" fontId="0" fillId="0" borderId="11" xfId="0" applyNumberFormat="1" applyFont="1" applyFill="1" applyBorder="1" applyAlignment="1">
      <alignment vertical="center"/>
    </xf>
    <xf numFmtId="205" fontId="0" fillId="0" borderId="11" xfId="49" applyNumberFormat="1" applyFont="1" applyFill="1" applyBorder="1" applyAlignment="1">
      <alignment vertical="center"/>
    </xf>
    <xf numFmtId="206" fontId="0" fillId="0" borderId="11" xfId="0" applyNumberFormat="1" applyFont="1" applyFill="1" applyBorder="1" applyAlignment="1">
      <alignment vertical="center"/>
    </xf>
    <xf numFmtId="205" fontId="14" fillId="0" borderId="0" xfId="49" applyNumberFormat="1" applyFont="1" applyFill="1" applyAlignment="1">
      <alignment vertical="center"/>
    </xf>
    <xf numFmtId="206" fontId="14" fillId="0" borderId="0" xfId="0" applyNumberFormat="1" applyFont="1" applyFill="1" applyBorder="1" applyAlignment="1">
      <alignment vertical="center"/>
    </xf>
    <xf numFmtId="202" fontId="14" fillId="0" borderId="0" xfId="0" applyNumberFormat="1" applyFont="1" applyFill="1" applyBorder="1" applyAlignment="1">
      <alignment horizontal="right" vertical="center"/>
    </xf>
    <xf numFmtId="215" fontId="14" fillId="0" borderId="0" xfId="49" applyNumberFormat="1" applyFont="1" applyFill="1" applyAlignment="1">
      <alignment vertical="center"/>
    </xf>
    <xf numFmtId="216" fontId="14" fillId="0" borderId="0" xfId="49" applyNumberFormat="1" applyFont="1" applyFill="1" applyAlignment="1">
      <alignment vertical="center"/>
    </xf>
    <xf numFmtId="195" fontId="14" fillId="0" borderId="0" xfId="0" applyNumberFormat="1" applyFont="1" applyFill="1" applyAlignment="1">
      <alignment vertical="center"/>
    </xf>
    <xf numFmtId="181" fontId="14" fillId="0" borderId="0" xfId="0" applyNumberFormat="1" applyFont="1" applyFill="1" applyBorder="1" applyAlignment="1" applyProtection="1">
      <alignment horizontal="right" vertical="center"/>
      <protection/>
    </xf>
    <xf numFmtId="206" fontId="14" fillId="0" borderId="0" xfId="0" applyNumberFormat="1" applyFont="1" applyFill="1" applyBorder="1" applyAlignment="1" applyProtection="1">
      <alignment horizontal="right" vertical="center"/>
      <protection/>
    </xf>
    <xf numFmtId="193" fontId="0" fillId="0" borderId="0" xfId="0" applyNumberFormat="1" applyFont="1" applyFill="1" applyBorder="1" applyAlignment="1" applyProtection="1">
      <alignment horizontal="right" vertical="center"/>
      <protection/>
    </xf>
    <xf numFmtId="193" fontId="0" fillId="0" borderId="0" xfId="0" applyNumberFormat="1" applyFont="1" applyFill="1" applyBorder="1" applyAlignment="1" applyProtection="1">
      <alignment vertical="center"/>
      <protection/>
    </xf>
    <xf numFmtId="193" fontId="0" fillId="0" borderId="0" xfId="0" applyNumberFormat="1" applyFont="1" applyFill="1" applyBorder="1" applyAlignment="1" applyProtection="1">
      <alignment horizontal="center" vertical="center"/>
      <protection/>
    </xf>
    <xf numFmtId="193" fontId="0" fillId="0" borderId="0" xfId="49" applyNumberFormat="1" applyFont="1" applyFill="1" applyBorder="1" applyAlignment="1" applyProtection="1">
      <alignment horizontal="right" vertical="center"/>
      <protection/>
    </xf>
    <xf numFmtId="193" fontId="0" fillId="0" borderId="0" xfId="49" applyNumberFormat="1" applyFont="1" applyFill="1" applyBorder="1" applyAlignment="1" applyProtection="1" quotePrefix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193" fontId="0" fillId="0" borderId="0" xfId="49" applyNumberFormat="1" applyFont="1" applyFill="1" applyBorder="1" applyAlignment="1" applyProtection="1">
      <alignment vertical="center"/>
      <protection/>
    </xf>
    <xf numFmtId="193" fontId="0" fillId="0" borderId="14" xfId="49" applyNumberFormat="1" applyFont="1" applyFill="1" applyBorder="1" applyAlignment="1" applyProtection="1">
      <alignment horizontal="right" vertical="center"/>
      <protection/>
    </xf>
    <xf numFmtId="193" fontId="0" fillId="0" borderId="0" xfId="0" applyNumberFormat="1" applyFont="1" applyFill="1" applyAlignment="1" applyProtection="1">
      <alignment horizontal="right" vertical="center"/>
      <protection/>
    </xf>
    <xf numFmtId="193" fontId="0" fillId="0" borderId="0" xfId="0" applyNumberFormat="1" applyFont="1" applyFill="1" applyBorder="1" applyAlignment="1" applyProtection="1" quotePrefix="1">
      <alignment horizontal="right" vertical="center"/>
      <protection/>
    </xf>
    <xf numFmtId="193" fontId="0" fillId="0" borderId="0" xfId="0" applyNumberFormat="1" applyFont="1" applyFill="1" applyBorder="1" applyAlignment="1" applyProtection="1" quotePrefix="1">
      <alignment vertical="center"/>
      <protection/>
    </xf>
    <xf numFmtId="193" fontId="0" fillId="0" borderId="14" xfId="0" applyNumberFormat="1" applyFont="1" applyFill="1" applyBorder="1" applyAlignment="1">
      <alignment horizontal="right" vertical="center"/>
    </xf>
    <xf numFmtId="193" fontId="0" fillId="0" borderId="0" xfId="0" applyNumberFormat="1" applyFont="1" applyFill="1" applyBorder="1" applyAlignment="1">
      <alignment horizontal="right" vertical="center"/>
    </xf>
    <xf numFmtId="193" fontId="0" fillId="0" borderId="0" xfId="0" applyNumberFormat="1" applyFont="1" applyFill="1" applyBorder="1" applyAlignment="1">
      <alignment vertical="center"/>
    </xf>
    <xf numFmtId="193" fontId="14" fillId="0" borderId="0" xfId="0" applyNumberFormat="1" applyFont="1" applyFill="1" applyBorder="1" applyAlignment="1" applyProtection="1">
      <alignment horizontal="center" vertical="center"/>
      <protection/>
    </xf>
    <xf numFmtId="193" fontId="14" fillId="0" borderId="14" xfId="49" applyNumberFormat="1" applyFont="1" applyFill="1" applyBorder="1" applyAlignment="1" applyProtection="1">
      <alignment horizontal="right" vertical="center"/>
      <protection/>
    </xf>
    <xf numFmtId="193" fontId="14" fillId="0" borderId="11" xfId="0" applyNumberFormat="1" applyFont="1" applyFill="1" applyBorder="1" applyAlignment="1" applyProtection="1">
      <alignment horizontal="right" vertical="center"/>
      <protection/>
    </xf>
    <xf numFmtId="215" fontId="14" fillId="0" borderId="11" xfId="0" applyNumberFormat="1" applyFont="1" applyFill="1" applyBorder="1" applyAlignment="1" applyProtection="1">
      <alignment vertical="center"/>
      <protection/>
    </xf>
    <xf numFmtId="193" fontId="14" fillId="0" borderId="11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14" xfId="0" applyNumberFormat="1" applyFont="1" applyFill="1" applyBorder="1" applyAlignment="1" applyProtection="1">
      <alignment vertical="center"/>
      <protection/>
    </xf>
    <xf numFmtId="0" fontId="14" fillId="0" borderId="14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Alignment="1">
      <alignment vertical="center"/>
    </xf>
    <xf numFmtId="38" fontId="14" fillId="0" borderId="14" xfId="49" applyFont="1" applyFill="1" applyBorder="1" applyAlignment="1" applyProtection="1">
      <alignment vertical="center"/>
      <protection/>
    </xf>
    <xf numFmtId="37" fontId="14" fillId="0" borderId="0" xfId="0" applyNumberFormat="1" applyFont="1" applyFill="1" applyBorder="1" applyAlignment="1">
      <alignment vertical="center"/>
    </xf>
    <xf numFmtId="37" fontId="14" fillId="0" borderId="14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24" xfId="0" applyNumberFormat="1" applyFont="1" applyFill="1" applyBorder="1" applyAlignment="1">
      <alignment horizontal="right"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>
      <alignment horizontal="right" vertical="center"/>
    </xf>
    <xf numFmtId="37" fontId="0" fillId="0" borderId="11" xfId="0" applyNumberFormat="1" applyFont="1" applyFill="1" applyBorder="1" applyAlignment="1" applyProtection="1">
      <alignment horizontal="right" vertical="center"/>
      <protection/>
    </xf>
    <xf numFmtId="37" fontId="0" fillId="0" borderId="11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8" fontId="0" fillId="0" borderId="0" xfId="49" applyFont="1" applyFill="1" applyAlignment="1" applyProtection="1">
      <alignment horizontal="right" vertical="center"/>
      <protection/>
    </xf>
    <xf numFmtId="38" fontId="0" fillId="0" borderId="14" xfId="49" applyFont="1" applyFill="1" applyBorder="1" applyAlignment="1" applyProtection="1">
      <alignment horizontal="right" vertical="center"/>
      <protection/>
    </xf>
    <xf numFmtId="38" fontId="14" fillId="0" borderId="0" xfId="49" applyFont="1" applyFill="1" applyBorder="1" applyAlignment="1" applyProtection="1">
      <alignment vertical="center"/>
      <protection/>
    </xf>
    <xf numFmtId="38" fontId="14" fillId="0" borderId="14" xfId="49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38" fontId="14" fillId="0" borderId="0" xfId="49" applyFont="1" applyFill="1" applyAlignment="1" applyProtection="1">
      <alignment horizontal="right" vertical="center"/>
      <protection/>
    </xf>
    <xf numFmtId="186" fontId="14" fillId="0" borderId="0" xfId="0" applyNumberFormat="1" applyFont="1" applyFill="1" applyBorder="1" applyAlignment="1" applyProtection="1">
      <alignment horizontal="right" vertical="center"/>
      <protection/>
    </xf>
    <xf numFmtId="38" fontId="14" fillId="0" borderId="24" xfId="49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 applyProtection="1" quotePrefix="1">
      <alignment horizontal="center" vertical="center"/>
      <protection/>
    </xf>
    <xf numFmtId="0" fontId="0" fillId="0" borderId="20" xfId="0" applyFill="1" applyBorder="1" applyAlignment="1" applyProtection="1" quotePrefix="1">
      <alignment horizontal="center" vertical="center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3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1" xfId="0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distributed" vertical="center"/>
      <protection/>
    </xf>
    <xf numFmtId="0" fontId="14" fillId="0" borderId="12" xfId="0" applyFont="1" applyFill="1" applyBorder="1" applyAlignment="1">
      <alignment horizontal="distributed" vertical="center"/>
    </xf>
    <xf numFmtId="0" fontId="14" fillId="0" borderId="0" xfId="0" applyFont="1" applyFill="1" applyAlignment="1">
      <alignment horizontal="distributed" vertical="center"/>
    </xf>
    <xf numFmtId="0" fontId="14" fillId="0" borderId="1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38" fontId="0" fillId="0" borderId="17" xfId="49" applyFont="1" applyFill="1" applyBorder="1" applyAlignment="1">
      <alignment horizontal="right" vertical="center"/>
    </xf>
    <xf numFmtId="38" fontId="14" fillId="0" borderId="0" xfId="49" applyFont="1" applyFill="1" applyAlignment="1">
      <alignment horizontal="right" vertical="center"/>
    </xf>
    <xf numFmtId="38" fontId="0" fillId="0" borderId="0" xfId="49" applyFont="1" applyFill="1" applyAlignment="1">
      <alignment horizontal="right" vertical="center"/>
    </xf>
    <xf numFmtId="202" fontId="14" fillId="0" borderId="0" xfId="0" applyNumberFormat="1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11" xfId="49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center" vertical="center"/>
    </xf>
    <xf numFmtId="0" fontId="0" fillId="0" borderId="45" xfId="0" applyFont="1" applyFill="1" applyBorder="1" applyAlignment="1" applyProtection="1">
      <alignment horizontal="center" vertical="center" shrinkToFit="1"/>
      <protection/>
    </xf>
    <xf numFmtId="0" fontId="0" fillId="0" borderId="46" xfId="0" applyFont="1" applyFill="1" applyBorder="1" applyAlignment="1" applyProtection="1">
      <alignment horizontal="center" vertical="center" shrinkToFit="1"/>
      <protection/>
    </xf>
    <xf numFmtId="0" fontId="0" fillId="0" borderId="47" xfId="0" applyFont="1" applyFill="1" applyBorder="1" applyAlignment="1" applyProtection="1">
      <alignment horizontal="center" vertical="center" shrinkToFit="1"/>
      <protection/>
    </xf>
    <xf numFmtId="0" fontId="0" fillId="0" borderId="34" xfId="0" applyFont="1" applyFill="1" applyBorder="1" applyAlignment="1" applyProtection="1">
      <alignment horizontal="center" vertical="center" shrinkToFit="1"/>
      <protection/>
    </xf>
    <xf numFmtId="0" fontId="0" fillId="0" borderId="48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>
      <alignment horizontal="center" vertical="center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 applyProtection="1">
      <alignment horizontal="center" vertical="center" shrinkToFit="1"/>
      <protection/>
    </xf>
    <xf numFmtId="0" fontId="0" fillId="0" borderId="49" xfId="0" applyFont="1" applyFill="1" applyBorder="1" applyAlignment="1" applyProtection="1">
      <alignment horizontal="center" vertical="center" shrinkToFit="1"/>
      <protection/>
    </xf>
    <xf numFmtId="38" fontId="14" fillId="0" borderId="0" xfId="49" applyFont="1" applyFill="1" applyBorder="1" applyAlignment="1" applyProtection="1">
      <alignment horizontal="distributed" vertical="center"/>
      <protection/>
    </xf>
    <xf numFmtId="38" fontId="14" fillId="0" borderId="12" xfId="49" applyFont="1" applyFill="1" applyBorder="1" applyAlignment="1" applyProtection="1">
      <alignment horizontal="distributed" vertical="center"/>
      <protection/>
    </xf>
    <xf numFmtId="0" fontId="9" fillId="0" borderId="0" xfId="0" applyFont="1" applyFill="1" applyBorder="1" applyAlignment="1" applyProtection="1">
      <alignment horizontal="distributed" vertical="center"/>
      <protection/>
    </xf>
    <xf numFmtId="0" fontId="9" fillId="0" borderId="0" xfId="0" applyFont="1" applyFill="1" applyBorder="1" applyAlignment="1">
      <alignment horizontal="distributed" vertical="center"/>
    </xf>
    <xf numFmtId="0" fontId="14" fillId="0" borderId="11" xfId="0" applyFont="1" applyFill="1" applyBorder="1" applyAlignment="1" applyProtection="1">
      <alignment horizontal="distributed" vertical="center"/>
      <protection/>
    </xf>
    <xf numFmtId="0" fontId="14" fillId="0" borderId="27" xfId="0" applyFont="1" applyFill="1" applyBorder="1" applyAlignment="1">
      <alignment horizontal="distributed" vertical="center"/>
    </xf>
    <xf numFmtId="0" fontId="0" fillId="0" borderId="36" xfId="0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horizontal="center" vertical="center"/>
    </xf>
    <xf numFmtId="0" fontId="0" fillId="0" borderId="55" xfId="0" applyFont="1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distributed" vertical="center"/>
      <protection/>
    </xf>
    <xf numFmtId="0" fontId="18" fillId="0" borderId="12" xfId="0" applyFont="1" applyBorder="1" applyAlignment="1">
      <alignment/>
    </xf>
    <xf numFmtId="0" fontId="14" fillId="0" borderId="12" xfId="0" applyFont="1" applyFill="1" applyBorder="1" applyAlignment="1" applyProtection="1">
      <alignment horizontal="distributed" vertical="center"/>
      <protection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5" fillId="0" borderId="12" xfId="0" applyFont="1" applyFill="1" applyBorder="1" applyAlignment="1">
      <alignment horizontal="distributed" vertical="center"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58" xfId="0" applyFont="1" applyFill="1" applyBorder="1" applyAlignment="1" applyProtection="1">
      <alignment horizontal="center" vertical="center"/>
      <protection/>
    </xf>
    <xf numFmtId="0" fontId="0" fillId="0" borderId="58" xfId="0" applyFont="1" applyBorder="1" applyAlignment="1">
      <alignment vertical="center"/>
    </xf>
    <xf numFmtId="37" fontId="0" fillId="0" borderId="41" xfId="0" applyNumberFormat="1" applyFont="1" applyFill="1" applyBorder="1" applyAlignment="1" applyProtection="1">
      <alignment horizontal="center" vertical="center"/>
      <protection/>
    </xf>
    <xf numFmtId="0" fontId="0" fillId="0" borderId="41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Border="1" applyAlignment="1">
      <alignment horizontal="distributed" vertical="center"/>
    </xf>
    <xf numFmtId="0" fontId="0" fillId="0" borderId="0" xfId="0" applyFill="1" applyBorder="1" applyAlignment="1">
      <alignment horizontal="center" vertical="center"/>
    </xf>
    <xf numFmtId="37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3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59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34" xfId="0" applyFont="1" applyBorder="1" applyAlignment="1">
      <alignment vertical="center"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14" fillId="0" borderId="28" xfId="0" applyFont="1" applyFill="1" applyBorder="1" applyAlignment="1" applyProtection="1">
      <alignment horizontal="distributed" vertical="center"/>
      <protection/>
    </xf>
    <xf numFmtId="0" fontId="14" fillId="0" borderId="5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50" xfId="0" applyFont="1" applyFill="1" applyBorder="1" applyAlignment="1" applyProtection="1">
      <alignment horizontal="center" vertical="center" wrapText="1"/>
      <protection/>
    </xf>
    <xf numFmtId="0" fontId="0" fillId="0" borderId="49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0" xfId="0" applyFont="1" applyFill="1" applyBorder="1" applyAlignment="1" applyProtection="1">
      <alignment horizontal="center" vertical="center" wrapText="1"/>
      <protection/>
    </xf>
    <xf numFmtId="0" fontId="0" fillId="0" borderId="60" xfId="0" applyFont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distributed" vertical="center"/>
      <protection/>
    </xf>
    <xf numFmtId="0" fontId="15" fillId="0" borderId="12" xfId="0" applyFont="1" applyFill="1" applyBorder="1" applyAlignment="1" applyProtection="1">
      <alignment horizontal="distributed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 applyProtection="1">
      <alignment horizontal="center" vertical="center" wrapText="1"/>
      <protection/>
    </xf>
    <xf numFmtId="0" fontId="0" fillId="0" borderId="49" xfId="0" applyBorder="1" applyAlignment="1">
      <alignment horizontal="center" vertical="center" wrapText="1"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49" xfId="0" applyBorder="1" applyAlignment="1">
      <alignment horizontal="center" vertical="center"/>
    </xf>
    <xf numFmtId="0" fontId="0" fillId="0" borderId="30" xfId="0" applyFont="1" applyFill="1" applyBorder="1" applyAlignment="1" applyProtection="1">
      <alignment horizontal="center" vertical="center" wrapText="1"/>
      <protection/>
    </xf>
    <xf numFmtId="0" fontId="0" fillId="0" borderId="60" xfId="0" applyBorder="1" applyAlignment="1">
      <alignment horizontal="center" vertical="center" wrapText="1"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5" fillId="0" borderId="12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6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0"/>
  <sheetViews>
    <sheetView view="pageBreakPreview" zoomScale="60" zoomScaleNormal="75" zoomScalePageLayoutView="0" workbookViewId="0" topLeftCell="J1">
      <selection activeCell="U1" sqref="U1"/>
    </sheetView>
  </sheetViews>
  <sheetFormatPr defaultColWidth="8.796875" defaultRowHeight="15"/>
  <cols>
    <col min="1" max="1" width="2.59765625" style="19" customWidth="1"/>
    <col min="2" max="2" width="34.59765625" style="19" customWidth="1"/>
    <col min="3" max="4" width="11.19921875" style="19" customWidth="1"/>
    <col min="5" max="6" width="13.09765625" style="19" customWidth="1"/>
    <col min="7" max="12" width="11.19921875" style="19" customWidth="1"/>
    <col min="13" max="13" width="10.09765625" style="19" customWidth="1"/>
    <col min="14" max="15" width="18.5" style="19" customWidth="1"/>
    <col min="16" max="16" width="10.09765625" style="19" customWidth="1"/>
    <col min="17" max="18" width="11.8984375" style="19" bestFit="1" customWidth="1"/>
    <col min="19" max="20" width="13.69921875" style="19" customWidth="1"/>
    <col min="21" max="21" width="15" style="19" customWidth="1"/>
    <col min="22" max="22" width="13.69921875" style="19" customWidth="1"/>
    <col min="23" max="25" width="15.3984375" style="19" customWidth="1"/>
    <col min="26" max="16384" width="9" style="19" customWidth="1"/>
  </cols>
  <sheetData>
    <row r="1" spans="1:22" s="5" customFormat="1" ht="19.5" customHeight="1">
      <c r="A1" s="4" t="s">
        <v>351</v>
      </c>
      <c r="V1" s="6" t="s">
        <v>352</v>
      </c>
    </row>
    <row r="2" spans="1:22" s="141" customFormat="1" ht="24.75" customHeight="1">
      <c r="A2" s="408" t="s">
        <v>543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</row>
    <row r="3" spans="1:22" s="141" customFormat="1" ht="19.5" customHeight="1">
      <c r="A3" s="409" t="s">
        <v>544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9"/>
    </row>
    <row r="4" spans="1:22" s="141" customFormat="1" ht="19.5" customHeight="1">
      <c r="A4" s="415" t="s">
        <v>378</v>
      </c>
      <c r="B4" s="415"/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5"/>
      <c r="S4" s="415"/>
      <c r="T4" s="415"/>
      <c r="U4" s="415"/>
      <c r="V4" s="415"/>
    </row>
    <row r="5" s="141" customFormat="1" ht="18" customHeight="1" thickBot="1"/>
    <row r="6" spans="1:22" s="141" customFormat="1" ht="14.25">
      <c r="A6" s="413" t="s">
        <v>0</v>
      </c>
      <c r="B6" s="414"/>
      <c r="C6" s="421" t="s">
        <v>1</v>
      </c>
      <c r="D6" s="422"/>
      <c r="E6" s="422"/>
      <c r="F6" s="422"/>
      <c r="G6" s="422"/>
      <c r="H6" s="423"/>
      <c r="I6" s="421" t="s">
        <v>2</v>
      </c>
      <c r="J6" s="422"/>
      <c r="K6" s="422"/>
      <c r="L6" s="422"/>
      <c r="M6" s="422"/>
      <c r="N6" s="423"/>
      <c r="O6" s="140"/>
      <c r="P6" s="413" t="s">
        <v>3</v>
      </c>
      <c r="Q6" s="413"/>
      <c r="R6" s="413"/>
      <c r="S6" s="413"/>
      <c r="T6" s="413"/>
      <c r="U6" s="413"/>
      <c r="V6" s="413"/>
    </row>
    <row r="7" spans="1:22" s="141" customFormat="1" ht="14.25" customHeight="1">
      <c r="A7" s="415"/>
      <c r="B7" s="416"/>
      <c r="C7" s="410" t="s">
        <v>4</v>
      </c>
      <c r="D7" s="410"/>
      <c r="E7" s="410" t="s">
        <v>5</v>
      </c>
      <c r="F7" s="410"/>
      <c r="G7" s="411" t="s">
        <v>370</v>
      </c>
      <c r="H7" s="412"/>
      <c r="I7" s="410" t="s">
        <v>6</v>
      </c>
      <c r="J7" s="410"/>
      <c r="K7" s="410" t="s">
        <v>5</v>
      </c>
      <c r="L7" s="410"/>
      <c r="M7" s="411" t="s">
        <v>370</v>
      </c>
      <c r="N7" s="412"/>
      <c r="O7" s="411" t="s">
        <v>7</v>
      </c>
      <c r="P7" s="420"/>
      <c r="Q7" s="420"/>
      <c r="R7" s="419"/>
      <c r="S7" s="410" t="s">
        <v>5</v>
      </c>
      <c r="T7" s="410"/>
      <c r="U7" s="411" t="s">
        <v>370</v>
      </c>
      <c r="V7" s="412"/>
    </row>
    <row r="8" spans="1:22" s="141" customFormat="1" ht="14.25">
      <c r="A8" s="417"/>
      <c r="B8" s="418"/>
      <c r="C8" s="139" t="s">
        <v>436</v>
      </c>
      <c r="D8" s="139" t="s">
        <v>353</v>
      </c>
      <c r="E8" s="139" t="s">
        <v>436</v>
      </c>
      <c r="F8" s="139" t="s">
        <v>353</v>
      </c>
      <c r="G8" s="139" t="s">
        <v>8</v>
      </c>
      <c r="H8" s="139" t="s">
        <v>9</v>
      </c>
      <c r="I8" s="139" t="s">
        <v>436</v>
      </c>
      <c r="J8" s="139" t="s">
        <v>353</v>
      </c>
      <c r="K8" s="139" t="s">
        <v>436</v>
      </c>
      <c r="L8" s="139" t="s">
        <v>353</v>
      </c>
      <c r="M8" s="139" t="s">
        <v>8</v>
      </c>
      <c r="N8" s="139" t="s">
        <v>9</v>
      </c>
      <c r="O8" s="411" t="s">
        <v>435</v>
      </c>
      <c r="P8" s="419"/>
      <c r="Q8" s="411" t="s">
        <v>353</v>
      </c>
      <c r="R8" s="419"/>
      <c r="S8" s="139" t="s">
        <v>436</v>
      </c>
      <c r="T8" s="139" t="s">
        <v>353</v>
      </c>
      <c r="U8" s="139" t="s">
        <v>8</v>
      </c>
      <c r="V8" s="138" t="s">
        <v>9</v>
      </c>
    </row>
    <row r="9" spans="2:22" s="141" customFormat="1" ht="14.25">
      <c r="B9" s="142"/>
      <c r="C9" s="143" t="s">
        <v>10</v>
      </c>
      <c r="D9" s="143" t="s">
        <v>10</v>
      </c>
      <c r="E9" s="143" t="s">
        <v>371</v>
      </c>
      <c r="F9" s="143" t="s">
        <v>371</v>
      </c>
      <c r="G9" s="144" t="s">
        <v>11</v>
      </c>
      <c r="H9" s="145" t="s">
        <v>372</v>
      </c>
      <c r="I9" s="146" t="s">
        <v>12</v>
      </c>
      <c r="J9" s="146" t="s">
        <v>12</v>
      </c>
      <c r="K9" s="143" t="s">
        <v>373</v>
      </c>
      <c r="L9" s="143" t="s">
        <v>373</v>
      </c>
      <c r="M9" s="147" t="s">
        <v>12</v>
      </c>
      <c r="N9" s="145" t="s">
        <v>373</v>
      </c>
      <c r="O9" s="424" t="s">
        <v>13</v>
      </c>
      <c r="P9" s="424"/>
      <c r="Q9" s="424" t="s">
        <v>13</v>
      </c>
      <c r="R9" s="424"/>
      <c r="S9" s="146" t="s">
        <v>374</v>
      </c>
      <c r="T9" s="146" t="s">
        <v>374</v>
      </c>
      <c r="U9" s="147" t="s">
        <v>13</v>
      </c>
      <c r="V9" s="148" t="s">
        <v>374</v>
      </c>
    </row>
    <row r="10" spans="1:22" s="268" customFormat="1" ht="14.25">
      <c r="A10" s="399" t="s">
        <v>14</v>
      </c>
      <c r="B10" s="400"/>
      <c r="C10" s="271">
        <f>SUM(C12,C33)</f>
        <v>22264</v>
      </c>
      <c r="D10" s="271">
        <f>SUM(D12,D33)</f>
        <v>22764</v>
      </c>
      <c r="E10" s="267" t="s">
        <v>546</v>
      </c>
      <c r="F10" s="267" t="s">
        <v>546</v>
      </c>
      <c r="G10" s="272">
        <f>SUM(G12,G33)</f>
        <v>500</v>
      </c>
      <c r="H10" s="273">
        <f>100*G10/C10</f>
        <v>2.245777937477542</v>
      </c>
      <c r="I10" s="271">
        <f>SUM(I12,I33)</f>
        <v>111355</v>
      </c>
      <c r="J10" s="271">
        <f>SUM(J12,J33)</f>
        <v>115668</v>
      </c>
      <c r="K10" s="267" t="s">
        <v>546</v>
      </c>
      <c r="L10" s="267" t="s">
        <v>546</v>
      </c>
      <c r="M10" s="315">
        <f>SUM(M12,M33)</f>
        <v>4313</v>
      </c>
      <c r="N10" s="273">
        <f>100*M10/I10</f>
        <v>3.873198329666382</v>
      </c>
      <c r="O10" s="425">
        <f>SUM(O12,O33)</f>
        <v>429174363</v>
      </c>
      <c r="P10" s="425">
        <f>SUM(P12,P33)</f>
        <v>0</v>
      </c>
      <c r="Q10" s="425">
        <f>SUM(Q12,Q33)</f>
        <v>554811698</v>
      </c>
      <c r="R10" s="425">
        <f>SUM(R12,R33)</f>
        <v>0</v>
      </c>
      <c r="S10" s="267" t="s">
        <v>546</v>
      </c>
      <c r="T10" s="267" t="s">
        <v>546</v>
      </c>
      <c r="U10" s="315">
        <f>SUM(U14,U33)</f>
        <v>125637335</v>
      </c>
      <c r="V10" s="316">
        <f>100*U10/O10</f>
        <v>29.27419385486453</v>
      </c>
    </row>
    <row r="11" spans="2:22" ht="14.25">
      <c r="B11" s="77"/>
      <c r="C11" s="271"/>
      <c r="D11" s="271"/>
      <c r="E11" s="279"/>
      <c r="F11" s="279"/>
      <c r="G11" s="272"/>
      <c r="H11" s="273"/>
      <c r="I11" s="271"/>
      <c r="J11" s="271"/>
      <c r="K11" s="279"/>
      <c r="L11" s="279"/>
      <c r="M11" s="315"/>
      <c r="N11" s="273"/>
      <c r="O11" s="427"/>
      <c r="P11" s="427"/>
      <c r="Q11" s="425"/>
      <c r="R11" s="425"/>
      <c r="S11" s="279"/>
      <c r="T11" s="279"/>
      <c r="U11" s="315"/>
      <c r="V11" s="316"/>
    </row>
    <row r="12" spans="1:22" s="268" customFormat="1" ht="14.25">
      <c r="A12" s="399" t="s">
        <v>15</v>
      </c>
      <c r="B12" s="400"/>
      <c r="C12" s="271">
        <f>SUM(C14,C30)</f>
        <v>4687</v>
      </c>
      <c r="D12" s="271">
        <f>SUM(D14,D30)</f>
        <v>5372</v>
      </c>
      <c r="E12" s="269">
        <v>100</v>
      </c>
      <c r="F12" s="269">
        <v>100</v>
      </c>
      <c r="G12" s="272">
        <f>SUM(G14,G30)</f>
        <v>685</v>
      </c>
      <c r="H12" s="273">
        <f>100*G12/C12</f>
        <v>14.614892255173885</v>
      </c>
      <c r="I12" s="271">
        <f>SUM(I14,I30)</f>
        <v>42694</v>
      </c>
      <c r="J12" s="271">
        <f>SUM(J14,J30)</f>
        <v>45309</v>
      </c>
      <c r="K12" s="269">
        <v>100</v>
      </c>
      <c r="L12" s="269">
        <v>100</v>
      </c>
      <c r="M12" s="315">
        <f>SUM(M14,M30)</f>
        <v>2615</v>
      </c>
      <c r="N12" s="273">
        <f>100*M12/I12</f>
        <v>6.1249824331287765</v>
      </c>
      <c r="O12" s="425">
        <f>SUM(O14,O30)</f>
        <v>319224295</v>
      </c>
      <c r="P12" s="425">
        <f>SUM(P14,P30)</f>
        <v>0</v>
      </c>
      <c r="Q12" s="425">
        <f>SUM(Q14,Q30)</f>
        <v>421297811</v>
      </c>
      <c r="R12" s="425">
        <f>SUM(R14,R30)</f>
        <v>0</v>
      </c>
      <c r="S12" s="269">
        <v>100</v>
      </c>
      <c r="T12" s="269">
        <v>100</v>
      </c>
      <c r="U12" s="315">
        <f>SUM(U14,U30)</f>
        <v>102073516</v>
      </c>
      <c r="V12" s="316">
        <f>100*U12/O12</f>
        <v>31.975484823296423</v>
      </c>
    </row>
    <row r="13" spans="2:22" ht="14.25">
      <c r="B13" s="77"/>
      <c r="C13" s="271"/>
      <c r="D13" s="271"/>
      <c r="E13" s="279"/>
      <c r="F13" s="279"/>
      <c r="G13" s="272"/>
      <c r="H13" s="273"/>
      <c r="I13" s="271"/>
      <c r="J13" s="271"/>
      <c r="K13" s="279"/>
      <c r="L13" s="279"/>
      <c r="M13" s="315"/>
      <c r="N13" s="273"/>
      <c r="O13" s="427"/>
      <c r="P13" s="427"/>
      <c r="Q13" s="425"/>
      <c r="R13" s="425"/>
      <c r="S13" s="279"/>
      <c r="T13" s="279"/>
      <c r="U13" s="315"/>
      <c r="V13" s="316"/>
    </row>
    <row r="14" spans="1:22" s="268" customFormat="1" ht="14.25" customHeight="1">
      <c r="A14" s="401" t="s">
        <v>161</v>
      </c>
      <c r="B14" s="400"/>
      <c r="C14" s="271">
        <f>SUM(C15:C27)</f>
        <v>4686</v>
      </c>
      <c r="D14" s="271">
        <f>SUM(D15:D27)</f>
        <v>5370</v>
      </c>
      <c r="E14" s="269">
        <v>100</v>
      </c>
      <c r="F14" s="269">
        <v>100</v>
      </c>
      <c r="G14" s="272">
        <f>SUM(G15:G27)</f>
        <v>684</v>
      </c>
      <c r="H14" s="273">
        <f>100*G14/C14</f>
        <v>14.596670934699103</v>
      </c>
      <c r="I14" s="318">
        <f>SUM(I15:I27)</f>
        <v>42694</v>
      </c>
      <c r="J14" s="318">
        <f>SUM(J15:J27)</f>
        <v>45309</v>
      </c>
      <c r="K14" s="270">
        <v>100</v>
      </c>
      <c r="L14" s="270">
        <v>100</v>
      </c>
      <c r="M14" s="318">
        <f>SUM(M15:M27)</f>
        <v>2615</v>
      </c>
      <c r="N14" s="319">
        <f>100*M14/I14</f>
        <v>6.1249824331287765</v>
      </c>
      <c r="O14" s="425">
        <f>SUM(O15:O27)</f>
        <v>319224295</v>
      </c>
      <c r="P14" s="425">
        <f>SUM(P15:P27)</f>
        <v>0</v>
      </c>
      <c r="Q14" s="425">
        <f>SUM(Q15:Q27)</f>
        <v>421297811</v>
      </c>
      <c r="R14" s="425">
        <f>SUM(R15:R27)</f>
        <v>0</v>
      </c>
      <c r="S14" s="269">
        <v>100</v>
      </c>
      <c r="T14" s="269">
        <v>100</v>
      </c>
      <c r="U14" s="315">
        <f>SUM(U15:U27)</f>
        <v>102073516</v>
      </c>
      <c r="V14" s="316">
        <f>100*U14/O14</f>
        <v>31.975484823296423</v>
      </c>
    </row>
    <row r="15" spans="2:22" ht="14.25">
      <c r="B15" s="81" t="s">
        <v>16</v>
      </c>
      <c r="C15" s="295">
        <v>6</v>
      </c>
      <c r="D15" s="295">
        <v>5</v>
      </c>
      <c r="E15" s="301">
        <v>0.1</v>
      </c>
      <c r="F15" s="301">
        <v>0.1</v>
      </c>
      <c r="G15" s="296">
        <v>-1</v>
      </c>
      <c r="H15" s="297">
        <v>-16.7</v>
      </c>
      <c r="I15" s="295">
        <v>57</v>
      </c>
      <c r="J15" s="295">
        <v>130</v>
      </c>
      <c r="K15" s="301">
        <v>0.1</v>
      </c>
      <c r="L15" s="301">
        <v>0.3</v>
      </c>
      <c r="M15" s="298">
        <v>73</v>
      </c>
      <c r="N15" s="297">
        <v>128.1</v>
      </c>
      <c r="O15" s="426">
        <v>159985</v>
      </c>
      <c r="P15" s="426"/>
      <c r="Q15" s="426">
        <v>4874585</v>
      </c>
      <c r="R15" s="426"/>
      <c r="S15" s="301">
        <v>0.1</v>
      </c>
      <c r="T15" s="301">
        <v>1.2</v>
      </c>
      <c r="U15" s="298">
        <v>4714600</v>
      </c>
      <c r="V15" s="300">
        <v>2946.9</v>
      </c>
    </row>
    <row r="16" spans="2:22" ht="14.25">
      <c r="B16" s="81" t="s">
        <v>17</v>
      </c>
      <c r="C16" s="295">
        <v>182</v>
      </c>
      <c r="D16" s="295">
        <v>209</v>
      </c>
      <c r="E16" s="301">
        <v>3.9</v>
      </c>
      <c r="F16" s="301">
        <v>3.9</v>
      </c>
      <c r="G16" s="296">
        <v>27</v>
      </c>
      <c r="H16" s="297">
        <v>14.8</v>
      </c>
      <c r="I16" s="295">
        <v>1210</v>
      </c>
      <c r="J16" s="295">
        <v>1285</v>
      </c>
      <c r="K16" s="301">
        <v>2.8</v>
      </c>
      <c r="L16" s="301">
        <v>2.8</v>
      </c>
      <c r="M16" s="298">
        <v>75</v>
      </c>
      <c r="N16" s="297">
        <v>6.2</v>
      </c>
      <c r="O16" s="426">
        <v>34008993</v>
      </c>
      <c r="P16" s="426"/>
      <c r="Q16" s="426">
        <v>42692092</v>
      </c>
      <c r="R16" s="426"/>
      <c r="S16" s="301">
        <v>10.7</v>
      </c>
      <c r="T16" s="301">
        <v>10.1</v>
      </c>
      <c r="U16" s="298">
        <v>8683099</v>
      </c>
      <c r="V16" s="300">
        <v>25.5</v>
      </c>
    </row>
    <row r="17" spans="2:22" ht="14.25">
      <c r="B17" s="81" t="s">
        <v>22</v>
      </c>
      <c r="C17" s="295">
        <v>163</v>
      </c>
      <c r="D17" s="295">
        <v>171</v>
      </c>
      <c r="E17" s="301">
        <v>3.5</v>
      </c>
      <c r="F17" s="301">
        <v>3.2</v>
      </c>
      <c r="G17" s="296">
        <v>8</v>
      </c>
      <c r="H17" s="297">
        <v>4.9</v>
      </c>
      <c r="I17" s="295">
        <v>1193</v>
      </c>
      <c r="J17" s="295">
        <v>1239</v>
      </c>
      <c r="K17" s="301">
        <v>2.8</v>
      </c>
      <c r="L17" s="301">
        <v>2.7</v>
      </c>
      <c r="M17" s="298">
        <v>46</v>
      </c>
      <c r="N17" s="297">
        <v>3.9</v>
      </c>
      <c r="O17" s="426">
        <v>9024769</v>
      </c>
      <c r="P17" s="426"/>
      <c r="Q17" s="426">
        <v>10404137</v>
      </c>
      <c r="R17" s="426"/>
      <c r="S17" s="301">
        <v>2.8</v>
      </c>
      <c r="T17" s="301">
        <v>2.5</v>
      </c>
      <c r="U17" s="298">
        <v>1379368</v>
      </c>
      <c r="V17" s="300">
        <v>15.3</v>
      </c>
    </row>
    <row r="18" spans="2:22" ht="14.25">
      <c r="B18" s="81" t="s">
        <v>23</v>
      </c>
      <c r="C18" s="295">
        <v>183</v>
      </c>
      <c r="D18" s="295">
        <v>203</v>
      </c>
      <c r="E18" s="301">
        <v>3.9</v>
      </c>
      <c r="F18" s="301">
        <v>3.8</v>
      </c>
      <c r="G18" s="296">
        <v>20</v>
      </c>
      <c r="H18" s="297">
        <v>10.9</v>
      </c>
      <c r="I18" s="295">
        <v>2155</v>
      </c>
      <c r="J18" s="295">
        <v>2258</v>
      </c>
      <c r="K18" s="301">
        <v>5</v>
      </c>
      <c r="L18" s="301">
        <v>5</v>
      </c>
      <c r="M18" s="298">
        <v>103</v>
      </c>
      <c r="N18" s="297">
        <v>4.8</v>
      </c>
      <c r="O18" s="426">
        <v>30616109</v>
      </c>
      <c r="P18" s="426"/>
      <c r="Q18" s="426">
        <v>47369882</v>
      </c>
      <c r="R18" s="426"/>
      <c r="S18" s="301">
        <v>9.6</v>
      </c>
      <c r="T18" s="301">
        <v>11.2</v>
      </c>
      <c r="U18" s="298">
        <v>16753773</v>
      </c>
      <c r="V18" s="300">
        <v>54.7</v>
      </c>
    </row>
    <row r="19" spans="2:22" ht="14.25">
      <c r="B19" s="81" t="s">
        <v>60</v>
      </c>
      <c r="C19" s="295">
        <v>1216</v>
      </c>
      <c r="D19" s="295">
        <v>1443</v>
      </c>
      <c r="E19" s="301">
        <v>25.9</v>
      </c>
      <c r="F19" s="301">
        <v>26.9</v>
      </c>
      <c r="G19" s="296">
        <v>227</v>
      </c>
      <c r="H19" s="297">
        <v>18.7</v>
      </c>
      <c r="I19" s="295">
        <v>11903</v>
      </c>
      <c r="J19" s="295">
        <v>12725</v>
      </c>
      <c r="K19" s="301">
        <v>27.9</v>
      </c>
      <c r="L19" s="301">
        <v>28.1</v>
      </c>
      <c r="M19" s="298">
        <v>822</v>
      </c>
      <c r="N19" s="297">
        <v>6.9</v>
      </c>
      <c r="O19" s="426">
        <v>68778948</v>
      </c>
      <c r="P19" s="426"/>
      <c r="Q19" s="426">
        <v>94444288</v>
      </c>
      <c r="R19" s="426"/>
      <c r="S19" s="301">
        <v>21.5</v>
      </c>
      <c r="T19" s="301">
        <v>22.4</v>
      </c>
      <c r="U19" s="298">
        <v>25665340</v>
      </c>
      <c r="V19" s="300">
        <v>37.3</v>
      </c>
    </row>
    <row r="20" spans="2:22" ht="14.25">
      <c r="B20" s="81" t="s">
        <v>21</v>
      </c>
      <c r="C20" s="295">
        <v>605</v>
      </c>
      <c r="D20" s="295">
        <v>659</v>
      </c>
      <c r="E20" s="301">
        <v>12.9</v>
      </c>
      <c r="F20" s="301">
        <v>12.3</v>
      </c>
      <c r="G20" s="296">
        <v>54</v>
      </c>
      <c r="H20" s="297">
        <v>8.9</v>
      </c>
      <c r="I20" s="295">
        <v>4157</v>
      </c>
      <c r="J20" s="295">
        <v>4354</v>
      </c>
      <c r="K20" s="301">
        <v>9.7</v>
      </c>
      <c r="L20" s="301">
        <v>9.6</v>
      </c>
      <c r="M20" s="298">
        <v>197</v>
      </c>
      <c r="N20" s="297">
        <v>4.7</v>
      </c>
      <c r="O20" s="426">
        <v>24295558</v>
      </c>
      <c r="P20" s="426"/>
      <c r="Q20" s="426">
        <v>44255437</v>
      </c>
      <c r="R20" s="426"/>
      <c r="S20" s="301">
        <v>7.6</v>
      </c>
      <c r="T20" s="301">
        <v>10.5</v>
      </c>
      <c r="U20" s="298">
        <v>19959879</v>
      </c>
      <c r="V20" s="300">
        <v>82.2</v>
      </c>
    </row>
    <row r="21" spans="2:22" ht="14.25">
      <c r="B21" s="81" t="s">
        <v>24</v>
      </c>
      <c r="C21" s="295">
        <v>134</v>
      </c>
      <c r="D21" s="295">
        <v>136</v>
      </c>
      <c r="E21" s="301">
        <v>2.9</v>
      </c>
      <c r="F21" s="301">
        <v>2.5</v>
      </c>
      <c r="G21" s="296">
        <v>2</v>
      </c>
      <c r="H21" s="297">
        <v>1.5</v>
      </c>
      <c r="I21" s="295">
        <v>592</v>
      </c>
      <c r="J21" s="295">
        <v>627</v>
      </c>
      <c r="K21" s="301">
        <v>1.4</v>
      </c>
      <c r="L21" s="301">
        <v>1.4</v>
      </c>
      <c r="M21" s="298">
        <v>35</v>
      </c>
      <c r="N21" s="297">
        <v>5.9</v>
      </c>
      <c r="O21" s="426">
        <v>979841</v>
      </c>
      <c r="P21" s="426"/>
      <c r="Q21" s="426">
        <v>1630768</v>
      </c>
      <c r="R21" s="426"/>
      <c r="S21" s="301">
        <v>0.3</v>
      </c>
      <c r="T21" s="301">
        <v>0.4</v>
      </c>
      <c r="U21" s="298">
        <v>650927</v>
      </c>
      <c r="V21" s="300">
        <v>66.4</v>
      </c>
    </row>
    <row r="22" spans="2:22" ht="14.25">
      <c r="B22" s="81" t="s">
        <v>18</v>
      </c>
      <c r="C22" s="295">
        <v>264</v>
      </c>
      <c r="D22" s="295">
        <v>266</v>
      </c>
      <c r="E22" s="301">
        <v>5.6</v>
      </c>
      <c r="F22" s="301">
        <v>5</v>
      </c>
      <c r="G22" s="296">
        <v>2</v>
      </c>
      <c r="H22" s="297">
        <v>0.8</v>
      </c>
      <c r="I22" s="295">
        <v>2317</v>
      </c>
      <c r="J22" s="295">
        <v>2519</v>
      </c>
      <c r="K22" s="301">
        <v>5.4</v>
      </c>
      <c r="L22" s="301">
        <v>5.6</v>
      </c>
      <c r="M22" s="298">
        <v>202</v>
      </c>
      <c r="N22" s="297">
        <v>8.7</v>
      </c>
      <c r="O22" s="426">
        <v>8107347</v>
      </c>
      <c r="P22" s="426"/>
      <c r="Q22" s="426">
        <v>9484705</v>
      </c>
      <c r="R22" s="426"/>
      <c r="S22" s="301">
        <v>2.5</v>
      </c>
      <c r="T22" s="301">
        <v>2.3</v>
      </c>
      <c r="U22" s="298">
        <v>1377358</v>
      </c>
      <c r="V22" s="300">
        <v>17</v>
      </c>
    </row>
    <row r="23" spans="2:22" ht="14.25">
      <c r="B23" s="81" t="s">
        <v>19</v>
      </c>
      <c r="C23" s="295">
        <v>327</v>
      </c>
      <c r="D23" s="295">
        <v>373</v>
      </c>
      <c r="E23" s="301">
        <v>7</v>
      </c>
      <c r="F23" s="301">
        <v>6.9</v>
      </c>
      <c r="G23" s="296">
        <v>46</v>
      </c>
      <c r="H23" s="297">
        <v>14.1</v>
      </c>
      <c r="I23" s="295">
        <v>4332</v>
      </c>
      <c r="J23" s="295">
        <v>4169</v>
      </c>
      <c r="K23" s="301">
        <v>10.1</v>
      </c>
      <c r="L23" s="301">
        <v>9.2</v>
      </c>
      <c r="M23" s="298">
        <v>-163</v>
      </c>
      <c r="N23" s="297">
        <v>-3.8</v>
      </c>
      <c r="O23" s="426">
        <v>41160375</v>
      </c>
      <c r="P23" s="426"/>
      <c r="Q23" s="426">
        <v>47934663</v>
      </c>
      <c r="R23" s="426"/>
      <c r="S23" s="301">
        <v>12.9</v>
      </c>
      <c r="T23" s="301">
        <v>11.4</v>
      </c>
      <c r="U23" s="298">
        <v>6774288</v>
      </c>
      <c r="V23" s="300">
        <v>16.5</v>
      </c>
    </row>
    <row r="24" spans="2:22" ht="14.25">
      <c r="B24" s="82" t="s">
        <v>20</v>
      </c>
      <c r="C24" s="305">
        <v>575</v>
      </c>
      <c r="D24" s="295">
        <v>671</v>
      </c>
      <c r="E24" s="301">
        <v>12.3</v>
      </c>
      <c r="F24" s="301">
        <v>12.5</v>
      </c>
      <c r="G24" s="296">
        <v>96</v>
      </c>
      <c r="H24" s="297">
        <v>16.7</v>
      </c>
      <c r="I24" s="295">
        <v>5863</v>
      </c>
      <c r="J24" s="295">
        <v>6082</v>
      </c>
      <c r="K24" s="301">
        <v>13.7</v>
      </c>
      <c r="L24" s="301">
        <v>13.4</v>
      </c>
      <c r="M24" s="298">
        <v>219</v>
      </c>
      <c r="N24" s="297">
        <v>3.7</v>
      </c>
      <c r="O24" s="426">
        <v>52200553</v>
      </c>
      <c r="P24" s="426"/>
      <c r="Q24" s="426">
        <v>61804658</v>
      </c>
      <c r="R24" s="426"/>
      <c r="S24" s="301">
        <v>16.4</v>
      </c>
      <c r="T24" s="301">
        <v>14.7</v>
      </c>
      <c r="U24" s="298">
        <v>9604105</v>
      </c>
      <c r="V24" s="300">
        <v>18.4</v>
      </c>
    </row>
    <row r="25" spans="2:22" ht="14.25">
      <c r="B25" s="82" t="s">
        <v>437</v>
      </c>
      <c r="C25" s="305">
        <v>197</v>
      </c>
      <c r="D25" s="295">
        <v>272</v>
      </c>
      <c r="E25" s="301">
        <v>4.2</v>
      </c>
      <c r="F25" s="301">
        <v>5.1</v>
      </c>
      <c r="G25" s="296">
        <v>75</v>
      </c>
      <c r="H25" s="297">
        <v>38.1</v>
      </c>
      <c r="I25" s="295">
        <v>2670</v>
      </c>
      <c r="J25" s="295">
        <v>3017</v>
      </c>
      <c r="K25" s="301">
        <v>6.3</v>
      </c>
      <c r="L25" s="301">
        <v>6.7</v>
      </c>
      <c r="M25" s="298">
        <v>347</v>
      </c>
      <c r="N25" s="297">
        <v>13</v>
      </c>
      <c r="O25" s="426">
        <v>15200688</v>
      </c>
      <c r="P25" s="426"/>
      <c r="Q25" s="426">
        <v>19494373</v>
      </c>
      <c r="R25" s="426"/>
      <c r="S25" s="301">
        <v>4.8</v>
      </c>
      <c r="T25" s="301">
        <v>4.6</v>
      </c>
      <c r="U25" s="298">
        <v>4293685</v>
      </c>
      <c r="V25" s="300">
        <v>28.2</v>
      </c>
    </row>
    <row r="26" spans="2:22" ht="14.25">
      <c r="B26" s="82" t="s">
        <v>26</v>
      </c>
      <c r="C26" s="305">
        <v>423</v>
      </c>
      <c r="D26" s="295">
        <v>471</v>
      </c>
      <c r="E26" s="301">
        <v>9</v>
      </c>
      <c r="F26" s="301">
        <v>8.8</v>
      </c>
      <c r="G26" s="296">
        <v>48</v>
      </c>
      <c r="H26" s="297">
        <v>11.3</v>
      </c>
      <c r="I26" s="295">
        <v>3045</v>
      </c>
      <c r="J26" s="295">
        <v>3254</v>
      </c>
      <c r="K26" s="301">
        <v>7.1</v>
      </c>
      <c r="L26" s="301">
        <v>7.2</v>
      </c>
      <c r="M26" s="298">
        <v>209</v>
      </c>
      <c r="N26" s="297">
        <v>6.9</v>
      </c>
      <c r="O26" s="426">
        <v>10299545</v>
      </c>
      <c r="P26" s="426"/>
      <c r="Q26" s="426">
        <v>15174513</v>
      </c>
      <c r="R26" s="426"/>
      <c r="S26" s="301">
        <v>3.2</v>
      </c>
      <c r="T26" s="301">
        <v>3.6</v>
      </c>
      <c r="U26" s="298">
        <v>4874968</v>
      </c>
      <c r="V26" s="300">
        <v>47.3</v>
      </c>
    </row>
    <row r="27" spans="2:22" ht="14.25">
      <c r="B27" s="82" t="s">
        <v>61</v>
      </c>
      <c r="C27" s="305">
        <v>411</v>
      </c>
      <c r="D27" s="295">
        <v>491</v>
      </c>
      <c r="E27" s="301">
        <v>8.8</v>
      </c>
      <c r="F27" s="301">
        <v>9.1</v>
      </c>
      <c r="G27" s="296">
        <v>80</v>
      </c>
      <c r="H27" s="297">
        <v>19.5</v>
      </c>
      <c r="I27" s="302">
        <v>3200</v>
      </c>
      <c r="J27" s="302">
        <v>3650</v>
      </c>
      <c r="K27" s="303">
        <v>7.5</v>
      </c>
      <c r="L27" s="303">
        <v>8.1</v>
      </c>
      <c r="M27" s="302">
        <v>450</v>
      </c>
      <c r="N27" s="304">
        <v>14.1</v>
      </c>
      <c r="O27" s="426">
        <v>24391584</v>
      </c>
      <c r="P27" s="426"/>
      <c r="Q27" s="426">
        <v>21733710</v>
      </c>
      <c r="R27" s="426"/>
      <c r="S27" s="301">
        <v>7.6</v>
      </c>
      <c r="T27" s="301">
        <v>5.2</v>
      </c>
      <c r="U27" s="298">
        <v>-2657874</v>
      </c>
      <c r="V27" s="300">
        <v>-10.9</v>
      </c>
    </row>
    <row r="28" spans="2:22" ht="14.25">
      <c r="B28" s="82"/>
      <c r="C28" s="305"/>
      <c r="D28" s="295"/>
      <c r="E28" s="301"/>
      <c r="F28" s="301"/>
      <c r="G28" s="296"/>
      <c r="H28" s="297"/>
      <c r="I28" s="295"/>
      <c r="J28" s="295"/>
      <c r="K28" s="301"/>
      <c r="L28" s="301"/>
      <c r="M28" s="298"/>
      <c r="N28" s="297"/>
      <c r="O28" s="306"/>
      <c r="P28" s="299"/>
      <c r="Q28" s="299"/>
      <c r="R28" s="299"/>
      <c r="S28" s="301"/>
      <c r="T28" s="301"/>
      <c r="U28" s="298"/>
      <c r="V28" s="300"/>
    </row>
    <row r="29" spans="2:22" ht="14.25">
      <c r="B29" s="82"/>
      <c r="C29" s="305"/>
      <c r="D29" s="295"/>
      <c r="E29" s="301"/>
      <c r="F29" s="301"/>
      <c r="G29" s="296"/>
      <c r="H29" s="297"/>
      <c r="I29" s="295"/>
      <c r="J29" s="295"/>
      <c r="K29" s="301"/>
      <c r="L29" s="301"/>
      <c r="M29" s="298"/>
      <c r="N29" s="297"/>
      <c r="O29" s="306"/>
      <c r="P29" s="299"/>
      <c r="Q29" s="299"/>
      <c r="R29" s="299"/>
      <c r="S29" s="301"/>
      <c r="T29" s="301"/>
      <c r="U29" s="298"/>
      <c r="V29" s="300"/>
    </row>
    <row r="30" spans="1:22" s="268" customFormat="1" ht="14.25">
      <c r="A30" s="400" t="s">
        <v>162</v>
      </c>
      <c r="B30" s="400"/>
      <c r="C30" s="271">
        <v>1</v>
      </c>
      <c r="D30" s="271">
        <v>2</v>
      </c>
      <c r="E30" s="269">
        <v>0</v>
      </c>
      <c r="F30" s="269">
        <v>0</v>
      </c>
      <c r="G30" s="272">
        <v>1</v>
      </c>
      <c r="H30" s="273">
        <v>100</v>
      </c>
      <c r="I30" s="274" t="s">
        <v>547</v>
      </c>
      <c r="J30" s="274" t="s">
        <v>547</v>
      </c>
      <c r="K30" s="275" t="s">
        <v>354</v>
      </c>
      <c r="L30" s="275" t="s">
        <v>354</v>
      </c>
      <c r="M30" s="275" t="s">
        <v>354</v>
      </c>
      <c r="N30" s="275" t="s">
        <v>354</v>
      </c>
      <c r="O30" s="425" t="s">
        <v>546</v>
      </c>
      <c r="P30" s="425"/>
      <c r="Q30" s="425" t="s">
        <v>546</v>
      </c>
      <c r="R30" s="425"/>
      <c r="S30" s="274" t="s">
        <v>546</v>
      </c>
      <c r="T30" s="274" t="s">
        <v>546</v>
      </c>
      <c r="U30" s="274" t="s">
        <v>546</v>
      </c>
      <c r="V30" s="274" t="s">
        <v>546</v>
      </c>
    </row>
    <row r="31" spans="2:22" ht="14.25">
      <c r="B31" s="81"/>
      <c r="C31" s="271"/>
      <c r="D31" s="271"/>
      <c r="E31" s="269"/>
      <c r="F31" s="269"/>
      <c r="G31" s="272"/>
      <c r="H31" s="273"/>
      <c r="I31" s="271"/>
      <c r="J31" s="271"/>
      <c r="K31" s="320"/>
      <c r="L31" s="320"/>
      <c r="M31" s="315"/>
      <c r="N31" s="273"/>
      <c r="O31" s="317"/>
      <c r="P31" s="274"/>
      <c r="Q31" s="274"/>
      <c r="R31" s="274"/>
      <c r="S31" s="269"/>
      <c r="T31" s="269"/>
      <c r="U31" s="315"/>
      <c r="V31" s="316"/>
    </row>
    <row r="32" spans="2:22" ht="14.25">
      <c r="B32" s="81"/>
      <c r="C32" s="271"/>
      <c r="D32" s="271"/>
      <c r="E32" s="269"/>
      <c r="F32" s="269"/>
      <c r="G32" s="272"/>
      <c r="H32" s="273"/>
      <c r="I32" s="271"/>
      <c r="J32" s="271"/>
      <c r="K32" s="269"/>
      <c r="L32" s="269"/>
      <c r="M32" s="315"/>
      <c r="N32" s="273"/>
      <c r="O32" s="317"/>
      <c r="P32" s="274"/>
      <c r="Q32" s="274"/>
      <c r="R32" s="274"/>
      <c r="S32" s="269"/>
      <c r="T32" s="269"/>
      <c r="U32" s="315"/>
      <c r="V32" s="316"/>
    </row>
    <row r="33" spans="1:22" s="268" customFormat="1" ht="14.25">
      <c r="A33" s="399" t="s">
        <v>27</v>
      </c>
      <c r="B33" s="400"/>
      <c r="C33" s="271">
        <f>SUM(C34:C39)</f>
        <v>17577</v>
      </c>
      <c r="D33" s="271">
        <f>SUM(D34:D39)</f>
        <v>17392</v>
      </c>
      <c r="E33" s="269">
        <v>100</v>
      </c>
      <c r="F33" s="269">
        <v>100</v>
      </c>
      <c r="G33" s="272">
        <f>SUM(G34:G39)</f>
        <v>-185</v>
      </c>
      <c r="H33" s="273">
        <f>100*G33/C33</f>
        <v>-1.0525118051999773</v>
      </c>
      <c r="I33" s="271">
        <f>SUM(I34:I39)</f>
        <v>68661</v>
      </c>
      <c r="J33" s="271">
        <f>SUM(J34:J39)</f>
        <v>70359</v>
      </c>
      <c r="K33" s="269">
        <v>100</v>
      </c>
      <c r="L33" s="269">
        <v>100</v>
      </c>
      <c r="M33" s="315">
        <f>SUM(M34:M46)</f>
        <v>1698</v>
      </c>
      <c r="N33" s="273">
        <f>100*M33/I33</f>
        <v>2.4730196181238258</v>
      </c>
      <c r="O33" s="425">
        <f>SUM(O34:O46)</f>
        <v>109950068</v>
      </c>
      <c r="P33" s="425">
        <f>SUM(P34:P46)</f>
        <v>0</v>
      </c>
      <c r="Q33" s="425">
        <f>SUM(Q34:Q46)</f>
        <v>133513887</v>
      </c>
      <c r="R33" s="425">
        <f>SUM(R34:R46)</f>
        <v>0</v>
      </c>
      <c r="S33" s="269">
        <v>100</v>
      </c>
      <c r="T33" s="269">
        <v>100</v>
      </c>
      <c r="U33" s="315">
        <f>SUM(U34:U39)</f>
        <v>23563819</v>
      </c>
      <c r="V33" s="316">
        <f>100*U33/O33</f>
        <v>21.43138192511168</v>
      </c>
    </row>
    <row r="34" spans="2:22" ht="14.25">
      <c r="B34" s="81" t="s">
        <v>28</v>
      </c>
      <c r="C34" s="307">
        <v>28</v>
      </c>
      <c r="D34" s="307">
        <v>40</v>
      </c>
      <c r="E34" s="301">
        <v>0.2</v>
      </c>
      <c r="F34" s="301">
        <v>0.2</v>
      </c>
      <c r="G34" s="296">
        <v>12</v>
      </c>
      <c r="H34" s="297">
        <v>42.9</v>
      </c>
      <c r="I34" s="307">
        <v>2270</v>
      </c>
      <c r="J34" s="307">
        <v>2823</v>
      </c>
      <c r="K34" s="301">
        <v>3.3</v>
      </c>
      <c r="L34" s="301">
        <v>4</v>
      </c>
      <c r="M34" s="298">
        <v>553</v>
      </c>
      <c r="N34" s="297">
        <v>24.4</v>
      </c>
      <c r="O34" s="428">
        <v>9635679</v>
      </c>
      <c r="P34" s="428"/>
      <c r="Q34" s="428">
        <v>11986725</v>
      </c>
      <c r="R34" s="428"/>
      <c r="S34" s="308">
        <v>8.8</v>
      </c>
      <c r="T34" s="301">
        <v>9</v>
      </c>
      <c r="U34" s="298">
        <v>2351046</v>
      </c>
      <c r="V34" s="300">
        <v>24.4</v>
      </c>
    </row>
    <row r="35" spans="2:22" ht="14.25">
      <c r="B35" s="81" t="s">
        <v>35</v>
      </c>
      <c r="C35" s="307">
        <v>2855</v>
      </c>
      <c r="D35" s="307">
        <v>2862</v>
      </c>
      <c r="E35" s="301">
        <v>16.2</v>
      </c>
      <c r="F35" s="301">
        <v>16.5</v>
      </c>
      <c r="G35" s="296">
        <v>7</v>
      </c>
      <c r="H35" s="297">
        <v>0.2</v>
      </c>
      <c r="I35" s="307">
        <v>9188</v>
      </c>
      <c r="J35" s="307">
        <v>8984</v>
      </c>
      <c r="K35" s="301">
        <v>13.4</v>
      </c>
      <c r="L35" s="301">
        <v>12.8</v>
      </c>
      <c r="M35" s="298">
        <v>-204</v>
      </c>
      <c r="N35" s="297">
        <v>-2.2</v>
      </c>
      <c r="O35" s="428">
        <v>13189205</v>
      </c>
      <c r="P35" s="428"/>
      <c r="Q35" s="428">
        <v>15003481</v>
      </c>
      <c r="R35" s="428"/>
      <c r="S35" s="308">
        <v>12</v>
      </c>
      <c r="T35" s="301">
        <v>11.2</v>
      </c>
      <c r="U35" s="298">
        <v>1814276</v>
      </c>
      <c r="V35" s="300">
        <v>13.8</v>
      </c>
    </row>
    <row r="36" spans="2:22" ht="14.25">
      <c r="B36" s="81" t="s">
        <v>29</v>
      </c>
      <c r="C36" s="307">
        <v>6560</v>
      </c>
      <c r="D36" s="307">
        <v>6421</v>
      </c>
      <c r="E36" s="301">
        <v>37.3</v>
      </c>
      <c r="F36" s="301">
        <v>36.9</v>
      </c>
      <c r="G36" s="296">
        <v>-139</v>
      </c>
      <c r="H36" s="297">
        <v>-2.1</v>
      </c>
      <c r="I36" s="307">
        <v>24977</v>
      </c>
      <c r="J36" s="307">
        <v>24549</v>
      </c>
      <c r="K36" s="301">
        <v>36.4</v>
      </c>
      <c r="L36" s="301">
        <v>34.9</v>
      </c>
      <c r="M36" s="298">
        <v>-428</v>
      </c>
      <c r="N36" s="297">
        <v>-1.7</v>
      </c>
      <c r="O36" s="428">
        <v>35869104</v>
      </c>
      <c r="P36" s="428"/>
      <c r="Q36" s="428">
        <v>41589518</v>
      </c>
      <c r="R36" s="428"/>
      <c r="S36" s="308">
        <v>32.6</v>
      </c>
      <c r="T36" s="301">
        <v>31.1</v>
      </c>
      <c r="U36" s="298">
        <v>5720414</v>
      </c>
      <c r="V36" s="300">
        <v>15.9</v>
      </c>
    </row>
    <row r="37" spans="2:22" ht="14.25">
      <c r="B37" s="81" t="s">
        <v>30</v>
      </c>
      <c r="C37" s="307">
        <v>1085</v>
      </c>
      <c r="D37" s="307">
        <v>1115</v>
      </c>
      <c r="E37" s="301">
        <v>6.2</v>
      </c>
      <c r="F37" s="301">
        <v>6.4</v>
      </c>
      <c r="G37" s="296">
        <v>30</v>
      </c>
      <c r="H37" s="297">
        <v>2.8</v>
      </c>
      <c r="I37" s="307">
        <v>6079</v>
      </c>
      <c r="J37" s="307">
        <v>7092</v>
      </c>
      <c r="K37" s="301">
        <v>8.9</v>
      </c>
      <c r="L37" s="301">
        <v>10.1</v>
      </c>
      <c r="M37" s="298">
        <v>1013</v>
      </c>
      <c r="N37" s="297">
        <v>16.7</v>
      </c>
      <c r="O37" s="428">
        <v>14643590</v>
      </c>
      <c r="P37" s="428"/>
      <c r="Q37" s="428">
        <v>21291255</v>
      </c>
      <c r="R37" s="428"/>
      <c r="S37" s="308">
        <v>13.3</v>
      </c>
      <c r="T37" s="301">
        <v>15.9</v>
      </c>
      <c r="U37" s="298">
        <v>6647665</v>
      </c>
      <c r="V37" s="300">
        <v>45.4</v>
      </c>
    </row>
    <row r="38" spans="1:22" s="2" customFormat="1" ht="14.25">
      <c r="A38" s="19"/>
      <c r="B38" s="1" t="s">
        <v>438</v>
      </c>
      <c r="C38" s="307">
        <v>2083</v>
      </c>
      <c r="D38" s="307">
        <v>1960</v>
      </c>
      <c r="E38" s="301">
        <v>11.9</v>
      </c>
      <c r="F38" s="301">
        <v>11.3</v>
      </c>
      <c r="G38" s="296">
        <v>-123</v>
      </c>
      <c r="H38" s="297">
        <v>-5.9</v>
      </c>
      <c r="I38" s="307">
        <v>6994</v>
      </c>
      <c r="J38" s="307">
        <v>6704</v>
      </c>
      <c r="K38" s="301">
        <v>10.2</v>
      </c>
      <c r="L38" s="301">
        <v>9.5</v>
      </c>
      <c r="M38" s="298">
        <v>-290</v>
      </c>
      <c r="N38" s="297">
        <v>-4.1</v>
      </c>
      <c r="O38" s="428">
        <v>9568215</v>
      </c>
      <c r="P38" s="428"/>
      <c r="Q38" s="428">
        <v>11148763</v>
      </c>
      <c r="R38" s="428"/>
      <c r="S38" s="308">
        <v>8.7</v>
      </c>
      <c r="T38" s="301">
        <v>8.4</v>
      </c>
      <c r="U38" s="298">
        <v>1580548</v>
      </c>
      <c r="V38" s="300">
        <v>16.5</v>
      </c>
    </row>
    <row r="39" spans="1:22" s="2" customFormat="1" ht="14.25">
      <c r="A39" s="3"/>
      <c r="B39" s="85" t="s">
        <v>31</v>
      </c>
      <c r="C39" s="309">
        <v>4966</v>
      </c>
      <c r="D39" s="309">
        <v>4994</v>
      </c>
      <c r="E39" s="301">
        <v>28.3</v>
      </c>
      <c r="F39" s="310">
        <v>28.7</v>
      </c>
      <c r="G39" s="311">
        <v>28</v>
      </c>
      <c r="H39" s="312">
        <v>0.6</v>
      </c>
      <c r="I39" s="309">
        <v>19153</v>
      </c>
      <c r="J39" s="309">
        <v>20207</v>
      </c>
      <c r="K39" s="301">
        <v>27.9</v>
      </c>
      <c r="L39" s="310">
        <v>28.7</v>
      </c>
      <c r="M39" s="309">
        <v>1054</v>
      </c>
      <c r="N39" s="312">
        <v>5.5</v>
      </c>
      <c r="O39" s="429">
        <v>27044275</v>
      </c>
      <c r="P39" s="429"/>
      <c r="Q39" s="429">
        <v>32494145</v>
      </c>
      <c r="R39" s="429"/>
      <c r="S39" s="310">
        <v>24.6</v>
      </c>
      <c r="T39" s="310">
        <v>24.3</v>
      </c>
      <c r="U39" s="313">
        <v>5449870</v>
      </c>
      <c r="V39" s="314">
        <v>20.2</v>
      </c>
    </row>
    <row r="40" spans="1:22" s="2" customFormat="1" ht="14.25">
      <c r="A40" s="2" t="s">
        <v>375</v>
      </c>
      <c r="B40" s="86"/>
      <c r="C40" s="83"/>
      <c r="D40" s="83"/>
      <c r="E40" s="87"/>
      <c r="F40" s="84"/>
      <c r="G40" s="83"/>
      <c r="H40" s="88"/>
      <c r="I40" s="83"/>
      <c r="J40" s="83"/>
      <c r="K40" s="87"/>
      <c r="L40" s="84"/>
      <c r="M40" s="83"/>
      <c r="N40" s="89"/>
      <c r="O40" s="89"/>
      <c r="P40" s="83"/>
      <c r="Q40" s="83"/>
      <c r="R40" s="83"/>
      <c r="S40" s="84"/>
      <c r="T40" s="84"/>
      <c r="U40" s="83"/>
      <c r="V40" s="88"/>
    </row>
    <row r="41" spans="1:2" s="2" customFormat="1" ht="14.25">
      <c r="A41" s="406" t="s">
        <v>385</v>
      </c>
      <c r="B41" s="407"/>
    </row>
    <row r="42" spans="1:24" ht="17.25">
      <c r="A42" s="2" t="s">
        <v>379</v>
      </c>
      <c r="B42" s="2"/>
      <c r="C42" s="2"/>
      <c r="D42" s="2"/>
      <c r="E42" s="2"/>
      <c r="F42" s="2"/>
      <c r="G42" s="2"/>
      <c r="H42" s="2"/>
      <c r="I42" s="2"/>
      <c r="J42" s="90"/>
      <c r="K42" s="2"/>
      <c r="L42" s="2"/>
      <c r="M42" s="2"/>
      <c r="N42" s="431" t="s">
        <v>433</v>
      </c>
      <c r="O42" s="431"/>
      <c r="P42" s="431"/>
      <c r="Q42" s="431"/>
      <c r="R42" s="431"/>
      <c r="S42" s="431"/>
      <c r="T42" s="431"/>
      <c r="U42" s="431"/>
      <c r="V42" s="431"/>
      <c r="W42" s="54"/>
      <c r="X42" s="54"/>
    </row>
    <row r="43" spans="14:24" ht="18" thickBot="1">
      <c r="N43" s="211"/>
      <c r="O43" s="211"/>
      <c r="P43" s="211"/>
      <c r="Q43" s="211"/>
      <c r="R43" s="211"/>
      <c r="S43" s="211"/>
      <c r="T43" s="211"/>
      <c r="U43" s="211"/>
      <c r="V43" s="211"/>
      <c r="W43" s="72"/>
      <c r="X43" s="72"/>
    </row>
    <row r="44" spans="14:25" ht="14.25">
      <c r="N44" s="373" t="s">
        <v>32</v>
      </c>
      <c r="O44" s="374"/>
      <c r="P44" s="379" t="s">
        <v>443</v>
      </c>
      <c r="Q44" s="379"/>
      <c r="R44" s="379"/>
      <c r="S44" s="379"/>
      <c r="T44" s="379"/>
      <c r="U44" s="379"/>
      <c r="V44" s="379"/>
      <c r="W44" s="72"/>
      <c r="X44" s="72"/>
      <c r="Y44" s="72"/>
    </row>
    <row r="45" spans="14:25" ht="14.25">
      <c r="N45" s="375"/>
      <c r="O45" s="376"/>
      <c r="P45" s="381" t="s">
        <v>358</v>
      </c>
      <c r="Q45" s="383" t="s">
        <v>359</v>
      </c>
      <c r="R45" s="385" t="s">
        <v>444</v>
      </c>
      <c r="S45" s="385" t="s">
        <v>355</v>
      </c>
      <c r="T45" s="385" t="s">
        <v>380</v>
      </c>
      <c r="U45" s="383" t="s">
        <v>377</v>
      </c>
      <c r="V45" s="381" t="s">
        <v>360</v>
      </c>
      <c r="W45" s="72"/>
      <c r="X45" s="72"/>
      <c r="Y45" s="72"/>
    </row>
    <row r="46" spans="14:25" ht="14.25">
      <c r="N46" s="377"/>
      <c r="O46" s="378"/>
      <c r="P46" s="382"/>
      <c r="Q46" s="384"/>
      <c r="R46" s="386"/>
      <c r="S46" s="386"/>
      <c r="T46" s="386"/>
      <c r="U46" s="384"/>
      <c r="V46" s="382"/>
      <c r="W46" s="72"/>
      <c r="X46" s="72"/>
      <c r="Y46" s="72"/>
    </row>
    <row r="47" spans="14:25" ht="13.5" customHeight="1">
      <c r="N47" s="117"/>
      <c r="O47" s="117"/>
      <c r="P47" s="78" t="s">
        <v>11</v>
      </c>
      <c r="Q47" s="78" t="s">
        <v>11</v>
      </c>
      <c r="R47" s="78" t="s">
        <v>11</v>
      </c>
      <c r="S47" s="78" t="s">
        <v>11</v>
      </c>
      <c r="T47" s="78" t="s">
        <v>11</v>
      </c>
      <c r="U47" s="78" t="s">
        <v>11</v>
      </c>
      <c r="V47" s="78" t="s">
        <v>11</v>
      </c>
      <c r="W47" s="72"/>
      <c r="X47" s="72"/>
      <c r="Y47" s="72"/>
    </row>
    <row r="48" spans="14:25" ht="14.25">
      <c r="N48" s="394" t="s">
        <v>27</v>
      </c>
      <c r="O48" s="394"/>
      <c r="P48" s="222">
        <v>16867</v>
      </c>
      <c r="Q48" s="242">
        <v>402</v>
      </c>
      <c r="R48" s="222">
        <v>4423</v>
      </c>
      <c r="S48" s="222">
        <v>5427</v>
      </c>
      <c r="T48" s="222">
        <v>4850</v>
      </c>
      <c r="U48" s="222">
        <v>1642</v>
      </c>
      <c r="V48" s="222">
        <v>123</v>
      </c>
      <c r="W48" s="72"/>
      <c r="X48" s="72"/>
      <c r="Y48" s="72"/>
    </row>
    <row r="49" spans="1:25" ht="14.25">
      <c r="A49" s="395" t="s">
        <v>548</v>
      </c>
      <c r="B49" s="396"/>
      <c r="C49" s="396"/>
      <c r="D49" s="396"/>
      <c r="E49" s="396"/>
      <c r="F49" s="396"/>
      <c r="G49" s="396"/>
      <c r="H49" s="396"/>
      <c r="I49" s="396"/>
      <c r="J49" s="396"/>
      <c r="K49" s="396"/>
      <c r="L49" s="396"/>
      <c r="M49" s="92"/>
      <c r="N49" s="380" t="s">
        <v>33</v>
      </c>
      <c r="O49" s="380"/>
      <c r="P49" s="243" t="s">
        <v>515</v>
      </c>
      <c r="Q49" s="243" t="s">
        <v>516</v>
      </c>
      <c r="R49" s="243" t="s">
        <v>517</v>
      </c>
      <c r="S49" s="243" t="s">
        <v>518</v>
      </c>
      <c r="T49" s="243" t="s">
        <v>496</v>
      </c>
      <c r="U49" s="243" t="s">
        <v>519</v>
      </c>
      <c r="V49" s="243" t="s">
        <v>520</v>
      </c>
      <c r="W49" s="72"/>
      <c r="X49" s="72"/>
      <c r="Y49" s="72"/>
    </row>
    <row r="50" spans="1:25" ht="15" thickBot="1">
      <c r="A50" s="93"/>
      <c r="B50" s="93"/>
      <c r="C50" s="93"/>
      <c r="D50" s="93"/>
      <c r="E50" s="93"/>
      <c r="F50" s="93"/>
      <c r="G50" s="93"/>
      <c r="H50" s="94"/>
      <c r="I50" s="94"/>
      <c r="J50" s="94"/>
      <c r="K50" s="94"/>
      <c r="L50" s="94"/>
      <c r="M50" s="93"/>
      <c r="N50" s="380" t="s">
        <v>163</v>
      </c>
      <c r="O50" s="380"/>
      <c r="P50" s="243" t="s">
        <v>515</v>
      </c>
      <c r="Q50" s="244" t="s">
        <v>515</v>
      </c>
      <c r="R50" s="243" t="s">
        <v>515</v>
      </c>
      <c r="S50" s="243" t="s">
        <v>515</v>
      </c>
      <c r="T50" s="243" t="s">
        <v>515</v>
      </c>
      <c r="U50" s="243" t="s">
        <v>515</v>
      </c>
      <c r="V50" s="243" t="s">
        <v>515</v>
      </c>
      <c r="W50" s="72"/>
      <c r="X50" s="72"/>
      <c r="Y50" s="72"/>
    </row>
    <row r="51" spans="1:25" ht="14.25">
      <c r="A51" s="402" t="s">
        <v>36</v>
      </c>
      <c r="B51" s="403"/>
      <c r="C51" s="389" t="s">
        <v>37</v>
      </c>
      <c r="D51" s="390"/>
      <c r="E51" s="389" t="s">
        <v>38</v>
      </c>
      <c r="F51" s="390"/>
      <c r="G51" s="95" t="s">
        <v>39</v>
      </c>
      <c r="H51" s="96"/>
      <c r="I51" s="387" t="s">
        <v>376</v>
      </c>
      <c r="J51" s="391" t="s">
        <v>40</v>
      </c>
      <c r="K51" s="392"/>
      <c r="L51" s="393"/>
      <c r="M51" s="119"/>
      <c r="N51" s="394" t="s">
        <v>521</v>
      </c>
      <c r="O51" s="394"/>
      <c r="P51" s="103">
        <v>40</v>
      </c>
      <c r="Q51" s="104">
        <v>3</v>
      </c>
      <c r="R51" s="103">
        <v>26</v>
      </c>
      <c r="S51" s="103">
        <v>6</v>
      </c>
      <c r="T51" s="103">
        <v>3</v>
      </c>
      <c r="U51" s="105">
        <v>1</v>
      </c>
      <c r="V51" s="105">
        <v>1</v>
      </c>
      <c r="W51" s="72"/>
      <c r="X51" s="72"/>
      <c r="Y51" s="72"/>
    </row>
    <row r="52" spans="1:25" ht="28.5">
      <c r="A52" s="404"/>
      <c r="B52" s="405"/>
      <c r="C52" s="76" t="s">
        <v>439</v>
      </c>
      <c r="D52" s="76" t="s">
        <v>353</v>
      </c>
      <c r="E52" s="76" t="s">
        <v>439</v>
      </c>
      <c r="F52" s="76" t="s">
        <v>353</v>
      </c>
      <c r="G52" s="76" t="s">
        <v>439</v>
      </c>
      <c r="H52" s="76" t="s">
        <v>353</v>
      </c>
      <c r="I52" s="388"/>
      <c r="J52" s="76" t="s">
        <v>439</v>
      </c>
      <c r="K52" s="76" t="s">
        <v>353</v>
      </c>
      <c r="L52" s="212" t="s">
        <v>440</v>
      </c>
      <c r="M52" s="120"/>
      <c r="N52" s="380" t="s">
        <v>33</v>
      </c>
      <c r="O52" s="380"/>
      <c r="P52" s="213">
        <v>100</v>
      </c>
      <c r="Q52" s="213">
        <v>7.5</v>
      </c>
      <c r="R52" s="213">
        <v>65</v>
      </c>
      <c r="S52" s="213">
        <v>15</v>
      </c>
      <c r="T52" s="213">
        <v>7.5</v>
      </c>
      <c r="U52" s="213">
        <v>2.5</v>
      </c>
      <c r="V52" s="213">
        <v>2.5</v>
      </c>
      <c r="W52" s="72"/>
      <c r="X52" s="72"/>
      <c r="Y52" s="72"/>
    </row>
    <row r="53" spans="1:25" ht="14.25">
      <c r="A53" s="25"/>
      <c r="B53" s="24"/>
      <c r="C53" s="97" t="s">
        <v>41</v>
      </c>
      <c r="D53" s="97" t="s">
        <v>41</v>
      </c>
      <c r="E53" s="97" t="s">
        <v>42</v>
      </c>
      <c r="F53" s="97" t="s">
        <v>42</v>
      </c>
      <c r="G53" s="97" t="s">
        <v>43</v>
      </c>
      <c r="H53" s="97" t="s">
        <v>43</v>
      </c>
      <c r="I53" s="97" t="s">
        <v>43</v>
      </c>
      <c r="J53" s="97" t="s">
        <v>42</v>
      </c>
      <c r="K53" s="97" t="s">
        <v>42</v>
      </c>
      <c r="L53" s="97" t="s">
        <v>43</v>
      </c>
      <c r="M53" s="97"/>
      <c r="N53" s="380" t="s">
        <v>163</v>
      </c>
      <c r="O53" s="380"/>
      <c r="P53" s="213">
        <v>0.2</v>
      </c>
      <c r="Q53" s="213">
        <v>0.7</v>
      </c>
      <c r="R53" s="213">
        <v>0.6</v>
      </c>
      <c r="S53" s="213">
        <v>0.1</v>
      </c>
      <c r="T53" s="213">
        <v>0.1</v>
      </c>
      <c r="U53" s="213">
        <v>0.1</v>
      </c>
      <c r="V53" s="213">
        <v>0.8</v>
      </c>
      <c r="W53" s="72"/>
      <c r="X53" s="72"/>
      <c r="Y53" s="72"/>
    </row>
    <row r="54" spans="1:25" ht="14.25">
      <c r="A54" s="397" t="s">
        <v>44</v>
      </c>
      <c r="B54" s="398"/>
      <c r="C54" s="283">
        <f>SUM(C56:C66)</f>
        <v>15581</v>
      </c>
      <c r="D54" s="283">
        <f>SUM(D56:D66)</f>
        <v>15334</v>
      </c>
      <c r="E54" s="283">
        <f>SUM(E56:E66)</f>
        <v>1131952</v>
      </c>
      <c r="F54" s="283">
        <f>SUM(F56:F66)</f>
        <v>1140927</v>
      </c>
      <c r="G54" s="276">
        <v>100</v>
      </c>
      <c r="H54" s="276">
        <v>100</v>
      </c>
      <c r="I54" s="321">
        <f>100*(F54-E54)/E54</f>
        <v>0.792878143242823</v>
      </c>
      <c r="J54" s="277">
        <v>72.6</v>
      </c>
      <c r="K54" s="277">
        <v>74.4</v>
      </c>
      <c r="L54" s="322">
        <f>100*(K54-J54)/J54</f>
        <v>2.4793388429752223</v>
      </c>
      <c r="M54" s="102"/>
      <c r="N54" s="394" t="s">
        <v>522</v>
      </c>
      <c r="O54" s="394"/>
      <c r="P54" s="106">
        <v>2862</v>
      </c>
      <c r="Q54" s="107">
        <v>47</v>
      </c>
      <c r="R54" s="108">
        <v>1215</v>
      </c>
      <c r="S54" s="108">
        <v>1015</v>
      </c>
      <c r="T54" s="108">
        <v>515</v>
      </c>
      <c r="U54" s="108">
        <v>70</v>
      </c>
      <c r="V54" s="105" t="s">
        <v>534</v>
      </c>
      <c r="W54" s="72"/>
      <c r="X54" s="72"/>
      <c r="Y54" s="72"/>
    </row>
    <row r="55" spans="1:25" ht="14.25">
      <c r="A55" s="64"/>
      <c r="B55" s="73"/>
      <c r="C55" s="98"/>
      <c r="D55" s="98"/>
      <c r="E55" s="98"/>
      <c r="F55" s="98"/>
      <c r="G55" s="99"/>
      <c r="H55" s="99"/>
      <c r="I55" s="100"/>
      <c r="J55" s="101"/>
      <c r="K55" s="101"/>
      <c r="L55" s="102"/>
      <c r="M55" s="102"/>
      <c r="N55" s="380" t="s">
        <v>33</v>
      </c>
      <c r="O55" s="380"/>
      <c r="P55" s="213">
        <v>100</v>
      </c>
      <c r="Q55" s="213">
        <v>1.6</v>
      </c>
      <c r="R55" s="213">
        <v>42.5</v>
      </c>
      <c r="S55" s="213">
        <v>35.5</v>
      </c>
      <c r="T55" s="213">
        <v>18</v>
      </c>
      <c r="U55" s="213">
        <v>2.4</v>
      </c>
      <c r="V55" s="105" t="s">
        <v>534</v>
      </c>
      <c r="W55" s="72"/>
      <c r="X55" s="72"/>
      <c r="Y55" s="72"/>
    </row>
    <row r="56" spans="1:25" ht="14.25">
      <c r="A56" s="25"/>
      <c r="B56" s="23" t="s">
        <v>361</v>
      </c>
      <c r="C56" s="66">
        <v>28</v>
      </c>
      <c r="D56" s="66">
        <v>40</v>
      </c>
      <c r="E56" s="67">
        <v>110908</v>
      </c>
      <c r="F56" s="67">
        <v>120679</v>
      </c>
      <c r="G56" s="68">
        <v>9.8</v>
      </c>
      <c r="H56" s="68">
        <v>10.6</v>
      </c>
      <c r="I56" s="48">
        <v>8.8</v>
      </c>
      <c r="J56" s="69">
        <v>3961</v>
      </c>
      <c r="K56" s="69">
        <v>3017</v>
      </c>
      <c r="L56" s="48">
        <v>-23.8</v>
      </c>
      <c r="M56" s="48"/>
      <c r="N56" s="380" t="s">
        <v>163</v>
      </c>
      <c r="O56" s="380"/>
      <c r="P56" s="213">
        <v>17</v>
      </c>
      <c r="Q56" s="213">
        <v>11.7</v>
      </c>
      <c r="R56" s="213">
        <v>27.5</v>
      </c>
      <c r="S56" s="213">
        <v>18.7</v>
      </c>
      <c r="T56" s="213">
        <v>10.6</v>
      </c>
      <c r="U56" s="213">
        <v>4.3</v>
      </c>
      <c r="V56" s="105" t="s">
        <v>534</v>
      </c>
      <c r="W56" s="72"/>
      <c r="X56" s="72"/>
      <c r="Y56" s="72"/>
    </row>
    <row r="57" spans="1:25" ht="14.25">
      <c r="A57" s="25"/>
      <c r="B57" s="23"/>
      <c r="C57" s="66"/>
      <c r="D57" s="66"/>
      <c r="E57" s="67"/>
      <c r="F57" s="67"/>
      <c r="G57" s="68"/>
      <c r="H57" s="68"/>
      <c r="I57" s="48"/>
      <c r="J57" s="69"/>
      <c r="K57" s="69"/>
      <c r="L57" s="48"/>
      <c r="M57" s="48"/>
      <c r="N57" s="394" t="s">
        <v>523</v>
      </c>
      <c r="O57" s="394"/>
      <c r="P57" s="109">
        <v>6263</v>
      </c>
      <c r="Q57" s="110">
        <v>211</v>
      </c>
      <c r="R57" s="109">
        <v>1092</v>
      </c>
      <c r="S57" s="109">
        <v>1707</v>
      </c>
      <c r="T57" s="109">
        <v>2122</v>
      </c>
      <c r="U57" s="109">
        <v>1044</v>
      </c>
      <c r="V57" s="109">
        <v>87</v>
      </c>
      <c r="W57" s="72"/>
      <c r="X57" s="72"/>
      <c r="Y57" s="72"/>
    </row>
    <row r="58" spans="1:25" ht="14.25">
      <c r="A58" s="25"/>
      <c r="B58" s="23" t="s">
        <v>62</v>
      </c>
      <c r="C58" s="66">
        <v>2855</v>
      </c>
      <c r="D58" s="66">
        <v>2862</v>
      </c>
      <c r="E58" s="67">
        <v>223707</v>
      </c>
      <c r="F58" s="67">
        <v>236544</v>
      </c>
      <c r="G58" s="68">
        <v>19.8</v>
      </c>
      <c r="H58" s="68">
        <v>20.7</v>
      </c>
      <c r="I58" s="48">
        <v>5.7</v>
      </c>
      <c r="J58" s="70">
        <v>78.4</v>
      </c>
      <c r="K58" s="70">
        <v>82.6</v>
      </c>
      <c r="L58" s="48">
        <v>5.4</v>
      </c>
      <c r="M58" s="48"/>
      <c r="N58" s="380" t="s">
        <v>33</v>
      </c>
      <c r="O58" s="380"/>
      <c r="P58" s="213">
        <v>100</v>
      </c>
      <c r="Q58" s="213">
        <v>3.4</v>
      </c>
      <c r="R58" s="213">
        <v>17.4</v>
      </c>
      <c r="S58" s="213">
        <v>27.3</v>
      </c>
      <c r="T58" s="213">
        <v>33.9</v>
      </c>
      <c r="U58" s="213">
        <v>16.7</v>
      </c>
      <c r="V58" s="213">
        <v>1.4</v>
      </c>
      <c r="W58" s="72"/>
      <c r="X58" s="72"/>
      <c r="Y58" s="72"/>
    </row>
    <row r="59" spans="1:25" ht="14.25">
      <c r="A59" s="25"/>
      <c r="B59" s="23"/>
      <c r="C59" s="66"/>
      <c r="D59" s="66"/>
      <c r="E59" s="67"/>
      <c r="F59" s="67"/>
      <c r="G59" s="68"/>
      <c r="H59" s="68"/>
      <c r="I59" s="48"/>
      <c r="J59" s="70"/>
      <c r="K59" s="70"/>
      <c r="L59" s="48"/>
      <c r="M59" s="48"/>
      <c r="N59" s="380" t="s">
        <v>163</v>
      </c>
      <c r="O59" s="380"/>
      <c r="P59" s="213">
        <v>37.1</v>
      </c>
      <c r="Q59" s="213">
        <v>52.5</v>
      </c>
      <c r="R59" s="213">
        <v>24.7</v>
      </c>
      <c r="S59" s="213">
        <v>31.5</v>
      </c>
      <c r="T59" s="213">
        <v>43.8</v>
      </c>
      <c r="U59" s="213">
        <v>63.6</v>
      </c>
      <c r="V59" s="213">
        <v>70.7</v>
      </c>
      <c r="W59" s="72"/>
      <c r="X59" s="72"/>
      <c r="Y59" s="72"/>
    </row>
    <row r="60" spans="1:25" ht="14.25">
      <c r="A60" s="25"/>
      <c r="B60" s="23" t="s">
        <v>495</v>
      </c>
      <c r="C60" s="66">
        <v>6384</v>
      </c>
      <c r="D60" s="66">
        <v>6263</v>
      </c>
      <c r="E60" s="67">
        <v>354499</v>
      </c>
      <c r="F60" s="67">
        <v>351522</v>
      </c>
      <c r="G60" s="68">
        <v>31.3</v>
      </c>
      <c r="H60" s="68">
        <v>30.8</v>
      </c>
      <c r="I60" s="48">
        <v>-0.8</v>
      </c>
      <c r="J60" s="70">
        <v>55.5</v>
      </c>
      <c r="K60" s="70">
        <v>56.1</v>
      </c>
      <c r="L60" s="48">
        <v>1.1</v>
      </c>
      <c r="M60" s="48"/>
      <c r="N60" s="394" t="s">
        <v>524</v>
      </c>
      <c r="O60" s="394"/>
      <c r="P60" s="103">
        <v>1115</v>
      </c>
      <c r="Q60" s="104">
        <v>7</v>
      </c>
      <c r="R60" s="103">
        <v>467</v>
      </c>
      <c r="S60" s="103">
        <v>445</v>
      </c>
      <c r="T60" s="103">
        <v>184</v>
      </c>
      <c r="U60" s="103">
        <v>12</v>
      </c>
      <c r="V60" s="105" t="s">
        <v>534</v>
      </c>
      <c r="W60" s="72"/>
      <c r="X60" s="72"/>
      <c r="Y60" s="72"/>
    </row>
    <row r="61" spans="1:25" ht="14.25">
      <c r="A61" s="25"/>
      <c r="B61" s="23"/>
      <c r="C61" s="66"/>
      <c r="D61" s="66"/>
      <c r="E61" s="67"/>
      <c r="F61" s="67"/>
      <c r="G61" s="68"/>
      <c r="H61" s="68"/>
      <c r="I61" s="48"/>
      <c r="J61" s="70"/>
      <c r="K61" s="70"/>
      <c r="L61" s="48"/>
      <c r="M61" s="48"/>
      <c r="N61" s="380" t="s">
        <v>33</v>
      </c>
      <c r="O61" s="380"/>
      <c r="P61" s="213">
        <v>100</v>
      </c>
      <c r="Q61" s="213">
        <v>0.6</v>
      </c>
      <c r="R61" s="213">
        <v>41.9</v>
      </c>
      <c r="S61" s="213">
        <v>39.9</v>
      </c>
      <c r="T61" s="213">
        <v>16.5</v>
      </c>
      <c r="U61" s="213">
        <v>1.1</v>
      </c>
      <c r="V61" s="105" t="s">
        <v>534</v>
      </c>
      <c r="W61" s="72"/>
      <c r="X61" s="72"/>
      <c r="Y61" s="72"/>
    </row>
    <row r="62" spans="1:25" ht="14.25">
      <c r="A62" s="25"/>
      <c r="B62" s="23" t="s">
        <v>362</v>
      </c>
      <c r="C62" s="66">
        <v>316</v>
      </c>
      <c r="D62" s="66">
        <v>303</v>
      </c>
      <c r="E62" s="67">
        <v>17278</v>
      </c>
      <c r="F62" s="67">
        <v>18429</v>
      </c>
      <c r="G62" s="68">
        <v>1.5</v>
      </c>
      <c r="H62" s="68">
        <v>1.6</v>
      </c>
      <c r="I62" s="48">
        <v>6.7</v>
      </c>
      <c r="J62" s="70">
        <v>54.7</v>
      </c>
      <c r="K62" s="70">
        <v>60.8</v>
      </c>
      <c r="L62" s="48">
        <v>11.2</v>
      </c>
      <c r="M62" s="48"/>
      <c r="N62" s="380" t="s">
        <v>163</v>
      </c>
      <c r="O62" s="380"/>
      <c r="P62" s="213">
        <v>6.6</v>
      </c>
      <c r="Q62" s="213">
        <v>1.7</v>
      </c>
      <c r="R62" s="213">
        <v>10.6</v>
      </c>
      <c r="S62" s="213">
        <v>8.2</v>
      </c>
      <c r="T62" s="213">
        <v>3.8</v>
      </c>
      <c r="U62" s="213">
        <v>0.7</v>
      </c>
      <c r="V62" s="105" t="s">
        <v>534</v>
      </c>
      <c r="W62" s="72"/>
      <c r="X62" s="72"/>
      <c r="Y62" s="72"/>
    </row>
    <row r="63" spans="1:25" ht="14.25">
      <c r="A63" s="25"/>
      <c r="B63" s="23"/>
      <c r="C63" s="66"/>
      <c r="D63" s="66"/>
      <c r="E63" s="67"/>
      <c r="F63" s="67"/>
      <c r="G63" s="68"/>
      <c r="H63" s="68"/>
      <c r="I63" s="48"/>
      <c r="J63" s="70"/>
      <c r="K63" s="70"/>
      <c r="L63" s="48"/>
      <c r="M63" s="48"/>
      <c r="N63" s="394" t="s">
        <v>525</v>
      </c>
      <c r="O63" s="394"/>
      <c r="P63" s="115">
        <v>1960</v>
      </c>
      <c r="Q63" s="116">
        <v>21</v>
      </c>
      <c r="R63" s="115">
        <v>467</v>
      </c>
      <c r="S63" s="115">
        <v>925</v>
      </c>
      <c r="T63" s="115">
        <v>504</v>
      </c>
      <c r="U63" s="115">
        <v>43</v>
      </c>
      <c r="V63" s="105" t="s">
        <v>534</v>
      </c>
      <c r="W63" s="72"/>
      <c r="X63" s="72"/>
      <c r="Y63" s="72"/>
    </row>
    <row r="64" spans="1:25" ht="14.25">
      <c r="A64" s="22"/>
      <c r="B64" s="23" t="s">
        <v>363</v>
      </c>
      <c r="C64" s="66">
        <v>1963</v>
      </c>
      <c r="D64" s="66">
        <v>1849</v>
      </c>
      <c r="E64" s="67">
        <v>212924</v>
      </c>
      <c r="F64" s="67">
        <v>196338</v>
      </c>
      <c r="G64" s="71">
        <v>18.8</v>
      </c>
      <c r="H64" s="71">
        <v>17.2</v>
      </c>
      <c r="I64" s="48">
        <v>-7.8</v>
      </c>
      <c r="J64" s="70">
        <v>108.5</v>
      </c>
      <c r="K64" s="70">
        <v>106.2</v>
      </c>
      <c r="L64" s="48">
        <v>-2.1</v>
      </c>
      <c r="M64" s="48"/>
      <c r="N64" s="380" t="s">
        <v>33</v>
      </c>
      <c r="O64" s="380"/>
      <c r="P64" s="213">
        <v>100</v>
      </c>
      <c r="Q64" s="213">
        <v>1.1</v>
      </c>
      <c r="R64" s="213">
        <v>23.8</v>
      </c>
      <c r="S64" s="213">
        <v>47.2</v>
      </c>
      <c r="T64" s="213">
        <v>25.7</v>
      </c>
      <c r="U64" s="213">
        <v>2.2</v>
      </c>
      <c r="V64" s="105" t="s">
        <v>534</v>
      </c>
      <c r="W64" s="72"/>
      <c r="X64" s="72"/>
      <c r="Y64" s="72"/>
    </row>
    <row r="65" spans="1:25" ht="14.25">
      <c r="A65" s="22"/>
      <c r="B65" s="23"/>
      <c r="C65" s="66"/>
      <c r="D65" s="66"/>
      <c r="E65" s="67"/>
      <c r="F65" s="67"/>
      <c r="G65" s="71"/>
      <c r="H65" s="71"/>
      <c r="I65" s="48"/>
      <c r="J65" s="70"/>
      <c r="K65" s="70"/>
      <c r="L65" s="48"/>
      <c r="M65" s="48"/>
      <c r="N65" s="380" t="s">
        <v>163</v>
      </c>
      <c r="O65" s="380"/>
      <c r="P65" s="213">
        <v>11.6</v>
      </c>
      <c r="Q65" s="213">
        <v>5.2</v>
      </c>
      <c r="R65" s="213">
        <v>10.6</v>
      </c>
      <c r="S65" s="213">
        <v>17</v>
      </c>
      <c r="T65" s="213">
        <v>10.4</v>
      </c>
      <c r="U65" s="213">
        <v>2.6</v>
      </c>
      <c r="V65" s="105" t="s">
        <v>534</v>
      </c>
      <c r="W65" s="72"/>
      <c r="X65" s="72"/>
      <c r="Y65" s="72"/>
    </row>
    <row r="66" spans="1:25" ht="14.25">
      <c r="A66" s="22"/>
      <c r="B66" s="23" t="s">
        <v>356</v>
      </c>
      <c r="C66" s="66">
        <v>4035</v>
      </c>
      <c r="D66" s="66">
        <v>4017</v>
      </c>
      <c r="E66" s="67">
        <v>212636</v>
      </c>
      <c r="F66" s="67">
        <v>217415</v>
      </c>
      <c r="G66" s="71">
        <v>18.8</v>
      </c>
      <c r="H66" s="71">
        <v>19.1</v>
      </c>
      <c r="I66" s="48">
        <v>2.2</v>
      </c>
      <c r="J66" s="70">
        <v>52.7</v>
      </c>
      <c r="K66" s="70">
        <v>54.1</v>
      </c>
      <c r="L66" s="48">
        <v>2.7</v>
      </c>
      <c r="M66" s="48"/>
      <c r="N66" s="394" t="s">
        <v>526</v>
      </c>
      <c r="O66" s="394"/>
      <c r="P66" s="115">
        <v>4627</v>
      </c>
      <c r="Q66" s="116">
        <v>113</v>
      </c>
      <c r="R66" s="115">
        <v>1156</v>
      </c>
      <c r="S66" s="115">
        <v>1329</v>
      </c>
      <c r="T66" s="115">
        <v>1522</v>
      </c>
      <c r="U66" s="115">
        <v>472</v>
      </c>
      <c r="V66" s="115">
        <v>35</v>
      </c>
      <c r="W66" s="72"/>
      <c r="X66" s="72"/>
      <c r="Y66" s="72"/>
    </row>
    <row r="67" spans="1:25" ht="14.25">
      <c r="A67" s="111"/>
      <c r="B67" s="112"/>
      <c r="C67" s="55"/>
      <c r="D67" s="55"/>
      <c r="E67" s="18"/>
      <c r="F67" s="18"/>
      <c r="G67" s="56"/>
      <c r="H67" s="56"/>
      <c r="I67" s="113"/>
      <c r="J67" s="57"/>
      <c r="K67" s="57"/>
      <c r="L67" s="114"/>
      <c r="M67" s="121"/>
      <c r="N67" s="380" t="s">
        <v>33</v>
      </c>
      <c r="O67" s="380"/>
      <c r="P67" s="213">
        <v>100</v>
      </c>
      <c r="Q67" s="213">
        <v>2.4</v>
      </c>
      <c r="R67" s="213">
        <v>25</v>
      </c>
      <c r="S67" s="213">
        <v>28.7</v>
      </c>
      <c r="T67" s="213">
        <v>32.9</v>
      </c>
      <c r="U67" s="213">
        <v>10.2</v>
      </c>
      <c r="V67" s="213">
        <v>0.8</v>
      </c>
      <c r="W67" s="72"/>
      <c r="X67" s="72"/>
      <c r="Y67" s="72"/>
    </row>
    <row r="68" spans="1:25" ht="14.25">
      <c r="A68" s="19" t="s">
        <v>441</v>
      </c>
      <c r="N68" s="430" t="s">
        <v>163</v>
      </c>
      <c r="O68" s="430"/>
      <c r="P68" s="213">
        <v>27.4</v>
      </c>
      <c r="Q68" s="213">
        <v>28.1</v>
      </c>
      <c r="R68" s="213">
        <v>26.1</v>
      </c>
      <c r="S68" s="213">
        <v>24.5</v>
      </c>
      <c r="T68" s="213">
        <v>31.4</v>
      </c>
      <c r="U68" s="213">
        <v>28.7</v>
      </c>
      <c r="V68" s="213">
        <v>28.5</v>
      </c>
      <c r="W68" s="72"/>
      <c r="X68" s="72"/>
      <c r="Y68" s="72"/>
    </row>
    <row r="69" spans="1:25" ht="14.25">
      <c r="A69" s="19" t="s">
        <v>442</v>
      </c>
      <c r="N69" s="117" t="s">
        <v>357</v>
      </c>
      <c r="O69" s="117"/>
      <c r="P69" s="117"/>
      <c r="Q69" s="117"/>
      <c r="R69" s="117"/>
      <c r="S69" s="117"/>
      <c r="T69" s="117"/>
      <c r="U69" s="117"/>
      <c r="V69" s="117"/>
      <c r="W69" s="72"/>
      <c r="X69" s="72"/>
      <c r="Y69" s="72"/>
    </row>
    <row r="70" spans="1:25" ht="14.25">
      <c r="A70" s="19" t="s">
        <v>379</v>
      </c>
      <c r="N70" s="19" t="s">
        <v>379</v>
      </c>
      <c r="W70" s="72"/>
      <c r="X70" s="72"/>
      <c r="Y70" s="72"/>
    </row>
    <row r="71" spans="23:25" ht="14.25">
      <c r="W71" s="72"/>
      <c r="X71" s="72"/>
      <c r="Y71" s="72"/>
    </row>
    <row r="72" spans="23:25" ht="14.25">
      <c r="W72" s="72"/>
      <c r="X72" s="72"/>
      <c r="Y72" s="72"/>
    </row>
    <row r="73" spans="23:25" ht="14.25">
      <c r="W73" s="72"/>
      <c r="X73" s="72"/>
      <c r="Y73" s="72"/>
    </row>
    <row r="74" spans="23:25" ht="14.25">
      <c r="W74" s="72"/>
      <c r="X74" s="72"/>
      <c r="Y74" s="72"/>
    </row>
    <row r="75" spans="23:25" ht="14.25">
      <c r="W75" s="72"/>
      <c r="X75" s="72"/>
      <c r="Y75" s="72"/>
    </row>
    <row r="76" spans="23:25" ht="14.25">
      <c r="W76" s="72"/>
      <c r="X76" s="72"/>
      <c r="Y76" s="72"/>
    </row>
    <row r="77" spans="23:25" ht="14.25">
      <c r="W77" s="72"/>
      <c r="X77" s="72"/>
      <c r="Y77" s="72"/>
    </row>
    <row r="78" spans="23:25" ht="14.25">
      <c r="W78" s="72"/>
      <c r="X78" s="72"/>
      <c r="Y78" s="72"/>
    </row>
    <row r="79" spans="23:25" ht="14.25">
      <c r="W79" s="72"/>
      <c r="X79" s="72"/>
      <c r="Y79" s="72"/>
    </row>
    <row r="80" spans="23:25" ht="14.25">
      <c r="W80" s="72"/>
      <c r="X80" s="72"/>
      <c r="Y80" s="72"/>
    </row>
    <row r="81" spans="23:25" ht="14.25">
      <c r="W81" s="72"/>
      <c r="X81" s="72"/>
      <c r="Y81" s="72"/>
    </row>
    <row r="82" spans="23:25" ht="14.25">
      <c r="W82" s="72"/>
      <c r="X82" s="72"/>
      <c r="Y82" s="72"/>
    </row>
    <row r="83" spans="23:25" ht="14.25">
      <c r="W83" s="72"/>
      <c r="X83" s="72"/>
      <c r="Y83" s="72"/>
    </row>
    <row r="84" spans="23:25" ht="14.25">
      <c r="W84" s="72"/>
      <c r="X84" s="72"/>
      <c r="Y84" s="72"/>
    </row>
    <row r="85" spans="23:25" ht="14.25">
      <c r="W85" s="72"/>
      <c r="X85" s="72"/>
      <c r="Y85" s="72"/>
    </row>
    <row r="86" spans="23:25" ht="14.25">
      <c r="W86" s="72"/>
      <c r="X86" s="72"/>
      <c r="Y86" s="72"/>
    </row>
    <row r="87" spans="23:25" ht="14.25">
      <c r="W87" s="72"/>
      <c r="X87" s="72"/>
      <c r="Y87" s="72"/>
    </row>
    <row r="88" spans="23:25" ht="14.25">
      <c r="W88" s="72"/>
      <c r="X88" s="72"/>
      <c r="Y88" s="72"/>
    </row>
    <row r="89" spans="23:25" ht="14.25">
      <c r="W89" s="72"/>
      <c r="X89" s="72"/>
      <c r="Y89" s="72"/>
    </row>
    <row r="90" spans="23:25" ht="14.25">
      <c r="W90" s="72"/>
      <c r="X90" s="72"/>
      <c r="Y90" s="72"/>
    </row>
  </sheetData>
  <sheetProtection/>
  <mergeCells count="116">
    <mergeCell ref="N42:V42"/>
    <mergeCell ref="N65:O65"/>
    <mergeCell ref="N66:O66"/>
    <mergeCell ref="N67:O67"/>
    <mergeCell ref="N51:O51"/>
    <mergeCell ref="N52:O52"/>
    <mergeCell ref="N53:O53"/>
    <mergeCell ref="N54:O54"/>
    <mergeCell ref="T45:T46"/>
    <mergeCell ref="U45:U46"/>
    <mergeCell ref="N68:O68"/>
    <mergeCell ref="N58:O58"/>
    <mergeCell ref="N59:O59"/>
    <mergeCell ref="N60:O60"/>
    <mergeCell ref="N61:O61"/>
    <mergeCell ref="N62:O62"/>
    <mergeCell ref="N63:O63"/>
    <mergeCell ref="N64:O64"/>
    <mergeCell ref="O39:P39"/>
    <mergeCell ref="Q33:R33"/>
    <mergeCell ref="Q34:R34"/>
    <mergeCell ref="Q35:R35"/>
    <mergeCell ref="Q36:R36"/>
    <mergeCell ref="Q37:R37"/>
    <mergeCell ref="Q38:R38"/>
    <mergeCell ref="Q39:R39"/>
    <mergeCell ref="O35:P35"/>
    <mergeCell ref="O36:P36"/>
    <mergeCell ref="O38:P38"/>
    <mergeCell ref="O30:P30"/>
    <mergeCell ref="Q30:R30"/>
    <mergeCell ref="O33:P33"/>
    <mergeCell ref="O34:P34"/>
    <mergeCell ref="Q25:R25"/>
    <mergeCell ref="Q26:R26"/>
    <mergeCell ref="Q27:R27"/>
    <mergeCell ref="O37:P37"/>
    <mergeCell ref="O26:P26"/>
    <mergeCell ref="O27:P27"/>
    <mergeCell ref="Q21:R21"/>
    <mergeCell ref="Q22:R22"/>
    <mergeCell ref="Q23:R23"/>
    <mergeCell ref="Q24:R24"/>
    <mergeCell ref="Q17:R17"/>
    <mergeCell ref="Q18:R18"/>
    <mergeCell ref="Q19:R19"/>
    <mergeCell ref="Q20:R20"/>
    <mergeCell ref="Q9:R9"/>
    <mergeCell ref="Q10:R10"/>
    <mergeCell ref="Q11:R11"/>
    <mergeCell ref="Q12:R12"/>
    <mergeCell ref="Q13:R13"/>
    <mergeCell ref="Q14:R14"/>
    <mergeCell ref="Q15:R15"/>
    <mergeCell ref="Q16:R16"/>
    <mergeCell ref="O22:P22"/>
    <mergeCell ref="O23:P23"/>
    <mergeCell ref="O24:P24"/>
    <mergeCell ref="O25:P25"/>
    <mergeCell ref="O18:P18"/>
    <mergeCell ref="O19:P19"/>
    <mergeCell ref="O20:P20"/>
    <mergeCell ref="O21:P21"/>
    <mergeCell ref="O14:P14"/>
    <mergeCell ref="O15:P15"/>
    <mergeCell ref="O16:P16"/>
    <mergeCell ref="O17:P17"/>
    <mergeCell ref="O10:P10"/>
    <mergeCell ref="O11:P11"/>
    <mergeCell ref="O12:P12"/>
    <mergeCell ref="O13:P13"/>
    <mergeCell ref="A10:B10"/>
    <mergeCell ref="P6:V6"/>
    <mergeCell ref="S7:T7"/>
    <mergeCell ref="U7:V7"/>
    <mergeCell ref="I6:N6"/>
    <mergeCell ref="I7:J7"/>
    <mergeCell ref="K7:L7"/>
    <mergeCell ref="M7:N7"/>
    <mergeCell ref="C6:H6"/>
    <mergeCell ref="O9:P9"/>
    <mergeCell ref="A2:V2"/>
    <mergeCell ref="A3:V3"/>
    <mergeCell ref="C7:D7"/>
    <mergeCell ref="E7:F7"/>
    <mergeCell ref="G7:H7"/>
    <mergeCell ref="A6:B8"/>
    <mergeCell ref="O8:P8"/>
    <mergeCell ref="Q8:R8"/>
    <mergeCell ref="O7:R7"/>
    <mergeCell ref="A4:V4"/>
    <mergeCell ref="A12:B12"/>
    <mergeCell ref="A14:B14"/>
    <mergeCell ref="A33:B33"/>
    <mergeCell ref="A30:B30"/>
    <mergeCell ref="A51:B52"/>
    <mergeCell ref="A41:B41"/>
    <mergeCell ref="I51:I52"/>
    <mergeCell ref="C51:D51"/>
    <mergeCell ref="E51:F51"/>
    <mergeCell ref="J51:L51"/>
    <mergeCell ref="N57:O57"/>
    <mergeCell ref="N48:O48"/>
    <mergeCell ref="N49:O49"/>
    <mergeCell ref="N50:O50"/>
    <mergeCell ref="A49:L49"/>
    <mergeCell ref="A54:B54"/>
    <mergeCell ref="N44:O46"/>
    <mergeCell ref="P44:V44"/>
    <mergeCell ref="N55:O55"/>
    <mergeCell ref="N56:O56"/>
    <mergeCell ref="V45:V46"/>
    <mergeCell ref="P45:P46"/>
    <mergeCell ref="Q45:Q46"/>
    <mergeCell ref="R45:R46"/>
    <mergeCell ref="S45:S46"/>
  </mergeCells>
  <printOptions horizontalCentered="1"/>
  <pageMargins left="0.5118110236220472" right="0.5118110236220472" top="0.5118110236220472" bottom="0.31496062992125984" header="0" footer="0"/>
  <pageSetup fitToHeight="1" fitToWidth="1" horizontalDpi="300" verticalDpi="300" orientation="landscape" paperSize="8" scale="64" r:id="rId1"/>
  <ignoredErrors>
    <ignoredError sqref="H10 H12 H14 H33 N10 N12 N14 N33" formula="1"/>
    <ignoredError sqref="P49:V5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9"/>
  <sheetViews>
    <sheetView view="pageBreakPreview" zoomScale="60" zoomScaleNormal="75" zoomScalePageLayoutView="0" workbookViewId="0" topLeftCell="A39">
      <selection activeCell="A62" sqref="A62"/>
    </sheetView>
  </sheetViews>
  <sheetFormatPr defaultColWidth="10.59765625" defaultRowHeight="15"/>
  <cols>
    <col min="1" max="1" width="2.8984375" style="19" customWidth="1"/>
    <col min="2" max="2" width="46.59765625" style="19" customWidth="1"/>
    <col min="3" max="13" width="10" style="19" customWidth="1"/>
    <col min="14" max="14" width="11.5" style="19" customWidth="1"/>
    <col min="15" max="16" width="10" style="19" customWidth="1"/>
    <col min="17" max="17" width="12.69921875" style="19" customWidth="1"/>
    <col min="18" max="18" width="11.5" style="19" bestFit="1" customWidth="1"/>
    <col min="19" max="19" width="17.5" style="19" customWidth="1"/>
    <col min="20" max="20" width="15.09765625" style="19" customWidth="1"/>
    <col min="21" max="21" width="15.59765625" style="19" customWidth="1"/>
    <col min="22" max="22" width="13.59765625" style="19" customWidth="1"/>
    <col min="23" max="24" width="13.8984375" style="19" customWidth="1"/>
    <col min="25" max="16384" width="10.59765625" style="19" customWidth="1"/>
  </cols>
  <sheetData>
    <row r="1" spans="1:22" s="5" customFormat="1" ht="19.5" customHeight="1">
      <c r="A1" s="4" t="s">
        <v>386</v>
      </c>
      <c r="V1" s="6" t="s">
        <v>387</v>
      </c>
    </row>
    <row r="2" spans="1:24" ht="19.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</row>
    <row r="3" spans="1:24" ht="19.5" customHeight="1">
      <c r="A3" s="396" t="s">
        <v>507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396"/>
      <c r="V3" s="396"/>
      <c r="W3" s="92"/>
      <c r="X3" s="92"/>
    </row>
    <row r="4" spans="1:24" ht="18" customHeight="1" thickBot="1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7" t="s">
        <v>364</v>
      </c>
      <c r="W4" s="93"/>
      <c r="X4" s="93"/>
    </row>
    <row r="5" spans="1:22" ht="18" customHeight="1">
      <c r="A5" s="402" t="s">
        <v>388</v>
      </c>
      <c r="B5" s="403"/>
      <c r="C5" s="441" t="s">
        <v>317</v>
      </c>
      <c r="D5" s="441"/>
      <c r="E5" s="441"/>
      <c r="F5" s="441"/>
      <c r="G5" s="441"/>
      <c r="H5" s="441"/>
      <c r="I5" s="441"/>
      <c r="J5" s="441"/>
      <c r="K5" s="441"/>
      <c r="L5" s="441"/>
      <c r="M5" s="390"/>
      <c r="N5" s="389" t="s">
        <v>167</v>
      </c>
      <c r="O5" s="441"/>
      <c r="P5" s="441"/>
      <c r="Q5" s="441"/>
      <c r="R5" s="390"/>
      <c r="S5" s="436" t="s">
        <v>49</v>
      </c>
      <c r="T5" s="436" t="s">
        <v>450</v>
      </c>
      <c r="U5" s="436" t="s">
        <v>165</v>
      </c>
      <c r="V5" s="149"/>
    </row>
    <row r="6" spans="1:22" ht="18" customHeight="1">
      <c r="A6" s="381"/>
      <c r="B6" s="443"/>
      <c r="C6" s="442" t="s">
        <v>50</v>
      </c>
      <c r="D6" s="444" t="s">
        <v>51</v>
      </c>
      <c r="E6" s="445"/>
      <c r="F6" s="444" t="s">
        <v>52</v>
      </c>
      <c r="G6" s="446"/>
      <c r="H6" s="446"/>
      <c r="I6" s="446"/>
      <c r="J6" s="446"/>
      <c r="K6" s="446"/>
      <c r="L6" s="446"/>
      <c r="M6" s="442"/>
      <c r="N6" s="442" t="s">
        <v>50</v>
      </c>
      <c r="O6" s="444" t="s">
        <v>168</v>
      </c>
      <c r="P6" s="445"/>
      <c r="Q6" s="444" t="s">
        <v>169</v>
      </c>
      <c r="R6" s="445"/>
      <c r="S6" s="437"/>
      <c r="T6" s="437"/>
      <c r="U6" s="437"/>
      <c r="V6" s="151" t="s">
        <v>53</v>
      </c>
    </row>
    <row r="7" spans="1:22" ht="18" customHeight="1">
      <c r="A7" s="381"/>
      <c r="B7" s="443"/>
      <c r="C7" s="443"/>
      <c r="D7" s="439" t="s">
        <v>54</v>
      </c>
      <c r="E7" s="439" t="s">
        <v>55</v>
      </c>
      <c r="F7" s="447" t="s">
        <v>389</v>
      </c>
      <c r="G7" s="447" t="s">
        <v>445</v>
      </c>
      <c r="H7" s="447" t="s">
        <v>446</v>
      </c>
      <c r="I7" s="447" t="s">
        <v>447</v>
      </c>
      <c r="J7" s="447" t="s">
        <v>448</v>
      </c>
      <c r="K7" s="447" t="s">
        <v>449</v>
      </c>
      <c r="L7" s="432" t="s">
        <v>458</v>
      </c>
      <c r="M7" s="434" t="s">
        <v>390</v>
      </c>
      <c r="N7" s="443"/>
      <c r="O7" s="439" t="s">
        <v>170</v>
      </c>
      <c r="P7" s="439" t="s">
        <v>171</v>
      </c>
      <c r="Q7" s="439" t="s">
        <v>170</v>
      </c>
      <c r="R7" s="439" t="s">
        <v>171</v>
      </c>
      <c r="S7" s="437"/>
      <c r="T7" s="437"/>
      <c r="U7" s="437"/>
      <c r="V7" s="152" t="s">
        <v>56</v>
      </c>
    </row>
    <row r="8" spans="1:22" ht="18" customHeight="1">
      <c r="A8" s="404"/>
      <c r="B8" s="405"/>
      <c r="C8" s="405"/>
      <c r="D8" s="440"/>
      <c r="E8" s="440"/>
      <c r="F8" s="448"/>
      <c r="G8" s="448"/>
      <c r="H8" s="448"/>
      <c r="I8" s="448"/>
      <c r="J8" s="448"/>
      <c r="K8" s="448"/>
      <c r="L8" s="433"/>
      <c r="M8" s="435"/>
      <c r="N8" s="405"/>
      <c r="O8" s="440"/>
      <c r="P8" s="440"/>
      <c r="Q8" s="440"/>
      <c r="R8" s="440"/>
      <c r="S8" s="438"/>
      <c r="T8" s="438"/>
      <c r="U8" s="438"/>
      <c r="V8" s="153" t="s">
        <v>42</v>
      </c>
    </row>
    <row r="9" spans="1:22" ht="18.75" customHeight="1">
      <c r="A9" s="22"/>
      <c r="B9" s="24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116"/>
    </row>
    <row r="10" spans="1:22" s="268" customFormat="1" ht="18" customHeight="1">
      <c r="A10" s="397" t="s">
        <v>57</v>
      </c>
      <c r="B10" s="398"/>
      <c r="C10" s="278">
        <f>SUM(D10:E10)</f>
        <v>22764</v>
      </c>
      <c r="D10" s="278">
        <f>SUM(D12,'120'!D67)</f>
        <v>9548</v>
      </c>
      <c r="E10" s="278">
        <f>SUM(E12,'120'!E67)</f>
        <v>13216</v>
      </c>
      <c r="F10" s="278">
        <f>SUM(F12,'120'!F67)</f>
        <v>10524</v>
      </c>
      <c r="G10" s="278">
        <f>SUM(G12,'120'!G67)</f>
        <v>6117</v>
      </c>
      <c r="H10" s="278">
        <f>SUM(H12,'120'!H67)</f>
        <v>3719</v>
      </c>
      <c r="I10" s="278">
        <f>SUM(I12,'120'!I67)</f>
        <v>1562</v>
      </c>
      <c r="J10" s="278">
        <f>SUM(J12,'120'!J67)</f>
        <v>403</v>
      </c>
      <c r="K10" s="278">
        <f>SUM(K12,'120'!K67)</f>
        <v>300</v>
      </c>
      <c r="L10" s="278">
        <f>SUM(L12,'120'!L67)</f>
        <v>104</v>
      </c>
      <c r="M10" s="278">
        <f>SUM(M12,'120'!M67)</f>
        <v>35</v>
      </c>
      <c r="N10" s="278">
        <f>SUM(O10:R10)</f>
        <v>115668</v>
      </c>
      <c r="O10" s="278">
        <f>SUM(O12,'120'!O67)</f>
        <v>11052</v>
      </c>
      <c r="P10" s="278">
        <v>10387</v>
      </c>
      <c r="Q10" s="278">
        <f>SUM(Q12,'120'!Q67)</f>
        <v>51768</v>
      </c>
      <c r="R10" s="278">
        <f>SUM(R12,'120'!R67)</f>
        <v>42461</v>
      </c>
      <c r="S10" s="280">
        <f>SUM(S12,'120'!S67)</f>
        <v>554811698</v>
      </c>
      <c r="T10" s="280">
        <f>SUM(T12,'120'!T67)</f>
        <v>9968386</v>
      </c>
      <c r="U10" s="280">
        <f>SUM(U12,'120'!U67)</f>
        <v>33135518</v>
      </c>
      <c r="V10" s="280">
        <f>SUM(V12,'120'!V67)</f>
        <v>1140927</v>
      </c>
    </row>
    <row r="11" spans="1:22" ht="18" customHeight="1">
      <c r="A11" s="22"/>
      <c r="B11" s="24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337"/>
      <c r="T11" s="337"/>
      <c r="U11" s="337"/>
      <c r="V11" s="337"/>
    </row>
    <row r="12" spans="1:22" s="268" customFormat="1" ht="18" customHeight="1">
      <c r="A12" s="397" t="s">
        <v>58</v>
      </c>
      <c r="B12" s="398"/>
      <c r="C12" s="278">
        <f>SUM(D12:E12)</f>
        <v>5372</v>
      </c>
      <c r="D12" s="278">
        <f>SUM(D14,D22,D28,D35,D43,D52,D58,'120'!D10,'120'!D20,'120'!D29,'120'!D40,'120'!D45,'120'!D53,'120'!D62)</f>
        <v>3908</v>
      </c>
      <c r="E12" s="278">
        <f>SUM(E14,E22,E28,E35,E43,E52,E58,'120'!E10,'120'!E20,'120'!E29,'120'!E40,'120'!E45,'120'!E53,'120'!E62)</f>
        <v>1464</v>
      </c>
      <c r="F12" s="278">
        <f>SUM(F14,F22,F28,F35,F43,F52,F58,'120'!F10,'120'!F20,'120'!F29,'120'!F40,'120'!F45,'120'!F53,'120'!F62)</f>
        <v>1161</v>
      </c>
      <c r="G12" s="278">
        <f>SUM(G14,G22,G28,G35,G43,G52,G58,'120'!G10,'120'!G20,'120'!G29,'120'!G40,'120'!G45,'120'!G53,'120'!G62)</f>
        <v>1463</v>
      </c>
      <c r="H12" s="278">
        <f>SUM(H14,H22,H28,H35,H43,H52,H58,'120'!H10,'120'!H20,'120'!H29,'120'!H40,'120'!H45,'120'!H53,'120'!H62)</f>
        <v>1517</v>
      </c>
      <c r="I12" s="278">
        <f>SUM(I14,I22,I28,I35,I43,I52,I58,'120'!I10,'120'!I20,'120'!I29,'120'!I40,'120'!I45,'120'!I53,'120'!I62)</f>
        <v>782</v>
      </c>
      <c r="J12" s="278">
        <f>SUM(J14,J22,J28,J35,J43,J52,J58,'120'!J10,'120'!J20,'120'!J29,'120'!J40,'120'!J45,'120'!J53,'120'!J62)</f>
        <v>198</v>
      </c>
      <c r="K12" s="278">
        <f>SUM(K14,K22,K28,K35,K43,K52,K58,'120'!K10,'120'!K20,'120'!K29,'120'!K40,'120'!K45,'120'!K53,'120'!K62)</f>
        <v>167</v>
      </c>
      <c r="L12" s="278">
        <f>SUM(L14,L22,L28,L35,L43,L52,L58,'120'!L10,'120'!L20,'120'!L29,'120'!L40,'120'!L45,'120'!L53,'120'!L62)</f>
        <v>64</v>
      </c>
      <c r="M12" s="278">
        <f>SUM(M14,M22,M28,M35,M43,M52,M58,'120'!M10,'120'!M20,'120'!M29,'120'!M40,'120'!M45,'120'!M53,'120'!M62)</f>
        <v>20</v>
      </c>
      <c r="N12" s="278">
        <f>SUM(O12:R12)</f>
        <v>45309</v>
      </c>
      <c r="O12" s="278">
        <f>SUM(O14,O22,O28,O35,O43,O52,O58,'120'!O10,'120'!O20,'120'!O29,'120'!O40,'120'!O45,'120'!O53,'120'!O62)</f>
        <v>1508</v>
      </c>
      <c r="P12" s="278">
        <f>SUM(P14,P22,P28,P35,P43,P52,P58,'120'!P10,'120'!P20,'120'!P29,'120'!P40,'120'!P45,'120'!P53,'120'!P62)</f>
        <v>876</v>
      </c>
      <c r="Q12" s="278">
        <f>SUM(Q14,Q22,Q28,Q35,Q43,Q52,Q58,'120'!Q10,'120'!Q20,'120'!Q29,'120'!Q40,'120'!Q45,'120'!Q53,'120'!Q62)</f>
        <v>28928</v>
      </c>
      <c r="R12" s="278">
        <f>SUM(R14,R22,R28,R35,R43,R52,R58,'120'!R10,'120'!R20,'120'!R29,'120'!R40,'120'!R45,'120'!R53,'120'!R62)</f>
        <v>13997</v>
      </c>
      <c r="S12" s="280">
        <f>SUM(S14,S22,S28,S35,S43,S52,S58,'120'!S10,'120'!S20,'120'!S29,'120'!S40,'120'!S45,'120'!S53,'120'!S62)</f>
        <v>421297811</v>
      </c>
      <c r="T12" s="280">
        <f>SUM(T14,T22,T28,T35,T43,T52,T58,'120'!T10,'120'!T20,'120'!T29,'120'!T40,'120'!T45,'120'!T53,'120'!T62)</f>
        <v>5526949</v>
      </c>
      <c r="U12" s="280">
        <f>SUM(U14,U22,U28,U35,U43,U52,U58,'120'!U10,'120'!U20,'120'!U29,'120'!U40,'120'!U45,'120'!U53,'120'!U62)</f>
        <v>18036831</v>
      </c>
      <c r="V12" s="278" t="s">
        <v>546</v>
      </c>
    </row>
    <row r="13" spans="1:22" ht="18" customHeight="1">
      <c r="A13" s="22"/>
      <c r="B13" s="24"/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278"/>
      <c r="S13" s="337"/>
      <c r="T13" s="337"/>
      <c r="U13" s="337"/>
      <c r="V13" s="337"/>
    </row>
    <row r="14" spans="1:22" s="268" customFormat="1" ht="18" customHeight="1">
      <c r="A14" s="397" t="s">
        <v>59</v>
      </c>
      <c r="B14" s="398"/>
      <c r="C14" s="278">
        <f>SUM(C16)</f>
        <v>5</v>
      </c>
      <c r="D14" s="278">
        <f>SUM(D16)</f>
        <v>4</v>
      </c>
      <c r="E14" s="278">
        <f>SUM(E16)</f>
        <v>1</v>
      </c>
      <c r="F14" s="278" t="s">
        <v>554</v>
      </c>
      <c r="G14" s="278">
        <f>SUM(G16)</f>
        <v>1</v>
      </c>
      <c r="H14" s="278" t="s">
        <v>554</v>
      </c>
      <c r="I14" s="278" t="s">
        <v>554</v>
      </c>
      <c r="J14" s="278">
        <f>SUM(J16)</f>
        <v>2</v>
      </c>
      <c r="K14" s="278">
        <f>SUM(K16)</f>
        <v>2</v>
      </c>
      <c r="L14" s="278" t="s">
        <v>554</v>
      </c>
      <c r="M14" s="278" t="s">
        <v>554</v>
      </c>
      <c r="N14" s="278">
        <f>SUM(N16)</f>
        <v>130</v>
      </c>
      <c r="O14" s="278">
        <f>SUM(O16)</f>
        <v>1</v>
      </c>
      <c r="P14" s="278" t="s">
        <v>554</v>
      </c>
      <c r="Q14" s="278">
        <f>SUM(Q16)</f>
        <v>91</v>
      </c>
      <c r="R14" s="278">
        <f>SUM(R16)</f>
        <v>38</v>
      </c>
      <c r="S14" s="280">
        <f>SUM(S16)</f>
        <v>4874585</v>
      </c>
      <c r="T14" s="278" t="s">
        <v>554</v>
      </c>
      <c r="U14" s="280">
        <f>SUM(U16)</f>
        <v>31035</v>
      </c>
      <c r="V14" s="278" t="s">
        <v>554</v>
      </c>
    </row>
    <row r="15" spans="1:22" ht="18" customHeight="1">
      <c r="A15" s="22"/>
      <c r="B15" s="24"/>
      <c r="C15" s="278"/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337"/>
      <c r="T15" s="337"/>
      <c r="U15" s="337"/>
      <c r="V15" s="337"/>
    </row>
    <row r="16" spans="1:22" s="279" customFormat="1" ht="18" customHeight="1">
      <c r="A16" s="397" t="s">
        <v>59</v>
      </c>
      <c r="B16" s="398"/>
      <c r="C16" s="278">
        <f>SUM(C17:C18)</f>
        <v>5</v>
      </c>
      <c r="D16" s="278">
        <f>SUM(D17:D18)</f>
        <v>4</v>
      </c>
      <c r="E16" s="278">
        <f>SUM(E17:E18)</f>
        <v>1</v>
      </c>
      <c r="F16" s="278" t="s">
        <v>554</v>
      </c>
      <c r="G16" s="278">
        <f>SUM(G17:G18)</f>
        <v>1</v>
      </c>
      <c r="H16" s="278" t="s">
        <v>554</v>
      </c>
      <c r="I16" s="278" t="s">
        <v>554</v>
      </c>
      <c r="J16" s="278">
        <f>SUM(J17:J18)</f>
        <v>2</v>
      </c>
      <c r="K16" s="278">
        <f>SUM(K17:K18)</f>
        <v>2</v>
      </c>
      <c r="L16" s="278" t="s">
        <v>554</v>
      </c>
      <c r="M16" s="278" t="s">
        <v>554</v>
      </c>
      <c r="N16" s="278">
        <f>SUM(N17:N18)</f>
        <v>130</v>
      </c>
      <c r="O16" s="278">
        <f>SUM(O17:O18)</f>
        <v>1</v>
      </c>
      <c r="P16" s="278" t="s">
        <v>554</v>
      </c>
      <c r="Q16" s="278">
        <f>SUM(Q17:Q18)</f>
        <v>91</v>
      </c>
      <c r="R16" s="278">
        <f>SUM(R17:R18)</f>
        <v>38</v>
      </c>
      <c r="S16" s="280">
        <f>SUM(S17:S18)</f>
        <v>4874585</v>
      </c>
      <c r="T16" s="278" t="s">
        <v>554</v>
      </c>
      <c r="U16" s="280">
        <f>SUM(U17:U18)</f>
        <v>31035</v>
      </c>
      <c r="V16" s="278" t="s">
        <v>554</v>
      </c>
    </row>
    <row r="17" spans="1:22" ht="18" customHeight="1">
      <c r="A17" s="22"/>
      <c r="B17" s="8" t="s">
        <v>497</v>
      </c>
      <c r="C17" s="323" t="s">
        <v>549</v>
      </c>
      <c r="D17" s="323" t="s">
        <v>549</v>
      </c>
      <c r="E17" s="323" t="s">
        <v>549</v>
      </c>
      <c r="F17" s="323" t="s">
        <v>549</v>
      </c>
      <c r="G17" s="323" t="s">
        <v>549</v>
      </c>
      <c r="H17" s="323" t="s">
        <v>549</v>
      </c>
      <c r="I17" s="323" t="s">
        <v>549</v>
      </c>
      <c r="J17" s="323" t="s">
        <v>549</v>
      </c>
      <c r="K17" s="323" t="s">
        <v>549</v>
      </c>
      <c r="L17" s="323" t="s">
        <v>549</v>
      </c>
      <c r="M17" s="323" t="s">
        <v>549</v>
      </c>
      <c r="N17" s="323" t="s">
        <v>549</v>
      </c>
      <c r="O17" s="323" t="s">
        <v>549</v>
      </c>
      <c r="P17" s="323" t="s">
        <v>549</v>
      </c>
      <c r="Q17" s="323" t="s">
        <v>549</v>
      </c>
      <c r="R17" s="323" t="s">
        <v>549</v>
      </c>
      <c r="S17" s="323" t="s">
        <v>549</v>
      </c>
      <c r="T17" s="323" t="s">
        <v>549</v>
      </c>
      <c r="U17" s="323" t="s">
        <v>549</v>
      </c>
      <c r="V17" s="323" t="s">
        <v>549</v>
      </c>
    </row>
    <row r="18" spans="1:22" ht="18" customHeight="1">
      <c r="A18" s="22"/>
      <c r="B18" s="8" t="s">
        <v>498</v>
      </c>
      <c r="C18" s="323">
        <v>5</v>
      </c>
      <c r="D18" s="323">
        <v>4</v>
      </c>
      <c r="E18" s="323">
        <v>1</v>
      </c>
      <c r="F18" s="323" t="s">
        <v>549</v>
      </c>
      <c r="G18" s="323">
        <v>1</v>
      </c>
      <c r="H18" s="323" t="s">
        <v>549</v>
      </c>
      <c r="I18" s="323" t="s">
        <v>549</v>
      </c>
      <c r="J18" s="323">
        <v>2</v>
      </c>
      <c r="K18" s="323">
        <v>2</v>
      </c>
      <c r="L18" s="323" t="s">
        <v>549</v>
      </c>
      <c r="M18" s="323" t="s">
        <v>549</v>
      </c>
      <c r="N18" s="323">
        <v>130</v>
      </c>
      <c r="O18" s="323">
        <v>1</v>
      </c>
      <c r="P18" s="323" t="s">
        <v>549</v>
      </c>
      <c r="Q18" s="323">
        <v>91</v>
      </c>
      <c r="R18" s="323">
        <v>38</v>
      </c>
      <c r="S18" s="324">
        <v>4874585</v>
      </c>
      <c r="T18" s="323" t="s">
        <v>549</v>
      </c>
      <c r="U18" s="324">
        <v>31035</v>
      </c>
      <c r="V18" s="323" t="s">
        <v>549</v>
      </c>
    </row>
    <row r="19" spans="1:22" ht="18" customHeight="1">
      <c r="A19" s="22"/>
      <c r="B19" s="24"/>
      <c r="C19" s="323"/>
      <c r="D19" s="323"/>
      <c r="E19" s="323"/>
      <c r="F19" s="323"/>
      <c r="G19" s="323"/>
      <c r="H19" s="323"/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5"/>
      <c r="T19" s="325"/>
      <c r="U19" s="325"/>
      <c r="V19" s="325"/>
    </row>
    <row r="20" spans="1:22" s="268" customFormat="1" ht="18" customHeight="1">
      <c r="A20" s="397" t="s">
        <v>318</v>
      </c>
      <c r="B20" s="398"/>
      <c r="C20" s="278">
        <f>SUM(C22,C28,C35,C43,C52,C58)</f>
        <v>2821</v>
      </c>
      <c r="D20" s="278">
        <f aca="true" t="shared" si="0" ref="D20:U20">SUM(D22,D28,D35,D43,D52,D58)</f>
        <v>2176</v>
      </c>
      <c r="E20" s="278">
        <f t="shared" si="0"/>
        <v>645</v>
      </c>
      <c r="F20" s="278">
        <f t="shared" si="0"/>
        <v>583</v>
      </c>
      <c r="G20" s="278">
        <f t="shared" si="0"/>
        <v>793</v>
      </c>
      <c r="H20" s="278">
        <f t="shared" si="0"/>
        <v>864</v>
      </c>
      <c r="I20" s="278">
        <f t="shared" si="0"/>
        <v>382</v>
      </c>
      <c r="J20" s="278">
        <f t="shared" si="0"/>
        <v>85</v>
      </c>
      <c r="K20" s="278">
        <f t="shared" si="0"/>
        <v>71</v>
      </c>
      <c r="L20" s="278">
        <f t="shared" si="0"/>
        <v>36</v>
      </c>
      <c r="M20" s="278">
        <f t="shared" si="0"/>
        <v>7</v>
      </c>
      <c r="N20" s="278">
        <f t="shared" si="0"/>
        <v>22488</v>
      </c>
      <c r="O20" s="278">
        <f t="shared" si="0"/>
        <v>682</v>
      </c>
      <c r="P20" s="278">
        <f t="shared" si="0"/>
        <v>317</v>
      </c>
      <c r="Q20" s="278">
        <f t="shared" si="0"/>
        <v>15272</v>
      </c>
      <c r="R20" s="278">
        <f t="shared" si="0"/>
        <v>6217</v>
      </c>
      <c r="S20" s="278">
        <f t="shared" si="0"/>
        <v>240796604</v>
      </c>
      <c r="T20" s="278">
        <f t="shared" si="0"/>
        <v>4548740</v>
      </c>
      <c r="U20" s="278">
        <f t="shared" si="0"/>
        <v>10834441</v>
      </c>
      <c r="V20" s="278" t="s">
        <v>34</v>
      </c>
    </row>
    <row r="21" spans="1:22" ht="18" customHeight="1">
      <c r="A21" s="64"/>
      <c r="B21" s="73"/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80"/>
      <c r="T21" s="280"/>
      <c r="U21" s="280"/>
      <c r="V21" s="278"/>
    </row>
    <row r="22" spans="1:22" s="268" customFormat="1" ht="18" customHeight="1">
      <c r="A22" s="397" t="s">
        <v>319</v>
      </c>
      <c r="B22" s="398"/>
      <c r="C22" s="278">
        <f>SUM(C23:C26)</f>
        <v>209</v>
      </c>
      <c r="D22" s="278">
        <f aca="true" t="shared" si="1" ref="D22:K22">SUM(D23:D26)</f>
        <v>126</v>
      </c>
      <c r="E22" s="278">
        <f t="shared" si="1"/>
        <v>83</v>
      </c>
      <c r="F22" s="278">
        <f t="shared" si="1"/>
        <v>72</v>
      </c>
      <c r="G22" s="278">
        <f t="shared" si="1"/>
        <v>52</v>
      </c>
      <c r="H22" s="278">
        <f t="shared" si="1"/>
        <v>53</v>
      </c>
      <c r="I22" s="278">
        <f t="shared" si="1"/>
        <v>22</v>
      </c>
      <c r="J22" s="278">
        <f t="shared" si="1"/>
        <v>2</v>
      </c>
      <c r="K22" s="278">
        <f t="shared" si="1"/>
        <v>8</v>
      </c>
      <c r="L22" s="278" t="s">
        <v>554</v>
      </c>
      <c r="M22" s="278" t="s">
        <v>554</v>
      </c>
      <c r="N22" s="278">
        <f aca="true" t="shared" si="2" ref="N22:U22">SUM(N23:N26)</f>
        <v>1285</v>
      </c>
      <c r="O22" s="278">
        <f t="shared" si="2"/>
        <v>90</v>
      </c>
      <c r="P22" s="278">
        <f t="shared" si="2"/>
        <v>46</v>
      </c>
      <c r="Q22" s="278">
        <f t="shared" si="2"/>
        <v>651</v>
      </c>
      <c r="R22" s="278">
        <f t="shared" si="2"/>
        <v>498</v>
      </c>
      <c r="S22" s="278">
        <f t="shared" si="2"/>
        <v>42692092</v>
      </c>
      <c r="T22" s="280">
        <f t="shared" si="2"/>
        <v>84312</v>
      </c>
      <c r="U22" s="280">
        <f t="shared" si="2"/>
        <v>3208794</v>
      </c>
      <c r="V22" s="278" t="s">
        <v>554</v>
      </c>
    </row>
    <row r="23" spans="1:22" ht="18" customHeight="1">
      <c r="A23" s="22"/>
      <c r="B23" s="23" t="s">
        <v>320</v>
      </c>
      <c r="C23" s="323">
        <v>11</v>
      </c>
      <c r="D23" s="323">
        <v>6</v>
      </c>
      <c r="E23" s="323">
        <v>5</v>
      </c>
      <c r="F23" s="323">
        <v>5</v>
      </c>
      <c r="G23" s="323">
        <v>5</v>
      </c>
      <c r="H23" s="323">
        <v>1</v>
      </c>
      <c r="I23" s="326" t="s">
        <v>545</v>
      </c>
      <c r="J23" s="326" t="s">
        <v>545</v>
      </c>
      <c r="K23" s="326" t="s">
        <v>545</v>
      </c>
      <c r="L23" s="326" t="s">
        <v>545</v>
      </c>
      <c r="M23" s="326" t="s">
        <v>545</v>
      </c>
      <c r="N23" s="323">
        <v>34</v>
      </c>
      <c r="O23" s="323">
        <v>5</v>
      </c>
      <c r="P23" s="323">
        <v>1</v>
      </c>
      <c r="Q23" s="323">
        <v>21</v>
      </c>
      <c r="R23" s="323">
        <v>7</v>
      </c>
      <c r="S23" s="324">
        <v>603554</v>
      </c>
      <c r="T23" s="324">
        <v>27243</v>
      </c>
      <c r="U23" s="324">
        <v>16600</v>
      </c>
      <c r="V23" s="326" t="s">
        <v>545</v>
      </c>
    </row>
    <row r="24" spans="1:22" ht="18" customHeight="1">
      <c r="A24" s="22"/>
      <c r="B24" s="23" t="s">
        <v>321</v>
      </c>
      <c r="C24" s="323">
        <v>38</v>
      </c>
      <c r="D24" s="323">
        <v>18</v>
      </c>
      <c r="E24" s="323">
        <v>20</v>
      </c>
      <c r="F24" s="323">
        <v>12</v>
      </c>
      <c r="G24" s="323">
        <v>10</v>
      </c>
      <c r="H24" s="323">
        <v>13</v>
      </c>
      <c r="I24" s="323">
        <v>3</v>
      </c>
      <c r="J24" s="326" t="s">
        <v>545</v>
      </c>
      <c r="K24" s="326" t="s">
        <v>545</v>
      </c>
      <c r="L24" s="326" t="s">
        <v>545</v>
      </c>
      <c r="M24" s="326" t="s">
        <v>545</v>
      </c>
      <c r="N24" s="323">
        <v>171</v>
      </c>
      <c r="O24" s="323">
        <v>23</v>
      </c>
      <c r="P24" s="323">
        <v>12</v>
      </c>
      <c r="Q24" s="323">
        <v>67</v>
      </c>
      <c r="R24" s="323">
        <v>69</v>
      </c>
      <c r="S24" s="324">
        <v>2265450</v>
      </c>
      <c r="T24" s="324">
        <v>3524</v>
      </c>
      <c r="U24" s="324">
        <v>84514</v>
      </c>
      <c r="V24" s="326" t="s">
        <v>545</v>
      </c>
    </row>
    <row r="25" spans="1:22" ht="18" customHeight="1">
      <c r="A25" s="22"/>
      <c r="B25" s="23" t="s">
        <v>322</v>
      </c>
      <c r="C25" s="323">
        <v>31</v>
      </c>
      <c r="D25" s="323">
        <v>21</v>
      </c>
      <c r="E25" s="323">
        <v>10</v>
      </c>
      <c r="F25" s="323">
        <v>15</v>
      </c>
      <c r="G25" s="323">
        <v>4</v>
      </c>
      <c r="H25" s="323">
        <v>4</v>
      </c>
      <c r="I25" s="323">
        <v>6</v>
      </c>
      <c r="J25" s="326" t="s">
        <v>545</v>
      </c>
      <c r="K25" s="323">
        <v>2</v>
      </c>
      <c r="L25" s="326" t="s">
        <v>545</v>
      </c>
      <c r="M25" s="326" t="s">
        <v>545</v>
      </c>
      <c r="N25" s="323">
        <v>213</v>
      </c>
      <c r="O25" s="323">
        <v>11</v>
      </c>
      <c r="P25" s="323">
        <v>7</v>
      </c>
      <c r="Q25" s="323">
        <v>121</v>
      </c>
      <c r="R25" s="323">
        <v>74</v>
      </c>
      <c r="S25" s="324">
        <v>6752518</v>
      </c>
      <c r="T25" s="324">
        <v>4748</v>
      </c>
      <c r="U25" s="324">
        <v>134902</v>
      </c>
      <c r="V25" s="326" t="s">
        <v>545</v>
      </c>
    </row>
    <row r="26" spans="2:22" ht="18" customHeight="1">
      <c r="B26" s="23" t="s">
        <v>323</v>
      </c>
      <c r="C26" s="323">
        <v>129</v>
      </c>
      <c r="D26" s="323">
        <v>81</v>
      </c>
      <c r="E26" s="323">
        <v>48</v>
      </c>
      <c r="F26" s="323">
        <v>40</v>
      </c>
      <c r="G26" s="323">
        <v>33</v>
      </c>
      <c r="H26" s="323">
        <v>35</v>
      </c>
      <c r="I26" s="323">
        <v>13</v>
      </c>
      <c r="J26" s="323">
        <v>2</v>
      </c>
      <c r="K26" s="323">
        <v>6</v>
      </c>
      <c r="L26" s="326" t="s">
        <v>545</v>
      </c>
      <c r="M26" s="326" t="s">
        <v>545</v>
      </c>
      <c r="N26" s="323">
        <v>867</v>
      </c>
      <c r="O26" s="323">
        <v>51</v>
      </c>
      <c r="P26" s="323">
        <v>26</v>
      </c>
      <c r="Q26" s="323">
        <v>442</v>
      </c>
      <c r="R26" s="323">
        <v>348</v>
      </c>
      <c r="S26" s="324">
        <v>33070570</v>
      </c>
      <c r="T26" s="324">
        <v>48797</v>
      </c>
      <c r="U26" s="324">
        <v>2972778</v>
      </c>
      <c r="V26" s="326" t="s">
        <v>545</v>
      </c>
    </row>
    <row r="27" spans="1:22" ht="18" customHeight="1">
      <c r="A27" s="22"/>
      <c r="B27" s="23"/>
      <c r="C27" s="323"/>
      <c r="D27" s="323"/>
      <c r="E27" s="323"/>
      <c r="F27" s="323"/>
      <c r="G27" s="323"/>
      <c r="H27" s="323"/>
      <c r="I27" s="323"/>
      <c r="J27" s="323"/>
      <c r="K27" s="323"/>
      <c r="L27" s="323"/>
      <c r="M27" s="323"/>
      <c r="N27" s="323"/>
      <c r="O27" s="323"/>
      <c r="P27" s="323"/>
      <c r="Q27" s="323"/>
      <c r="R27" s="323"/>
      <c r="S27" s="325"/>
      <c r="T27" s="325"/>
      <c r="U27" s="325"/>
      <c r="V27" s="325"/>
    </row>
    <row r="28" spans="1:22" s="268" customFormat="1" ht="18" customHeight="1">
      <c r="A28" s="397" t="s">
        <v>324</v>
      </c>
      <c r="B28" s="398"/>
      <c r="C28" s="278">
        <f>SUM(C29:C33)</f>
        <v>171</v>
      </c>
      <c r="D28" s="278">
        <f aca="true" t="shared" si="3" ref="D28:K28">SUM(D29:D33)</f>
        <v>147</v>
      </c>
      <c r="E28" s="278">
        <f t="shared" si="3"/>
        <v>24</v>
      </c>
      <c r="F28" s="278">
        <f t="shared" si="3"/>
        <v>28</v>
      </c>
      <c r="G28" s="278">
        <f t="shared" si="3"/>
        <v>60</v>
      </c>
      <c r="H28" s="278">
        <f t="shared" si="3"/>
        <v>53</v>
      </c>
      <c r="I28" s="278">
        <f t="shared" si="3"/>
        <v>14</v>
      </c>
      <c r="J28" s="278">
        <f t="shared" si="3"/>
        <v>12</v>
      </c>
      <c r="K28" s="278">
        <f t="shared" si="3"/>
        <v>4</v>
      </c>
      <c r="L28" s="278" t="s">
        <v>554</v>
      </c>
      <c r="M28" s="278" t="s">
        <v>554</v>
      </c>
      <c r="N28" s="278">
        <v>1239</v>
      </c>
      <c r="O28" s="278">
        <v>26</v>
      </c>
      <c r="P28" s="278">
        <v>21</v>
      </c>
      <c r="Q28" s="278">
        <v>834</v>
      </c>
      <c r="R28" s="278">
        <v>358</v>
      </c>
      <c r="S28" s="280">
        <v>10404137</v>
      </c>
      <c r="T28" s="280">
        <v>177025</v>
      </c>
      <c r="U28" s="280">
        <v>405220</v>
      </c>
      <c r="V28" s="278" t="s">
        <v>554</v>
      </c>
    </row>
    <row r="29" spans="1:22" ht="18" customHeight="1">
      <c r="A29" s="22"/>
      <c r="B29" s="23" t="s">
        <v>325</v>
      </c>
      <c r="C29" s="323">
        <v>56</v>
      </c>
      <c r="D29" s="323">
        <v>45</v>
      </c>
      <c r="E29" s="323">
        <v>11</v>
      </c>
      <c r="F29" s="323">
        <v>9</v>
      </c>
      <c r="G29" s="323">
        <v>19</v>
      </c>
      <c r="H29" s="323">
        <v>17</v>
      </c>
      <c r="I29" s="323">
        <v>8</v>
      </c>
      <c r="J29" s="323">
        <v>2</v>
      </c>
      <c r="K29" s="323">
        <v>1</v>
      </c>
      <c r="L29" s="323" t="s">
        <v>549</v>
      </c>
      <c r="M29" s="323" t="s">
        <v>549</v>
      </c>
      <c r="N29" s="323">
        <v>376</v>
      </c>
      <c r="O29" s="323">
        <v>14</v>
      </c>
      <c r="P29" s="323">
        <v>9</v>
      </c>
      <c r="Q29" s="323">
        <v>247</v>
      </c>
      <c r="R29" s="323">
        <v>106</v>
      </c>
      <c r="S29" s="323">
        <v>2407689</v>
      </c>
      <c r="T29" s="324">
        <v>12557</v>
      </c>
      <c r="U29" s="324">
        <v>125402</v>
      </c>
      <c r="V29" s="323" t="s">
        <v>549</v>
      </c>
    </row>
    <row r="30" spans="1:22" ht="18" customHeight="1">
      <c r="A30" s="65"/>
      <c r="B30" s="58" t="s">
        <v>326</v>
      </c>
      <c r="C30" s="323">
        <v>11</v>
      </c>
      <c r="D30" s="326">
        <v>8</v>
      </c>
      <c r="E30" s="326">
        <v>3</v>
      </c>
      <c r="F30" s="326">
        <v>2</v>
      </c>
      <c r="G30" s="326">
        <v>6</v>
      </c>
      <c r="H30" s="326">
        <v>1</v>
      </c>
      <c r="I30" s="323" t="s">
        <v>549</v>
      </c>
      <c r="J30" s="326">
        <v>1</v>
      </c>
      <c r="K30" s="326">
        <v>1</v>
      </c>
      <c r="L30" s="323" t="s">
        <v>549</v>
      </c>
      <c r="M30" s="323" t="s">
        <v>549</v>
      </c>
      <c r="N30" s="323">
        <v>90</v>
      </c>
      <c r="O30" s="326">
        <v>2</v>
      </c>
      <c r="P30" s="326">
        <v>3</v>
      </c>
      <c r="Q30" s="326">
        <v>58</v>
      </c>
      <c r="R30" s="326">
        <v>27</v>
      </c>
      <c r="S30" s="327">
        <v>969019</v>
      </c>
      <c r="T30" s="326" t="s">
        <v>549</v>
      </c>
      <c r="U30" s="327">
        <v>19770</v>
      </c>
      <c r="V30" s="328" t="s">
        <v>549</v>
      </c>
    </row>
    <row r="31" spans="1:22" ht="18" customHeight="1">
      <c r="A31" s="59"/>
      <c r="B31" s="58" t="s">
        <v>327</v>
      </c>
      <c r="C31" s="323">
        <v>6</v>
      </c>
      <c r="D31" s="326">
        <v>5</v>
      </c>
      <c r="E31" s="326">
        <v>1</v>
      </c>
      <c r="F31" s="326">
        <v>2</v>
      </c>
      <c r="G31" s="326">
        <v>1</v>
      </c>
      <c r="H31" s="326">
        <v>2</v>
      </c>
      <c r="I31" s="323" t="s">
        <v>549</v>
      </c>
      <c r="J31" s="326">
        <v>1</v>
      </c>
      <c r="K31" s="323" t="s">
        <v>549</v>
      </c>
      <c r="L31" s="323" t="s">
        <v>549</v>
      </c>
      <c r="M31" s="323" t="s">
        <v>549</v>
      </c>
      <c r="N31" s="326" t="s">
        <v>550</v>
      </c>
      <c r="O31" s="326" t="s">
        <v>550</v>
      </c>
      <c r="P31" s="326" t="s">
        <v>550</v>
      </c>
      <c r="Q31" s="326" t="s">
        <v>550</v>
      </c>
      <c r="R31" s="326" t="s">
        <v>331</v>
      </c>
      <c r="S31" s="326" t="s">
        <v>550</v>
      </c>
      <c r="T31" s="326" t="s">
        <v>331</v>
      </c>
      <c r="U31" s="326" t="s">
        <v>551</v>
      </c>
      <c r="V31" s="328" t="s">
        <v>527</v>
      </c>
    </row>
    <row r="32" spans="1:22" ht="18" customHeight="1">
      <c r="A32" s="59"/>
      <c r="B32" s="58" t="s">
        <v>328</v>
      </c>
      <c r="C32" s="323">
        <v>2</v>
      </c>
      <c r="D32" s="326">
        <v>1</v>
      </c>
      <c r="E32" s="326">
        <v>1</v>
      </c>
      <c r="F32" s="323" t="s">
        <v>527</v>
      </c>
      <c r="G32" s="326">
        <v>2</v>
      </c>
      <c r="H32" s="323" t="s">
        <v>549</v>
      </c>
      <c r="I32" s="323" t="s">
        <v>549</v>
      </c>
      <c r="J32" s="323" t="s">
        <v>552</v>
      </c>
      <c r="K32" s="323" t="s">
        <v>549</v>
      </c>
      <c r="L32" s="323" t="s">
        <v>553</v>
      </c>
      <c r="M32" s="323" t="s">
        <v>527</v>
      </c>
      <c r="N32" s="326" t="s">
        <v>550</v>
      </c>
      <c r="O32" s="323" t="s">
        <v>549</v>
      </c>
      <c r="P32" s="326" t="s">
        <v>550</v>
      </c>
      <c r="Q32" s="326" t="s">
        <v>550</v>
      </c>
      <c r="R32" s="326" t="s">
        <v>550</v>
      </c>
      <c r="S32" s="326" t="s">
        <v>550</v>
      </c>
      <c r="T32" s="326" t="s">
        <v>550</v>
      </c>
      <c r="U32" s="326" t="s">
        <v>550</v>
      </c>
      <c r="V32" s="328" t="s">
        <v>549</v>
      </c>
    </row>
    <row r="33" spans="1:22" ht="18" customHeight="1">
      <c r="A33" s="59"/>
      <c r="B33" s="58" t="s">
        <v>329</v>
      </c>
      <c r="C33" s="323">
        <v>96</v>
      </c>
      <c r="D33" s="326">
        <v>88</v>
      </c>
      <c r="E33" s="326">
        <v>8</v>
      </c>
      <c r="F33" s="326">
        <v>15</v>
      </c>
      <c r="G33" s="326">
        <v>32</v>
      </c>
      <c r="H33" s="326">
        <v>33</v>
      </c>
      <c r="I33" s="326">
        <v>6</v>
      </c>
      <c r="J33" s="326">
        <v>8</v>
      </c>
      <c r="K33" s="326">
        <v>2</v>
      </c>
      <c r="L33" s="323" t="s">
        <v>549</v>
      </c>
      <c r="M33" s="323" t="s">
        <v>549</v>
      </c>
      <c r="N33" s="323">
        <v>720</v>
      </c>
      <c r="O33" s="326">
        <v>9</v>
      </c>
      <c r="P33" s="326">
        <v>7</v>
      </c>
      <c r="Q33" s="326">
        <v>495</v>
      </c>
      <c r="R33" s="326">
        <v>209</v>
      </c>
      <c r="S33" s="329">
        <v>6630420</v>
      </c>
      <c r="T33" s="329">
        <v>164212</v>
      </c>
      <c r="U33" s="329">
        <v>246220</v>
      </c>
      <c r="V33" s="326" t="s">
        <v>545</v>
      </c>
    </row>
    <row r="34" spans="1:22" ht="18" customHeight="1">
      <c r="A34" s="59"/>
      <c r="B34" s="60"/>
      <c r="C34" s="330"/>
      <c r="D34" s="326"/>
      <c r="E34" s="326"/>
      <c r="F34" s="326"/>
      <c r="G34" s="326"/>
      <c r="H34" s="326"/>
      <c r="I34" s="326"/>
      <c r="J34" s="326"/>
      <c r="K34" s="326"/>
      <c r="L34" s="326"/>
      <c r="M34" s="326"/>
      <c r="N34" s="323"/>
      <c r="O34" s="326"/>
      <c r="P34" s="326"/>
      <c r="Q34" s="326"/>
      <c r="R34" s="326"/>
      <c r="S34" s="329"/>
      <c r="T34" s="329"/>
      <c r="U34" s="329"/>
      <c r="V34" s="326"/>
    </row>
    <row r="35" spans="1:22" s="268" customFormat="1" ht="18" customHeight="1">
      <c r="A35" s="449" t="s">
        <v>23</v>
      </c>
      <c r="B35" s="449"/>
      <c r="C35" s="338">
        <f>SUM(C36:C41)</f>
        <v>203</v>
      </c>
      <c r="D35" s="281">
        <f aca="true" t="shared" si="4" ref="D35:M35">SUM(D36:D41)</f>
        <v>181</v>
      </c>
      <c r="E35" s="281">
        <f t="shared" si="4"/>
        <v>22</v>
      </c>
      <c r="F35" s="281">
        <f t="shared" si="4"/>
        <v>32</v>
      </c>
      <c r="G35" s="281">
        <f t="shared" si="4"/>
        <v>42</v>
      </c>
      <c r="H35" s="281">
        <f t="shared" si="4"/>
        <v>62</v>
      </c>
      <c r="I35" s="281">
        <f t="shared" si="4"/>
        <v>42</v>
      </c>
      <c r="J35" s="281">
        <f t="shared" si="4"/>
        <v>13</v>
      </c>
      <c r="K35" s="281">
        <f t="shared" si="4"/>
        <v>6</v>
      </c>
      <c r="L35" s="281">
        <f t="shared" si="4"/>
        <v>4</v>
      </c>
      <c r="M35" s="281">
        <f t="shared" si="4"/>
        <v>2</v>
      </c>
      <c r="N35" s="281">
        <v>2258</v>
      </c>
      <c r="O35" s="281">
        <v>22</v>
      </c>
      <c r="P35" s="281">
        <f>SUM(P36:P41)</f>
        <v>5</v>
      </c>
      <c r="Q35" s="281">
        <v>1583</v>
      </c>
      <c r="R35" s="281">
        <v>648</v>
      </c>
      <c r="S35" s="282">
        <v>47369882</v>
      </c>
      <c r="T35" s="282">
        <f>SUM(T36:T41)</f>
        <v>738239</v>
      </c>
      <c r="U35" s="282">
        <v>1570468</v>
      </c>
      <c r="V35" s="281" t="s">
        <v>546</v>
      </c>
    </row>
    <row r="36" spans="1:22" ht="18" customHeight="1">
      <c r="A36" s="59"/>
      <c r="B36" s="60" t="s">
        <v>330</v>
      </c>
      <c r="C36" s="330">
        <v>1</v>
      </c>
      <c r="D36" s="326">
        <v>1</v>
      </c>
      <c r="E36" s="326" t="s">
        <v>545</v>
      </c>
      <c r="F36" s="326" t="s">
        <v>545</v>
      </c>
      <c r="G36" s="326">
        <v>1</v>
      </c>
      <c r="H36" s="326" t="s">
        <v>545</v>
      </c>
      <c r="I36" s="326" t="s">
        <v>545</v>
      </c>
      <c r="J36" s="326" t="s">
        <v>545</v>
      </c>
      <c r="K36" s="326" t="s">
        <v>545</v>
      </c>
      <c r="L36" s="326" t="s">
        <v>545</v>
      </c>
      <c r="M36" s="326" t="s">
        <v>545</v>
      </c>
      <c r="N36" s="323" t="s">
        <v>550</v>
      </c>
      <c r="O36" s="326" t="s">
        <v>545</v>
      </c>
      <c r="P36" s="326" t="s">
        <v>545</v>
      </c>
      <c r="Q36" s="326" t="s">
        <v>550</v>
      </c>
      <c r="R36" s="326" t="s">
        <v>550</v>
      </c>
      <c r="S36" s="326" t="s">
        <v>550</v>
      </c>
      <c r="T36" s="326" t="s">
        <v>545</v>
      </c>
      <c r="U36" s="326" t="s">
        <v>550</v>
      </c>
      <c r="V36" s="326" t="s">
        <v>545</v>
      </c>
    </row>
    <row r="37" spans="1:22" ht="18" customHeight="1">
      <c r="A37" s="59"/>
      <c r="B37" s="60" t="s">
        <v>332</v>
      </c>
      <c r="C37" s="330">
        <v>88</v>
      </c>
      <c r="D37" s="326">
        <v>85</v>
      </c>
      <c r="E37" s="326">
        <v>3</v>
      </c>
      <c r="F37" s="326">
        <v>15</v>
      </c>
      <c r="G37" s="326">
        <v>17</v>
      </c>
      <c r="H37" s="326">
        <v>26</v>
      </c>
      <c r="I37" s="326">
        <v>17</v>
      </c>
      <c r="J37" s="326">
        <v>6</v>
      </c>
      <c r="K37" s="326">
        <v>5</v>
      </c>
      <c r="L37" s="323">
        <v>1</v>
      </c>
      <c r="M37" s="323">
        <v>1</v>
      </c>
      <c r="N37" s="323">
        <v>1051</v>
      </c>
      <c r="O37" s="326">
        <v>3</v>
      </c>
      <c r="P37" s="326" t="s">
        <v>545</v>
      </c>
      <c r="Q37" s="326">
        <v>788</v>
      </c>
      <c r="R37" s="326">
        <v>260</v>
      </c>
      <c r="S37" s="326">
        <v>35979267</v>
      </c>
      <c r="T37" s="326">
        <v>658560</v>
      </c>
      <c r="U37" s="326">
        <v>769935</v>
      </c>
      <c r="V37" s="326" t="s">
        <v>545</v>
      </c>
    </row>
    <row r="38" spans="1:22" ht="18" customHeight="1">
      <c r="A38" s="59"/>
      <c r="B38" s="60" t="s">
        <v>333</v>
      </c>
      <c r="C38" s="330">
        <v>1</v>
      </c>
      <c r="D38" s="326">
        <v>1</v>
      </c>
      <c r="E38" s="326" t="s">
        <v>545</v>
      </c>
      <c r="F38" s="326" t="s">
        <v>545</v>
      </c>
      <c r="G38" s="326" t="s">
        <v>545</v>
      </c>
      <c r="H38" s="326">
        <v>1</v>
      </c>
      <c r="I38" s="326" t="s">
        <v>545</v>
      </c>
      <c r="J38" s="326" t="s">
        <v>545</v>
      </c>
      <c r="K38" s="326" t="s">
        <v>545</v>
      </c>
      <c r="L38" s="326" t="s">
        <v>545</v>
      </c>
      <c r="M38" s="326" t="s">
        <v>545</v>
      </c>
      <c r="N38" s="323" t="s">
        <v>550</v>
      </c>
      <c r="O38" s="326" t="s">
        <v>545</v>
      </c>
      <c r="P38" s="326" t="s">
        <v>545</v>
      </c>
      <c r="Q38" s="326" t="s">
        <v>550</v>
      </c>
      <c r="R38" s="326" t="s">
        <v>550</v>
      </c>
      <c r="S38" s="326" t="s">
        <v>550</v>
      </c>
      <c r="T38" s="326" t="s">
        <v>545</v>
      </c>
      <c r="U38" s="326" t="s">
        <v>550</v>
      </c>
      <c r="V38" s="326" t="s">
        <v>545</v>
      </c>
    </row>
    <row r="39" spans="1:22" ht="18" customHeight="1">
      <c r="A39" s="59"/>
      <c r="B39" s="60" t="s">
        <v>334</v>
      </c>
      <c r="C39" s="330">
        <v>2</v>
      </c>
      <c r="D39" s="326">
        <v>1</v>
      </c>
      <c r="E39" s="326">
        <v>1</v>
      </c>
      <c r="F39" s="326">
        <v>1</v>
      </c>
      <c r="G39" s="326" t="s">
        <v>545</v>
      </c>
      <c r="H39" s="326" t="s">
        <v>545</v>
      </c>
      <c r="I39" s="326">
        <v>1</v>
      </c>
      <c r="J39" s="326" t="s">
        <v>545</v>
      </c>
      <c r="K39" s="326" t="s">
        <v>545</v>
      </c>
      <c r="L39" s="326" t="s">
        <v>545</v>
      </c>
      <c r="M39" s="326" t="s">
        <v>545</v>
      </c>
      <c r="N39" s="326" t="s">
        <v>550</v>
      </c>
      <c r="O39" s="326" t="s">
        <v>550</v>
      </c>
      <c r="P39" s="326" t="s">
        <v>545</v>
      </c>
      <c r="Q39" s="326" t="s">
        <v>550</v>
      </c>
      <c r="R39" s="326" t="s">
        <v>550</v>
      </c>
      <c r="S39" s="326" t="s">
        <v>550</v>
      </c>
      <c r="T39" s="326" t="s">
        <v>545</v>
      </c>
      <c r="U39" s="326" t="s">
        <v>550</v>
      </c>
      <c r="V39" s="326" t="s">
        <v>545</v>
      </c>
    </row>
    <row r="40" spans="1:22" ht="18" customHeight="1">
      <c r="A40" s="59"/>
      <c r="B40" s="60" t="s">
        <v>335</v>
      </c>
      <c r="C40" s="330">
        <v>87</v>
      </c>
      <c r="D40" s="326">
        <v>75</v>
      </c>
      <c r="E40" s="326">
        <v>12</v>
      </c>
      <c r="F40" s="326">
        <v>11</v>
      </c>
      <c r="G40" s="326">
        <v>21</v>
      </c>
      <c r="H40" s="326">
        <v>24</v>
      </c>
      <c r="I40" s="326">
        <v>20</v>
      </c>
      <c r="J40" s="326">
        <v>6</v>
      </c>
      <c r="K40" s="326">
        <v>1</v>
      </c>
      <c r="L40" s="326">
        <v>3</v>
      </c>
      <c r="M40" s="326">
        <v>1</v>
      </c>
      <c r="N40" s="323">
        <v>1007</v>
      </c>
      <c r="O40" s="326">
        <v>12</v>
      </c>
      <c r="P40" s="326">
        <v>3</v>
      </c>
      <c r="Q40" s="326">
        <v>686</v>
      </c>
      <c r="R40" s="326">
        <v>306</v>
      </c>
      <c r="S40" s="326">
        <v>10208424</v>
      </c>
      <c r="T40" s="326">
        <v>39204</v>
      </c>
      <c r="U40" s="326">
        <v>682721</v>
      </c>
      <c r="V40" s="326" t="s">
        <v>545</v>
      </c>
    </row>
    <row r="41" spans="1:22" ht="18" customHeight="1">
      <c r="A41" s="59"/>
      <c r="B41" s="60" t="s">
        <v>336</v>
      </c>
      <c r="C41" s="330">
        <v>24</v>
      </c>
      <c r="D41" s="326">
        <v>18</v>
      </c>
      <c r="E41" s="326">
        <v>6</v>
      </c>
      <c r="F41" s="326">
        <v>5</v>
      </c>
      <c r="G41" s="326">
        <v>3</v>
      </c>
      <c r="H41" s="326">
        <v>11</v>
      </c>
      <c r="I41" s="326">
        <v>4</v>
      </c>
      <c r="J41" s="326">
        <v>1</v>
      </c>
      <c r="K41" s="326" t="s">
        <v>545</v>
      </c>
      <c r="L41" s="326" t="s">
        <v>545</v>
      </c>
      <c r="M41" s="326" t="s">
        <v>545</v>
      </c>
      <c r="N41" s="323">
        <v>176</v>
      </c>
      <c r="O41" s="326">
        <v>6</v>
      </c>
      <c r="P41" s="326">
        <v>2</v>
      </c>
      <c r="Q41" s="326">
        <v>91</v>
      </c>
      <c r="R41" s="326">
        <v>77</v>
      </c>
      <c r="S41" s="326">
        <v>1098409</v>
      </c>
      <c r="T41" s="326">
        <v>40475</v>
      </c>
      <c r="U41" s="326">
        <v>114001</v>
      </c>
      <c r="V41" s="326" t="s">
        <v>545</v>
      </c>
    </row>
    <row r="42" spans="1:22" ht="18" customHeight="1">
      <c r="A42" s="59"/>
      <c r="B42" s="60"/>
      <c r="C42" s="330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3"/>
      <c r="O42" s="326"/>
      <c r="P42" s="326"/>
      <c r="Q42" s="326"/>
      <c r="R42" s="326"/>
      <c r="S42" s="329"/>
      <c r="T42" s="329"/>
      <c r="U42" s="329"/>
      <c r="V42" s="326"/>
    </row>
    <row r="43" spans="1:22" s="268" customFormat="1" ht="18" customHeight="1">
      <c r="A43" s="449" t="s">
        <v>60</v>
      </c>
      <c r="B43" s="450"/>
      <c r="C43" s="281">
        <f>SUM(C44:C50)</f>
        <v>1443</v>
      </c>
      <c r="D43" s="281">
        <f aca="true" t="shared" si="5" ref="D43:U43">SUM(D44:D50)</f>
        <v>1255</v>
      </c>
      <c r="E43" s="281">
        <f t="shared" si="5"/>
        <v>188</v>
      </c>
      <c r="F43" s="281">
        <f t="shared" si="5"/>
        <v>223</v>
      </c>
      <c r="G43" s="281">
        <f t="shared" si="5"/>
        <v>415</v>
      </c>
      <c r="H43" s="281">
        <f t="shared" si="5"/>
        <v>481</v>
      </c>
      <c r="I43" s="281">
        <f t="shared" si="5"/>
        <v>205</v>
      </c>
      <c r="J43" s="281">
        <f t="shared" si="5"/>
        <v>46</v>
      </c>
      <c r="K43" s="281">
        <f t="shared" si="5"/>
        <v>40</v>
      </c>
      <c r="L43" s="281">
        <f t="shared" si="5"/>
        <v>30</v>
      </c>
      <c r="M43" s="281">
        <f t="shared" si="5"/>
        <v>3</v>
      </c>
      <c r="N43" s="281">
        <f t="shared" si="5"/>
        <v>12725</v>
      </c>
      <c r="O43" s="281">
        <f t="shared" si="5"/>
        <v>191</v>
      </c>
      <c r="P43" s="281">
        <f t="shared" si="5"/>
        <v>90</v>
      </c>
      <c r="Q43" s="281">
        <f t="shared" si="5"/>
        <v>9023</v>
      </c>
      <c r="R43" s="281">
        <f t="shared" si="5"/>
        <v>3421</v>
      </c>
      <c r="S43" s="282">
        <f t="shared" si="5"/>
        <v>94444288</v>
      </c>
      <c r="T43" s="282">
        <f t="shared" si="5"/>
        <v>2875228</v>
      </c>
      <c r="U43" s="282">
        <f t="shared" si="5"/>
        <v>3851267</v>
      </c>
      <c r="V43" s="281" t="s">
        <v>546</v>
      </c>
    </row>
    <row r="44" spans="1:22" ht="18" customHeight="1">
      <c r="A44" s="59"/>
      <c r="B44" s="58" t="s">
        <v>25</v>
      </c>
      <c r="C44" s="326">
        <v>761</v>
      </c>
      <c r="D44" s="326">
        <v>648</v>
      </c>
      <c r="E44" s="326">
        <v>113</v>
      </c>
      <c r="F44" s="326">
        <v>136</v>
      </c>
      <c r="G44" s="326">
        <v>227</v>
      </c>
      <c r="H44" s="326">
        <v>257</v>
      </c>
      <c r="I44" s="326">
        <v>93</v>
      </c>
      <c r="J44" s="326">
        <v>22</v>
      </c>
      <c r="K44" s="326">
        <v>16</v>
      </c>
      <c r="L44" s="326">
        <v>9</v>
      </c>
      <c r="M44" s="326">
        <v>1</v>
      </c>
      <c r="N44" s="323">
        <v>5818</v>
      </c>
      <c r="O44" s="326">
        <v>118</v>
      </c>
      <c r="P44" s="326">
        <v>56</v>
      </c>
      <c r="Q44" s="326">
        <v>3969</v>
      </c>
      <c r="R44" s="326">
        <v>1675</v>
      </c>
      <c r="S44" s="329">
        <v>46627224</v>
      </c>
      <c r="T44" s="329">
        <v>1287821</v>
      </c>
      <c r="U44" s="329">
        <v>1609746</v>
      </c>
      <c r="V44" s="326" t="s">
        <v>545</v>
      </c>
    </row>
    <row r="45" spans="1:22" ht="18" customHeight="1">
      <c r="A45" s="59"/>
      <c r="B45" s="58" t="s">
        <v>337</v>
      </c>
      <c r="C45" s="326">
        <v>65</v>
      </c>
      <c r="D45" s="323">
        <v>57</v>
      </c>
      <c r="E45" s="323">
        <v>8</v>
      </c>
      <c r="F45" s="323">
        <v>9</v>
      </c>
      <c r="G45" s="323">
        <v>11</v>
      </c>
      <c r="H45" s="323">
        <v>11</v>
      </c>
      <c r="I45" s="323">
        <v>23</v>
      </c>
      <c r="J45" s="323">
        <v>2</v>
      </c>
      <c r="K45" s="323">
        <v>2</v>
      </c>
      <c r="L45" s="331">
        <v>7</v>
      </c>
      <c r="M45" s="326" t="s">
        <v>545</v>
      </c>
      <c r="N45" s="323">
        <v>1047</v>
      </c>
      <c r="O45" s="323">
        <v>7</v>
      </c>
      <c r="P45" s="323">
        <v>2</v>
      </c>
      <c r="Q45" s="323">
        <v>851</v>
      </c>
      <c r="R45" s="323">
        <v>187</v>
      </c>
      <c r="S45" s="323">
        <v>6415929</v>
      </c>
      <c r="T45" s="323">
        <v>478539</v>
      </c>
      <c r="U45" s="323">
        <v>346609</v>
      </c>
      <c r="V45" s="326" t="s">
        <v>545</v>
      </c>
    </row>
    <row r="46" spans="1:22" ht="18" customHeight="1">
      <c r="A46" s="59"/>
      <c r="B46" s="58" t="s">
        <v>338</v>
      </c>
      <c r="C46" s="326">
        <v>146</v>
      </c>
      <c r="D46" s="323">
        <v>123</v>
      </c>
      <c r="E46" s="331">
        <v>23</v>
      </c>
      <c r="F46" s="331">
        <v>15</v>
      </c>
      <c r="G46" s="331">
        <v>37</v>
      </c>
      <c r="H46" s="331">
        <v>62</v>
      </c>
      <c r="I46" s="331">
        <v>20</v>
      </c>
      <c r="J46" s="331">
        <v>8</v>
      </c>
      <c r="K46" s="331">
        <v>2</v>
      </c>
      <c r="L46" s="331">
        <v>2</v>
      </c>
      <c r="M46" s="326" t="s">
        <v>545</v>
      </c>
      <c r="N46" s="323">
        <v>1187</v>
      </c>
      <c r="O46" s="323">
        <v>24</v>
      </c>
      <c r="P46" s="331">
        <v>5</v>
      </c>
      <c r="Q46" s="323">
        <v>890</v>
      </c>
      <c r="R46" s="331">
        <v>268</v>
      </c>
      <c r="S46" s="323">
        <v>6282509</v>
      </c>
      <c r="T46" s="331">
        <v>86228</v>
      </c>
      <c r="U46" s="331">
        <v>521521</v>
      </c>
      <c r="V46" s="326" t="s">
        <v>545</v>
      </c>
    </row>
    <row r="47" spans="1:22" ht="18" customHeight="1">
      <c r="A47" s="59"/>
      <c r="B47" s="294" t="s">
        <v>540</v>
      </c>
      <c r="C47" s="326">
        <v>26</v>
      </c>
      <c r="D47" s="323">
        <v>22</v>
      </c>
      <c r="E47" s="323">
        <v>4</v>
      </c>
      <c r="F47" s="323">
        <v>6</v>
      </c>
      <c r="G47" s="323">
        <v>8</v>
      </c>
      <c r="H47" s="323">
        <v>6</v>
      </c>
      <c r="I47" s="323">
        <v>4</v>
      </c>
      <c r="J47" s="323">
        <v>1</v>
      </c>
      <c r="K47" s="323">
        <v>1</v>
      </c>
      <c r="L47" s="326" t="s">
        <v>545</v>
      </c>
      <c r="M47" s="326" t="s">
        <v>545</v>
      </c>
      <c r="N47" s="323">
        <v>179</v>
      </c>
      <c r="O47" s="323">
        <v>4</v>
      </c>
      <c r="P47" s="323">
        <v>2</v>
      </c>
      <c r="Q47" s="323">
        <v>131</v>
      </c>
      <c r="R47" s="323">
        <v>42</v>
      </c>
      <c r="S47" s="323">
        <v>682561</v>
      </c>
      <c r="T47" s="323">
        <v>50022</v>
      </c>
      <c r="U47" s="323">
        <v>87396</v>
      </c>
      <c r="V47" s="326" t="s">
        <v>545</v>
      </c>
    </row>
    <row r="48" spans="1:22" ht="18" customHeight="1">
      <c r="A48" s="59"/>
      <c r="B48" s="294" t="s">
        <v>539</v>
      </c>
      <c r="C48" s="326">
        <v>129</v>
      </c>
      <c r="D48" s="323">
        <v>113</v>
      </c>
      <c r="E48" s="323">
        <v>16</v>
      </c>
      <c r="F48" s="323">
        <v>17</v>
      </c>
      <c r="G48" s="323">
        <v>51</v>
      </c>
      <c r="H48" s="323">
        <v>37</v>
      </c>
      <c r="I48" s="323">
        <v>20</v>
      </c>
      <c r="J48" s="323">
        <v>1</v>
      </c>
      <c r="K48" s="323">
        <v>1</v>
      </c>
      <c r="L48" s="331">
        <v>2</v>
      </c>
      <c r="M48" s="326" t="s">
        <v>545</v>
      </c>
      <c r="N48" s="323">
        <v>916</v>
      </c>
      <c r="O48" s="323">
        <v>14</v>
      </c>
      <c r="P48" s="323">
        <v>14</v>
      </c>
      <c r="Q48" s="323">
        <v>647</v>
      </c>
      <c r="R48" s="323">
        <v>241</v>
      </c>
      <c r="S48" s="323">
        <v>5862785</v>
      </c>
      <c r="T48" s="323">
        <v>121667</v>
      </c>
      <c r="U48" s="323">
        <v>317225</v>
      </c>
      <c r="V48" s="326" t="s">
        <v>545</v>
      </c>
    </row>
    <row r="49" spans="1:22" ht="18" customHeight="1">
      <c r="A49" s="59"/>
      <c r="B49" s="58" t="s">
        <v>340</v>
      </c>
      <c r="C49" s="326">
        <v>85</v>
      </c>
      <c r="D49" s="323">
        <v>75</v>
      </c>
      <c r="E49" s="331">
        <v>10</v>
      </c>
      <c r="F49" s="331">
        <v>16</v>
      </c>
      <c r="G49" s="331">
        <v>18</v>
      </c>
      <c r="H49" s="331">
        <v>26</v>
      </c>
      <c r="I49" s="331">
        <v>12</v>
      </c>
      <c r="J49" s="331">
        <v>2</v>
      </c>
      <c r="K49" s="331">
        <v>8</v>
      </c>
      <c r="L49" s="331">
        <v>2</v>
      </c>
      <c r="M49" s="331">
        <v>1</v>
      </c>
      <c r="N49" s="323">
        <v>1056</v>
      </c>
      <c r="O49" s="323">
        <v>10</v>
      </c>
      <c r="P49" s="331">
        <v>3</v>
      </c>
      <c r="Q49" s="323">
        <v>762</v>
      </c>
      <c r="R49" s="331">
        <v>281</v>
      </c>
      <c r="S49" s="323">
        <v>6908007</v>
      </c>
      <c r="T49" s="331">
        <v>224798</v>
      </c>
      <c r="U49" s="331">
        <v>222484</v>
      </c>
      <c r="V49" s="326" t="s">
        <v>545</v>
      </c>
    </row>
    <row r="50" spans="1:22" ht="18" customHeight="1">
      <c r="A50" s="59"/>
      <c r="B50" s="53" t="s">
        <v>341</v>
      </c>
      <c r="C50" s="326">
        <v>231</v>
      </c>
      <c r="D50" s="323">
        <v>217</v>
      </c>
      <c r="E50" s="323">
        <v>14</v>
      </c>
      <c r="F50" s="323">
        <v>24</v>
      </c>
      <c r="G50" s="323">
        <v>63</v>
      </c>
      <c r="H50" s="323">
        <v>82</v>
      </c>
      <c r="I50" s="323">
        <v>33</v>
      </c>
      <c r="J50" s="323">
        <v>10</v>
      </c>
      <c r="K50" s="323">
        <v>10</v>
      </c>
      <c r="L50" s="323">
        <v>8</v>
      </c>
      <c r="M50" s="323">
        <v>1</v>
      </c>
      <c r="N50" s="323">
        <v>2522</v>
      </c>
      <c r="O50" s="323">
        <v>14</v>
      </c>
      <c r="P50" s="323">
        <v>8</v>
      </c>
      <c r="Q50" s="323">
        <v>1773</v>
      </c>
      <c r="R50" s="323">
        <v>727</v>
      </c>
      <c r="S50" s="332">
        <v>21665273</v>
      </c>
      <c r="T50" s="324">
        <v>626153</v>
      </c>
      <c r="U50" s="333">
        <v>746286</v>
      </c>
      <c r="V50" s="326" t="s">
        <v>545</v>
      </c>
    </row>
    <row r="51" spans="1:24" ht="18" customHeight="1">
      <c r="A51" s="72"/>
      <c r="C51" s="334"/>
      <c r="D51" s="335"/>
      <c r="E51" s="335"/>
      <c r="F51" s="335"/>
      <c r="G51" s="335"/>
      <c r="H51" s="335"/>
      <c r="I51" s="335"/>
      <c r="J51" s="335"/>
      <c r="K51" s="335"/>
      <c r="L51" s="335"/>
      <c r="M51" s="335"/>
      <c r="N51" s="324"/>
      <c r="O51" s="336"/>
      <c r="P51" s="336"/>
      <c r="Q51" s="336"/>
      <c r="R51" s="336"/>
      <c r="S51" s="336"/>
      <c r="T51" s="336"/>
      <c r="U51" s="336"/>
      <c r="V51" s="336"/>
      <c r="W51" s="72"/>
      <c r="X51" s="72"/>
    </row>
    <row r="52" spans="1:22" s="268" customFormat="1" ht="18" customHeight="1">
      <c r="A52" s="397" t="s">
        <v>536</v>
      </c>
      <c r="B52" s="398"/>
      <c r="C52" s="281">
        <f>SUM(C53:C56)</f>
        <v>659</v>
      </c>
      <c r="D52" s="281">
        <f aca="true" t="shared" si="6" ref="D52:U52">SUM(D53:D56)</f>
        <v>432</v>
      </c>
      <c r="E52" s="281">
        <f t="shared" si="6"/>
        <v>227</v>
      </c>
      <c r="F52" s="281">
        <f t="shared" si="6"/>
        <v>171</v>
      </c>
      <c r="G52" s="281">
        <f t="shared" si="6"/>
        <v>180</v>
      </c>
      <c r="H52" s="281">
        <f t="shared" si="6"/>
        <v>192</v>
      </c>
      <c r="I52" s="281">
        <f t="shared" si="6"/>
        <v>91</v>
      </c>
      <c r="J52" s="281">
        <f t="shared" si="6"/>
        <v>11</v>
      </c>
      <c r="K52" s="281">
        <f t="shared" si="6"/>
        <v>11</v>
      </c>
      <c r="L52" s="281">
        <f t="shared" si="6"/>
        <v>1</v>
      </c>
      <c r="M52" s="281">
        <f t="shared" si="6"/>
        <v>2</v>
      </c>
      <c r="N52" s="280">
        <f t="shared" si="6"/>
        <v>4354</v>
      </c>
      <c r="O52" s="280">
        <f t="shared" si="6"/>
        <v>242</v>
      </c>
      <c r="P52" s="280">
        <f t="shared" si="6"/>
        <v>100</v>
      </c>
      <c r="Q52" s="280">
        <f t="shared" si="6"/>
        <v>2864</v>
      </c>
      <c r="R52" s="280">
        <f t="shared" si="6"/>
        <v>1148</v>
      </c>
      <c r="S52" s="280">
        <f t="shared" si="6"/>
        <v>44255437</v>
      </c>
      <c r="T52" s="280">
        <f t="shared" si="6"/>
        <v>640414</v>
      </c>
      <c r="U52" s="280">
        <f t="shared" si="6"/>
        <v>1701012</v>
      </c>
      <c r="V52" s="278" t="s">
        <v>554</v>
      </c>
    </row>
    <row r="53" spans="1:22" ht="18" customHeight="1">
      <c r="A53" s="22"/>
      <c r="B53" s="23" t="s">
        <v>342</v>
      </c>
      <c r="C53" s="326">
        <v>152</v>
      </c>
      <c r="D53" s="326">
        <v>107</v>
      </c>
      <c r="E53" s="326">
        <v>45</v>
      </c>
      <c r="F53" s="326">
        <v>31</v>
      </c>
      <c r="G53" s="326">
        <v>41</v>
      </c>
      <c r="H53" s="326">
        <v>54</v>
      </c>
      <c r="I53" s="326">
        <v>24</v>
      </c>
      <c r="J53" s="326">
        <v>2</v>
      </c>
      <c r="K53" s="326" t="s">
        <v>545</v>
      </c>
      <c r="L53" s="326" t="s">
        <v>545</v>
      </c>
      <c r="M53" s="326" t="s">
        <v>545</v>
      </c>
      <c r="N53" s="324">
        <v>903</v>
      </c>
      <c r="O53" s="324">
        <v>49</v>
      </c>
      <c r="P53" s="324">
        <v>21</v>
      </c>
      <c r="Q53" s="324">
        <v>621</v>
      </c>
      <c r="R53" s="324">
        <v>212</v>
      </c>
      <c r="S53" s="324">
        <v>7969192</v>
      </c>
      <c r="T53" s="324">
        <v>13074</v>
      </c>
      <c r="U53" s="324">
        <v>712527</v>
      </c>
      <c r="V53" s="326" t="s">
        <v>545</v>
      </c>
    </row>
    <row r="54" spans="1:22" ht="18" customHeight="1">
      <c r="A54" s="22"/>
      <c r="B54" s="23" t="s">
        <v>343</v>
      </c>
      <c r="C54" s="326">
        <v>25</v>
      </c>
      <c r="D54" s="323">
        <v>21</v>
      </c>
      <c r="E54" s="323">
        <v>4</v>
      </c>
      <c r="F54" s="323">
        <v>5</v>
      </c>
      <c r="G54" s="323">
        <v>6</v>
      </c>
      <c r="H54" s="323">
        <v>7</v>
      </c>
      <c r="I54" s="323">
        <v>7</v>
      </c>
      <c r="J54" s="326" t="s">
        <v>545</v>
      </c>
      <c r="K54" s="326" t="s">
        <v>545</v>
      </c>
      <c r="L54" s="326" t="s">
        <v>545</v>
      </c>
      <c r="M54" s="326" t="s">
        <v>545</v>
      </c>
      <c r="N54" s="324">
        <v>161</v>
      </c>
      <c r="O54" s="324">
        <v>5</v>
      </c>
      <c r="P54" s="324">
        <v>1</v>
      </c>
      <c r="Q54" s="324">
        <v>114</v>
      </c>
      <c r="R54" s="324">
        <v>41</v>
      </c>
      <c r="S54" s="324">
        <v>15855470</v>
      </c>
      <c r="T54" s="324">
        <v>18693</v>
      </c>
      <c r="U54" s="324">
        <v>15956</v>
      </c>
      <c r="V54" s="326" t="s">
        <v>545</v>
      </c>
    </row>
    <row r="55" spans="1:22" ht="18" customHeight="1">
      <c r="A55" s="22"/>
      <c r="B55" s="23" t="s">
        <v>344</v>
      </c>
      <c r="C55" s="326">
        <v>25</v>
      </c>
      <c r="D55" s="323">
        <v>16</v>
      </c>
      <c r="E55" s="323">
        <v>9</v>
      </c>
      <c r="F55" s="323">
        <v>7</v>
      </c>
      <c r="G55" s="323">
        <v>8</v>
      </c>
      <c r="H55" s="323">
        <v>5</v>
      </c>
      <c r="I55" s="323">
        <v>1</v>
      </c>
      <c r="J55" s="326" t="s">
        <v>545</v>
      </c>
      <c r="K55" s="323">
        <v>4</v>
      </c>
      <c r="L55" s="326" t="s">
        <v>545</v>
      </c>
      <c r="M55" s="326" t="s">
        <v>545</v>
      </c>
      <c r="N55" s="324">
        <v>222</v>
      </c>
      <c r="O55" s="324">
        <v>8</v>
      </c>
      <c r="P55" s="324">
        <v>4</v>
      </c>
      <c r="Q55" s="324">
        <v>163</v>
      </c>
      <c r="R55" s="324">
        <v>47</v>
      </c>
      <c r="S55" s="324">
        <v>995982</v>
      </c>
      <c r="T55" s="324">
        <v>10383</v>
      </c>
      <c r="U55" s="324">
        <v>30018</v>
      </c>
      <c r="V55" s="326" t="s">
        <v>545</v>
      </c>
    </row>
    <row r="56" spans="1:22" ht="18" customHeight="1">
      <c r="A56" s="22"/>
      <c r="B56" s="23" t="s">
        <v>345</v>
      </c>
      <c r="C56" s="326">
        <v>457</v>
      </c>
      <c r="D56" s="323">
        <v>288</v>
      </c>
      <c r="E56" s="323">
        <v>169</v>
      </c>
      <c r="F56" s="323">
        <v>128</v>
      </c>
      <c r="G56" s="323">
        <v>125</v>
      </c>
      <c r="H56" s="323">
        <v>126</v>
      </c>
      <c r="I56" s="323">
        <v>59</v>
      </c>
      <c r="J56" s="323">
        <v>9</v>
      </c>
      <c r="K56" s="323">
        <v>7</v>
      </c>
      <c r="L56" s="323">
        <v>1</v>
      </c>
      <c r="M56" s="323">
        <v>2</v>
      </c>
      <c r="N56" s="324">
        <v>3068</v>
      </c>
      <c r="O56" s="324">
        <v>180</v>
      </c>
      <c r="P56" s="324">
        <v>74</v>
      </c>
      <c r="Q56" s="324">
        <v>1966</v>
      </c>
      <c r="R56" s="324">
        <v>848</v>
      </c>
      <c r="S56" s="324">
        <v>19434793</v>
      </c>
      <c r="T56" s="324">
        <v>598264</v>
      </c>
      <c r="U56" s="324">
        <v>942511</v>
      </c>
      <c r="V56" s="326" t="s">
        <v>545</v>
      </c>
    </row>
    <row r="57" spans="1:22" ht="18" customHeight="1">
      <c r="A57" s="22"/>
      <c r="B57" s="24"/>
      <c r="C57" s="323"/>
      <c r="D57" s="323"/>
      <c r="E57" s="323"/>
      <c r="F57" s="323"/>
      <c r="G57" s="323"/>
      <c r="H57" s="323"/>
      <c r="I57" s="323"/>
      <c r="J57" s="323"/>
      <c r="K57" s="323"/>
      <c r="L57" s="323"/>
      <c r="M57" s="323"/>
      <c r="N57" s="324"/>
      <c r="O57" s="325"/>
      <c r="P57" s="325"/>
      <c r="Q57" s="325"/>
      <c r="R57" s="325"/>
      <c r="S57" s="325"/>
      <c r="T57" s="325"/>
      <c r="U57" s="325"/>
      <c r="V57" s="325"/>
    </row>
    <row r="58" spans="1:22" s="268" customFormat="1" ht="18" customHeight="1">
      <c r="A58" s="397" t="s">
        <v>24</v>
      </c>
      <c r="B58" s="398"/>
      <c r="C58" s="278">
        <f>SUM(C59:C63)</f>
        <v>136</v>
      </c>
      <c r="D58" s="278">
        <f aca="true" t="shared" si="7" ref="D58:L58">SUM(D59:D63)</f>
        <v>35</v>
      </c>
      <c r="E58" s="278">
        <f t="shared" si="7"/>
        <v>101</v>
      </c>
      <c r="F58" s="278">
        <f t="shared" si="7"/>
        <v>57</v>
      </c>
      <c r="G58" s="278">
        <f t="shared" si="7"/>
        <v>44</v>
      </c>
      <c r="H58" s="278">
        <f t="shared" si="7"/>
        <v>23</v>
      </c>
      <c r="I58" s="278">
        <f t="shared" si="7"/>
        <v>8</v>
      </c>
      <c r="J58" s="278">
        <f t="shared" si="7"/>
        <v>1</v>
      </c>
      <c r="K58" s="278">
        <f t="shared" si="7"/>
        <v>2</v>
      </c>
      <c r="L58" s="278">
        <f t="shared" si="7"/>
        <v>1</v>
      </c>
      <c r="M58" s="278" t="s">
        <v>554</v>
      </c>
      <c r="N58" s="280">
        <f aca="true" t="shared" si="8" ref="N58:U58">SUM(N59:N63)</f>
        <v>627</v>
      </c>
      <c r="O58" s="280">
        <f t="shared" si="8"/>
        <v>111</v>
      </c>
      <c r="P58" s="280">
        <f t="shared" si="8"/>
        <v>55</v>
      </c>
      <c r="Q58" s="280">
        <f t="shared" si="8"/>
        <v>317</v>
      </c>
      <c r="R58" s="280">
        <f t="shared" si="8"/>
        <v>144</v>
      </c>
      <c r="S58" s="280">
        <f t="shared" si="8"/>
        <v>1630768</v>
      </c>
      <c r="T58" s="280">
        <f t="shared" si="8"/>
        <v>33522</v>
      </c>
      <c r="U58" s="280">
        <f t="shared" si="8"/>
        <v>97680</v>
      </c>
      <c r="V58" s="278" t="s">
        <v>554</v>
      </c>
    </row>
    <row r="59" spans="1:22" ht="18" customHeight="1">
      <c r="A59" s="22"/>
      <c r="B59" s="23" t="s">
        <v>346</v>
      </c>
      <c r="C59" s="323">
        <v>7</v>
      </c>
      <c r="D59" s="323">
        <v>2</v>
      </c>
      <c r="E59" s="323">
        <v>5</v>
      </c>
      <c r="F59" s="323">
        <v>3</v>
      </c>
      <c r="G59" s="326" t="s">
        <v>545</v>
      </c>
      <c r="H59" s="323">
        <v>3</v>
      </c>
      <c r="I59" s="326" t="s">
        <v>545</v>
      </c>
      <c r="J59" s="326" t="s">
        <v>545</v>
      </c>
      <c r="K59" s="326" t="s">
        <v>545</v>
      </c>
      <c r="L59" s="323">
        <v>1</v>
      </c>
      <c r="M59" s="326" t="s">
        <v>545</v>
      </c>
      <c r="N59" s="324">
        <v>76</v>
      </c>
      <c r="O59" s="324">
        <v>4</v>
      </c>
      <c r="P59" s="324">
        <v>2</v>
      </c>
      <c r="Q59" s="324">
        <v>46</v>
      </c>
      <c r="R59" s="324">
        <v>24</v>
      </c>
      <c r="S59" s="324">
        <v>330498</v>
      </c>
      <c r="T59" s="326" t="s">
        <v>545</v>
      </c>
      <c r="U59" s="324">
        <v>27793</v>
      </c>
      <c r="V59" s="326" t="s">
        <v>545</v>
      </c>
    </row>
    <row r="60" spans="1:22" ht="18" customHeight="1">
      <c r="A60" s="22"/>
      <c r="B60" s="23" t="s">
        <v>347</v>
      </c>
      <c r="C60" s="323">
        <v>60</v>
      </c>
      <c r="D60" s="323">
        <v>18</v>
      </c>
      <c r="E60" s="323">
        <v>42</v>
      </c>
      <c r="F60" s="323">
        <v>24</v>
      </c>
      <c r="G60" s="323">
        <v>21</v>
      </c>
      <c r="H60" s="323">
        <v>11</v>
      </c>
      <c r="I60" s="323">
        <v>3</v>
      </c>
      <c r="J60" s="331">
        <v>1</v>
      </c>
      <c r="K60" s="326" t="s">
        <v>545</v>
      </c>
      <c r="L60" s="326" t="s">
        <v>545</v>
      </c>
      <c r="M60" s="326" t="s">
        <v>545</v>
      </c>
      <c r="N60" s="324">
        <v>241</v>
      </c>
      <c r="O60" s="324">
        <v>49</v>
      </c>
      <c r="P60" s="324">
        <v>21</v>
      </c>
      <c r="Q60" s="324">
        <v>129</v>
      </c>
      <c r="R60" s="324">
        <v>42</v>
      </c>
      <c r="S60" s="324">
        <v>823761</v>
      </c>
      <c r="T60" s="324">
        <v>6014</v>
      </c>
      <c r="U60" s="324">
        <v>51286</v>
      </c>
      <c r="V60" s="326" t="s">
        <v>545</v>
      </c>
    </row>
    <row r="61" spans="1:22" ht="18" customHeight="1">
      <c r="A61" s="22"/>
      <c r="B61" s="23" t="s">
        <v>348</v>
      </c>
      <c r="C61" s="323">
        <v>14</v>
      </c>
      <c r="D61" s="323">
        <v>2</v>
      </c>
      <c r="E61" s="323">
        <v>12</v>
      </c>
      <c r="F61" s="323">
        <v>6</v>
      </c>
      <c r="G61" s="323">
        <v>5</v>
      </c>
      <c r="H61" s="323">
        <v>3</v>
      </c>
      <c r="I61" s="326" t="s">
        <v>545</v>
      </c>
      <c r="J61" s="326" t="s">
        <v>545</v>
      </c>
      <c r="K61" s="326" t="s">
        <v>545</v>
      </c>
      <c r="L61" s="326" t="s">
        <v>545</v>
      </c>
      <c r="M61" s="326" t="s">
        <v>545</v>
      </c>
      <c r="N61" s="324">
        <v>42</v>
      </c>
      <c r="O61" s="324">
        <v>15</v>
      </c>
      <c r="P61" s="324">
        <v>6</v>
      </c>
      <c r="Q61" s="324">
        <v>14</v>
      </c>
      <c r="R61" s="324">
        <v>7</v>
      </c>
      <c r="S61" s="324">
        <v>74408</v>
      </c>
      <c r="T61" s="324">
        <v>4663</v>
      </c>
      <c r="U61" s="324">
        <v>8320</v>
      </c>
      <c r="V61" s="326" t="s">
        <v>545</v>
      </c>
    </row>
    <row r="62" spans="1:22" ht="18" customHeight="1">
      <c r="A62" s="22"/>
      <c r="B62" s="23" t="s">
        <v>452</v>
      </c>
      <c r="C62" s="323">
        <v>45</v>
      </c>
      <c r="D62" s="323">
        <v>11</v>
      </c>
      <c r="E62" s="323">
        <v>34</v>
      </c>
      <c r="F62" s="323">
        <v>19</v>
      </c>
      <c r="G62" s="323">
        <v>16</v>
      </c>
      <c r="H62" s="323">
        <v>5</v>
      </c>
      <c r="I62" s="323">
        <v>5</v>
      </c>
      <c r="J62" s="326" t="s">
        <v>545</v>
      </c>
      <c r="K62" s="326" t="s">
        <v>545</v>
      </c>
      <c r="L62" s="326" t="s">
        <v>545</v>
      </c>
      <c r="M62" s="326" t="s">
        <v>545</v>
      </c>
      <c r="N62" s="324">
        <v>174</v>
      </c>
      <c r="O62" s="324">
        <v>34</v>
      </c>
      <c r="P62" s="324">
        <v>22</v>
      </c>
      <c r="Q62" s="324">
        <v>81</v>
      </c>
      <c r="R62" s="324">
        <v>37</v>
      </c>
      <c r="S62" s="324">
        <v>331663</v>
      </c>
      <c r="T62" s="324">
        <v>2806</v>
      </c>
      <c r="U62" s="324">
        <v>7531</v>
      </c>
      <c r="V62" s="326" t="s">
        <v>545</v>
      </c>
    </row>
    <row r="63" spans="1:22" ht="18" customHeight="1">
      <c r="A63" s="22"/>
      <c r="B63" s="62" t="s">
        <v>349</v>
      </c>
      <c r="C63" s="323">
        <v>10</v>
      </c>
      <c r="D63" s="323">
        <v>2</v>
      </c>
      <c r="E63" s="323">
        <v>8</v>
      </c>
      <c r="F63" s="323">
        <v>5</v>
      </c>
      <c r="G63" s="323">
        <v>2</v>
      </c>
      <c r="H63" s="323">
        <v>1</v>
      </c>
      <c r="I63" s="326" t="s">
        <v>545</v>
      </c>
      <c r="J63" s="326" t="s">
        <v>545</v>
      </c>
      <c r="K63" s="323">
        <v>2</v>
      </c>
      <c r="L63" s="326" t="s">
        <v>545</v>
      </c>
      <c r="M63" s="326" t="s">
        <v>545</v>
      </c>
      <c r="N63" s="324">
        <v>94</v>
      </c>
      <c r="O63" s="324">
        <v>9</v>
      </c>
      <c r="P63" s="324">
        <v>4</v>
      </c>
      <c r="Q63" s="324">
        <v>47</v>
      </c>
      <c r="R63" s="324">
        <v>34</v>
      </c>
      <c r="S63" s="324">
        <v>70438</v>
      </c>
      <c r="T63" s="324">
        <v>20039</v>
      </c>
      <c r="U63" s="324">
        <v>2750</v>
      </c>
      <c r="V63" s="326" t="s">
        <v>545</v>
      </c>
    </row>
    <row r="64" spans="1:22" ht="18" customHeight="1">
      <c r="A64" s="22"/>
      <c r="B64" s="23"/>
      <c r="C64" s="323"/>
      <c r="D64" s="323"/>
      <c r="E64" s="323"/>
      <c r="F64" s="323"/>
      <c r="G64" s="323"/>
      <c r="H64" s="323"/>
      <c r="I64" s="323"/>
      <c r="J64" s="323"/>
      <c r="K64" s="323"/>
      <c r="L64" s="323"/>
      <c r="M64" s="323"/>
      <c r="N64" s="324"/>
      <c r="O64" s="324"/>
      <c r="P64" s="324"/>
      <c r="Q64" s="324"/>
      <c r="R64" s="324"/>
      <c r="S64" s="324"/>
      <c r="T64" s="324"/>
      <c r="U64" s="324"/>
      <c r="V64" s="324"/>
    </row>
    <row r="65" spans="1:22" s="268" customFormat="1" ht="18" customHeight="1">
      <c r="A65" s="453" t="s">
        <v>350</v>
      </c>
      <c r="B65" s="454"/>
      <c r="C65" s="339">
        <f>SUM('120'!C10,'120'!C20,'120'!C29,'120'!C40,'120'!C45,'120'!C53)</f>
        <v>2544</v>
      </c>
      <c r="D65" s="339">
        <f>SUM('120'!D10,'120'!D20,'120'!D29,'120'!D40,'120'!D45,'120'!D53)</f>
        <v>1726</v>
      </c>
      <c r="E65" s="339">
        <f>SUM('120'!E10,'120'!E20,'120'!E29,'120'!E40,'120'!E45,'120'!E53)</f>
        <v>818</v>
      </c>
      <c r="F65" s="339">
        <f>SUM('120'!F10,'120'!F20,'120'!F29,'120'!F40,'120'!F45,'120'!F53)</f>
        <v>577</v>
      </c>
      <c r="G65" s="339">
        <f>SUM('120'!G10,'120'!G20,'120'!G29,'120'!G40,'120'!G45,'120'!G53)</f>
        <v>669</v>
      </c>
      <c r="H65" s="339">
        <f>SUM('120'!H10,'120'!H20,'120'!H29,'120'!H40,'120'!H45,'120'!H53)</f>
        <v>652</v>
      </c>
      <c r="I65" s="339">
        <f>SUM('120'!I10,'120'!I20,'120'!I29,'120'!I40,'120'!I45,'120'!I53)</f>
        <v>400</v>
      </c>
      <c r="J65" s="339">
        <f>SUM('120'!J10,'120'!J20,'120'!J29,'120'!J40,'120'!J45,'120'!J53)</f>
        <v>111</v>
      </c>
      <c r="K65" s="339">
        <f>SUM('120'!K10,'120'!K20,'120'!K29,'120'!K40,'120'!K45,'120'!K53)</f>
        <v>94</v>
      </c>
      <c r="L65" s="339">
        <f>SUM('120'!L10,'120'!L20,'120'!L29,'120'!L40,'120'!L45,'120'!L53)</f>
        <v>28</v>
      </c>
      <c r="M65" s="339">
        <f>SUM('120'!M10,'120'!M20,'120'!M29,'120'!M40,'120'!M45,'120'!M53)</f>
        <v>13</v>
      </c>
      <c r="N65" s="340">
        <f>SUM('120'!N10,'120'!N20,'120'!N29,'120'!N40,'120'!N45,'120'!N53)</f>
        <v>22691</v>
      </c>
      <c r="O65" s="341">
        <f>SUM('120'!O10,'120'!O20,'120'!O29,'120'!O40,'120'!O45,'120'!O53)</f>
        <v>825</v>
      </c>
      <c r="P65" s="341">
        <f>SUM('120'!P10,'120'!P20,'120'!P29,'120'!P40,'120'!P45,'120'!P53)</f>
        <v>559</v>
      </c>
      <c r="Q65" s="340">
        <f>SUM('120'!Q10,'120'!Q20,'120'!Q29,'120'!Q40,'120'!Q45,'120'!Q53)</f>
        <v>13565</v>
      </c>
      <c r="R65" s="340">
        <f>SUM('120'!R10,'120'!R20,'120'!R29,'120'!R40,'120'!R45,'120'!R53)</f>
        <v>7742</v>
      </c>
      <c r="S65" s="341">
        <f>SUM('120'!S10,'120'!S20,'120'!S29,'120'!S40,'120'!S45,'120'!S53)</f>
        <v>175626622</v>
      </c>
      <c r="T65" s="340">
        <f>SUM('120'!T10,'120'!T20,'120'!T29,'120'!T40,'120'!T45,'120'!T53)</f>
        <v>978209</v>
      </c>
      <c r="U65" s="341">
        <f>SUM('120'!U10,'120'!U20,'120'!U29,'120'!U40,'120'!U45,'120'!U53)</f>
        <v>7171355</v>
      </c>
      <c r="V65" s="339" t="s">
        <v>554</v>
      </c>
    </row>
    <row r="66" spans="1:13" ht="15" customHeight="1">
      <c r="A66" s="19" t="s">
        <v>453</v>
      </c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</row>
    <row r="67" spans="1:13" ht="15" customHeight="1">
      <c r="A67" s="19" t="s">
        <v>454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</row>
    <row r="68" spans="1:13" ht="15" customHeight="1">
      <c r="A68" s="19" t="s">
        <v>455</v>
      </c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</row>
    <row r="69" spans="1:13" ht="15" customHeight="1">
      <c r="A69" s="19" t="s">
        <v>456</v>
      </c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</row>
    <row r="70" spans="3:13" ht="15" customHeight="1"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</row>
    <row r="71" spans="3:13" ht="14.25"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</row>
    <row r="72" spans="1:13" ht="14.25">
      <c r="A72" s="72"/>
      <c r="B72" s="72"/>
      <c r="C72" s="159"/>
      <c r="D72" s="78"/>
      <c r="E72" s="78"/>
      <c r="F72" s="78"/>
      <c r="G72" s="78"/>
      <c r="H72" s="78"/>
      <c r="I72" s="78"/>
      <c r="J72" s="78"/>
      <c r="K72" s="78"/>
      <c r="L72" s="78"/>
      <c r="M72" s="78"/>
    </row>
    <row r="73" spans="1:3" ht="14.25">
      <c r="A73" s="72"/>
      <c r="B73" s="72"/>
      <c r="C73" s="72"/>
    </row>
    <row r="74" spans="1:3" ht="14.25">
      <c r="A74" s="72"/>
      <c r="B74" s="72"/>
      <c r="C74" s="72"/>
    </row>
    <row r="75" spans="1:3" ht="14.25">
      <c r="A75" s="72"/>
      <c r="B75" s="72"/>
      <c r="C75" s="72"/>
    </row>
    <row r="76" spans="1:3" ht="14.25">
      <c r="A76" s="160"/>
      <c r="B76" s="161"/>
      <c r="C76" s="72"/>
    </row>
    <row r="77" spans="1:3" ht="14.25">
      <c r="A77" s="22"/>
      <c r="B77" s="125"/>
      <c r="C77" s="72"/>
    </row>
    <row r="78" spans="1:3" ht="14.25">
      <c r="A78" s="22"/>
      <c r="B78" s="125"/>
      <c r="C78" s="72"/>
    </row>
    <row r="79" spans="1:3" ht="14.25">
      <c r="A79" s="72"/>
      <c r="B79" s="72"/>
      <c r="C79" s="72"/>
    </row>
    <row r="80" spans="1:3" ht="14.25" customHeight="1">
      <c r="A80" s="160"/>
      <c r="B80" s="161"/>
      <c r="C80" s="72"/>
    </row>
    <row r="81" spans="1:3" ht="14.25">
      <c r="A81" s="22"/>
      <c r="B81" s="125"/>
      <c r="C81" s="72"/>
    </row>
    <row r="82" spans="1:3" ht="14.25">
      <c r="A82" s="65"/>
      <c r="B82" s="60"/>
      <c r="C82" s="72"/>
    </row>
    <row r="83" spans="1:3" ht="14.25">
      <c r="A83" s="59"/>
      <c r="B83" s="60"/>
      <c r="C83" s="72"/>
    </row>
    <row r="84" spans="1:3" ht="14.25">
      <c r="A84" s="59"/>
      <c r="B84" s="60"/>
      <c r="C84" s="72"/>
    </row>
    <row r="85" spans="1:3" ht="14.25">
      <c r="A85" s="59"/>
      <c r="B85" s="60"/>
      <c r="C85" s="72"/>
    </row>
    <row r="86" spans="1:3" ht="14.25" customHeight="1">
      <c r="A86" s="162"/>
      <c r="B86" s="162"/>
      <c r="C86" s="72"/>
    </row>
    <row r="87" spans="1:3" ht="14.25">
      <c r="A87" s="59"/>
      <c r="B87" s="60"/>
      <c r="C87" s="72"/>
    </row>
    <row r="88" spans="1:3" ht="14.25">
      <c r="A88" s="59"/>
      <c r="B88" s="60"/>
      <c r="C88" s="72"/>
    </row>
    <row r="89" spans="1:3" ht="14.25">
      <c r="A89" s="59"/>
      <c r="B89" s="60"/>
      <c r="C89" s="72"/>
    </row>
    <row r="90" spans="1:3" ht="14.25">
      <c r="A90" s="59"/>
      <c r="B90" s="60"/>
      <c r="C90" s="72"/>
    </row>
    <row r="91" spans="1:3" ht="14.25">
      <c r="A91" s="59"/>
      <c r="B91" s="60"/>
      <c r="C91" s="72"/>
    </row>
    <row r="92" spans="1:3" ht="14.25" customHeight="1">
      <c r="A92" s="162"/>
      <c r="B92" s="162"/>
      <c r="C92" s="72"/>
    </row>
    <row r="93" spans="1:3" ht="14.25">
      <c r="A93" s="59"/>
      <c r="B93" s="60"/>
      <c r="C93" s="72"/>
    </row>
    <row r="94" spans="1:3" ht="14.25">
      <c r="A94" s="22"/>
      <c r="B94" s="125"/>
      <c r="C94" s="72"/>
    </row>
    <row r="95" spans="1:3" ht="14.25">
      <c r="A95" s="22"/>
      <c r="B95" s="125"/>
      <c r="C95" s="72"/>
    </row>
    <row r="96" spans="1:3" ht="14.25">
      <c r="A96" s="22"/>
      <c r="B96" s="125"/>
      <c r="C96" s="72"/>
    </row>
    <row r="97" spans="1:3" ht="14.25">
      <c r="A97" s="72"/>
      <c r="B97" s="72"/>
      <c r="C97" s="72"/>
    </row>
    <row r="98" spans="1:3" ht="14.25" customHeight="1">
      <c r="A98" s="160"/>
      <c r="B98" s="161"/>
      <c r="C98" s="72"/>
    </row>
    <row r="99" spans="1:3" ht="14.25">
      <c r="A99" s="22"/>
      <c r="B99" s="125"/>
      <c r="C99" s="72"/>
    </row>
    <row r="100" spans="1:3" ht="14.25" customHeight="1">
      <c r="A100" s="160"/>
      <c r="B100" s="161"/>
      <c r="C100" s="72"/>
    </row>
    <row r="101" spans="1:3" ht="14.25">
      <c r="A101" s="22"/>
      <c r="B101" s="125"/>
      <c r="C101" s="72"/>
    </row>
    <row r="102" spans="1:3" s="2" customFormat="1" ht="14.25">
      <c r="A102" s="22"/>
      <c r="B102" s="28"/>
      <c r="C102" s="163"/>
    </row>
    <row r="103" spans="1:3" s="2" customFormat="1" ht="14.25">
      <c r="A103" s="164"/>
      <c r="B103" s="164"/>
      <c r="C103" s="163"/>
    </row>
    <row r="104" spans="1:3" ht="14.25" customHeight="1">
      <c r="A104" s="451"/>
      <c r="B104" s="452"/>
      <c r="C104" s="72"/>
    </row>
    <row r="105" spans="1:3" ht="14.25">
      <c r="A105" s="22"/>
      <c r="B105" s="125"/>
      <c r="C105" s="72"/>
    </row>
    <row r="106" spans="1:3" ht="14.25">
      <c r="A106" s="22"/>
      <c r="B106" s="125"/>
      <c r="C106" s="72"/>
    </row>
    <row r="107" spans="1:3" ht="14.25">
      <c r="A107" s="22"/>
      <c r="B107" s="125"/>
      <c r="C107" s="72"/>
    </row>
    <row r="108" spans="1:3" ht="14.25">
      <c r="A108" s="22"/>
      <c r="B108" s="125"/>
      <c r="C108" s="72"/>
    </row>
    <row r="109" spans="1:3" ht="14.25">
      <c r="A109" s="22"/>
      <c r="B109" s="125"/>
      <c r="C109" s="72"/>
    </row>
    <row r="110" spans="1:3" ht="14.25">
      <c r="A110" s="72"/>
      <c r="B110" s="72"/>
      <c r="C110" s="72"/>
    </row>
    <row r="111" spans="1:3" ht="14.25">
      <c r="A111" s="72"/>
      <c r="B111" s="72"/>
      <c r="C111" s="72"/>
    </row>
    <row r="112" spans="1:3" ht="14.25">
      <c r="A112" s="72"/>
      <c r="B112" s="72"/>
      <c r="C112" s="72"/>
    </row>
    <row r="113" spans="1:3" ht="14.25">
      <c r="A113" s="72"/>
      <c r="B113" s="72"/>
      <c r="C113" s="72"/>
    </row>
    <row r="114" spans="1:3" ht="14.25">
      <c r="A114" s="72"/>
      <c r="B114" s="72"/>
      <c r="C114" s="72"/>
    </row>
    <row r="115" spans="1:3" ht="14.25">
      <c r="A115" s="72"/>
      <c r="B115" s="72"/>
      <c r="C115" s="72"/>
    </row>
    <row r="116" spans="1:3" ht="14.25">
      <c r="A116" s="72"/>
      <c r="B116" s="72"/>
      <c r="C116" s="72"/>
    </row>
    <row r="117" spans="1:3" ht="14.25">
      <c r="A117" s="72"/>
      <c r="B117" s="72"/>
      <c r="C117" s="72"/>
    </row>
    <row r="118" spans="1:3" ht="14.25">
      <c r="A118" s="72"/>
      <c r="B118" s="72"/>
      <c r="C118" s="72"/>
    </row>
    <row r="119" spans="1:3" ht="14.25">
      <c r="A119" s="72"/>
      <c r="B119" s="72"/>
      <c r="C119" s="72"/>
    </row>
    <row r="120" spans="1:3" ht="14.25">
      <c r="A120" s="72"/>
      <c r="B120" s="72"/>
      <c r="C120" s="72"/>
    </row>
    <row r="121" spans="1:3" ht="14.25">
      <c r="A121" s="72"/>
      <c r="B121" s="72"/>
      <c r="C121" s="72"/>
    </row>
    <row r="122" spans="1:3" ht="14.25">
      <c r="A122" s="72"/>
      <c r="B122" s="72"/>
      <c r="C122" s="72"/>
    </row>
    <row r="123" spans="1:3" ht="14.25">
      <c r="A123" s="72"/>
      <c r="B123" s="72"/>
      <c r="C123" s="72"/>
    </row>
    <row r="124" spans="1:3" ht="14.25">
      <c r="A124" s="72"/>
      <c r="B124" s="72"/>
      <c r="C124" s="72"/>
    </row>
    <row r="125" spans="1:3" ht="14.25">
      <c r="A125" s="72"/>
      <c r="B125" s="72"/>
      <c r="C125" s="72"/>
    </row>
    <row r="126" spans="1:3" ht="14.25">
      <c r="A126" s="72"/>
      <c r="B126" s="72"/>
      <c r="C126" s="72"/>
    </row>
    <row r="127" spans="1:3" ht="14.25">
      <c r="A127" s="72"/>
      <c r="B127" s="72"/>
      <c r="C127" s="72"/>
    </row>
    <row r="128" spans="1:3" ht="14.25">
      <c r="A128" s="72"/>
      <c r="B128" s="72"/>
      <c r="C128" s="72"/>
    </row>
    <row r="129" spans="1:3" ht="14.25">
      <c r="A129" s="72"/>
      <c r="B129" s="72"/>
      <c r="C129" s="72"/>
    </row>
    <row r="130" spans="1:3" ht="14.25">
      <c r="A130" s="72"/>
      <c r="B130" s="72"/>
      <c r="C130" s="72"/>
    </row>
    <row r="131" spans="1:3" ht="14.25">
      <c r="A131" s="72"/>
      <c r="B131" s="72"/>
      <c r="C131" s="72"/>
    </row>
    <row r="132" spans="1:3" ht="14.25">
      <c r="A132" s="72"/>
      <c r="B132" s="72"/>
      <c r="C132" s="72"/>
    </row>
    <row r="133" spans="1:3" ht="14.25">
      <c r="A133" s="72"/>
      <c r="B133" s="72"/>
      <c r="C133" s="72"/>
    </row>
    <row r="134" spans="1:3" ht="14.25">
      <c r="A134" s="72"/>
      <c r="B134" s="72"/>
      <c r="C134" s="72"/>
    </row>
    <row r="135" spans="1:3" ht="14.25">
      <c r="A135" s="72"/>
      <c r="B135" s="72"/>
      <c r="C135" s="72"/>
    </row>
    <row r="136" spans="1:3" ht="14.25">
      <c r="A136" s="72"/>
      <c r="B136" s="72"/>
      <c r="C136" s="72"/>
    </row>
    <row r="137" spans="1:3" ht="14.25">
      <c r="A137" s="72"/>
      <c r="B137" s="72"/>
      <c r="C137" s="72"/>
    </row>
    <row r="138" spans="1:3" ht="14.25">
      <c r="A138" s="72"/>
      <c r="B138" s="72"/>
      <c r="C138" s="72"/>
    </row>
    <row r="139" spans="1:3" ht="14.25">
      <c r="A139" s="72"/>
      <c r="B139" s="72"/>
      <c r="C139" s="72"/>
    </row>
    <row r="140" spans="1:3" ht="14.25">
      <c r="A140" s="72"/>
      <c r="B140" s="72"/>
      <c r="C140" s="72"/>
    </row>
    <row r="141" spans="1:3" ht="14.25">
      <c r="A141" s="72"/>
      <c r="B141" s="72"/>
      <c r="C141" s="72"/>
    </row>
    <row r="142" spans="1:3" ht="14.25">
      <c r="A142" s="72"/>
      <c r="B142" s="72"/>
      <c r="C142" s="72"/>
    </row>
    <row r="143" spans="1:3" ht="14.25">
      <c r="A143" s="72"/>
      <c r="B143" s="72"/>
      <c r="C143" s="72"/>
    </row>
    <row r="144" spans="1:3" ht="14.25">
      <c r="A144" s="72"/>
      <c r="B144" s="72"/>
      <c r="C144" s="72"/>
    </row>
    <row r="145" spans="1:3" ht="14.25">
      <c r="A145" s="72"/>
      <c r="B145" s="72"/>
      <c r="C145" s="72"/>
    </row>
    <row r="146" spans="1:3" ht="14.25">
      <c r="A146" s="72"/>
      <c r="B146" s="72"/>
      <c r="C146" s="72"/>
    </row>
    <row r="147" spans="1:3" ht="14.25">
      <c r="A147" s="72"/>
      <c r="B147" s="72"/>
      <c r="C147" s="72"/>
    </row>
    <row r="148" spans="1:3" ht="14.25">
      <c r="A148" s="72"/>
      <c r="B148" s="72"/>
      <c r="C148" s="72"/>
    </row>
    <row r="149" spans="1:3" ht="14.25">
      <c r="A149" s="72"/>
      <c r="B149" s="72"/>
      <c r="C149" s="72"/>
    </row>
    <row r="150" spans="1:3" ht="14.25">
      <c r="A150" s="72"/>
      <c r="B150" s="72"/>
      <c r="C150" s="72"/>
    </row>
    <row r="151" spans="1:3" ht="14.25">
      <c r="A151" s="72"/>
      <c r="B151" s="72"/>
      <c r="C151" s="72"/>
    </row>
    <row r="152" spans="1:3" ht="14.25">
      <c r="A152" s="72"/>
      <c r="B152" s="72"/>
      <c r="C152" s="72"/>
    </row>
    <row r="153" spans="1:3" ht="14.25">
      <c r="A153" s="72"/>
      <c r="B153" s="72"/>
      <c r="C153" s="72"/>
    </row>
    <row r="154" spans="1:3" ht="14.25">
      <c r="A154" s="72"/>
      <c r="B154" s="72"/>
      <c r="C154" s="72"/>
    </row>
    <row r="155" spans="1:3" ht="14.25">
      <c r="A155" s="72"/>
      <c r="B155" s="72"/>
      <c r="C155" s="72"/>
    </row>
    <row r="156" spans="1:3" ht="14.25">
      <c r="A156" s="72"/>
      <c r="B156" s="72"/>
      <c r="C156" s="72"/>
    </row>
    <row r="157" spans="1:3" ht="14.25">
      <c r="A157" s="72"/>
      <c r="B157" s="72"/>
      <c r="C157" s="72"/>
    </row>
    <row r="158" spans="1:3" ht="14.25">
      <c r="A158" s="72"/>
      <c r="B158" s="72"/>
      <c r="C158" s="72"/>
    </row>
    <row r="159" spans="1:3" ht="14.25">
      <c r="A159" s="72"/>
      <c r="B159" s="72"/>
      <c r="C159" s="72"/>
    </row>
    <row r="160" spans="1:3" ht="14.25">
      <c r="A160" s="72"/>
      <c r="B160" s="72"/>
      <c r="C160" s="72"/>
    </row>
    <row r="161" spans="1:3" ht="14.25">
      <c r="A161" s="72"/>
      <c r="B161" s="72"/>
      <c r="C161" s="72"/>
    </row>
    <row r="162" spans="1:3" ht="14.25">
      <c r="A162" s="72"/>
      <c r="B162" s="72"/>
      <c r="C162" s="72"/>
    </row>
    <row r="163" spans="1:3" ht="14.25">
      <c r="A163" s="72"/>
      <c r="B163" s="72"/>
      <c r="C163" s="72"/>
    </row>
    <row r="164" spans="1:3" ht="14.25">
      <c r="A164" s="72"/>
      <c r="B164" s="72"/>
      <c r="C164" s="72"/>
    </row>
    <row r="165" spans="1:3" ht="14.25">
      <c r="A165" s="72"/>
      <c r="B165" s="72"/>
      <c r="C165" s="72"/>
    </row>
    <row r="166" spans="1:3" ht="14.25">
      <c r="A166" s="72"/>
      <c r="B166" s="72"/>
      <c r="C166" s="72"/>
    </row>
    <row r="167" spans="1:3" ht="14.25">
      <c r="A167" s="72"/>
      <c r="B167" s="72"/>
      <c r="C167" s="72"/>
    </row>
    <row r="168" spans="1:3" ht="14.25">
      <c r="A168" s="72"/>
      <c r="B168" s="72"/>
      <c r="C168" s="72"/>
    </row>
    <row r="169" spans="1:3" ht="14.25">
      <c r="A169" s="72"/>
      <c r="B169" s="72"/>
      <c r="C169" s="72"/>
    </row>
    <row r="170" spans="1:3" ht="14.25">
      <c r="A170" s="72"/>
      <c r="B170" s="72"/>
      <c r="C170" s="72"/>
    </row>
    <row r="171" spans="1:3" ht="14.25">
      <c r="A171" s="72"/>
      <c r="B171" s="72"/>
      <c r="C171" s="72"/>
    </row>
    <row r="172" spans="1:3" ht="14.25">
      <c r="A172" s="72"/>
      <c r="B172" s="72"/>
      <c r="C172" s="72"/>
    </row>
    <row r="173" spans="1:3" ht="14.25">
      <c r="A173" s="72"/>
      <c r="B173" s="72"/>
      <c r="C173" s="72"/>
    </row>
    <row r="174" spans="1:3" ht="14.25">
      <c r="A174" s="72"/>
      <c r="B174" s="72"/>
      <c r="C174" s="72"/>
    </row>
    <row r="175" spans="1:3" ht="14.25">
      <c r="A175" s="72"/>
      <c r="B175" s="72"/>
      <c r="C175" s="72"/>
    </row>
    <row r="176" spans="1:3" ht="14.25">
      <c r="A176" s="72"/>
      <c r="B176" s="72"/>
      <c r="C176" s="72"/>
    </row>
    <row r="177" spans="1:3" ht="14.25">
      <c r="A177" s="72"/>
      <c r="B177" s="72"/>
      <c r="C177" s="72"/>
    </row>
    <row r="178" spans="1:3" ht="14.25">
      <c r="A178" s="72"/>
      <c r="B178" s="72"/>
      <c r="C178" s="72"/>
    </row>
    <row r="179" spans="1:3" ht="14.25">
      <c r="A179" s="72"/>
      <c r="B179" s="72"/>
      <c r="C179" s="72"/>
    </row>
    <row r="180" spans="1:3" ht="14.25">
      <c r="A180" s="72"/>
      <c r="B180" s="72"/>
      <c r="C180" s="72"/>
    </row>
    <row r="181" spans="1:3" ht="14.25">
      <c r="A181" s="72"/>
      <c r="B181" s="72"/>
      <c r="C181" s="72"/>
    </row>
    <row r="182" spans="1:3" ht="14.25">
      <c r="A182" s="72"/>
      <c r="B182" s="72"/>
      <c r="C182" s="72"/>
    </row>
    <row r="183" spans="1:3" ht="14.25">
      <c r="A183" s="72"/>
      <c r="B183" s="72"/>
      <c r="C183" s="72"/>
    </row>
    <row r="184" spans="1:3" ht="14.25">
      <c r="A184" s="72"/>
      <c r="B184" s="72"/>
      <c r="C184" s="72"/>
    </row>
    <row r="185" spans="1:3" ht="14.25">
      <c r="A185" s="72"/>
      <c r="B185" s="72"/>
      <c r="C185" s="72"/>
    </row>
    <row r="186" spans="1:3" ht="14.25">
      <c r="A186" s="72"/>
      <c r="B186" s="72"/>
      <c r="C186" s="72"/>
    </row>
    <row r="187" spans="1:3" ht="14.25">
      <c r="A187" s="72"/>
      <c r="B187" s="72"/>
      <c r="C187" s="72"/>
    </row>
    <row r="188" spans="1:3" ht="14.25">
      <c r="A188" s="72"/>
      <c r="B188" s="72"/>
      <c r="C188" s="72"/>
    </row>
    <row r="189" spans="1:3" ht="14.25">
      <c r="A189" s="72"/>
      <c r="B189" s="72"/>
      <c r="C189" s="72"/>
    </row>
  </sheetData>
  <sheetProtection/>
  <mergeCells count="40">
    <mergeCell ref="A52:B52"/>
    <mergeCell ref="P7:P8"/>
    <mergeCell ref="A3:V3"/>
    <mergeCell ref="A104:B104"/>
    <mergeCell ref="A20:B20"/>
    <mergeCell ref="A65:B65"/>
    <mergeCell ref="A22:B22"/>
    <mergeCell ref="A28:B28"/>
    <mergeCell ref="A58:B58"/>
    <mergeCell ref="A35:B35"/>
    <mergeCell ref="A43:B43"/>
    <mergeCell ref="A5:B8"/>
    <mergeCell ref="C5:M5"/>
    <mergeCell ref="I7:I8"/>
    <mergeCell ref="J7:J8"/>
    <mergeCell ref="K7:K8"/>
    <mergeCell ref="A10:B10"/>
    <mergeCell ref="A12:B12"/>
    <mergeCell ref="A16:B16"/>
    <mergeCell ref="A14:B14"/>
    <mergeCell ref="U5:U8"/>
    <mergeCell ref="C6:C8"/>
    <mergeCell ref="D6:E6"/>
    <mergeCell ref="F6:M6"/>
    <mergeCell ref="D7:D8"/>
    <mergeCell ref="F7:F8"/>
    <mergeCell ref="G7:G8"/>
    <mergeCell ref="H7:H8"/>
    <mergeCell ref="E7:E8"/>
    <mergeCell ref="Q6:R6"/>
    <mergeCell ref="L7:L8"/>
    <mergeCell ref="M7:M8"/>
    <mergeCell ref="S5:S8"/>
    <mergeCell ref="T5:T8"/>
    <mergeCell ref="Q7:Q8"/>
    <mergeCell ref="R7:R8"/>
    <mergeCell ref="N5:R5"/>
    <mergeCell ref="N6:N8"/>
    <mergeCell ref="O6:P6"/>
    <mergeCell ref="O7:O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60" r:id="rId1"/>
  <rowBreaks count="1" manualBreakCount="1">
    <brk id="7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3"/>
  <sheetViews>
    <sheetView view="pageBreakPreview" zoomScale="60" zoomScaleNormal="75" zoomScalePageLayoutView="0" workbookViewId="0" topLeftCell="A39">
      <selection activeCell="A63" sqref="A63"/>
    </sheetView>
  </sheetViews>
  <sheetFormatPr defaultColWidth="10.59765625" defaultRowHeight="15"/>
  <cols>
    <col min="1" max="1" width="2.59765625" style="19" customWidth="1"/>
    <col min="2" max="2" width="42.59765625" style="19" customWidth="1"/>
    <col min="3" max="13" width="9.59765625" style="19" customWidth="1"/>
    <col min="14" max="14" width="15.59765625" style="19" bestFit="1" customWidth="1"/>
    <col min="15" max="15" width="14.8984375" style="19" customWidth="1"/>
    <col min="16" max="17" width="13.59765625" style="19" customWidth="1"/>
    <col min="18" max="18" width="14.09765625" style="19" customWidth="1"/>
    <col min="19" max="19" width="19.19921875" style="19" customWidth="1"/>
    <col min="20" max="20" width="18.09765625" style="19" bestFit="1" customWidth="1"/>
    <col min="21" max="21" width="15.5" style="19" bestFit="1" customWidth="1"/>
    <col min="22" max="22" width="18.09765625" style="19" bestFit="1" customWidth="1"/>
    <col min="23" max="16384" width="10.59765625" style="19" customWidth="1"/>
  </cols>
  <sheetData>
    <row r="1" spans="1:22" s="5" customFormat="1" ht="19.5" customHeight="1">
      <c r="A1" s="4" t="s">
        <v>391</v>
      </c>
      <c r="V1" s="6" t="s">
        <v>392</v>
      </c>
    </row>
    <row r="2" spans="1:22" ht="19.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</row>
    <row r="3" spans="1:22" ht="19.5" customHeight="1">
      <c r="A3" s="461" t="s">
        <v>457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  <c r="P3" s="461"/>
      <c r="Q3" s="461"/>
      <c r="R3" s="461"/>
      <c r="S3" s="461"/>
      <c r="T3" s="461"/>
      <c r="U3" s="461"/>
      <c r="V3" s="461"/>
    </row>
    <row r="4" spans="1:22" ht="18" customHeight="1" thickBot="1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7" t="s">
        <v>364</v>
      </c>
    </row>
    <row r="5" spans="1:22" ht="18" customHeight="1">
      <c r="A5" s="402" t="s">
        <v>393</v>
      </c>
      <c r="B5" s="403"/>
      <c r="C5" s="455" t="s">
        <v>541</v>
      </c>
      <c r="D5" s="441"/>
      <c r="E5" s="441"/>
      <c r="F5" s="441"/>
      <c r="G5" s="441"/>
      <c r="H5" s="441"/>
      <c r="I5" s="441"/>
      <c r="J5" s="441"/>
      <c r="K5" s="441"/>
      <c r="L5" s="441"/>
      <c r="M5" s="390"/>
      <c r="N5" s="389" t="s">
        <v>167</v>
      </c>
      <c r="O5" s="441"/>
      <c r="P5" s="441"/>
      <c r="Q5" s="441"/>
      <c r="R5" s="390"/>
      <c r="S5" s="436" t="s">
        <v>49</v>
      </c>
      <c r="T5" s="436" t="s">
        <v>164</v>
      </c>
      <c r="U5" s="436" t="s">
        <v>165</v>
      </c>
      <c r="V5" s="149"/>
    </row>
    <row r="6" spans="1:22" ht="18" customHeight="1">
      <c r="A6" s="460"/>
      <c r="B6" s="443"/>
      <c r="C6" s="439" t="s">
        <v>50</v>
      </c>
      <c r="D6" s="444" t="s">
        <v>51</v>
      </c>
      <c r="E6" s="445"/>
      <c r="F6" s="444" t="s">
        <v>52</v>
      </c>
      <c r="G6" s="446"/>
      <c r="H6" s="446"/>
      <c r="I6" s="446"/>
      <c r="J6" s="446"/>
      <c r="K6" s="446"/>
      <c r="L6" s="446"/>
      <c r="M6" s="446"/>
      <c r="N6" s="457" t="s">
        <v>50</v>
      </c>
      <c r="O6" s="444" t="s">
        <v>168</v>
      </c>
      <c r="P6" s="445"/>
      <c r="Q6" s="444" t="s">
        <v>169</v>
      </c>
      <c r="R6" s="445"/>
      <c r="S6" s="437"/>
      <c r="T6" s="437"/>
      <c r="U6" s="437"/>
      <c r="V6" s="151" t="s">
        <v>53</v>
      </c>
    </row>
    <row r="7" spans="1:22" ht="18" customHeight="1">
      <c r="A7" s="460"/>
      <c r="B7" s="443"/>
      <c r="C7" s="456"/>
      <c r="D7" s="439" t="s">
        <v>54</v>
      </c>
      <c r="E7" s="439" t="s">
        <v>55</v>
      </c>
      <c r="F7" s="447" t="s">
        <v>389</v>
      </c>
      <c r="G7" s="447" t="s">
        <v>445</v>
      </c>
      <c r="H7" s="447" t="s">
        <v>446</v>
      </c>
      <c r="I7" s="447" t="s">
        <v>447</v>
      </c>
      <c r="J7" s="447" t="s">
        <v>448</v>
      </c>
      <c r="K7" s="447" t="s">
        <v>449</v>
      </c>
      <c r="L7" s="432" t="s">
        <v>458</v>
      </c>
      <c r="M7" s="434" t="s">
        <v>390</v>
      </c>
      <c r="N7" s="458"/>
      <c r="O7" s="439" t="s">
        <v>170</v>
      </c>
      <c r="P7" s="439" t="s">
        <v>171</v>
      </c>
      <c r="Q7" s="439" t="s">
        <v>170</v>
      </c>
      <c r="R7" s="439" t="s">
        <v>171</v>
      </c>
      <c r="S7" s="437"/>
      <c r="T7" s="437"/>
      <c r="U7" s="437"/>
      <c r="V7" s="152" t="s">
        <v>56</v>
      </c>
    </row>
    <row r="8" spans="1:22" ht="18" customHeight="1">
      <c r="A8" s="404"/>
      <c r="B8" s="405"/>
      <c r="C8" s="440"/>
      <c r="D8" s="440"/>
      <c r="E8" s="440"/>
      <c r="F8" s="448"/>
      <c r="G8" s="448"/>
      <c r="H8" s="448"/>
      <c r="I8" s="448"/>
      <c r="J8" s="448"/>
      <c r="K8" s="448"/>
      <c r="L8" s="433"/>
      <c r="M8" s="435"/>
      <c r="N8" s="459"/>
      <c r="O8" s="440"/>
      <c r="P8" s="440"/>
      <c r="Q8" s="440"/>
      <c r="R8" s="440"/>
      <c r="S8" s="438"/>
      <c r="T8" s="438"/>
      <c r="U8" s="438"/>
      <c r="V8" s="153" t="s">
        <v>42</v>
      </c>
    </row>
    <row r="9" spans="1:22" ht="18" customHeight="1">
      <c r="A9" s="25"/>
      <c r="B9" s="24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29"/>
      <c r="O9" s="129"/>
      <c r="P9" s="129"/>
      <c r="Q9" s="129"/>
      <c r="R9" s="129"/>
      <c r="S9" s="119"/>
      <c r="T9" s="119"/>
      <c r="U9" s="119"/>
      <c r="V9" s="97"/>
    </row>
    <row r="10" spans="1:22" s="268" customFormat="1" ht="18" customHeight="1">
      <c r="A10" s="397" t="s">
        <v>207</v>
      </c>
      <c r="B10" s="398"/>
      <c r="C10" s="342">
        <f>SUM(C11:C18)</f>
        <v>266</v>
      </c>
      <c r="D10" s="342">
        <f aca="true" t="shared" si="0" ref="D10:M10">SUM(D11:D18)</f>
        <v>184</v>
      </c>
      <c r="E10" s="342">
        <f t="shared" si="0"/>
        <v>82</v>
      </c>
      <c r="F10" s="342">
        <f t="shared" si="0"/>
        <v>65</v>
      </c>
      <c r="G10" s="342">
        <f t="shared" si="0"/>
        <v>62</v>
      </c>
      <c r="H10" s="342">
        <f t="shared" si="0"/>
        <v>79</v>
      </c>
      <c r="I10" s="342">
        <f t="shared" si="0"/>
        <v>38</v>
      </c>
      <c r="J10" s="342">
        <f t="shared" si="0"/>
        <v>8</v>
      </c>
      <c r="K10" s="342">
        <f t="shared" si="0"/>
        <v>6</v>
      </c>
      <c r="L10" s="342">
        <f t="shared" si="0"/>
        <v>5</v>
      </c>
      <c r="M10" s="342">
        <f t="shared" si="0"/>
        <v>3</v>
      </c>
      <c r="N10" s="286">
        <f>SUM(N11:N18)</f>
        <v>2519</v>
      </c>
      <c r="O10" s="286">
        <f aca="true" t="shared" si="1" ref="O10:U10">SUM(O11:O18)</f>
        <v>75</v>
      </c>
      <c r="P10" s="286">
        <f t="shared" si="1"/>
        <v>54</v>
      </c>
      <c r="Q10" s="286">
        <f t="shared" si="1"/>
        <v>1296</v>
      </c>
      <c r="R10" s="286">
        <f t="shared" si="1"/>
        <v>1094</v>
      </c>
      <c r="S10" s="286">
        <f t="shared" si="1"/>
        <v>9484705</v>
      </c>
      <c r="T10" s="286">
        <f t="shared" si="1"/>
        <v>21092</v>
      </c>
      <c r="U10" s="286">
        <f t="shared" si="1"/>
        <v>1545554</v>
      </c>
      <c r="V10" s="283" t="s">
        <v>549</v>
      </c>
    </row>
    <row r="11" spans="1:22" ht="18" customHeight="1">
      <c r="A11" s="22"/>
      <c r="B11" s="23" t="s">
        <v>208</v>
      </c>
      <c r="C11" s="245">
        <v>23</v>
      </c>
      <c r="D11" s="167">
        <v>16</v>
      </c>
      <c r="E11" s="167">
        <v>7</v>
      </c>
      <c r="F11" s="167">
        <v>6</v>
      </c>
      <c r="G11" s="167">
        <v>4</v>
      </c>
      <c r="H11" s="167">
        <v>8</v>
      </c>
      <c r="I11" s="167">
        <v>1</v>
      </c>
      <c r="J11" s="167">
        <v>2</v>
      </c>
      <c r="K11" s="167">
        <v>2</v>
      </c>
      <c r="L11" s="33" t="s">
        <v>530</v>
      </c>
      <c r="M11" s="33" t="s">
        <v>530</v>
      </c>
      <c r="N11" s="247">
        <v>204</v>
      </c>
      <c r="O11" s="35">
        <v>7</v>
      </c>
      <c r="P11" s="35">
        <v>5</v>
      </c>
      <c r="Q11" s="35">
        <v>102</v>
      </c>
      <c r="R11" s="35">
        <v>90</v>
      </c>
      <c r="S11" s="35">
        <v>726655</v>
      </c>
      <c r="T11" s="35">
        <v>380</v>
      </c>
      <c r="U11" s="35">
        <v>150960</v>
      </c>
      <c r="V11" s="33" t="s">
        <v>530</v>
      </c>
    </row>
    <row r="12" spans="1:22" ht="18" customHeight="1">
      <c r="A12" s="22"/>
      <c r="B12" s="23" t="s">
        <v>209</v>
      </c>
      <c r="C12" s="245">
        <v>62</v>
      </c>
      <c r="D12" s="167">
        <v>42</v>
      </c>
      <c r="E12" s="167">
        <v>20</v>
      </c>
      <c r="F12" s="167">
        <v>13</v>
      </c>
      <c r="G12" s="167">
        <v>15</v>
      </c>
      <c r="H12" s="167">
        <v>21</v>
      </c>
      <c r="I12" s="167">
        <v>7</v>
      </c>
      <c r="J12" s="167">
        <v>3</v>
      </c>
      <c r="K12" s="33" t="s">
        <v>530</v>
      </c>
      <c r="L12" s="167">
        <v>2</v>
      </c>
      <c r="M12" s="166">
        <v>1</v>
      </c>
      <c r="N12" s="247">
        <v>676</v>
      </c>
      <c r="O12" s="35">
        <v>18</v>
      </c>
      <c r="P12" s="35">
        <v>16</v>
      </c>
      <c r="Q12" s="35">
        <v>332</v>
      </c>
      <c r="R12" s="35">
        <v>310</v>
      </c>
      <c r="S12" s="35">
        <v>1924487</v>
      </c>
      <c r="T12" s="35">
        <v>7960</v>
      </c>
      <c r="U12" s="35">
        <v>316770</v>
      </c>
      <c r="V12" s="33" t="s">
        <v>530</v>
      </c>
    </row>
    <row r="13" spans="1:22" ht="18" customHeight="1">
      <c r="A13" s="22"/>
      <c r="B13" s="23" t="s">
        <v>210</v>
      </c>
      <c r="C13" s="245">
        <v>21</v>
      </c>
      <c r="D13" s="167">
        <v>15</v>
      </c>
      <c r="E13" s="167">
        <v>6</v>
      </c>
      <c r="F13" s="167">
        <v>8</v>
      </c>
      <c r="G13" s="167">
        <v>6</v>
      </c>
      <c r="H13" s="167">
        <v>5</v>
      </c>
      <c r="I13" s="167">
        <v>1</v>
      </c>
      <c r="J13" s="33" t="s">
        <v>530</v>
      </c>
      <c r="K13" s="33" t="s">
        <v>530</v>
      </c>
      <c r="L13" s="166">
        <v>1</v>
      </c>
      <c r="M13" s="33" t="s">
        <v>530</v>
      </c>
      <c r="N13" s="247">
        <v>148</v>
      </c>
      <c r="O13" s="35">
        <v>3</v>
      </c>
      <c r="P13" s="35">
        <v>4</v>
      </c>
      <c r="Q13" s="35">
        <v>68</v>
      </c>
      <c r="R13" s="35">
        <v>73</v>
      </c>
      <c r="S13" s="35">
        <v>755025</v>
      </c>
      <c r="T13" s="33" t="s">
        <v>530</v>
      </c>
      <c r="U13" s="35">
        <v>76358</v>
      </c>
      <c r="V13" s="33" t="s">
        <v>530</v>
      </c>
    </row>
    <row r="14" spans="1:22" ht="18" customHeight="1">
      <c r="A14" s="22"/>
      <c r="B14" s="23" t="s">
        <v>211</v>
      </c>
      <c r="C14" s="245">
        <v>17</v>
      </c>
      <c r="D14" s="167">
        <v>11</v>
      </c>
      <c r="E14" s="167">
        <v>6</v>
      </c>
      <c r="F14" s="167">
        <v>6</v>
      </c>
      <c r="G14" s="167">
        <v>3</v>
      </c>
      <c r="H14" s="167">
        <v>4</v>
      </c>
      <c r="I14" s="167">
        <v>4</v>
      </c>
      <c r="J14" s="33" t="s">
        <v>530</v>
      </c>
      <c r="K14" s="33" t="s">
        <v>530</v>
      </c>
      <c r="L14" s="33" t="s">
        <v>530</v>
      </c>
      <c r="M14" s="33" t="s">
        <v>530</v>
      </c>
      <c r="N14" s="247">
        <v>107</v>
      </c>
      <c r="O14" s="35">
        <v>6</v>
      </c>
      <c r="P14" s="35">
        <v>3</v>
      </c>
      <c r="Q14" s="35">
        <v>53</v>
      </c>
      <c r="R14" s="35">
        <v>45</v>
      </c>
      <c r="S14" s="35">
        <v>483860</v>
      </c>
      <c r="T14" s="35">
        <v>1681</v>
      </c>
      <c r="U14" s="35">
        <v>50708</v>
      </c>
      <c r="V14" s="33" t="s">
        <v>530</v>
      </c>
    </row>
    <row r="15" spans="1:22" ht="18" customHeight="1">
      <c r="A15" s="22"/>
      <c r="B15" s="23" t="s">
        <v>212</v>
      </c>
      <c r="C15" s="245">
        <v>22</v>
      </c>
      <c r="D15" s="167">
        <v>18</v>
      </c>
      <c r="E15" s="167">
        <v>4</v>
      </c>
      <c r="F15" s="167">
        <v>4</v>
      </c>
      <c r="G15" s="167">
        <v>5</v>
      </c>
      <c r="H15" s="167">
        <v>8</v>
      </c>
      <c r="I15" s="167">
        <v>4</v>
      </c>
      <c r="J15" s="166">
        <v>1</v>
      </c>
      <c r="K15" s="33" t="s">
        <v>530</v>
      </c>
      <c r="L15" s="33" t="s">
        <v>530</v>
      </c>
      <c r="M15" s="33" t="s">
        <v>530</v>
      </c>
      <c r="N15" s="247">
        <v>156</v>
      </c>
      <c r="O15" s="35">
        <v>3</v>
      </c>
      <c r="P15" s="35">
        <v>3</v>
      </c>
      <c r="Q15" s="35">
        <v>76</v>
      </c>
      <c r="R15" s="35">
        <v>74</v>
      </c>
      <c r="S15" s="35">
        <v>600498</v>
      </c>
      <c r="T15" s="35">
        <v>575</v>
      </c>
      <c r="U15" s="35">
        <v>84974</v>
      </c>
      <c r="V15" s="33" t="s">
        <v>530</v>
      </c>
    </row>
    <row r="16" spans="1:22" ht="18" customHeight="1">
      <c r="A16" s="22"/>
      <c r="B16" s="23" t="s">
        <v>213</v>
      </c>
      <c r="C16" s="245">
        <v>8</v>
      </c>
      <c r="D16" s="167">
        <v>4</v>
      </c>
      <c r="E16" s="167">
        <v>4</v>
      </c>
      <c r="F16" s="167">
        <v>5</v>
      </c>
      <c r="G16" s="33" t="s">
        <v>530</v>
      </c>
      <c r="H16" s="167">
        <v>2</v>
      </c>
      <c r="I16" s="167">
        <v>1</v>
      </c>
      <c r="J16" s="33" t="s">
        <v>530</v>
      </c>
      <c r="K16" s="33" t="s">
        <v>530</v>
      </c>
      <c r="L16" s="33" t="s">
        <v>530</v>
      </c>
      <c r="M16" s="33" t="s">
        <v>530</v>
      </c>
      <c r="N16" s="247">
        <v>38</v>
      </c>
      <c r="O16" s="35">
        <v>4</v>
      </c>
      <c r="P16" s="35">
        <v>3</v>
      </c>
      <c r="Q16" s="35">
        <v>18</v>
      </c>
      <c r="R16" s="35">
        <v>13</v>
      </c>
      <c r="S16" s="35">
        <v>94934</v>
      </c>
      <c r="T16" s="33" t="s">
        <v>530</v>
      </c>
      <c r="U16" s="35">
        <v>20284</v>
      </c>
      <c r="V16" s="33" t="s">
        <v>530</v>
      </c>
    </row>
    <row r="17" spans="1:22" ht="18" customHeight="1">
      <c r="A17" s="22"/>
      <c r="B17" s="23" t="s">
        <v>214</v>
      </c>
      <c r="C17" s="245">
        <v>10</v>
      </c>
      <c r="D17" s="167">
        <v>5</v>
      </c>
      <c r="E17" s="167">
        <v>5</v>
      </c>
      <c r="F17" s="167">
        <v>4</v>
      </c>
      <c r="G17" s="167">
        <v>3</v>
      </c>
      <c r="H17" s="167">
        <v>3</v>
      </c>
      <c r="I17" s="33" t="s">
        <v>530</v>
      </c>
      <c r="J17" s="33" t="s">
        <v>530</v>
      </c>
      <c r="K17" s="33" t="s">
        <v>530</v>
      </c>
      <c r="L17" s="33" t="s">
        <v>530</v>
      </c>
      <c r="M17" s="33" t="s">
        <v>530</v>
      </c>
      <c r="N17" s="247">
        <v>42</v>
      </c>
      <c r="O17" s="35">
        <v>5</v>
      </c>
      <c r="P17" s="35">
        <v>3</v>
      </c>
      <c r="Q17" s="35">
        <v>17</v>
      </c>
      <c r="R17" s="35">
        <v>17</v>
      </c>
      <c r="S17" s="35">
        <v>98030</v>
      </c>
      <c r="T17" s="33" t="s">
        <v>530</v>
      </c>
      <c r="U17" s="35">
        <v>12514</v>
      </c>
      <c r="V17" s="33" t="s">
        <v>530</v>
      </c>
    </row>
    <row r="18" spans="1:22" ht="18" customHeight="1">
      <c r="A18" s="22"/>
      <c r="B18" s="23" t="s">
        <v>304</v>
      </c>
      <c r="C18" s="245">
        <v>103</v>
      </c>
      <c r="D18" s="167">
        <v>73</v>
      </c>
      <c r="E18" s="167">
        <v>30</v>
      </c>
      <c r="F18" s="167">
        <v>19</v>
      </c>
      <c r="G18" s="167">
        <v>26</v>
      </c>
      <c r="H18" s="167">
        <v>28</v>
      </c>
      <c r="I18" s="167">
        <v>20</v>
      </c>
      <c r="J18" s="166">
        <v>2</v>
      </c>
      <c r="K18" s="166">
        <v>4</v>
      </c>
      <c r="L18" s="166">
        <v>2</v>
      </c>
      <c r="M18" s="166">
        <v>2</v>
      </c>
      <c r="N18" s="247">
        <v>1148</v>
      </c>
      <c r="O18" s="156">
        <v>29</v>
      </c>
      <c r="P18" s="35">
        <v>17</v>
      </c>
      <c r="Q18" s="156">
        <v>630</v>
      </c>
      <c r="R18" s="156">
        <v>472</v>
      </c>
      <c r="S18" s="157">
        <v>4801216</v>
      </c>
      <c r="T18" s="157">
        <v>10496</v>
      </c>
      <c r="U18" s="157">
        <v>832986</v>
      </c>
      <c r="V18" s="33" t="s">
        <v>530</v>
      </c>
    </row>
    <row r="19" spans="1:22" ht="18" customHeight="1">
      <c r="A19" s="22"/>
      <c r="B19" s="24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20"/>
      <c r="O19" s="30"/>
      <c r="P19" s="30"/>
      <c r="Q19" s="30"/>
      <c r="R19" s="30"/>
      <c r="S19" s="30"/>
      <c r="T19" s="30"/>
      <c r="U19" s="30"/>
      <c r="V19" s="92"/>
    </row>
    <row r="20" spans="1:22" s="268" customFormat="1" ht="18" customHeight="1">
      <c r="A20" s="397" t="s">
        <v>215</v>
      </c>
      <c r="B20" s="398"/>
      <c r="C20" s="342">
        <f>SUM(C21:C27)</f>
        <v>373</v>
      </c>
      <c r="D20" s="342">
        <f aca="true" t="shared" si="2" ref="D20:U20">SUM(D21:D27)</f>
        <v>254</v>
      </c>
      <c r="E20" s="342">
        <f t="shared" si="2"/>
        <v>119</v>
      </c>
      <c r="F20" s="342">
        <f t="shared" si="2"/>
        <v>78</v>
      </c>
      <c r="G20" s="342">
        <f t="shared" si="2"/>
        <v>90</v>
      </c>
      <c r="H20" s="342">
        <f t="shared" si="2"/>
        <v>103</v>
      </c>
      <c r="I20" s="342">
        <f t="shared" si="2"/>
        <v>52</v>
      </c>
      <c r="J20" s="342">
        <f t="shared" si="2"/>
        <v>16</v>
      </c>
      <c r="K20" s="342">
        <f t="shared" si="2"/>
        <v>24</v>
      </c>
      <c r="L20" s="342">
        <f t="shared" si="2"/>
        <v>5</v>
      </c>
      <c r="M20" s="342">
        <f t="shared" si="2"/>
        <v>5</v>
      </c>
      <c r="N20" s="286">
        <f t="shared" si="2"/>
        <v>4169</v>
      </c>
      <c r="O20" s="286">
        <f t="shared" si="2"/>
        <v>122</v>
      </c>
      <c r="P20" s="286">
        <f t="shared" si="2"/>
        <v>85</v>
      </c>
      <c r="Q20" s="286">
        <f t="shared" si="2"/>
        <v>2661</v>
      </c>
      <c r="R20" s="286">
        <f t="shared" si="2"/>
        <v>1301</v>
      </c>
      <c r="S20" s="286">
        <f t="shared" si="2"/>
        <v>47934663</v>
      </c>
      <c r="T20" s="286">
        <f t="shared" si="2"/>
        <v>394104</v>
      </c>
      <c r="U20" s="286">
        <f t="shared" si="2"/>
        <v>661787</v>
      </c>
      <c r="V20" s="288" t="s">
        <v>549</v>
      </c>
    </row>
    <row r="21" spans="1:22" ht="18" customHeight="1">
      <c r="A21" s="22"/>
      <c r="B21" s="23" t="s">
        <v>216</v>
      </c>
      <c r="C21" s="245">
        <v>17</v>
      </c>
      <c r="D21" s="166">
        <v>14</v>
      </c>
      <c r="E21" s="166">
        <v>3</v>
      </c>
      <c r="F21" s="166">
        <v>6</v>
      </c>
      <c r="G21" s="166">
        <v>3</v>
      </c>
      <c r="H21" s="166">
        <v>5</v>
      </c>
      <c r="I21" s="166">
        <v>1</v>
      </c>
      <c r="J21" s="33" t="s">
        <v>530</v>
      </c>
      <c r="K21" s="33" t="s">
        <v>530</v>
      </c>
      <c r="L21" s="33" t="s">
        <v>530</v>
      </c>
      <c r="M21" s="166">
        <v>2</v>
      </c>
      <c r="N21" s="247">
        <v>388</v>
      </c>
      <c r="O21" s="30">
        <v>3</v>
      </c>
      <c r="P21" s="30">
        <v>2</v>
      </c>
      <c r="Q21" s="30">
        <v>279</v>
      </c>
      <c r="R21" s="30">
        <v>104</v>
      </c>
      <c r="S21" s="30">
        <v>9182485</v>
      </c>
      <c r="T21" s="30">
        <v>152607</v>
      </c>
      <c r="U21" s="30">
        <v>169141</v>
      </c>
      <c r="V21" s="33" t="s">
        <v>530</v>
      </c>
    </row>
    <row r="22" spans="1:22" ht="18" customHeight="1">
      <c r="A22" s="22"/>
      <c r="B22" s="23" t="s">
        <v>217</v>
      </c>
      <c r="C22" s="245">
        <v>5</v>
      </c>
      <c r="D22" s="166">
        <v>2</v>
      </c>
      <c r="E22" s="166">
        <v>3</v>
      </c>
      <c r="F22" s="166">
        <v>2</v>
      </c>
      <c r="G22" s="166">
        <v>1</v>
      </c>
      <c r="H22" s="166">
        <v>2</v>
      </c>
      <c r="I22" s="33" t="s">
        <v>530</v>
      </c>
      <c r="J22" s="33" t="s">
        <v>530</v>
      </c>
      <c r="K22" s="33" t="s">
        <v>530</v>
      </c>
      <c r="L22" s="33" t="s">
        <v>530</v>
      </c>
      <c r="M22" s="33" t="s">
        <v>530</v>
      </c>
      <c r="N22" s="247">
        <v>22</v>
      </c>
      <c r="O22" s="30">
        <v>3</v>
      </c>
      <c r="P22" s="30">
        <v>1</v>
      </c>
      <c r="Q22" s="30">
        <v>11</v>
      </c>
      <c r="R22" s="30">
        <v>7</v>
      </c>
      <c r="S22" s="30">
        <v>101350</v>
      </c>
      <c r="T22" s="33" t="s">
        <v>530</v>
      </c>
      <c r="U22" s="30">
        <v>4199</v>
      </c>
      <c r="V22" s="33" t="s">
        <v>530</v>
      </c>
    </row>
    <row r="23" spans="1:22" ht="18" customHeight="1">
      <c r="A23" s="22"/>
      <c r="B23" s="23" t="s">
        <v>218</v>
      </c>
      <c r="C23" s="245">
        <v>58</v>
      </c>
      <c r="D23" s="166">
        <v>44</v>
      </c>
      <c r="E23" s="166">
        <v>14</v>
      </c>
      <c r="F23" s="166">
        <v>9</v>
      </c>
      <c r="G23" s="166">
        <v>11</v>
      </c>
      <c r="H23" s="166">
        <v>20</v>
      </c>
      <c r="I23" s="166">
        <v>9</v>
      </c>
      <c r="J23" s="166">
        <v>2</v>
      </c>
      <c r="K23" s="170">
        <v>5</v>
      </c>
      <c r="L23" s="166">
        <v>1</v>
      </c>
      <c r="M23" s="166">
        <v>1</v>
      </c>
      <c r="N23" s="247">
        <v>789</v>
      </c>
      <c r="O23" s="30">
        <v>14</v>
      </c>
      <c r="P23" s="30">
        <v>14</v>
      </c>
      <c r="Q23" s="30">
        <v>464</v>
      </c>
      <c r="R23" s="30">
        <v>297</v>
      </c>
      <c r="S23" s="30">
        <v>7616647</v>
      </c>
      <c r="T23" s="30">
        <v>6390</v>
      </c>
      <c r="U23" s="30">
        <v>23613</v>
      </c>
      <c r="V23" s="33" t="s">
        <v>530</v>
      </c>
    </row>
    <row r="24" spans="1:22" ht="18" customHeight="1">
      <c r="A24" s="22"/>
      <c r="B24" s="23" t="s">
        <v>219</v>
      </c>
      <c r="C24" s="245">
        <v>19</v>
      </c>
      <c r="D24" s="166">
        <v>13</v>
      </c>
      <c r="E24" s="166">
        <v>6</v>
      </c>
      <c r="F24" s="166">
        <v>4</v>
      </c>
      <c r="G24" s="166">
        <v>3</v>
      </c>
      <c r="H24" s="166">
        <v>6</v>
      </c>
      <c r="I24" s="166">
        <v>6</v>
      </c>
      <c r="J24" s="33" t="s">
        <v>530</v>
      </c>
      <c r="K24" s="33" t="s">
        <v>530</v>
      </c>
      <c r="L24" s="33" t="s">
        <v>530</v>
      </c>
      <c r="M24" s="33" t="s">
        <v>530</v>
      </c>
      <c r="N24" s="247">
        <v>129</v>
      </c>
      <c r="O24" s="30">
        <v>6</v>
      </c>
      <c r="P24" s="30">
        <v>4</v>
      </c>
      <c r="Q24" s="30">
        <v>77</v>
      </c>
      <c r="R24" s="30">
        <v>42</v>
      </c>
      <c r="S24" s="30">
        <v>919547</v>
      </c>
      <c r="T24" s="30">
        <v>82201</v>
      </c>
      <c r="U24" s="30">
        <v>8430</v>
      </c>
      <c r="V24" s="33" t="s">
        <v>530</v>
      </c>
    </row>
    <row r="25" spans="1:22" ht="18" customHeight="1">
      <c r="A25" s="22"/>
      <c r="B25" s="23" t="s">
        <v>220</v>
      </c>
      <c r="C25" s="245">
        <v>90</v>
      </c>
      <c r="D25" s="166">
        <v>53</v>
      </c>
      <c r="E25" s="166">
        <v>37</v>
      </c>
      <c r="F25" s="166">
        <v>20</v>
      </c>
      <c r="G25" s="166">
        <v>26</v>
      </c>
      <c r="H25" s="166">
        <v>25</v>
      </c>
      <c r="I25" s="166">
        <v>11</v>
      </c>
      <c r="J25" s="166">
        <v>3</v>
      </c>
      <c r="K25" s="170">
        <v>3</v>
      </c>
      <c r="L25" s="166">
        <v>2</v>
      </c>
      <c r="M25" s="33" t="s">
        <v>530</v>
      </c>
      <c r="N25" s="247">
        <v>754</v>
      </c>
      <c r="O25" s="30">
        <v>39</v>
      </c>
      <c r="P25" s="30">
        <v>29</v>
      </c>
      <c r="Q25" s="30">
        <v>455</v>
      </c>
      <c r="R25" s="30">
        <v>231</v>
      </c>
      <c r="S25" s="30">
        <v>4518644</v>
      </c>
      <c r="T25" s="30">
        <v>5112</v>
      </c>
      <c r="U25" s="30">
        <v>70119</v>
      </c>
      <c r="V25" s="33" t="s">
        <v>530</v>
      </c>
    </row>
    <row r="26" spans="1:22" ht="18" customHeight="1">
      <c r="A26" s="22"/>
      <c r="B26" s="23" t="s">
        <v>221</v>
      </c>
      <c r="C26" s="245">
        <v>143</v>
      </c>
      <c r="D26" s="166">
        <v>100</v>
      </c>
      <c r="E26" s="166">
        <v>43</v>
      </c>
      <c r="F26" s="166">
        <v>26</v>
      </c>
      <c r="G26" s="166">
        <v>32</v>
      </c>
      <c r="H26" s="166">
        <v>37</v>
      </c>
      <c r="I26" s="166">
        <v>20</v>
      </c>
      <c r="J26" s="166">
        <v>11</v>
      </c>
      <c r="K26" s="170">
        <v>13</v>
      </c>
      <c r="L26" s="166">
        <v>2</v>
      </c>
      <c r="M26" s="166">
        <v>2</v>
      </c>
      <c r="N26" s="247">
        <v>1788</v>
      </c>
      <c r="O26" s="30">
        <v>41</v>
      </c>
      <c r="P26" s="30">
        <v>26</v>
      </c>
      <c r="Q26" s="30">
        <v>1243</v>
      </c>
      <c r="R26" s="30">
        <v>478</v>
      </c>
      <c r="S26" s="30">
        <v>23233835</v>
      </c>
      <c r="T26" s="30">
        <v>141604</v>
      </c>
      <c r="U26" s="30">
        <v>349987</v>
      </c>
      <c r="V26" s="33" t="s">
        <v>530</v>
      </c>
    </row>
    <row r="27" spans="1:22" ht="18" customHeight="1">
      <c r="A27" s="22"/>
      <c r="B27" s="23" t="s">
        <v>501</v>
      </c>
      <c r="C27" s="245">
        <v>41</v>
      </c>
      <c r="D27" s="166">
        <v>28</v>
      </c>
      <c r="E27" s="166">
        <v>13</v>
      </c>
      <c r="F27" s="166">
        <v>11</v>
      </c>
      <c r="G27" s="166">
        <v>14</v>
      </c>
      <c r="H27" s="166">
        <v>8</v>
      </c>
      <c r="I27" s="166">
        <v>5</v>
      </c>
      <c r="J27" s="33" t="s">
        <v>530</v>
      </c>
      <c r="K27" s="166">
        <v>3</v>
      </c>
      <c r="L27" s="33" t="s">
        <v>530</v>
      </c>
      <c r="M27" s="33" t="s">
        <v>530</v>
      </c>
      <c r="N27" s="247">
        <v>299</v>
      </c>
      <c r="O27" s="30">
        <v>16</v>
      </c>
      <c r="P27" s="30">
        <v>9</v>
      </c>
      <c r="Q27" s="30">
        <v>132</v>
      </c>
      <c r="R27" s="30">
        <v>142</v>
      </c>
      <c r="S27" s="30">
        <v>2362155</v>
      </c>
      <c r="T27" s="30">
        <v>6190</v>
      </c>
      <c r="U27" s="30">
        <v>36298</v>
      </c>
      <c r="V27" s="33" t="s">
        <v>530</v>
      </c>
    </row>
    <row r="28" spans="1:22" ht="18" customHeight="1">
      <c r="A28" s="22"/>
      <c r="B28" s="23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20"/>
      <c r="O28" s="30"/>
      <c r="P28" s="30"/>
      <c r="Q28" s="30"/>
      <c r="R28" s="30"/>
      <c r="S28" s="30"/>
      <c r="T28" s="30"/>
      <c r="U28" s="30"/>
      <c r="V28" s="92"/>
    </row>
    <row r="29" spans="1:22" s="268" customFormat="1" ht="18" customHeight="1">
      <c r="A29" s="397" t="s">
        <v>222</v>
      </c>
      <c r="B29" s="398"/>
      <c r="C29" s="342">
        <f>SUM(C30:C38)</f>
        <v>671</v>
      </c>
      <c r="D29" s="342">
        <f aca="true" t="shared" si="3" ref="D29:L29">SUM(D30:D38)</f>
        <v>480</v>
      </c>
      <c r="E29" s="342">
        <f t="shared" si="3"/>
        <v>191</v>
      </c>
      <c r="F29" s="342">
        <f t="shared" si="3"/>
        <v>141</v>
      </c>
      <c r="G29" s="342">
        <f t="shared" si="3"/>
        <v>171</v>
      </c>
      <c r="H29" s="342">
        <f t="shared" si="3"/>
        <v>160</v>
      </c>
      <c r="I29" s="342">
        <f t="shared" si="3"/>
        <v>124</v>
      </c>
      <c r="J29" s="342">
        <f t="shared" si="3"/>
        <v>35</v>
      </c>
      <c r="K29" s="342">
        <f t="shared" si="3"/>
        <v>32</v>
      </c>
      <c r="L29" s="342">
        <f t="shared" si="3"/>
        <v>8</v>
      </c>
      <c r="M29" s="343" t="s">
        <v>549</v>
      </c>
      <c r="N29" s="286">
        <f aca="true" t="shared" si="4" ref="N29:U29">SUM(N30:N38)</f>
        <v>6082</v>
      </c>
      <c r="O29" s="286">
        <f t="shared" si="4"/>
        <v>218</v>
      </c>
      <c r="P29" s="286">
        <f t="shared" si="4"/>
        <v>138</v>
      </c>
      <c r="Q29" s="286">
        <f t="shared" si="4"/>
        <v>3883</v>
      </c>
      <c r="R29" s="286">
        <f t="shared" si="4"/>
        <v>1843</v>
      </c>
      <c r="S29" s="286">
        <f t="shared" si="4"/>
        <v>61804658</v>
      </c>
      <c r="T29" s="286">
        <f t="shared" si="4"/>
        <v>114051</v>
      </c>
      <c r="U29" s="286">
        <f t="shared" si="4"/>
        <v>1129820</v>
      </c>
      <c r="V29" s="288" t="s">
        <v>549</v>
      </c>
    </row>
    <row r="30" spans="1:22" ht="18" customHeight="1">
      <c r="A30" s="22"/>
      <c r="B30" s="23" t="s">
        <v>223</v>
      </c>
      <c r="C30" s="245">
        <v>8</v>
      </c>
      <c r="D30" s="166">
        <v>8</v>
      </c>
      <c r="E30" s="33" t="s">
        <v>530</v>
      </c>
      <c r="F30" s="166">
        <v>1</v>
      </c>
      <c r="G30" s="33" t="s">
        <v>530</v>
      </c>
      <c r="H30" s="33" t="s">
        <v>530</v>
      </c>
      <c r="I30" s="166">
        <v>5</v>
      </c>
      <c r="J30" s="166">
        <v>1</v>
      </c>
      <c r="K30" s="166">
        <v>1</v>
      </c>
      <c r="L30" s="33" t="s">
        <v>530</v>
      </c>
      <c r="M30" s="33" t="s">
        <v>530</v>
      </c>
      <c r="N30" s="247">
        <v>145</v>
      </c>
      <c r="O30" s="33" t="s">
        <v>530</v>
      </c>
      <c r="P30" s="33" t="s">
        <v>530</v>
      </c>
      <c r="Q30" s="30">
        <v>111</v>
      </c>
      <c r="R30" s="30">
        <v>34</v>
      </c>
      <c r="S30" s="30">
        <v>4975608</v>
      </c>
      <c r="T30" s="30">
        <v>13011</v>
      </c>
      <c r="U30" s="30">
        <v>34416</v>
      </c>
      <c r="V30" s="33" t="s">
        <v>530</v>
      </c>
    </row>
    <row r="31" spans="1:22" ht="18" customHeight="1">
      <c r="A31" s="25"/>
      <c r="B31" s="23" t="s">
        <v>224</v>
      </c>
      <c r="C31" s="245">
        <v>21</v>
      </c>
      <c r="D31" s="166">
        <v>11</v>
      </c>
      <c r="E31" s="166">
        <v>10</v>
      </c>
      <c r="F31" s="166">
        <v>14</v>
      </c>
      <c r="G31" s="166">
        <v>1</v>
      </c>
      <c r="H31" s="166">
        <v>3</v>
      </c>
      <c r="I31" s="166">
        <v>3</v>
      </c>
      <c r="J31" s="33" t="s">
        <v>530</v>
      </c>
      <c r="K31" s="33" t="s">
        <v>530</v>
      </c>
      <c r="L31" s="33" t="s">
        <v>530</v>
      </c>
      <c r="M31" s="33" t="s">
        <v>530</v>
      </c>
      <c r="N31" s="247">
        <v>98</v>
      </c>
      <c r="O31" s="34">
        <v>10</v>
      </c>
      <c r="P31" s="34">
        <v>8</v>
      </c>
      <c r="Q31" s="34">
        <v>59</v>
      </c>
      <c r="R31" s="34">
        <v>21</v>
      </c>
      <c r="S31" s="35">
        <v>470570</v>
      </c>
      <c r="T31" s="35">
        <v>320</v>
      </c>
      <c r="U31" s="35">
        <v>13647</v>
      </c>
      <c r="V31" s="33" t="s">
        <v>530</v>
      </c>
    </row>
    <row r="32" spans="1:22" ht="18" customHeight="1">
      <c r="A32" s="25"/>
      <c r="B32" s="23" t="s">
        <v>225</v>
      </c>
      <c r="C32" s="245">
        <v>77</v>
      </c>
      <c r="D32" s="166">
        <v>60</v>
      </c>
      <c r="E32" s="166">
        <v>17</v>
      </c>
      <c r="F32" s="166">
        <v>10</v>
      </c>
      <c r="G32" s="166">
        <v>13</v>
      </c>
      <c r="H32" s="166">
        <v>26</v>
      </c>
      <c r="I32" s="166">
        <v>16</v>
      </c>
      <c r="J32" s="166">
        <v>6</v>
      </c>
      <c r="K32" s="166">
        <v>6</v>
      </c>
      <c r="L32" s="33" t="s">
        <v>530</v>
      </c>
      <c r="M32" s="33" t="s">
        <v>530</v>
      </c>
      <c r="N32" s="247">
        <v>825</v>
      </c>
      <c r="O32" s="34">
        <v>19</v>
      </c>
      <c r="P32" s="36">
        <v>14</v>
      </c>
      <c r="Q32" s="34">
        <v>569</v>
      </c>
      <c r="R32" s="36">
        <v>223</v>
      </c>
      <c r="S32" s="35">
        <v>17873146</v>
      </c>
      <c r="T32" s="36">
        <v>17066</v>
      </c>
      <c r="U32" s="36">
        <v>307721</v>
      </c>
      <c r="V32" s="33" t="s">
        <v>530</v>
      </c>
    </row>
    <row r="33" spans="1:22" ht="18" customHeight="1">
      <c r="A33" s="22"/>
      <c r="B33" s="23" t="s">
        <v>226</v>
      </c>
      <c r="C33" s="245">
        <v>82</v>
      </c>
      <c r="D33" s="166">
        <v>63</v>
      </c>
      <c r="E33" s="166">
        <v>19</v>
      </c>
      <c r="F33" s="166">
        <v>14</v>
      </c>
      <c r="G33" s="166">
        <v>23</v>
      </c>
      <c r="H33" s="166">
        <v>19</v>
      </c>
      <c r="I33" s="166">
        <v>18</v>
      </c>
      <c r="J33" s="166">
        <v>7</v>
      </c>
      <c r="K33" s="166">
        <v>1</v>
      </c>
      <c r="L33" s="33" t="s">
        <v>530</v>
      </c>
      <c r="M33" s="33" t="s">
        <v>530</v>
      </c>
      <c r="N33" s="247">
        <v>671</v>
      </c>
      <c r="O33" s="34">
        <v>24</v>
      </c>
      <c r="P33" s="34">
        <v>12</v>
      </c>
      <c r="Q33" s="34">
        <v>377</v>
      </c>
      <c r="R33" s="34">
        <v>258</v>
      </c>
      <c r="S33" s="35">
        <v>5776932</v>
      </c>
      <c r="T33" s="35">
        <v>6519</v>
      </c>
      <c r="U33" s="35">
        <v>150618</v>
      </c>
      <c r="V33" s="33" t="s">
        <v>530</v>
      </c>
    </row>
    <row r="34" spans="1:22" ht="18" customHeight="1">
      <c r="A34" s="25"/>
      <c r="B34" s="23" t="s">
        <v>227</v>
      </c>
      <c r="C34" s="245">
        <v>9</v>
      </c>
      <c r="D34" s="166">
        <v>8</v>
      </c>
      <c r="E34" s="166">
        <v>1</v>
      </c>
      <c r="F34" s="166">
        <v>3</v>
      </c>
      <c r="G34" s="33" t="s">
        <v>530</v>
      </c>
      <c r="H34" s="166">
        <v>4</v>
      </c>
      <c r="I34" s="166">
        <v>1</v>
      </c>
      <c r="J34" s="166">
        <v>1</v>
      </c>
      <c r="K34" s="166" t="s">
        <v>339</v>
      </c>
      <c r="L34" s="33" t="s">
        <v>530</v>
      </c>
      <c r="M34" s="33" t="s">
        <v>530</v>
      </c>
      <c r="N34" s="247">
        <v>69</v>
      </c>
      <c r="O34" s="34">
        <v>1</v>
      </c>
      <c r="P34" s="34">
        <v>1</v>
      </c>
      <c r="Q34" s="34">
        <v>50</v>
      </c>
      <c r="R34" s="34">
        <v>17</v>
      </c>
      <c r="S34" s="35">
        <v>532745</v>
      </c>
      <c r="T34" s="35">
        <v>1500</v>
      </c>
      <c r="U34" s="35">
        <v>10450</v>
      </c>
      <c r="V34" s="33" t="s">
        <v>530</v>
      </c>
    </row>
    <row r="35" spans="1:22" ht="18" customHeight="1">
      <c r="A35" s="25"/>
      <c r="B35" s="23" t="s">
        <v>228</v>
      </c>
      <c r="C35" s="245">
        <v>109</v>
      </c>
      <c r="D35" s="166">
        <v>65</v>
      </c>
      <c r="E35" s="166">
        <v>44</v>
      </c>
      <c r="F35" s="166">
        <v>27</v>
      </c>
      <c r="G35" s="166">
        <v>36</v>
      </c>
      <c r="H35" s="166">
        <v>22</v>
      </c>
      <c r="I35" s="166">
        <v>12</v>
      </c>
      <c r="J35" s="166">
        <v>4</v>
      </c>
      <c r="K35" s="166">
        <v>6</v>
      </c>
      <c r="L35" s="166">
        <v>2</v>
      </c>
      <c r="M35" s="33" t="s">
        <v>530</v>
      </c>
      <c r="N35" s="247">
        <v>916</v>
      </c>
      <c r="O35" s="34">
        <v>47</v>
      </c>
      <c r="P35" s="36">
        <v>31</v>
      </c>
      <c r="Q35" s="34">
        <v>532</v>
      </c>
      <c r="R35" s="36">
        <v>306</v>
      </c>
      <c r="S35" s="35">
        <v>7886011</v>
      </c>
      <c r="T35" s="36">
        <v>4146</v>
      </c>
      <c r="U35" s="36">
        <v>105113</v>
      </c>
      <c r="V35" s="33" t="s">
        <v>530</v>
      </c>
    </row>
    <row r="36" spans="1:22" ht="18" customHeight="1">
      <c r="A36" s="25"/>
      <c r="B36" s="23" t="s">
        <v>229</v>
      </c>
      <c r="C36" s="245">
        <v>45</v>
      </c>
      <c r="D36" s="166">
        <v>39</v>
      </c>
      <c r="E36" s="166">
        <v>6</v>
      </c>
      <c r="F36" s="166">
        <v>6</v>
      </c>
      <c r="G36" s="166">
        <v>5</v>
      </c>
      <c r="H36" s="166">
        <v>16</v>
      </c>
      <c r="I36" s="166">
        <v>11</v>
      </c>
      <c r="J36" s="166">
        <v>2</v>
      </c>
      <c r="K36" s="166">
        <v>4</v>
      </c>
      <c r="L36" s="166">
        <v>1</v>
      </c>
      <c r="M36" s="33" t="s">
        <v>530</v>
      </c>
      <c r="N36" s="247">
        <v>533</v>
      </c>
      <c r="O36" s="34">
        <v>7</v>
      </c>
      <c r="P36" s="34">
        <v>5</v>
      </c>
      <c r="Q36" s="34">
        <v>442</v>
      </c>
      <c r="R36" s="34">
        <v>79</v>
      </c>
      <c r="S36" s="37">
        <v>3440725</v>
      </c>
      <c r="T36" s="34">
        <v>3383</v>
      </c>
      <c r="U36" s="38">
        <v>66197</v>
      </c>
      <c r="V36" s="33" t="s">
        <v>530</v>
      </c>
    </row>
    <row r="37" spans="1:22" ht="18" customHeight="1">
      <c r="A37" s="25"/>
      <c r="B37" s="23" t="s">
        <v>230</v>
      </c>
      <c r="C37" s="245">
        <v>29</v>
      </c>
      <c r="D37" s="166">
        <v>20</v>
      </c>
      <c r="E37" s="166">
        <v>9</v>
      </c>
      <c r="F37" s="166">
        <v>6</v>
      </c>
      <c r="G37" s="166">
        <v>8</v>
      </c>
      <c r="H37" s="166">
        <v>9</v>
      </c>
      <c r="I37" s="166">
        <v>6</v>
      </c>
      <c r="J37" s="33" t="s">
        <v>530</v>
      </c>
      <c r="K37" s="33" t="s">
        <v>530</v>
      </c>
      <c r="L37" s="33" t="s">
        <v>530</v>
      </c>
      <c r="M37" s="33" t="s">
        <v>530</v>
      </c>
      <c r="N37" s="247">
        <v>171</v>
      </c>
      <c r="O37" s="39">
        <v>10</v>
      </c>
      <c r="P37" s="39">
        <v>3</v>
      </c>
      <c r="Q37" s="39">
        <v>101</v>
      </c>
      <c r="R37" s="39">
        <v>57</v>
      </c>
      <c r="S37" s="39">
        <v>814940</v>
      </c>
      <c r="T37" s="39">
        <v>260</v>
      </c>
      <c r="U37" s="39">
        <v>27621</v>
      </c>
      <c r="V37" s="33" t="s">
        <v>530</v>
      </c>
    </row>
    <row r="38" spans="1:22" ht="18" customHeight="1">
      <c r="A38" s="25"/>
      <c r="B38" s="23" t="s">
        <v>231</v>
      </c>
      <c r="C38" s="245">
        <v>291</v>
      </c>
      <c r="D38" s="166">
        <v>206</v>
      </c>
      <c r="E38" s="166">
        <v>85</v>
      </c>
      <c r="F38" s="166">
        <v>60</v>
      </c>
      <c r="G38" s="166">
        <v>85</v>
      </c>
      <c r="H38" s="166">
        <v>61</v>
      </c>
      <c r="I38" s="166">
        <v>52</v>
      </c>
      <c r="J38" s="166">
        <v>14</v>
      </c>
      <c r="K38" s="166">
        <v>14</v>
      </c>
      <c r="L38" s="166">
        <v>5</v>
      </c>
      <c r="M38" s="33" t="s">
        <v>530</v>
      </c>
      <c r="N38" s="247">
        <v>2654</v>
      </c>
      <c r="O38" s="247">
        <v>100</v>
      </c>
      <c r="P38" s="247">
        <v>64</v>
      </c>
      <c r="Q38" s="247">
        <v>1642</v>
      </c>
      <c r="R38" s="247">
        <v>848</v>
      </c>
      <c r="S38" s="247">
        <v>20033981</v>
      </c>
      <c r="T38" s="247">
        <v>67846</v>
      </c>
      <c r="U38" s="324">
        <v>414037</v>
      </c>
      <c r="V38" s="33" t="s">
        <v>530</v>
      </c>
    </row>
    <row r="39" spans="1:21" ht="18" customHeight="1">
      <c r="A39" s="25"/>
      <c r="B39" s="24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20"/>
      <c r="O39" s="34"/>
      <c r="P39" s="34"/>
      <c r="Q39" s="34"/>
      <c r="R39" s="34"/>
      <c r="S39" s="34"/>
      <c r="T39" s="34"/>
      <c r="U39" s="34"/>
    </row>
    <row r="40" spans="1:22" s="268" customFormat="1" ht="18" customHeight="1">
      <c r="A40" s="397" t="s">
        <v>232</v>
      </c>
      <c r="B40" s="398"/>
      <c r="C40" s="342">
        <f>SUM(C41:C43)</f>
        <v>272</v>
      </c>
      <c r="D40" s="342">
        <f aca="true" t="shared" si="5" ref="D40:U40">SUM(D41:D43)</f>
        <v>179</v>
      </c>
      <c r="E40" s="342">
        <f t="shared" si="5"/>
        <v>93</v>
      </c>
      <c r="F40" s="342">
        <f t="shared" si="5"/>
        <v>86</v>
      </c>
      <c r="G40" s="342">
        <f t="shared" si="5"/>
        <v>46</v>
      </c>
      <c r="H40" s="342">
        <f t="shared" si="5"/>
        <v>50</v>
      </c>
      <c r="I40" s="342">
        <f t="shared" si="5"/>
        <v>50</v>
      </c>
      <c r="J40" s="342">
        <f t="shared" si="5"/>
        <v>22</v>
      </c>
      <c r="K40" s="342">
        <f t="shared" si="5"/>
        <v>8</v>
      </c>
      <c r="L40" s="342">
        <f t="shared" si="5"/>
        <v>6</v>
      </c>
      <c r="M40" s="342">
        <f t="shared" si="5"/>
        <v>4</v>
      </c>
      <c r="N40" s="286">
        <f t="shared" si="5"/>
        <v>3017</v>
      </c>
      <c r="O40" s="286">
        <f t="shared" si="5"/>
        <v>48</v>
      </c>
      <c r="P40" s="286">
        <f t="shared" si="5"/>
        <v>72</v>
      </c>
      <c r="Q40" s="286">
        <f t="shared" si="5"/>
        <v>1872</v>
      </c>
      <c r="R40" s="286">
        <f t="shared" si="5"/>
        <v>1025</v>
      </c>
      <c r="S40" s="286">
        <f t="shared" si="5"/>
        <v>19494373</v>
      </c>
      <c r="T40" s="286">
        <f t="shared" si="5"/>
        <v>108753</v>
      </c>
      <c r="U40" s="286">
        <f t="shared" si="5"/>
        <v>1252968</v>
      </c>
      <c r="V40" s="284" t="s">
        <v>537</v>
      </c>
    </row>
    <row r="41" spans="1:22" ht="18" customHeight="1">
      <c r="A41" s="25"/>
      <c r="B41" s="23" t="s">
        <v>233</v>
      </c>
      <c r="C41" s="245">
        <v>103</v>
      </c>
      <c r="D41" s="166">
        <v>91</v>
      </c>
      <c r="E41" s="166">
        <v>12</v>
      </c>
      <c r="F41" s="166">
        <v>5</v>
      </c>
      <c r="G41" s="166">
        <v>13</v>
      </c>
      <c r="H41" s="166">
        <v>23</v>
      </c>
      <c r="I41" s="166">
        <v>36</v>
      </c>
      <c r="J41" s="166">
        <v>17</v>
      </c>
      <c r="K41" s="166">
        <v>3</v>
      </c>
      <c r="L41" s="166">
        <v>4</v>
      </c>
      <c r="M41" s="166">
        <v>2</v>
      </c>
      <c r="N41" s="247">
        <v>1726</v>
      </c>
      <c r="O41" s="34">
        <v>9</v>
      </c>
      <c r="P41" s="34">
        <v>8</v>
      </c>
      <c r="Q41" s="34">
        <v>1342</v>
      </c>
      <c r="R41" s="34">
        <v>367</v>
      </c>
      <c r="S41" s="34">
        <v>12902178</v>
      </c>
      <c r="T41" s="34">
        <v>69495</v>
      </c>
      <c r="U41" s="34">
        <v>915202</v>
      </c>
      <c r="V41" s="33" t="s">
        <v>530</v>
      </c>
    </row>
    <row r="42" spans="1:22" ht="15" customHeight="1">
      <c r="A42" s="25"/>
      <c r="B42" s="23" t="s">
        <v>234</v>
      </c>
      <c r="C42" s="245">
        <v>14</v>
      </c>
      <c r="D42" s="166">
        <v>11</v>
      </c>
      <c r="E42" s="166">
        <v>3</v>
      </c>
      <c r="F42" s="166">
        <v>3</v>
      </c>
      <c r="G42" s="166">
        <v>2</v>
      </c>
      <c r="H42" s="166">
        <v>6</v>
      </c>
      <c r="I42" s="166">
        <v>2</v>
      </c>
      <c r="J42" s="166">
        <v>1</v>
      </c>
      <c r="K42" s="33" t="s">
        <v>530</v>
      </c>
      <c r="L42" s="33" t="s">
        <v>530</v>
      </c>
      <c r="M42" s="33" t="s">
        <v>530</v>
      </c>
      <c r="N42" s="247">
        <v>103</v>
      </c>
      <c r="O42" s="34">
        <v>3</v>
      </c>
      <c r="P42" s="34">
        <v>1</v>
      </c>
      <c r="Q42" s="34">
        <v>70</v>
      </c>
      <c r="R42" s="34">
        <v>29</v>
      </c>
      <c r="S42" s="34">
        <v>787747</v>
      </c>
      <c r="T42" s="34">
        <v>6829</v>
      </c>
      <c r="U42" s="34">
        <v>19985</v>
      </c>
      <c r="V42" s="33" t="s">
        <v>530</v>
      </c>
    </row>
    <row r="43" spans="1:22" ht="14.25">
      <c r="A43" s="9"/>
      <c r="B43" s="23" t="s">
        <v>235</v>
      </c>
      <c r="C43" s="245">
        <v>155</v>
      </c>
      <c r="D43" s="166">
        <v>77</v>
      </c>
      <c r="E43" s="166">
        <v>78</v>
      </c>
      <c r="F43" s="166">
        <v>78</v>
      </c>
      <c r="G43" s="166">
        <v>31</v>
      </c>
      <c r="H43" s="166">
        <v>21</v>
      </c>
      <c r="I43" s="166">
        <v>12</v>
      </c>
      <c r="J43" s="166">
        <v>4</v>
      </c>
      <c r="K43" s="166">
        <v>5</v>
      </c>
      <c r="L43" s="166">
        <v>2</v>
      </c>
      <c r="M43" s="168">
        <v>2</v>
      </c>
      <c r="N43" s="247">
        <v>1188</v>
      </c>
      <c r="O43" s="34">
        <v>36</v>
      </c>
      <c r="P43" s="34">
        <v>63</v>
      </c>
      <c r="Q43" s="34">
        <v>460</v>
      </c>
      <c r="R43" s="34">
        <v>629</v>
      </c>
      <c r="S43" s="34">
        <v>5804448</v>
      </c>
      <c r="T43" s="34">
        <v>32429</v>
      </c>
      <c r="U43" s="34">
        <v>317781</v>
      </c>
      <c r="V43" s="33" t="s">
        <v>530</v>
      </c>
    </row>
    <row r="44" spans="1:21" ht="14.25">
      <c r="A44" s="9"/>
      <c r="B44" s="23"/>
      <c r="C44" s="26"/>
      <c r="D44" s="167"/>
      <c r="E44" s="167"/>
      <c r="F44" s="167"/>
      <c r="G44" s="167"/>
      <c r="H44" s="167"/>
      <c r="I44" s="167"/>
      <c r="J44" s="167"/>
      <c r="K44" s="167"/>
      <c r="L44" s="167"/>
      <c r="M44" s="168"/>
      <c r="N44" s="20"/>
      <c r="O44" s="34"/>
      <c r="P44" s="34"/>
      <c r="Q44" s="34"/>
      <c r="R44" s="34"/>
      <c r="S44" s="34"/>
      <c r="T44" s="34"/>
      <c r="U44" s="34"/>
    </row>
    <row r="45" spans="1:22" s="268" customFormat="1" ht="14.25">
      <c r="A45" s="397" t="s">
        <v>236</v>
      </c>
      <c r="B45" s="401"/>
      <c r="C45" s="344">
        <f>SUM(C46:C51)</f>
        <v>471</v>
      </c>
      <c r="D45" s="342">
        <f aca="true" t="shared" si="6" ref="D45:L45">SUM(D46:D51)</f>
        <v>281</v>
      </c>
      <c r="E45" s="342">
        <f t="shared" si="6"/>
        <v>190</v>
      </c>
      <c r="F45" s="342">
        <f t="shared" si="6"/>
        <v>109</v>
      </c>
      <c r="G45" s="342">
        <f t="shared" si="6"/>
        <v>139</v>
      </c>
      <c r="H45" s="342">
        <f t="shared" si="6"/>
        <v>131</v>
      </c>
      <c r="I45" s="342">
        <f t="shared" si="6"/>
        <v>66</v>
      </c>
      <c r="J45" s="342">
        <f t="shared" si="6"/>
        <v>13</v>
      </c>
      <c r="K45" s="342">
        <f t="shared" si="6"/>
        <v>11</v>
      </c>
      <c r="L45" s="342">
        <f t="shared" si="6"/>
        <v>2</v>
      </c>
      <c r="M45" s="283" t="s">
        <v>549</v>
      </c>
      <c r="N45" s="286">
        <f aca="true" t="shared" si="7" ref="N45:U45">SUM(N46:N51)</f>
        <v>3254</v>
      </c>
      <c r="O45" s="286">
        <f t="shared" si="7"/>
        <v>216</v>
      </c>
      <c r="P45" s="286">
        <f t="shared" si="7"/>
        <v>116</v>
      </c>
      <c r="Q45" s="286">
        <f t="shared" si="7"/>
        <v>1689</v>
      </c>
      <c r="R45" s="286">
        <f t="shared" si="7"/>
        <v>1233</v>
      </c>
      <c r="S45" s="286">
        <f t="shared" si="7"/>
        <v>15174513</v>
      </c>
      <c r="T45" s="286">
        <f t="shared" si="7"/>
        <v>179663</v>
      </c>
      <c r="U45" s="286">
        <f t="shared" si="7"/>
        <v>1204225</v>
      </c>
      <c r="V45" s="284" t="s">
        <v>538</v>
      </c>
    </row>
    <row r="46" spans="1:22" ht="14.25">
      <c r="A46" s="22"/>
      <c r="B46" s="125" t="s">
        <v>237</v>
      </c>
      <c r="C46" s="246">
        <v>118</v>
      </c>
      <c r="D46" s="167">
        <v>93</v>
      </c>
      <c r="E46" s="167">
        <v>25</v>
      </c>
      <c r="F46" s="167">
        <v>25</v>
      </c>
      <c r="G46" s="167">
        <v>26</v>
      </c>
      <c r="H46" s="167">
        <v>44</v>
      </c>
      <c r="I46" s="167">
        <v>17</v>
      </c>
      <c r="J46" s="167">
        <v>4</v>
      </c>
      <c r="K46" s="167">
        <v>2</v>
      </c>
      <c r="L46" s="33" t="s">
        <v>530</v>
      </c>
      <c r="M46" s="33" t="s">
        <v>530</v>
      </c>
      <c r="N46" s="247">
        <v>793</v>
      </c>
      <c r="O46" s="34">
        <v>27</v>
      </c>
      <c r="P46" s="34">
        <v>13</v>
      </c>
      <c r="Q46" s="34">
        <v>544</v>
      </c>
      <c r="R46" s="34">
        <v>209</v>
      </c>
      <c r="S46" s="34">
        <v>4272280</v>
      </c>
      <c r="T46" s="34">
        <v>26835</v>
      </c>
      <c r="U46" s="34">
        <v>247621</v>
      </c>
      <c r="V46" s="33" t="s">
        <v>530</v>
      </c>
    </row>
    <row r="47" spans="1:22" ht="14.25">
      <c r="A47" s="25"/>
      <c r="B47" s="125" t="s">
        <v>238</v>
      </c>
      <c r="C47" s="246">
        <v>38</v>
      </c>
      <c r="D47" s="167">
        <v>27</v>
      </c>
      <c r="E47" s="167">
        <v>11</v>
      </c>
      <c r="F47" s="167">
        <v>9</v>
      </c>
      <c r="G47" s="167">
        <v>10</v>
      </c>
      <c r="H47" s="167">
        <v>5</v>
      </c>
      <c r="I47" s="167">
        <v>8</v>
      </c>
      <c r="J47" s="166">
        <v>4</v>
      </c>
      <c r="K47" s="166">
        <v>2</v>
      </c>
      <c r="L47" s="33" t="s">
        <v>530</v>
      </c>
      <c r="M47" s="33" t="s">
        <v>530</v>
      </c>
      <c r="N47" s="247">
        <v>382</v>
      </c>
      <c r="O47" s="34">
        <v>15</v>
      </c>
      <c r="P47" s="34">
        <v>11</v>
      </c>
      <c r="Q47" s="34">
        <v>217</v>
      </c>
      <c r="R47" s="34">
        <v>139</v>
      </c>
      <c r="S47" s="34">
        <v>1289502</v>
      </c>
      <c r="T47" s="34">
        <v>14550</v>
      </c>
      <c r="U47" s="34">
        <v>117117</v>
      </c>
      <c r="V47" s="33" t="s">
        <v>530</v>
      </c>
    </row>
    <row r="48" spans="1:22" ht="14.25">
      <c r="A48" s="25"/>
      <c r="B48" s="125" t="s">
        <v>239</v>
      </c>
      <c r="C48" s="246">
        <v>14</v>
      </c>
      <c r="D48" s="167">
        <v>4</v>
      </c>
      <c r="E48" s="167">
        <v>10</v>
      </c>
      <c r="F48" s="167">
        <v>7</v>
      </c>
      <c r="G48" s="167">
        <v>5</v>
      </c>
      <c r="H48" s="167">
        <v>1</v>
      </c>
      <c r="I48" s="167">
        <v>1</v>
      </c>
      <c r="J48" s="33" t="s">
        <v>530</v>
      </c>
      <c r="K48" s="33" t="s">
        <v>530</v>
      </c>
      <c r="L48" s="33" t="s">
        <v>530</v>
      </c>
      <c r="M48" s="33" t="s">
        <v>530</v>
      </c>
      <c r="N48" s="247">
        <v>42</v>
      </c>
      <c r="O48" s="34">
        <v>12</v>
      </c>
      <c r="P48" s="34">
        <v>3</v>
      </c>
      <c r="Q48" s="34">
        <v>13</v>
      </c>
      <c r="R48" s="34">
        <v>14</v>
      </c>
      <c r="S48" s="34">
        <v>126448</v>
      </c>
      <c r="T48" s="34">
        <v>2240</v>
      </c>
      <c r="U48" s="34">
        <v>17644</v>
      </c>
      <c r="V48" s="33" t="s">
        <v>530</v>
      </c>
    </row>
    <row r="49" spans="1:22" ht="14.25">
      <c r="A49" s="25"/>
      <c r="B49" s="125" t="s">
        <v>240</v>
      </c>
      <c r="C49" s="246">
        <v>29</v>
      </c>
      <c r="D49" s="167">
        <v>25</v>
      </c>
      <c r="E49" s="167">
        <v>4</v>
      </c>
      <c r="F49" s="167">
        <v>4</v>
      </c>
      <c r="G49" s="167">
        <v>8</v>
      </c>
      <c r="H49" s="167">
        <v>10</v>
      </c>
      <c r="I49" s="167">
        <v>3</v>
      </c>
      <c r="J49" s="166">
        <v>1</v>
      </c>
      <c r="K49" s="166">
        <v>2</v>
      </c>
      <c r="L49" s="166">
        <v>1</v>
      </c>
      <c r="M49" s="33" t="s">
        <v>530</v>
      </c>
      <c r="N49" s="247">
        <v>333</v>
      </c>
      <c r="O49" s="34">
        <v>3</v>
      </c>
      <c r="P49" s="34">
        <v>1</v>
      </c>
      <c r="Q49" s="34">
        <v>227</v>
      </c>
      <c r="R49" s="34">
        <v>102</v>
      </c>
      <c r="S49" s="34">
        <v>3750565</v>
      </c>
      <c r="T49" s="34">
        <v>68646</v>
      </c>
      <c r="U49" s="34">
        <v>104569</v>
      </c>
      <c r="V49" s="33" t="s">
        <v>530</v>
      </c>
    </row>
    <row r="50" spans="1:22" ht="14.25">
      <c r="A50" s="25"/>
      <c r="B50" s="125" t="s">
        <v>241</v>
      </c>
      <c r="C50" s="246">
        <v>145</v>
      </c>
      <c r="D50" s="167">
        <v>59</v>
      </c>
      <c r="E50" s="167">
        <v>86</v>
      </c>
      <c r="F50" s="167">
        <v>38</v>
      </c>
      <c r="G50" s="167">
        <v>55</v>
      </c>
      <c r="H50" s="167">
        <v>36</v>
      </c>
      <c r="I50" s="167">
        <v>14</v>
      </c>
      <c r="J50" s="166">
        <v>2</v>
      </c>
      <c r="K50" s="33" t="s">
        <v>530</v>
      </c>
      <c r="L50" s="33" t="s">
        <v>530</v>
      </c>
      <c r="M50" s="33" t="s">
        <v>530</v>
      </c>
      <c r="N50" s="247">
        <v>725</v>
      </c>
      <c r="O50" s="19">
        <v>94</v>
      </c>
      <c r="P50" s="19">
        <v>49</v>
      </c>
      <c r="Q50" s="19">
        <v>258</v>
      </c>
      <c r="R50" s="19">
        <v>324</v>
      </c>
      <c r="S50" s="80">
        <v>2014590</v>
      </c>
      <c r="T50" s="80">
        <v>57630</v>
      </c>
      <c r="U50" s="80">
        <v>358148</v>
      </c>
      <c r="V50" s="33" t="s">
        <v>530</v>
      </c>
    </row>
    <row r="51" spans="1:22" ht="14.25">
      <c r="A51" s="25"/>
      <c r="B51" s="125" t="s">
        <v>242</v>
      </c>
      <c r="C51" s="246">
        <v>127</v>
      </c>
      <c r="D51" s="167">
        <v>73</v>
      </c>
      <c r="E51" s="167">
        <v>54</v>
      </c>
      <c r="F51" s="167">
        <v>26</v>
      </c>
      <c r="G51" s="167">
        <v>35</v>
      </c>
      <c r="H51" s="167">
        <v>35</v>
      </c>
      <c r="I51" s="167">
        <v>23</v>
      </c>
      <c r="J51" s="167">
        <v>2</v>
      </c>
      <c r="K51" s="167">
        <v>5</v>
      </c>
      <c r="L51" s="167">
        <v>1</v>
      </c>
      <c r="M51" s="33" t="s">
        <v>530</v>
      </c>
      <c r="N51" s="247">
        <v>979</v>
      </c>
      <c r="O51" s="72">
        <v>65</v>
      </c>
      <c r="P51" s="72">
        <v>39</v>
      </c>
      <c r="Q51" s="72">
        <v>430</v>
      </c>
      <c r="R51" s="72">
        <v>445</v>
      </c>
      <c r="S51" s="65">
        <v>3721128</v>
      </c>
      <c r="T51" s="65">
        <v>9762</v>
      </c>
      <c r="U51" s="65">
        <v>359126</v>
      </c>
      <c r="V51" s="33" t="s">
        <v>530</v>
      </c>
    </row>
    <row r="52" spans="1:21" ht="14.25">
      <c r="A52" s="25"/>
      <c r="B52" s="125"/>
      <c r="C52" s="2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20"/>
      <c r="O52" s="72"/>
      <c r="P52" s="72"/>
      <c r="Q52" s="72"/>
      <c r="R52" s="72"/>
      <c r="S52" s="72"/>
      <c r="T52" s="72"/>
      <c r="U52" s="72"/>
    </row>
    <row r="53" spans="1:22" s="268" customFormat="1" ht="14.25">
      <c r="A53" s="397" t="s">
        <v>305</v>
      </c>
      <c r="B53" s="401"/>
      <c r="C53" s="344">
        <f>SUM(C54:C60)</f>
        <v>491</v>
      </c>
      <c r="D53" s="342">
        <f aca="true" t="shared" si="8" ref="D53:M53">SUM(D54:D60)</f>
        <v>348</v>
      </c>
      <c r="E53" s="342">
        <f t="shared" si="8"/>
        <v>143</v>
      </c>
      <c r="F53" s="342">
        <f t="shared" si="8"/>
        <v>98</v>
      </c>
      <c r="G53" s="342">
        <f t="shared" si="8"/>
        <v>161</v>
      </c>
      <c r="H53" s="342">
        <f t="shared" si="8"/>
        <v>129</v>
      </c>
      <c r="I53" s="342">
        <f t="shared" si="8"/>
        <v>70</v>
      </c>
      <c r="J53" s="342">
        <f t="shared" si="8"/>
        <v>17</v>
      </c>
      <c r="K53" s="342">
        <f t="shared" si="8"/>
        <v>13</v>
      </c>
      <c r="L53" s="342">
        <f t="shared" si="8"/>
        <v>2</v>
      </c>
      <c r="M53" s="342">
        <f t="shared" si="8"/>
        <v>1</v>
      </c>
      <c r="N53" s="285">
        <v>3650</v>
      </c>
      <c r="O53" s="286">
        <v>146</v>
      </c>
      <c r="P53" s="286">
        <v>94</v>
      </c>
      <c r="Q53" s="285">
        <v>2164</v>
      </c>
      <c r="R53" s="285">
        <v>1246</v>
      </c>
      <c r="S53" s="286">
        <v>21733710</v>
      </c>
      <c r="T53" s="287">
        <v>160546</v>
      </c>
      <c r="U53" s="286">
        <v>1377001</v>
      </c>
      <c r="V53" s="288" t="s">
        <v>549</v>
      </c>
    </row>
    <row r="54" spans="1:22" ht="14.25">
      <c r="A54" s="25"/>
      <c r="B54" s="125" t="s">
        <v>243</v>
      </c>
      <c r="C54" s="246">
        <v>118</v>
      </c>
      <c r="D54" s="166">
        <v>81</v>
      </c>
      <c r="E54" s="166">
        <v>37</v>
      </c>
      <c r="F54" s="166">
        <v>25</v>
      </c>
      <c r="G54" s="166">
        <v>33</v>
      </c>
      <c r="H54" s="166">
        <v>34</v>
      </c>
      <c r="I54" s="166">
        <v>20</v>
      </c>
      <c r="J54" s="166">
        <v>2</v>
      </c>
      <c r="K54" s="166">
        <v>3</v>
      </c>
      <c r="L54" s="166">
        <v>1</v>
      </c>
      <c r="M54" s="33" t="s">
        <v>530</v>
      </c>
      <c r="N54" s="34">
        <v>873</v>
      </c>
      <c r="O54" s="171">
        <v>37</v>
      </c>
      <c r="P54" s="171">
        <v>24</v>
      </c>
      <c r="Q54" s="171">
        <v>524</v>
      </c>
      <c r="R54" s="171">
        <v>288</v>
      </c>
      <c r="S54" s="171">
        <v>4407571</v>
      </c>
      <c r="T54" s="171">
        <v>40363</v>
      </c>
      <c r="U54" s="171">
        <v>441569</v>
      </c>
      <c r="V54" s="33" t="s">
        <v>530</v>
      </c>
    </row>
    <row r="55" spans="1:22" ht="14.25">
      <c r="A55" s="25"/>
      <c r="B55" s="125" t="s">
        <v>244</v>
      </c>
      <c r="C55" s="246">
        <v>44</v>
      </c>
      <c r="D55" s="166">
        <v>25</v>
      </c>
      <c r="E55" s="166">
        <v>19</v>
      </c>
      <c r="F55" s="166">
        <v>11</v>
      </c>
      <c r="G55" s="166">
        <v>15</v>
      </c>
      <c r="H55" s="166">
        <v>10</v>
      </c>
      <c r="I55" s="166">
        <v>6</v>
      </c>
      <c r="J55" s="166">
        <v>1</v>
      </c>
      <c r="K55" s="166">
        <v>1</v>
      </c>
      <c r="L55" s="33" t="s">
        <v>530</v>
      </c>
      <c r="M55" s="33" t="s">
        <v>530</v>
      </c>
      <c r="N55" s="34">
        <v>283</v>
      </c>
      <c r="O55" s="171">
        <v>20</v>
      </c>
      <c r="P55" s="171">
        <v>13</v>
      </c>
      <c r="Q55" s="171">
        <v>150</v>
      </c>
      <c r="R55" s="171">
        <v>100</v>
      </c>
      <c r="S55" s="171">
        <v>1149709</v>
      </c>
      <c r="T55" s="171">
        <v>42005</v>
      </c>
      <c r="U55" s="171">
        <v>100404</v>
      </c>
      <c r="V55" s="33" t="s">
        <v>530</v>
      </c>
    </row>
    <row r="56" spans="1:22" ht="14.25">
      <c r="A56" s="9"/>
      <c r="B56" s="125" t="s">
        <v>245</v>
      </c>
      <c r="C56" s="246">
        <v>2</v>
      </c>
      <c r="D56" s="166">
        <v>1</v>
      </c>
      <c r="E56" s="166">
        <v>1</v>
      </c>
      <c r="F56" s="33" t="s">
        <v>530</v>
      </c>
      <c r="G56" s="166">
        <v>2</v>
      </c>
      <c r="H56" s="33" t="s">
        <v>530</v>
      </c>
      <c r="I56" s="33" t="s">
        <v>530</v>
      </c>
      <c r="J56" s="33" t="s">
        <v>530</v>
      </c>
      <c r="K56" s="33" t="s">
        <v>530</v>
      </c>
      <c r="L56" s="33" t="s">
        <v>530</v>
      </c>
      <c r="M56" s="33" t="s">
        <v>530</v>
      </c>
      <c r="N56" s="172" t="s">
        <v>306</v>
      </c>
      <c r="O56" s="78" t="s">
        <v>394</v>
      </c>
      <c r="P56" s="78" t="s">
        <v>394</v>
      </c>
      <c r="Q56" s="171" t="s">
        <v>395</v>
      </c>
      <c r="R56" s="172" t="s">
        <v>306</v>
      </c>
      <c r="S56" s="173" t="s">
        <v>307</v>
      </c>
      <c r="T56" s="172" t="s">
        <v>306</v>
      </c>
      <c r="U56" s="173" t="s">
        <v>307</v>
      </c>
      <c r="V56" s="33" t="s">
        <v>530</v>
      </c>
    </row>
    <row r="57" spans="1:22" ht="14.25">
      <c r="A57" s="25"/>
      <c r="B57" s="125" t="s">
        <v>246</v>
      </c>
      <c r="C57" s="246">
        <v>17</v>
      </c>
      <c r="D57" s="166">
        <v>14</v>
      </c>
      <c r="E57" s="166">
        <v>3</v>
      </c>
      <c r="F57" s="166">
        <v>3</v>
      </c>
      <c r="G57" s="166">
        <v>4</v>
      </c>
      <c r="H57" s="166">
        <v>5</v>
      </c>
      <c r="I57" s="166">
        <v>4</v>
      </c>
      <c r="J57" s="166">
        <v>1</v>
      </c>
      <c r="K57" s="33" t="s">
        <v>530</v>
      </c>
      <c r="L57" s="33" t="s">
        <v>530</v>
      </c>
      <c r="M57" s="33" t="s">
        <v>530</v>
      </c>
      <c r="N57" s="173" t="s">
        <v>307</v>
      </c>
      <c r="O57" s="173" t="s">
        <v>307</v>
      </c>
      <c r="P57" s="78" t="s">
        <v>396</v>
      </c>
      <c r="Q57" s="78" t="s">
        <v>396</v>
      </c>
      <c r="R57" s="78" t="s">
        <v>396</v>
      </c>
      <c r="S57" s="78" t="s">
        <v>396</v>
      </c>
      <c r="T57" s="78" t="s">
        <v>396</v>
      </c>
      <c r="U57" s="78" t="s">
        <v>396</v>
      </c>
      <c r="V57" s="33" t="s">
        <v>530</v>
      </c>
    </row>
    <row r="58" spans="1:22" ht="14.25">
      <c r="A58" s="25"/>
      <c r="B58" s="28" t="s">
        <v>500</v>
      </c>
      <c r="C58" s="246">
        <v>44</v>
      </c>
      <c r="D58" s="166">
        <v>38</v>
      </c>
      <c r="E58" s="166">
        <v>6</v>
      </c>
      <c r="F58" s="166">
        <v>6</v>
      </c>
      <c r="G58" s="166">
        <v>16</v>
      </c>
      <c r="H58" s="166">
        <v>12</v>
      </c>
      <c r="I58" s="166">
        <v>6</v>
      </c>
      <c r="J58" s="166">
        <v>1</v>
      </c>
      <c r="K58" s="166">
        <v>3</v>
      </c>
      <c r="L58" s="33" t="s">
        <v>530</v>
      </c>
      <c r="M58" s="33" t="s">
        <v>530</v>
      </c>
      <c r="N58" s="34">
        <v>356</v>
      </c>
      <c r="O58" s="174">
        <v>8</v>
      </c>
      <c r="P58" s="174">
        <v>2</v>
      </c>
      <c r="Q58" s="174">
        <v>202</v>
      </c>
      <c r="R58" s="174">
        <v>144</v>
      </c>
      <c r="S58" s="174">
        <v>2931919</v>
      </c>
      <c r="T58" s="174">
        <v>19750</v>
      </c>
      <c r="U58" s="174">
        <v>174919</v>
      </c>
      <c r="V58" s="33" t="s">
        <v>530</v>
      </c>
    </row>
    <row r="59" spans="1:22" ht="14.25">
      <c r="A59" s="25"/>
      <c r="B59" s="125" t="s">
        <v>247</v>
      </c>
      <c r="C59" s="246">
        <v>14</v>
      </c>
      <c r="D59" s="166">
        <v>7</v>
      </c>
      <c r="E59" s="166">
        <v>7</v>
      </c>
      <c r="F59" s="166">
        <v>5</v>
      </c>
      <c r="G59" s="166">
        <v>4</v>
      </c>
      <c r="H59" s="166">
        <v>2</v>
      </c>
      <c r="I59" s="166">
        <v>1</v>
      </c>
      <c r="J59" s="166">
        <v>1</v>
      </c>
      <c r="K59" s="33" t="s">
        <v>530</v>
      </c>
      <c r="L59" s="33" t="s">
        <v>530</v>
      </c>
      <c r="M59" s="166">
        <v>1</v>
      </c>
      <c r="N59" s="34">
        <v>181</v>
      </c>
      <c r="O59" s="174">
        <v>2</v>
      </c>
      <c r="P59" s="174">
        <v>9</v>
      </c>
      <c r="Q59" s="174">
        <v>143</v>
      </c>
      <c r="R59" s="174">
        <v>27</v>
      </c>
      <c r="S59" s="174">
        <v>2663283</v>
      </c>
      <c r="T59" s="174">
        <v>5692</v>
      </c>
      <c r="U59" s="174">
        <v>26645</v>
      </c>
      <c r="V59" s="33" t="s">
        <v>530</v>
      </c>
    </row>
    <row r="60" spans="1:22" ht="14.25">
      <c r="A60" s="25"/>
      <c r="B60" s="125" t="s">
        <v>248</v>
      </c>
      <c r="C60" s="246">
        <v>252</v>
      </c>
      <c r="D60" s="175">
        <v>182</v>
      </c>
      <c r="E60" s="175">
        <v>70</v>
      </c>
      <c r="F60" s="166">
        <v>48</v>
      </c>
      <c r="G60" s="175">
        <v>87</v>
      </c>
      <c r="H60" s="175">
        <v>66</v>
      </c>
      <c r="I60" s="175">
        <v>33</v>
      </c>
      <c r="J60" s="175">
        <v>11</v>
      </c>
      <c r="K60" s="175">
        <v>6</v>
      </c>
      <c r="L60" s="175">
        <v>1</v>
      </c>
      <c r="M60" s="33" t="s">
        <v>530</v>
      </c>
      <c r="N60" s="34">
        <v>1808</v>
      </c>
      <c r="O60" s="79">
        <v>75</v>
      </c>
      <c r="P60" s="79">
        <v>40</v>
      </c>
      <c r="Q60" s="79">
        <v>1052</v>
      </c>
      <c r="R60" s="79">
        <v>641</v>
      </c>
      <c r="S60" s="79">
        <v>9778862</v>
      </c>
      <c r="T60" s="79">
        <v>27236</v>
      </c>
      <c r="U60" s="79">
        <v>589451</v>
      </c>
      <c r="V60" s="33" t="s">
        <v>530</v>
      </c>
    </row>
    <row r="61" spans="1:13" ht="14.25">
      <c r="A61" s="25"/>
      <c r="C61" s="27"/>
      <c r="D61" s="176"/>
      <c r="E61" s="177"/>
      <c r="F61" s="177"/>
      <c r="G61" s="177"/>
      <c r="H61" s="177"/>
      <c r="I61" s="177"/>
      <c r="J61" s="177"/>
      <c r="K61" s="177"/>
      <c r="L61" s="177"/>
      <c r="M61" s="177"/>
    </row>
    <row r="62" spans="1:22" s="268" customFormat="1" ht="14.25">
      <c r="A62" s="397" t="s">
        <v>249</v>
      </c>
      <c r="B62" s="401"/>
      <c r="C62" s="344">
        <f>SUM(C64)</f>
        <v>2</v>
      </c>
      <c r="D62" s="342">
        <f>SUM(D64)</f>
        <v>2</v>
      </c>
      <c r="E62" s="283" t="s">
        <v>549</v>
      </c>
      <c r="F62" s="343">
        <f>SUM(F64)</f>
        <v>1</v>
      </c>
      <c r="G62" s="283" t="s">
        <v>549</v>
      </c>
      <c r="H62" s="343">
        <f>SUM(H64)</f>
        <v>1</v>
      </c>
      <c r="I62" s="283" t="s">
        <v>549</v>
      </c>
      <c r="J62" s="283" t="s">
        <v>549</v>
      </c>
      <c r="K62" s="283" t="s">
        <v>549</v>
      </c>
      <c r="L62" s="283" t="s">
        <v>549</v>
      </c>
      <c r="M62" s="283" t="s">
        <v>549</v>
      </c>
      <c r="N62" s="267" t="s">
        <v>307</v>
      </c>
      <c r="O62" s="283" t="s">
        <v>549</v>
      </c>
      <c r="P62" s="283" t="s">
        <v>549</v>
      </c>
      <c r="Q62" s="283" t="s">
        <v>550</v>
      </c>
      <c r="R62" s="283" t="s">
        <v>550</v>
      </c>
      <c r="S62" s="283" t="s">
        <v>549</v>
      </c>
      <c r="T62" s="283" t="s">
        <v>550</v>
      </c>
      <c r="U62" s="283" t="s">
        <v>549</v>
      </c>
      <c r="V62" s="288" t="s">
        <v>549</v>
      </c>
    </row>
    <row r="63" spans="1:22" ht="14.25">
      <c r="A63" s="72"/>
      <c r="B63" s="72"/>
      <c r="C63" s="345"/>
      <c r="D63" s="346"/>
      <c r="E63" s="347"/>
      <c r="F63" s="343"/>
      <c r="G63" s="343"/>
      <c r="H63" s="343"/>
      <c r="I63" s="343"/>
      <c r="J63" s="343"/>
      <c r="K63" s="343"/>
      <c r="L63" s="343"/>
      <c r="M63" s="343"/>
      <c r="N63" s="279"/>
      <c r="O63" s="279"/>
      <c r="P63" s="283"/>
      <c r="Q63" s="283"/>
      <c r="R63" s="283"/>
      <c r="S63" s="283"/>
      <c r="T63" s="283"/>
      <c r="U63" s="283"/>
      <c r="V63" s="288"/>
    </row>
    <row r="64" spans="1:22" s="268" customFormat="1" ht="14.25">
      <c r="A64" s="397" t="s">
        <v>250</v>
      </c>
      <c r="B64" s="401"/>
      <c r="C64" s="344">
        <f>SUM(C65)</f>
        <v>2</v>
      </c>
      <c r="D64" s="342">
        <f>SUM(D65)</f>
        <v>2</v>
      </c>
      <c r="E64" s="283" t="s">
        <v>549</v>
      </c>
      <c r="F64" s="343">
        <f>SUM(F65)</f>
        <v>1</v>
      </c>
      <c r="G64" s="283" t="s">
        <v>549</v>
      </c>
      <c r="H64" s="343">
        <f>SUM(H65)</f>
        <v>1</v>
      </c>
      <c r="I64" s="283" t="s">
        <v>549</v>
      </c>
      <c r="J64" s="283" t="s">
        <v>549</v>
      </c>
      <c r="K64" s="283" t="s">
        <v>549</v>
      </c>
      <c r="L64" s="283" t="s">
        <v>549</v>
      </c>
      <c r="M64" s="283" t="s">
        <v>549</v>
      </c>
      <c r="N64" s="267" t="s">
        <v>307</v>
      </c>
      <c r="O64" s="283" t="s">
        <v>549</v>
      </c>
      <c r="P64" s="283" t="s">
        <v>549</v>
      </c>
      <c r="Q64" s="283" t="s">
        <v>550</v>
      </c>
      <c r="R64" s="283" t="s">
        <v>550</v>
      </c>
      <c r="S64" s="283" t="s">
        <v>549</v>
      </c>
      <c r="T64" s="283" t="s">
        <v>550</v>
      </c>
      <c r="U64" s="283" t="s">
        <v>549</v>
      </c>
      <c r="V64" s="288" t="s">
        <v>549</v>
      </c>
    </row>
    <row r="65" spans="1:22" ht="14.25">
      <c r="A65" s="25"/>
      <c r="B65" s="125" t="s">
        <v>250</v>
      </c>
      <c r="C65" s="246">
        <v>2</v>
      </c>
      <c r="D65" s="245">
        <v>2</v>
      </c>
      <c r="E65" s="240" t="s">
        <v>535</v>
      </c>
      <c r="F65" s="248">
        <v>1</v>
      </c>
      <c r="G65" s="33" t="s">
        <v>530</v>
      </c>
      <c r="H65" s="248">
        <v>1</v>
      </c>
      <c r="I65" s="33" t="s">
        <v>530</v>
      </c>
      <c r="J65" s="33" t="s">
        <v>530</v>
      </c>
      <c r="K65" s="33" t="s">
        <v>530</v>
      </c>
      <c r="L65" s="33" t="s">
        <v>530</v>
      </c>
      <c r="M65" s="33" t="s">
        <v>530</v>
      </c>
      <c r="N65" s="78" t="s">
        <v>307</v>
      </c>
      <c r="O65" s="33" t="s">
        <v>530</v>
      </c>
      <c r="P65" s="33" t="s">
        <v>530</v>
      </c>
      <c r="Q65" s="98" t="s">
        <v>499</v>
      </c>
      <c r="R65" s="98" t="s">
        <v>499</v>
      </c>
      <c r="S65" s="33" t="s">
        <v>530</v>
      </c>
      <c r="T65" s="98" t="s">
        <v>499</v>
      </c>
      <c r="U65" s="33" t="s">
        <v>530</v>
      </c>
      <c r="V65" s="33" t="s">
        <v>530</v>
      </c>
    </row>
    <row r="66" spans="1:13" ht="14.25">
      <c r="A66" s="72"/>
      <c r="B66" s="72"/>
      <c r="C66" s="178"/>
      <c r="D66" s="176"/>
      <c r="E66" s="177"/>
      <c r="F66" s="177"/>
      <c r="G66" s="177"/>
      <c r="H66" s="177"/>
      <c r="I66" s="177"/>
      <c r="J66" s="177"/>
      <c r="K66" s="177"/>
      <c r="L66" s="177"/>
      <c r="M66" s="177"/>
    </row>
    <row r="67" spans="1:22" s="268" customFormat="1" ht="14.25">
      <c r="A67" s="397" t="s">
        <v>251</v>
      </c>
      <c r="B67" s="401"/>
      <c r="C67" s="348">
        <f>SUM(C69,'122'!C13,'122'!C35,'122'!C74,'124'!C13,'124'!C37)</f>
        <v>17392</v>
      </c>
      <c r="D67" s="349">
        <f>SUM(D69,'122'!D13,'122'!D35,'122'!D74,'124'!D13,'124'!D37)</f>
        <v>5640</v>
      </c>
      <c r="E67" s="349">
        <f>SUM(E69,'122'!E13,'122'!E35,'122'!E74,'124'!E13,'124'!E37)</f>
        <v>11752</v>
      </c>
      <c r="F67" s="349">
        <f>SUM(F69,'122'!F13,'122'!F35,'122'!F74,'124'!F13,'124'!F37)</f>
        <v>9363</v>
      </c>
      <c r="G67" s="349">
        <f>SUM(G69,'122'!G13,'122'!G35,'122'!G74,'124'!G13,'124'!G37)</f>
        <v>4654</v>
      </c>
      <c r="H67" s="349">
        <f>SUM(H69,'122'!H13,'122'!H35,'122'!H74,'124'!H13,'124'!H37)</f>
        <v>2202</v>
      </c>
      <c r="I67" s="349">
        <f>SUM(I69,'122'!I13,'122'!I35,'122'!I74,'124'!I13,'124'!I37)</f>
        <v>780</v>
      </c>
      <c r="J67" s="349">
        <f>SUM(J69,'122'!J13,'122'!J35,'122'!J74,'124'!J13,'124'!J37)</f>
        <v>205</v>
      </c>
      <c r="K67" s="349">
        <f>SUM(K69,'122'!K13,'122'!K35,'122'!K74,'124'!K13,'124'!K37)</f>
        <v>133</v>
      </c>
      <c r="L67" s="349">
        <f>SUM(L69,'122'!L13,'122'!L35,'122'!L74,'124'!L13,'124'!L37)</f>
        <v>40</v>
      </c>
      <c r="M67" s="349">
        <f>SUM(M69,'122'!M13,'122'!M35,'122'!M74,'124'!M13,'124'!M37)</f>
        <v>15</v>
      </c>
      <c r="N67" s="280">
        <f>SUM(N69,'122'!N13,'122'!N35,'122'!N74,'124'!N13,'124'!N37)</f>
        <v>70359</v>
      </c>
      <c r="O67" s="280">
        <f>SUM(O69,'122'!O13,'122'!O35,'122'!O74,'124'!O13,'124'!O37)</f>
        <v>9544</v>
      </c>
      <c r="P67" s="280">
        <v>9511</v>
      </c>
      <c r="Q67" s="280">
        <f>SUM(Q69,'122'!Q13,'122'!Q35,'122'!Q74,'124'!Q13,'124'!Q37)</f>
        <v>22840</v>
      </c>
      <c r="R67" s="280">
        <f>SUM(R69,'122'!R13,'122'!R35,'122'!R74,'124'!R13,'124'!R37)</f>
        <v>28464</v>
      </c>
      <c r="S67" s="280">
        <f>SUM(S69,'122'!S13,'122'!S35,'122'!S74,'124'!S13,'124'!S37)</f>
        <v>133513887</v>
      </c>
      <c r="T67" s="280">
        <f>SUM(T69,'122'!T13,'122'!T35,'122'!T74,'124'!T13,'124'!T37)</f>
        <v>4441437</v>
      </c>
      <c r="U67" s="280">
        <f>SUM(U69,'122'!U13,'122'!U35,'122'!U74,'124'!U13,'124'!U37)</f>
        <v>15098687</v>
      </c>
      <c r="V67" s="280">
        <f>SUM(V69,'122'!V13,'122'!V35,'122'!V74,'124'!V13,'124'!V37)</f>
        <v>1140927</v>
      </c>
    </row>
    <row r="68" spans="1:22" ht="14.25">
      <c r="A68" s="72"/>
      <c r="B68" s="72"/>
      <c r="C68" s="344"/>
      <c r="D68" s="279"/>
      <c r="E68" s="347"/>
      <c r="F68" s="347"/>
      <c r="G68" s="347"/>
      <c r="H68" s="347"/>
      <c r="I68" s="347"/>
      <c r="J68" s="347"/>
      <c r="K68" s="347"/>
      <c r="L68" s="347"/>
      <c r="M68" s="347"/>
      <c r="N68" s="279"/>
      <c r="O68" s="279"/>
      <c r="P68" s="279"/>
      <c r="Q68" s="279"/>
      <c r="R68" s="279"/>
      <c r="S68" s="279"/>
      <c r="T68" s="279"/>
      <c r="U68" s="279"/>
      <c r="V68" s="279"/>
    </row>
    <row r="69" spans="1:22" s="268" customFormat="1" ht="14.25">
      <c r="A69" s="397" t="s">
        <v>252</v>
      </c>
      <c r="B69" s="401"/>
      <c r="C69" s="350">
        <f>SUM(C71,'122'!C10)</f>
        <v>40</v>
      </c>
      <c r="D69" s="286">
        <f>SUM(D71,'122'!D10)</f>
        <v>31</v>
      </c>
      <c r="E69" s="286">
        <f>SUM(E71,'122'!E10)</f>
        <v>9</v>
      </c>
      <c r="F69" s="286">
        <f>SUM(F71,'122'!F10)</f>
        <v>10</v>
      </c>
      <c r="G69" s="286">
        <f>SUM(G71,'122'!G10)</f>
        <v>10</v>
      </c>
      <c r="H69" s="286">
        <f>SUM(H71,'122'!H10)</f>
        <v>3</v>
      </c>
      <c r="I69" s="286">
        <f>SUM(I71,'122'!I10)</f>
        <v>3</v>
      </c>
      <c r="J69" s="286">
        <f>SUM(J71,'122'!J10)</f>
        <v>1</v>
      </c>
      <c r="K69" s="283" t="s">
        <v>339</v>
      </c>
      <c r="L69" s="286">
        <f>SUM(L71,'122'!L10)</f>
        <v>2</v>
      </c>
      <c r="M69" s="286">
        <f>SUM(M71,'122'!M10)</f>
        <v>11</v>
      </c>
      <c r="N69" s="280">
        <f>SUM(N71,'122'!N10)</f>
        <v>2823</v>
      </c>
      <c r="O69" s="280">
        <f>SUM(O71,'122'!O10)</f>
        <v>9</v>
      </c>
      <c r="P69" s="280">
        <f>SUM(P71,'122'!P10)</f>
        <v>4</v>
      </c>
      <c r="Q69" s="280">
        <f>SUM(Q71,'122'!Q10)</f>
        <v>875</v>
      </c>
      <c r="R69" s="280">
        <f>SUM(R71,'122'!R10)</f>
        <v>1935</v>
      </c>
      <c r="S69" s="280">
        <f>SUM(S71,'122'!S10)</f>
        <v>11986725</v>
      </c>
      <c r="T69" s="280">
        <f>SUM(T71,'122'!T10)</f>
        <v>19441</v>
      </c>
      <c r="U69" s="280">
        <f>SUM(U71,'122'!U10)</f>
        <v>842455</v>
      </c>
      <c r="V69" s="280">
        <f>SUM(V71,'122'!V10)</f>
        <v>120679</v>
      </c>
    </row>
    <row r="70" spans="1:22" ht="14.25">
      <c r="A70" s="72"/>
      <c r="B70" s="72"/>
      <c r="C70" s="344"/>
      <c r="D70" s="346"/>
      <c r="E70" s="347"/>
      <c r="F70" s="347"/>
      <c r="G70" s="347"/>
      <c r="H70" s="347"/>
      <c r="I70" s="347"/>
      <c r="J70" s="347"/>
      <c r="K70" s="347"/>
      <c r="L70" s="347"/>
      <c r="M70" s="347"/>
      <c r="N70" s="279"/>
      <c r="O70" s="279"/>
      <c r="P70" s="279"/>
      <c r="Q70" s="279"/>
      <c r="R70" s="279"/>
      <c r="S70" s="279"/>
      <c r="T70" s="279"/>
      <c r="U70" s="279"/>
      <c r="V70" s="279"/>
    </row>
    <row r="71" spans="1:22" s="268" customFormat="1" ht="14.25">
      <c r="A71" s="397" t="s">
        <v>253</v>
      </c>
      <c r="B71" s="401"/>
      <c r="C71" s="344">
        <f>SUM(C72)</f>
        <v>13</v>
      </c>
      <c r="D71" s="342">
        <f>SUM(D72)</f>
        <v>13</v>
      </c>
      <c r="E71" s="283" t="s">
        <v>527</v>
      </c>
      <c r="F71" s="283" t="s">
        <v>549</v>
      </c>
      <c r="G71" s="283" t="s">
        <v>549</v>
      </c>
      <c r="H71" s="283" t="s">
        <v>549</v>
      </c>
      <c r="I71" s="283" t="s">
        <v>549</v>
      </c>
      <c r="J71" s="283" t="s">
        <v>549</v>
      </c>
      <c r="K71" s="283" t="s">
        <v>549</v>
      </c>
      <c r="L71" s="283">
        <f aca="true" t="shared" si="9" ref="L71:V71">SUM(L72)</f>
        <v>2</v>
      </c>
      <c r="M71" s="283">
        <f t="shared" si="9"/>
        <v>11</v>
      </c>
      <c r="N71" s="286">
        <f t="shared" si="9"/>
        <v>2699</v>
      </c>
      <c r="O71" s="278" t="s">
        <v>549</v>
      </c>
      <c r="P71" s="278" t="s">
        <v>549</v>
      </c>
      <c r="Q71" s="286">
        <f t="shared" si="9"/>
        <v>838</v>
      </c>
      <c r="R71" s="286">
        <f t="shared" si="9"/>
        <v>1861</v>
      </c>
      <c r="S71" s="286">
        <f t="shared" si="9"/>
        <v>11649744</v>
      </c>
      <c r="T71" s="286">
        <f t="shared" si="9"/>
        <v>18941</v>
      </c>
      <c r="U71" s="286">
        <f t="shared" si="9"/>
        <v>816273</v>
      </c>
      <c r="V71" s="286">
        <f t="shared" si="9"/>
        <v>118376</v>
      </c>
    </row>
    <row r="72" spans="1:22" ht="14.25">
      <c r="A72" s="25"/>
      <c r="B72" s="125" t="s">
        <v>253</v>
      </c>
      <c r="C72" s="246">
        <v>13</v>
      </c>
      <c r="D72" s="245">
        <v>13</v>
      </c>
      <c r="E72" s="33" t="s">
        <v>530</v>
      </c>
      <c r="F72" s="33" t="s">
        <v>530</v>
      </c>
      <c r="G72" s="33" t="s">
        <v>530</v>
      </c>
      <c r="H72" s="33" t="s">
        <v>530</v>
      </c>
      <c r="I72" s="33" t="s">
        <v>530</v>
      </c>
      <c r="J72" s="33" t="s">
        <v>530</v>
      </c>
      <c r="K72" s="33" t="s">
        <v>530</v>
      </c>
      <c r="L72" s="248">
        <v>2</v>
      </c>
      <c r="M72" s="248">
        <v>11</v>
      </c>
      <c r="N72" s="247">
        <v>2699</v>
      </c>
      <c r="O72" s="52" t="s">
        <v>530</v>
      </c>
      <c r="P72" s="52" t="s">
        <v>530</v>
      </c>
      <c r="Q72" s="324">
        <v>838</v>
      </c>
      <c r="R72" s="324">
        <v>1861</v>
      </c>
      <c r="S72" s="324">
        <v>11649744</v>
      </c>
      <c r="T72" s="324">
        <v>18941</v>
      </c>
      <c r="U72" s="324">
        <v>816273</v>
      </c>
      <c r="V72" s="80">
        <v>118376</v>
      </c>
    </row>
    <row r="73" spans="1:22" ht="14.25">
      <c r="A73" s="179"/>
      <c r="B73" s="179"/>
      <c r="C73" s="180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79"/>
      <c r="O73" s="179"/>
      <c r="P73" s="179"/>
      <c r="Q73" s="179"/>
      <c r="R73" s="179"/>
      <c r="S73" s="179"/>
      <c r="T73" s="179"/>
      <c r="U73" s="179"/>
      <c r="V73" s="179"/>
    </row>
  </sheetData>
  <sheetProtection/>
  <mergeCells count="38">
    <mergeCell ref="A3:V3"/>
    <mergeCell ref="A67:B67"/>
    <mergeCell ref="A69:B69"/>
    <mergeCell ref="A71:B71"/>
    <mergeCell ref="A45:B45"/>
    <mergeCell ref="A53:B53"/>
    <mergeCell ref="A62:B62"/>
    <mergeCell ref="A64:B64"/>
    <mergeCell ref="F6:M6"/>
    <mergeCell ref="F7:F8"/>
    <mergeCell ref="M7:M8"/>
    <mergeCell ref="A20:B20"/>
    <mergeCell ref="D7:D8"/>
    <mergeCell ref="E7:E8"/>
    <mergeCell ref="G7:G8"/>
    <mergeCell ref="H7:H8"/>
    <mergeCell ref="I7:I8"/>
    <mergeCell ref="J7:J8"/>
    <mergeCell ref="A29:B29"/>
    <mergeCell ref="A40:B40"/>
    <mergeCell ref="A5:B8"/>
    <mergeCell ref="A10:B10"/>
    <mergeCell ref="Q6:R6"/>
    <mergeCell ref="O7:O8"/>
    <mergeCell ref="P7:P8"/>
    <mergeCell ref="Q7:Q8"/>
    <mergeCell ref="K7:K8"/>
    <mergeCell ref="L7:L8"/>
    <mergeCell ref="U5:U8"/>
    <mergeCell ref="R7:R8"/>
    <mergeCell ref="C5:M5"/>
    <mergeCell ref="C6:C8"/>
    <mergeCell ref="D6:E6"/>
    <mergeCell ref="N5:R5"/>
    <mergeCell ref="S5:S8"/>
    <mergeCell ref="T5:T8"/>
    <mergeCell ref="N6:N8"/>
    <mergeCell ref="O6:P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89"/>
  <sheetViews>
    <sheetView view="pageBreakPreview" zoomScale="60" zoomScaleNormal="75" zoomScalePageLayoutView="0" workbookViewId="0" topLeftCell="A1">
      <selection activeCell="A1" sqref="A1"/>
    </sheetView>
  </sheetViews>
  <sheetFormatPr defaultColWidth="10.59765625" defaultRowHeight="15"/>
  <cols>
    <col min="1" max="1" width="2.59765625" style="19" customWidth="1"/>
    <col min="2" max="2" width="53.09765625" style="19" customWidth="1"/>
    <col min="3" max="13" width="9.59765625" style="19" customWidth="1"/>
    <col min="14" max="14" width="15.09765625" style="19" bestFit="1" customWidth="1"/>
    <col min="15" max="18" width="9.59765625" style="19" customWidth="1"/>
    <col min="19" max="19" width="15" style="19" customWidth="1"/>
    <col min="20" max="20" width="15.09765625" style="19" customWidth="1"/>
    <col min="21" max="22" width="13.59765625" style="19" customWidth="1"/>
    <col min="23" max="24" width="14.09765625" style="19" customWidth="1"/>
    <col min="25" max="16384" width="10.59765625" style="19" customWidth="1"/>
  </cols>
  <sheetData>
    <row r="1" spans="1:24" s="5" customFormat="1" ht="19.5" customHeight="1">
      <c r="A1" s="4" t="s">
        <v>397</v>
      </c>
      <c r="V1" s="6" t="s">
        <v>398</v>
      </c>
      <c r="X1" s="6"/>
    </row>
    <row r="2" spans="1:24" ht="19.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</row>
    <row r="3" spans="1:24" ht="19.5" customHeight="1">
      <c r="A3" s="461" t="s">
        <v>555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  <c r="P3" s="461"/>
      <c r="Q3" s="461"/>
      <c r="R3" s="461"/>
      <c r="S3" s="461"/>
      <c r="T3" s="461"/>
      <c r="U3" s="461"/>
      <c r="V3" s="461"/>
      <c r="W3" s="92"/>
      <c r="X3" s="92"/>
    </row>
    <row r="4" spans="1:24" ht="18" customHeight="1" thickBot="1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22" t="s">
        <v>459</v>
      </c>
      <c r="W4" s="93"/>
      <c r="X4" s="93"/>
    </row>
    <row r="5" spans="1:22" ht="18" customHeight="1">
      <c r="A5" s="402" t="s">
        <v>399</v>
      </c>
      <c r="B5" s="403"/>
      <c r="C5" s="389" t="s">
        <v>48</v>
      </c>
      <c r="D5" s="441"/>
      <c r="E5" s="441"/>
      <c r="F5" s="441"/>
      <c r="G5" s="441"/>
      <c r="H5" s="441"/>
      <c r="I5" s="441"/>
      <c r="J5" s="441"/>
      <c r="K5" s="441"/>
      <c r="L5" s="441"/>
      <c r="M5" s="390"/>
      <c r="N5" s="389" t="s">
        <v>167</v>
      </c>
      <c r="O5" s="441"/>
      <c r="P5" s="441"/>
      <c r="Q5" s="441"/>
      <c r="R5" s="390"/>
      <c r="S5" s="436" t="s">
        <v>49</v>
      </c>
      <c r="T5" s="436" t="s">
        <v>460</v>
      </c>
      <c r="U5" s="436" t="s">
        <v>165</v>
      </c>
      <c r="V5" s="149"/>
    </row>
    <row r="6" spans="1:22" ht="18" customHeight="1">
      <c r="A6" s="460"/>
      <c r="B6" s="443"/>
      <c r="C6" s="439" t="s">
        <v>50</v>
      </c>
      <c r="D6" s="444" t="s">
        <v>51</v>
      </c>
      <c r="E6" s="445"/>
      <c r="F6" s="444" t="s">
        <v>52</v>
      </c>
      <c r="G6" s="446"/>
      <c r="H6" s="446"/>
      <c r="I6" s="446"/>
      <c r="J6" s="446"/>
      <c r="K6" s="446"/>
      <c r="L6" s="446"/>
      <c r="M6" s="446"/>
      <c r="N6" s="457" t="s">
        <v>50</v>
      </c>
      <c r="O6" s="444" t="s">
        <v>168</v>
      </c>
      <c r="P6" s="445"/>
      <c r="Q6" s="444" t="s">
        <v>169</v>
      </c>
      <c r="R6" s="445"/>
      <c r="S6" s="437"/>
      <c r="T6" s="437"/>
      <c r="U6" s="437"/>
      <c r="V6" s="151" t="s">
        <v>53</v>
      </c>
    </row>
    <row r="7" spans="1:22" ht="18" customHeight="1">
      <c r="A7" s="460"/>
      <c r="B7" s="443"/>
      <c r="C7" s="456"/>
      <c r="D7" s="439" t="s">
        <v>54</v>
      </c>
      <c r="E7" s="439" t="s">
        <v>55</v>
      </c>
      <c r="F7" s="447" t="s">
        <v>465</v>
      </c>
      <c r="G7" s="447" t="s">
        <v>445</v>
      </c>
      <c r="H7" s="447" t="s">
        <v>446</v>
      </c>
      <c r="I7" s="447" t="s">
        <v>447</v>
      </c>
      <c r="J7" s="447" t="s">
        <v>448</v>
      </c>
      <c r="K7" s="447" t="s">
        <v>449</v>
      </c>
      <c r="L7" s="432" t="s">
        <v>458</v>
      </c>
      <c r="M7" s="434" t="s">
        <v>390</v>
      </c>
      <c r="N7" s="458"/>
      <c r="O7" s="439" t="s">
        <v>170</v>
      </c>
      <c r="P7" s="439" t="s">
        <v>171</v>
      </c>
      <c r="Q7" s="439" t="s">
        <v>170</v>
      </c>
      <c r="R7" s="439" t="s">
        <v>171</v>
      </c>
      <c r="S7" s="437"/>
      <c r="T7" s="437"/>
      <c r="U7" s="437"/>
      <c r="V7" s="152" t="s">
        <v>56</v>
      </c>
    </row>
    <row r="8" spans="1:22" ht="18" customHeight="1">
      <c r="A8" s="404"/>
      <c r="B8" s="405"/>
      <c r="C8" s="440"/>
      <c r="D8" s="440"/>
      <c r="E8" s="440"/>
      <c r="F8" s="448"/>
      <c r="G8" s="448"/>
      <c r="H8" s="448"/>
      <c r="I8" s="448"/>
      <c r="J8" s="448"/>
      <c r="K8" s="448"/>
      <c r="L8" s="433"/>
      <c r="M8" s="435"/>
      <c r="N8" s="459"/>
      <c r="O8" s="440"/>
      <c r="P8" s="440"/>
      <c r="Q8" s="440"/>
      <c r="R8" s="440"/>
      <c r="S8" s="438"/>
      <c r="T8" s="438"/>
      <c r="U8" s="438"/>
      <c r="V8" s="153" t="s">
        <v>42</v>
      </c>
    </row>
    <row r="9" spans="1:22" ht="18" customHeight="1">
      <c r="A9" s="25"/>
      <c r="B9" s="24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129"/>
      <c r="O9" s="129"/>
      <c r="P9" s="129"/>
      <c r="Q9" s="129"/>
      <c r="R9" s="129"/>
      <c r="S9" s="119"/>
      <c r="T9" s="119"/>
      <c r="U9" s="119"/>
      <c r="V9" s="97"/>
    </row>
    <row r="10" spans="1:24" s="268" customFormat="1" ht="18" customHeight="1">
      <c r="A10" s="462" t="s">
        <v>172</v>
      </c>
      <c r="B10" s="463"/>
      <c r="C10" s="283">
        <f>SUM(C11)</f>
        <v>27</v>
      </c>
      <c r="D10" s="283">
        <f aca="true" t="shared" si="0" ref="D10:J10">SUM(D11)</f>
        <v>18</v>
      </c>
      <c r="E10" s="283">
        <f t="shared" si="0"/>
        <v>9</v>
      </c>
      <c r="F10" s="283">
        <f t="shared" si="0"/>
        <v>10</v>
      </c>
      <c r="G10" s="283">
        <f t="shared" si="0"/>
        <v>10</v>
      </c>
      <c r="H10" s="283">
        <f t="shared" si="0"/>
        <v>3</v>
      </c>
      <c r="I10" s="283">
        <f t="shared" si="0"/>
        <v>3</v>
      </c>
      <c r="J10" s="283">
        <f t="shared" si="0"/>
        <v>1</v>
      </c>
      <c r="K10" s="283" t="s">
        <v>554</v>
      </c>
      <c r="L10" s="283" t="s">
        <v>554</v>
      </c>
      <c r="M10" s="283" t="s">
        <v>554</v>
      </c>
      <c r="N10" s="286">
        <f aca="true" t="shared" si="1" ref="N10:V10">SUM(N11)</f>
        <v>124</v>
      </c>
      <c r="O10" s="286">
        <f t="shared" si="1"/>
        <v>9</v>
      </c>
      <c r="P10" s="286">
        <f t="shared" si="1"/>
        <v>4</v>
      </c>
      <c r="Q10" s="286">
        <f t="shared" si="1"/>
        <v>37</v>
      </c>
      <c r="R10" s="286">
        <f t="shared" si="1"/>
        <v>74</v>
      </c>
      <c r="S10" s="286">
        <f t="shared" si="1"/>
        <v>336981</v>
      </c>
      <c r="T10" s="286">
        <f t="shared" si="1"/>
        <v>500</v>
      </c>
      <c r="U10" s="286">
        <f t="shared" si="1"/>
        <v>26182</v>
      </c>
      <c r="V10" s="286">
        <f t="shared" si="1"/>
        <v>2303</v>
      </c>
      <c r="X10" s="241"/>
    </row>
    <row r="11" spans="1:22" s="183" customFormat="1" ht="18" customHeight="1">
      <c r="A11" s="22"/>
      <c r="B11" s="182" t="s">
        <v>172</v>
      </c>
      <c r="C11" s="353">
        <v>27</v>
      </c>
      <c r="D11" s="351">
        <v>18</v>
      </c>
      <c r="E11" s="351">
        <v>9</v>
      </c>
      <c r="F11" s="351">
        <v>10</v>
      </c>
      <c r="G11" s="351">
        <v>10</v>
      </c>
      <c r="H11" s="351">
        <v>3</v>
      </c>
      <c r="I11" s="351">
        <v>3</v>
      </c>
      <c r="J11" s="351">
        <v>1</v>
      </c>
      <c r="K11" s="351" t="s">
        <v>549</v>
      </c>
      <c r="L11" s="351" t="s">
        <v>549</v>
      </c>
      <c r="M11" s="351" t="s">
        <v>549</v>
      </c>
      <c r="N11" s="352">
        <v>124</v>
      </c>
      <c r="O11" s="352">
        <v>9</v>
      </c>
      <c r="P11" s="352">
        <v>4</v>
      </c>
      <c r="Q11" s="352">
        <v>37</v>
      </c>
      <c r="R11" s="352">
        <v>74</v>
      </c>
      <c r="S11" s="352">
        <v>336981</v>
      </c>
      <c r="T11" s="352">
        <v>500</v>
      </c>
      <c r="U11" s="352">
        <v>26182</v>
      </c>
      <c r="V11" s="352">
        <v>2303</v>
      </c>
    </row>
    <row r="12" spans="1:22" ht="18" customHeight="1">
      <c r="A12" s="465"/>
      <c r="B12" s="466"/>
      <c r="C12" s="351"/>
      <c r="D12" s="351"/>
      <c r="E12" s="351"/>
      <c r="F12" s="351"/>
      <c r="G12" s="351"/>
      <c r="H12" s="351"/>
      <c r="I12" s="351"/>
      <c r="J12" s="351"/>
      <c r="K12" s="351"/>
      <c r="L12" s="351"/>
      <c r="M12" s="351"/>
      <c r="N12" s="324"/>
      <c r="O12" s="324"/>
      <c r="P12" s="324"/>
      <c r="Q12" s="324"/>
      <c r="R12" s="324"/>
      <c r="S12" s="324"/>
      <c r="T12" s="324"/>
      <c r="U12" s="324"/>
      <c r="V12" s="352"/>
    </row>
    <row r="13" spans="1:22" s="268" customFormat="1" ht="18" customHeight="1">
      <c r="A13" s="397" t="s">
        <v>173</v>
      </c>
      <c r="B13" s="398"/>
      <c r="C13" s="283">
        <f>SUM(C15,C19,C23,C26,C30)</f>
        <v>2862</v>
      </c>
      <c r="D13" s="283">
        <f aca="true" t="shared" si="2" ref="D13:V13">SUM(D15,D19,D23,D26,D30)</f>
        <v>1130</v>
      </c>
      <c r="E13" s="283">
        <f t="shared" si="2"/>
        <v>1732</v>
      </c>
      <c r="F13" s="283">
        <f t="shared" si="2"/>
        <v>1618</v>
      </c>
      <c r="G13" s="283">
        <f t="shared" si="2"/>
        <v>813</v>
      </c>
      <c r="H13" s="283">
        <f t="shared" si="2"/>
        <v>332</v>
      </c>
      <c r="I13" s="283">
        <f t="shared" si="2"/>
        <v>80</v>
      </c>
      <c r="J13" s="283">
        <f t="shared" si="2"/>
        <v>11</v>
      </c>
      <c r="K13" s="283">
        <f t="shared" si="2"/>
        <v>7</v>
      </c>
      <c r="L13" s="283">
        <f t="shared" si="2"/>
        <v>1</v>
      </c>
      <c r="M13" s="283" t="s">
        <v>554</v>
      </c>
      <c r="N13" s="286">
        <f t="shared" si="2"/>
        <v>8984</v>
      </c>
      <c r="O13" s="286">
        <f t="shared" si="2"/>
        <v>1206</v>
      </c>
      <c r="P13" s="286">
        <f t="shared" si="2"/>
        <v>1500</v>
      </c>
      <c r="Q13" s="286">
        <f t="shared" si="2"/>
        <v>1831</v>
      </c>
      <c r="R13" s="286">
        <f t="shared" si="2"/>
        <v>4447</v>
      </c>
      <c r="S13" s="286">
        <f t="shared" si="2"/>
        <v>15003481</v>
      </c>
      <c r="T13" s="286">
        <f t="shared" si="2"/>
        <v>97630</v>
      </c>
      <c r="U13" s="286">
        <f t="shared" si="2"/>
        <v>3537807</v>
      </c>
      <c r="V13" s="286">
        <f t="shared" si="2"/>
        <v>236544</v>
      </c>
    </row>
    <row r="14" spans="1:22" ht="18" customHeight="1">
      <c r="A14" s="22"/>
      <c r="B14" s="23"/>
      <c r="C14" s="283"/>
      <c r="D14" s="283"/>
      <c r="E14" s="283"/>
      <c r="F14" s="283"/>
      <c r="G14" s="283"/>
      <c r="H14" s="283"/>
      <c r="I14" s="283"/>
      <c r="J14" s="283"/>
      <c r="K14" s="283"/>
      <c r="L14" s="283"/>
      <c r="M14" s="283"/>
      <c r="N14" s="280"/>
      <c r="O14" s="280"/>
      <c r="P14" s="280"/>
      <c r="Q14" s="280"/>
      <c r="R14" s="280"/>
      <c r="S14" s="280"/>
      <c r="T14" s="280"/>
      <c r="U14" s="280"/>
      <c r="V14" s="286"/>
    </row>
    <row r="15" spans="1:22" s="268" customFormat="1" ht="18" customHeight="1">
      <c r="A15" s="397" t="s">
        <v>174</v>
      </c>
      <c r="B15" s="398"/>
      <c r="C15" s="283">
        <f>SUM(C16:C17)</f>
        <v>705</v>
      </c>
      <c r="D15" s="283">
        <f aca="true" t="shared" si="3" ref="D15:K15">SUM(D16:D17)</f>
        <v>180</v>
      </c>
      <c r="E15" s="283">
        <f t="shared" si="3"/>
        <v>525</v>
      </c>
      <c r="F15" s="283">
        <f t="shared" si="3"/>
        <v>373</v>
      </c>
      <c r="G15" s="283">
        <f t="shared" si="3"/>
        <v>219</v>
      </c>
      <c r="H15" s="283">
        <f t="shared" si="3"/>
        <v>87</v>
      </c>
      <c r="I15" s="283">
        <f t="shared" si="3"/>
        <v>22</v>
      </c>
      <c r="J15" s="283">
        <f t="shared" si="3"/>
        <v>2</v>
      </c>
      <c r="K15" s="283">
        <f t="shared" si="3"/>
        <v>2</v>
      </c>
      <c r="L15" s="283" t="s">
        <v>554</v>
      </c>
      <c r="M15" s="283" t="s">
        <v>554</v>
      </c>
      <c r="N15" s="286">
        <f aca="true" t="shared" si="4" ref="N15:V15">SUM(N16:N17)</f>
        <v>2302</v>
      </c>
      <c r="O15" s="286">
        <f t="shared" si="4"/>
        <v>410</v>
      </c>
      <c r="P15" s="286">
        <f t="shared" si="4"/>
        <v>485</v>
      </c>
      <c r="Q15" s="286">
        <f t="shared" si="4"/>
        <v>546</v>
      </c>
      <c r="R15" s="286">
        <f t="shared" si="4"/>
        <v>861</v>
      </c>
      <c r="S15" s="286">
        <f t="shared" si="4"/>
        <v>3483385</v>
      </c>
      <c r="T15" s="286">
        <f t="shared" si="4"/>
        <v>26314</v>
      </c>
      <c r="U15" s="286">
        <f t="shared" si="4"/>
        <v>1146602</v>
      </c>
      <c r="V15" s="286">
        <f t="shared" si="4"/>
        <v>49354</v>
      </c>
    </row>
    <row r="16" spans="1:22" s="74" customFormat="1" ht="18" customHeight="1">
      <c r="A16" s="22"/>
      <c r="B16" s="23" t="s">
        <v>175</v>
      </c>
      <c r="C16" s="351">
        <v>546</v>
      </c>
      <c r="D16" s="351">
        <v>131</v>
      </c>
      <c r="E16" s="351">
        <v>415</v>
      </c>
      <c r="F16" s="351">
        <v>292</v>
      </c>
      <c r="G16" s="351">
        <v>172</v>
      </c>
      <c r="H16" s="351">
        <v>63</v>
      </c>
      <c r="I16" s="351">
        <v>15</v>
      </c>
      <c r="J16" s="351">
        <v>2</v>
      </c>
      <c r="K16" s="351">
        <v>2</v>
      </c>
      <c r="L16" s="351" t="s">
        <v>549</v>
      </c>
      <c r="M16" s="351" t="s">
        <v>549</v>
      </c>
      <c r="N16" s="324">
        <v>1770</v>
      </c>
      <c r="O16" s="324">
        <v>317</v>
      </c>
      <c r="P16" s="324">
        <v>390</v>
      </c>
      <c r="Q16" s="324">
        <v>398</v>
      </c>
      <c r="R16" s="324">
        <v>665</v>
      </c>
      <c r="S16" s="324">
        <v>2784475</v>
      </c>
      <c r="T16" s="324">
        <v>18597</v>
      </c>
      <c r="U16" s="324">
        <v>1015973</v>
      </c>
      <c r="V16" s="352">
        <v>37428</v>
      </c>
    </row>
    <row r="17" spans="1:22" s="74" customFormat="1" ht="18" customHeight="1">
      <c r="A17" s="184"/>
      <c r="B17" s="185" t="s">
        <v>176</v>
      </c>
      <c r="C17" s="351">
        <v>159</v>
      </c>
      <c r="D17" s="351">
        <v>49</v>
      </c>
      <c r="E17" s="351">
        <v>110</v>
      </c>
      <c r="F17" s="351">
        <v>81</v>
      </c>
      <c r="G17" s="351">
        <v>47</v>
      </c>
      <c r="H17" s="351">
        <v>24</v>
      </c>
      <c r="I17" s="351">
        <v>7</v>
      </c>
      <c r="J17" s="351" t="s">
        <v>549</v>
      </c>
      <c r="K17" s="351" t="s">
        <v>549</v>
      </c>
      <c r="L17" s="351" t="s">
        <v>549</v>
      </c>
      <c r="M17" s="351" t="s">
        <v>549</v>
      </c>
      <c r="N17" s="324">
        <v>532</v>
      </c>
      <c r="O17" s="324">
        <v>93</v>
      </c>
      <c r="P17" s="324">
        <v>95</v>
      </c>
      <c r="Q17" s="324">
        <v>148</v>
      </c>
      <c r="R17" s="324">
        <v>196</v>
      </c>
      <c r="S17" s="323">
        <v>698910</v>
      </c>
      <c r="T17" s="324">
        <v>7717</v>
      </c>
      <c r="U17" s="324">
        <v>130629</v>
      </c>
      <c r="V17" s="352">
        <v>11926</v>
      </c>
    </row>
    <row r="18" spans="1:22" ht="18" customHeight="1">
      <c r="A18" s="184"/>
      <c r="B18" s="185"/>
      <c r="C18" s="351"/>
      <c r="D18" s="351"/>
      <c r="E18" s="351"/>
      <c r="F18" s="351"/>
      <c r="G18" s="351"/>
      <c r="H18" s="351"/>
      <c r="I18" s="351"/>
      <c r="J18" s="351"/>
      <c r="K18" s="351"/>
      <c r="L18" s="351"/>
      <c r="M18" s="351"/>
      <c r="N18" s="324"/>
      <c r="O18" s="324"/>
      <c r="P18" s="324"/>
      <c r="Q18" s="324"/>
      <c r="R18" s="324"/>
      <c r="S18" s="323"/>
      <c r="T18" s="324"/>
      <c r="U18" s="324"/>
      <c r="V18" s="352"/>
    </row>
    <row r="19" spans="1:22" s="268" customFormat="1" ht="18" customHeight="1">
      <c r="A19" s="397" t="s">
        <v>177</v>
      </c>
      <c r="B19" s="398"/>
      <c r="C19" s="283">
        <f>SUM(C20:C21)</f>
        <v>353</v>
      </c>
      <c r="D19" s="283">
        <f aca="true" t="shared" si="5" ref="D19:J19">SUM(D20:D21)</f>
        <v>170</v>
      </c>
      <c r="E19" s="283">
        <f t="shared" si="5"/>
        <v>183</v>
      </c>
      <c r="F19" s="283">
        <f t="shared" si="5"/>
        <v>200</v>
      </c>
      <c r="G19" s="283">
        <f t="shared" si="5"/>
        <v>88</v>
      </c>
      <c r="H19" s="283">
        <f t="shared" si="5"/>
        <v>55</v>
      </c>
      <c r="I19" s="283">
        <f t="shared" si="5"/>
        <v>8</v>
      </c>
      <c r="J19" s="283">
        <f t="shared" si="5"/>
        <v>2</v>
      </c>
      <c r="K19" s="289" t="s">
        <v>554</v>
      </c>
      <c r="L19" s="283" t="s">
        <v>554</v>
      </c>
      <c r="M19" s="283" t="s">
        <v>554</v>
      </c>
      <c r="N19" s="286">
        <f aca="true" t="shared" si="6" ref="N19:V19">SUM(N20:N21)</f>
        <v>1103</v>
      </c>
      <c r="O19" s="286">
        <f t="shared" si="6"/>
        <v>179</v>
      </c>
      <c r="P19" s="286">
        <f t="shared" si="6"/>
        <v>114</v>
      </c>
      <c r="Q19" s="286">
        <f t="shared" si="6"/>
        <v>403</v>
      </c>
      <c r="R19" s="286">
        <f t="shared" si="6"/>
        <v>407</v>
      </c>
      <c r="S19" s="286">
        <f t="shared" si="6"/>
        <v>2192768</v>
      </c>
      <c r="T19" s="286">
        <f t="shared" si="6"/>
        <v>15860</v>
      </c>
      <c r="U19" s="286">
        <f t="shared" si="6"/>
        <v>477927</v>
      </c>
      <c r="V19" s="286">
        <f t="shared" si="6"/>
        <v>29632</v>
      </c>
    </row>
    <row r="20" spans="1:22" ht="18" customHeight="1">
      <c r="A20" s="22"/>
      <c r="B20" s="23" t="s">
        <v>461</v>
      </c>
      <c r="C20" s="351">
        <v>82</v>
      </c>
      <c r="D20" s="351">
        <v>9</v>
      </c>
      <c r="E20" s="351">
        <v>73</v>
      </c>
      <c r="F20" s="351">
        <v>60</v>
      </c>
      <c r="G20" s="351">
        <v>15</v>
      </c>
      <c r="H20" s="351">
        <v>5</v>
      </c>
      <c r="I20" s="351">
        <v>2</v>
      </c>
      <c r="J20" s="351" t="s">
        <v>549</v>
      </c>
      <c r="K20" s="351" t="s">
        <v>549</v>
      </c>
      <c r="L20" s="351" t="s">
        <v>549</v>
      </c>
      <c r="M20" s="351" t="s">
        <v>549</v>
      </c>
      <c r="N20" s="324">
        <v>203</v>
      </c>
      <c r="O20" s="329">
        <v>80</v>
      </c>
      <c r="P20" s="329">
        <v>34</v>
      </c>
      <c r="Q20" s="329">
        <v>48</v>
      </c>
      <c r="R20" s="329">
        <v>41</v>
      </c>
      <c r="S20" s="327">
        <v>149892</v>
      </c>
      <c r="T20" s="326">
        <v>3360</v>
      </c>
      <c r="U20" s="326">
        <v>41648</v>
      </c>
      <c r="V20" s="352">
        <v>2977</v>
      </c>
    </row>
    <row r="21" spans="1:22" ht="18" customHeight="1">
      <c r="A21" s="22"/>
      <c r="B21" s="23" t="s">
        <v>462</v>
      </c>
      <c r="C21" s="351">
        <v>271</v>
      </c>
      <c r="D21" s="351">
        <v>161</v>
      </c>
      <c r="E21" s="351">
        <v>110</v>
      </c>
      <c r="F21" s="351">
        <v>140</v>
      </c>
      <c r="G21" s="351">
        <v>73</v>
      </c>
      <c r="H21" s="351">
        <v>50</v>
      </c>
      <c r="I21" s="351">
        <v>6</v>
      </c>
      <c r="J21" s="351">
        <v>2</v>
      </c>
      <c r="K21" s="351" t="s">
        <v>549</v>
      </c>
      <c r="L21" s="351" t="s">
        <v>549</v>
      </c>
      <c r="M21" s="351" t="s">
        <v>549</v>
      </c>
      <c r="N21" s="324">
        <v>900</v>
      </c>
      <c r="O21" s="329">
        <v>99</v>
      </c>
      <c r="P21" s="329">
        <v>80</v>
      </c>
      <c r="Q21" s="329">
        <v>355</v>
      </c>
      <c r="R21" s="329">
        <v>366</v>
      </c>
      <c r="S21" s="327">
        <v>2042876</v>
      </c>
      <c r="T21" s="326">
        <v>12500</v>
      </c>
      <c r="U21" s="326">
        <v>436279</v>
      </c>
      <c r="V21" s="352">
        <v>26655</v>
      </c>
    </row>
    <row r="22" spans="1:22" ht="18" customHeight="1">
      <c r="A22" s="22"/>
      <c r="B22" s="24"/>
      <c r="C22" s="354"/>
      <c r="D22" s="354"/>
      <c r="E22" s="354"/>
      <c r="F22" s="354"/>
      <c r="G22" s="354"/>
      <c r="H22" s="354"/>
      <c r="I22" s="354"/>
      <c r="J22" s="354"/>
      <c r="K22" s="354"/>
      <c r="L22" s="354"/>
      <c r="M22" s="354"/>
      <c r="N22" s="324"/>
      <c r="O22" s="329"/>
      <c r="P22" s="329"/>
      <c r="Q22" s="329"/>
      <c r="R22" s="329"/>
      <c r="S22" s="329"/>
      <c r="T22" s="329"/>
      <c r="U22" s="329"/>
      <c r="V22" s="355"/>
    </row>
    <row r="23" spans="1:22" s="268" customFormat="1" ht="18" customHeight="1">
      <c r="A23" s="397" t="s">
        <v>178</v>
      </c>
      <c r="B23" s="464"/>
      <c r="C23" s="283">
        <f>SUM(C24)</f>
        <v>1069</v>
      </c>
      <c r="D23" s="283">
        <f aca="true" t="shared" si="7" ref="D23:K23">SUM(D24)</f>
        <v>520</v>
      </c>
      <c r="E23" s="283">
        <f t="shared" si="7"/>
        <v>549</v>
      </c>
      <c r="F23" s="283">
        <f t="shared" si="7"/>
        <v>599</v>
      </c>
      <c r="G23" s="283">
        <f t="shared" si="7"/>
        <v>309</v>
      </c>
      <c r="H23" s="283">
        <f t="shared" si="7"/>
        <v>117</v>
      </c>
      <c r="I23" s="283">
        <f t="shared" si="7"/>
        <v>34</v>
      </c>
      <c r="J23" s="283">
        <f t="shared" si="7"/>
        <v>7</v>
      </c>
      <c r="K23" s="283">
        <f t="shared" si="7"/>
        <v>3</v>
      </c>
      <c r="L23" s="283" t="s">
        <v>554</v>
      </c>
      <c r="M23" s="283" t="s">
        <v>554</v>
      </c>
      <c r="N23" s="286">
        <f aca="true" t="shared" si="8" ref="N23:V23">SUM(N24)</f>
        <v>3417</v>
      </c>
      <c r="O23" s="286">
        <f t="shared" si="8"/>
        <v>307</v>
      </c>
      <c r="P23" s="286">
        <f t="shared" si="8"/>
        <v>487</v>
      </c>
      <c r="Q23" s="286">
        <f t="shared" si="8"/>
        <v>499</v>
      </c>
      <c r="R23" s="286">
        <f t="shared" si="8"/>
        <v>2124</v>
      </c>
      <c r="S23" s="286">
        <f t="shared" si="8"/>
        <v>6115482</v>
      </c>
      <c r="T23" s="286">
        <f t="shared" si="8"/>
        <v>31188</v>
      </c>
      <c r="U23" s="286">
        <f t="shared" si="8"/>
        <v>1209315</v>
      </c>
      <c r="V23" s="286">
        <f t="shared" si="8"/>
        <v>98573</v>
      </c>
    </row>
    <row r="24" spans="2:22" ht="18" customHeight="1">
      <c r="B24" s="23" t="s">
        <v>502</v>
      </c>
      <c r="C24" s="351">
        <v>1069</v>
      </c>
      <c r="D24" s="351">
        <v>520</v>
      </c>
      <c r="E24" s="351">
        <v>549</v>
      </c>
      <c r="F24" s="351">
        <v>599</v>
      </c>
      <c r="G24" s="351">
        <v>309</v>
      </c>
      <c r="H24" s="351">
        <v>117</v>
      </c>
      <c r="I24" s="351">
        <v>34</v>
      </c>
      <c r="J24" s="351">
        <v>7</v>
      </c>
      <c r="K24" s="351">
        <v>3</v>
      </c>
      <c r="L24" s="351" t="s">
        <v>549</v>
      </c>
      <c r="M24" s="351" t="s">
        <v>549</v>
      </c>
      <c r="N24" s="324">
        <v>3417</v>
      </c>
      <c r="O24" s="329">
        <v>307</v>
      </c>
      <c r="P24" s="329">
        <v>487</v>
      </c>
      <c r="Q24" s="329">
        <v>499</v>
      </c>
      <c r="R24" s="329">
        <v>2124</v>
      </c>
      <c r="S24" s="329">
        <v>6115482</v>
      </c>
      <c r="T24" s="329">
        <v>31188</v>
      </c>
      <c r="U24" s="329">
        <v>1209315</v>
      </c>
      <c r="V24" s="352">
        <v>98573</v>
      </c>
    </row>
    <row r="25" spans="1:22" ht="18" customHeight="1">
      <c r="A25" s="22"/>
      <c r="B25" s="23"/>
      <c r="C25" s="354"/>
      <c r="D25" s="354"/>
      <c r="E25" s="354"/>
      <c r="F25" s="354"/>
      <c r="G25" s="354"/>
      <c r="H25" s="354"/>
      <c r="I25" s="354"/>
      <c r="J25" s="354"/>
      <c r="K25" s="354"/>
      <c r="L25" s="354"/>
      <c r="M25" s="354"/>
      <c r="N25" s="324"/>
      <c r="O25" s="329"/>
      <c r="P25" s="329"/>
      <c r="Q25" s="329"/>
      <c r="R25" s="329"/>
      <c r="S25" s="329"/>
      <c r="T25" s="329"/>
      <c r="U25" s="329"/>
      <c r="V25" s="355"/>
    </row>
    <row r="26" spans="1:22" s="268" customFormat="1" ht="18" customHeight="1">
      <c r="A26" s="397" t="s">
        <v>179</v>
      </c>
      <c r="B26" s="398"/>
      <c r="C26" s="283">
        <f>SUM(C27:C28)</f>
        <v>313</v>
      </c>
      <c r="D26" s="283">
        <f aca="true" t="shared" si="9" ref="D26:I26">SUM(D27:D28)</f>
        <v>88</v>
      </c>
      <c r="E26" s="283">
        <f t="shared" si="9"/>
        <v>225</v>
      </c>
      <c r="F26" s="283">
        <f t="shared" si="9"/>
        <v>187</v>
      </c>
      <c r="G26" s="283">
        <f t="shared" si="9"/>
        <v>94</v>
      </c>
      <c r="H26" s="283">
        <f t="shared" si="9"/>
        <v>30</v>
      </c>
      <c r="I26" s="283">
        <f t="shared" si="9"/>
        <v>2</v>
      </c>
      <c r="J26" s="283" t="s">
        <v>554</v>
      </c>
      <c r="K26" s="283" t="s">
        <v>554</v>
      </c>
      <c r="L26" s="283" t="s">
        <v>554</v>
      </c>
      <c r="M26" s="283" t="s">
        <v>554</v>
      </c>
      <c r="N26" s="286">
        <f aca="true" t="shared" si="10" ref="N26:V26">SUM(N27:N28)</f>
        <v>800</v>
      </c>
      <c r="O26" s="286">
        <f t="shared" si="10"/>
        <v>179</v>
      </c>
      <c r="P26" s="286">
        <f t="shared" si="10"/>
        <v>189</v>
      </c>
      <c r="Q26" s="286">
        <f t="shared" si="10"/>
        <v>140</v>
      </c>
      <c r="R26" s="286">
        <f t="shared" si="10"/>
        <v>292</v>
      </c>
      <c r="S26" s="286">
        <f t="shared" si="10"/>
        <v>1106750</v>
      </c>
      <c r="T26" s="286">
        <f t="shared" si="10"/>
        <v>5196</v>
      </c>
      <c r="U26" s="286">
        <f t="shared" si="10"/>
        <v>302004</v>
      </c>
      <c r="V26" s="286">
        <f t="shared" si="10"/>
        <v>22002</v>
      </c>
    </row>
    <row r="27" spans="1:22" ht="18" customHeight="1">
      <c r="A27" s="22"/>
      <c r="B27" s="23" t="s">
        <v>180</v>
      </c>
      <c r="C27" s="351">
        <v>253</v>
      </c>
      <c r="D27" s="351">
        <v>84</v>
      </c>
      <c r="E27" s="351">
        <v>169</v>
      </c>
      <c r="F27" s="351">
        <v>135</v>
      </c>
      <c r="G27" s="351">
        <v>86</v>
      </c>
      <c r="H27" s="351">
        <v>30</v>
      </c>
      <c r="I27" s="351">
        <v>2</v>
      </c>
      <c r="J27" s="351" t="s">
        <v>549</v>
      </c>
      <c r="K27" s="351" t="s">
        <v>549</v>
      </c>
      <c r="L27" s="351" t="s">
        <v>549</v>
      </c>
      <c r="M27" s="351" t="s">
        <v>549</v>
      </c>
      <c r="N27" s="324">
        <v>698</v>
      </c>
      <c r="O27" s="329">
        <v>147</v>
      </c>
      <c r="P27" s="329">
        <v>134</v>
      </c>
      <c r="Q27" s="329">
        <v>135</v>
      </c>
      <c r="R27" s="329">
        <v>282</v>
      </c>
      <c r="S27" s="329">
        <v>1066041</v>
      </c>
      <c r="T27" s="329">
        <v>4669</v>
      </c>
      <c r="U27" s="329">
        <v>287647</v>
      </c>
      <c r="V27" s="352">
        <v>19987</v>
      </c>
    </row>
    <row r="28" spans="1:22" ht="18" customHeight="1">
      <c r="A28" s="25"/>
      <c r="B28" s="23" t="s">
        <v>181</v>
      </c>
      <c r="C28" s="351">
        <v>60</v>
      </c>
      <c r="D28" s="351">
        <v>4</v>
      </c>
      <c r="E28" s="351">
        <v>56</v>
      </c>
      <c r="F28" s="351">
        <v>52</v>
      </c>
      <c r="G28" s="351">
        <v>8</v>
      </c>
      <c r="H28" s="351" t="s">
        <v>549</v>
      </c>
      <c r="I28" s="351" t="s">
        <v>549</v>
      </c>
      <c r="J28" s="351" t="s">
        <v>549</v>
      </c>
      <c r="K28" s="351" t="s">
        <v>549</v>
      </c>
      <c r="L28" s="351" t="s">
        <v>549</v>
      </c>
      <c r="M28" s="351" t="s">
        <v>549</v>
      </c>
      <c r="N28" s="324">
        <v>102</v>
      </c>
      <c r="O28" s="329">
        <v>32</v>
      </c>
      <c r="P28" s="329">
        <v>55</v>
      </c>
      <c r="Q28" s="329">
        <v>5</v>
      </c>
      <c r="R28" s="329">
        <v>10</v>
      </c>
      <c r="S28" s="329">
        <v>40709</v>
      </c>
      <c r="T28" s="329">
        <v>527</v>
      </c>
      <c r="U28" s="329">
        <v>14357</v>
      </c>
      <c r="V28" s="352">
        <v>2015</v>
      </c>
    </row>
    <row r="29" spans="1:22" ht="18" customHeight="1">
      <c r="A29" s="25"/>
      <c r="B29" s="23"/>
      <c r="C29" s="351"/>
      <c r="D29" s="351"/>
      <c r="E29" s="351"/>
      <c r="F29" s="351"/>
      <c r="G29" s="351"/>
      <c r="H29" s="351"/>
      <c r="I29" s="351"/>
      <c r="J29" s="351"/>
      <c r="K29" s="351"/>
      <c r="L29" s="351"/>
      <c r="M29" s="351"/>
      <c r="N29" s="324"/>
      <c r="O29" s="329"/>
      <c r="P29" s="329"/>
      <c r="Q29" s="329"/>
      <c r="R29" s="329"/>
      <c r="S29" s="329"/>
      <c r="T29" s="329"/>
      <c r="U29" s="329"/>
      <c r="V29" s="352"/>
    </row>
    <row r="30" spans="1:22" s="268" customFormat="1" ht="18" customHeight="1">
      <c r="A30" s="397" t="s">
        <v>182</v>
      </c>
      <c r="B30" s="398"/>
      <c r="C30" s="283">
        <f>SUM(C31:C33)</f>
        <v>422</v>
      </c>
      <c r="D30" s="283">
        <f aca="true" t="shared" si="11" ref="D30:I30">SUM(D31:D33)</f>
        <v>172</v>
      </c>
      <c r="E30" s="283">
        <f t="shared" si="11"/>
        <v>250</v>
      </c>
      <c r="F30" s="283">
        <f t="shared" si="11"/>
        <v>259</v>
      </c>
      <c r="G30" s="283">
        <f t="shared" si="11"/>
        <v>103</v>
      </c>
      <c r="H30" s="283">
        <f t="shared" si="11"/>
        <v>43</v>
      </c>
      <c r="I30" s="283">
        <f t="shared" si="11"/>
        <v>14</v>
      </c>
      <c r="J30" s="283" t="s">
        <v>554</v>
      </c>
      <c r="K30" s="283">
        <f>SUM(K31:K33)</f>
        <v>2</v>
      </c>
      <c r="L30" s="283">
        <f>SUM(L31:L33)</f>
        <v>1</v>
      </c>
      <c r="M30" s="283" t="s">
        <v>554</v>
      </c>
      <c r="N30" s="286">
        <f aca="true" t="shared" si="12" ref="N30:V30">SUM(N31:N33)</f>
        <v>1362</v>
      </c>
      <c r="O30" s="286">
        <f t="shared" si="12"/>
        <v>131</v>
      </c>
      <c r="P30" s="286">
        <v>225</v>
      </c>
      <c r="Q30" s="286">
        <f t="shared" si="12"/>
        <v>243</v>
      </c>
      <c r="R30" s="286">
        <f t="shared" si="12"/>
        <v>763</v>
      </c>
      <c r="S30" s="286">
        <f t="shared" si="12"/>
        <v>2105096</v>
      </c>
      <c r="T30" s="286">
        <f t="shared" si="12"/>
        <v>19072</v>
      </c>
      <c r="U30" s="286">
        <f t="shared" si="12"/>
        <v>401959</v>
      </c>
      <c r="V30" s="286">
        <f t="shared" si="12"/>
        <v>36983</v>
      </c>
    </row>
    <row r="31" spans="1:22" ht="18" customHeight="1">
      <c r="A31" s="22"/>
      <c r="B31" s="23" t="s">
        <v>183</v>
      </c>
      <c r="C31" s="351">
        <v>60</v>
      </c>
      <c r="D31" s="351">
        <v>34</v>
      </c>
      <c r="E31" s="351">
        <v>26</v>
      </c>
      <c r="F31" s="351">
        <v>29</v>
      </c>
      <c r="G31" s="351">
        <v>23</v>
      </c>
      <c r="H31" s="351">
        <v>6</v>
      </c>
      <c r="I31" s="351">
        <v>2</v>
      </c>
      <c r="J31" s="351" t="s">
        <v>549</v>
      </c>
      <c r="K31" s="351" t="s">
        <v>549</v>
      </c>
      <c r="L31" s="351" t="s">
        <v>549</v>
      </c>
      <c r="M31" s="351" t="s">
        <v>549</v>
      </c>
      <c r="N31" s="324">
        <v>186</v>
      </c>
      <c r="O31" s="329">
        <v>13</v>
      </c>
      <c r="P31" s="329">
        <v>22</v>
      </c>
      <c r="Q31" s="329">
        <v>38</v>
      </c>
      <c r="R31" s="329">
        <v>113</v>
      </c>
      <c r="S31" s="329">
        <v>354631</v>
      </c>
      <c r="T31" s="329">
        <v>7580</v>
      </c>
      <c r="U31" s="329">
        <v>55155</v>
      </c>
      <c r="V31" s="352">
        <v>3776</v>
      </c>
    </row>
    <row r="32" spans="1:22" ht="18" customHeight="1">
      <c r="A32" s="22"/>
      <c r="B32" s="23" t="s">
        <v>184</v>
      </c>
      <c r="C32" s="351">
        <v>294</v>
      </c>
      <c r="D32" s="354">
        <v>114</v>
      </c>
      <c r="E32" s="354">
        <v>180</v>
      </c>
      <c r="F32" s="354">
        <v>181</v>
      </c>
      <c r="G32" s="354">
        <v>70</v>
      </c>
      <c r="H32" s="354">
        <v>31</v>
      </c>
      <c r="I32" s="354">
        <v>10</v>
      </c>
      <c r="J32" s="351" t="s">
        <v>549</v>
      </c>
      <c r="K32" s="354">
        <v>1</v>
      </c>
      <c r="L32" s="354">
        <v>1</v>
      </c>
      <c r="M32" s="351" t="s">
        <v>549</v>
      </c>
      <c r="N32" s="324">
        <v>965</v>
      </c>
      <c r="O32" s="329">
        <v>92</v>
      </c>
      <c r="P32" s="329">
        <v>164</v>
      </c>
      <c r="Q32" s="329">
        <v>163</v>
      </c>
      <c r="R32" s="329">
        <v>546</v>
      </c>
      <c r="S32" s="329">
        <v>1430427</v>
      </c>
      <c r="T32" s="329">
        <v>8475</v>
      </c>
      <c r="U32" s="329">
        <v>278890</v>
      </c>
      <c r="V32" s="356">
        <v>27230</v>
      </c>
    </row>
    <row r="33" spans="1:22" ht="18" customHeight="1">
      <c r="A33" s="22"/>
      <c r="B33" s="23" t="s">
        <v>185</v>
      </c>
      <c r="C33" s="351">
        <v>68</v>
      </c>
      <c r="D33" s="354">
        <v>24</v>
      </c>
      <c r="E33" s="354">
        <v>44</v>
      </c>
      <c r="F33" s="354">
        <v>49</v>
      </c>
      <c r="G33" s="354">
        <v>10</v>
      </c>
      <c r="H33" s="354">
        <v>6</v>
      </c>
      <c r="I33" s="354">
        <v>2</v>
      </c>
      <c r="J33" s="351" t="s">
        <v>549</v>
      </c>
      <c r="K33" s="354">
        <v>1</v>
      </c>
      <c r="L33" s="351" t="s">
        <v>549</v>
      </c>
      <c r="M33" s="351" t="s">
        <v>549</v>
      </c>
      <c r="N33" s="324">
        <v>211</v>
      </c>
      <c r="O33" s="329">
        <v>26</v>
      </c>
      <c r="P33" s="329">
        <v>39</v>
      </c>
      <c r="Q33" s="329">
        <v>42</v>
      </c>
      <c r="R33" s="329">
        <v>104</v>
      </c>
      <c r="S33" s="329">
        <v>320038</v>
      </c>
      <c r="T33" s="329">
        <v>3017</v>
      </c>
      <c r="U33" s="329">
        <v>67914</v>
      </c>
      <c r="V33" s="356">
        <v>5977</v>
      </c>
    </row>
    <row r="34" spans="1:22" ht="18" customHeight="1">
      <c r="A34" s="22"/>
      <c r="B34" s="23"/>
      <c r="C34" s="354"/>
      <c r="D34" s="354"/>
      <c r="E34" s="354"/>
      <c r="F34" s="354"/>
      <c r="G34" s="354"/>
      <c r="H34" s="354"/>
      <c r="I34" s="354"/>
      <c r="J34" s="354"/>
      <c r="K34" s="354"/>
      <c r="L34" s="354"/>
      <c r="M34" s="354"/>
      <c r="N34" s="329"/>
      <c r="O34" s="329"/>
      <c r="P34" s="329"/>
      <c r="Q34" s="329"/>
      <c r="R34" s="329"/>
      <c r="S34" s="329"/>
      <c r="T34" s="329"/>
      <c r="U34" s="329"/>
      <c r="V34" s="355"/>
    </row>
    <row r="35" spans="1:22" s="268" customFormat="1" ht="18" customHeight="1">
      <c r="A35" s="397" t="s">
        <v>186</v>
      </c>
      <c r="B35" s="398"/>
      <c r="C35" s="283">
        <f>SUM(C37,C40,C43,C47,C50,C53,C57,C63,C66)</f>
        <v>6421</v>
      </c>
      <c r="D35" s="283">
        <f aca="true" t="shared" si="13" ref="D35:V35">SUM(D37,D40,D43,D47,D50,D53,D57,D63,D66)</f>
        <v>1511</v>
      </c>
      <c r="E35" s="283">
        <f t="shared" si="13"/>
        <v>4910</v>
      </c>
      <c r="F35" s="283">
        <f t="shared" si="13"/>
        <v>3726</v>
      </c>
      <c r="G35" s="283">
        <f t="shared" si="13"/>
        <v>1668</v>
      </c>
      <c r="H35" s="283">
        <f t="shared" si="13"/>
        <v>600</v>
      </c>
      <c r="I35" s="283">
        <f t="shared" si="13"/>
        <v>250</v>
      </c>
      <c r="J35" s="283">
        <f t="shared" si="13"/>
        <v>91</v>
      </c>
      <c r="K35" s="283">
        <f t="shared" si="13"/>
        <v>70</v>
      </c>
      <c r="L35" s="283">
        <f t="shared" si="13"/>
        <v>15</v>
      </c>
      <c r="M35" s="283">
        <f t="shared" si="13"/>
        <v>1</v>
      </c>
      <c r="N35" s="283">
        <f t="shared" si="13"/>
        <v>24549</v>
      </c>
      <c r="O35" s="283">
        <f t="shared" si="13"/>
        <v>3859</v>
      </c>
      <c r="P35" s="283">
        <f t="shared" si="13"/>
        <v>4364</v>
      </c>
      <c r="Q35" s="283">
        <f t="shared" si="13"/>
        <v>5532</v>
      </c>
      <c r="R35" s="283">
        <f t="shared" si="13"/>
        <v>10794</v>
      </c>
      <c r="S35" s="283">
        <f t="shared" si="13"/>
        <v>41589518</v>
      </c>
      <c r="T35" s="283">
        <f t="shared" si="13"/>
        <v>235558</v>
      </c>
      <c r="U35" s="283">
        <f t="shared" si="13"/>
        <v>1659378</v>
      </c>
      <c r="V35" s="283">
        <f t="shared" si="13"/>
        <v>351522</v>
      </c>
    </row>
    <row r="36" spans="1:22" ht="18" customHeight="1">
      <c r="A36" s="64"/>
      <c r="B36" s="73"/>
      <c r="C36" s="351"/>
      <c r="D36" s="351"/>
      <c r="E36" s="351"/>
      <c r="F36" s="351"/>
      <c r="G36" s="351"/>
      <c r="H36" s="351"/>
      <c r="I36" s="351"/>
      <c r="J36" s="351"/>
      <c r="K36" s="351"/>
      <c r="L36" s="351"/>
      <c r="M36" s="351"/>
      <c r="N36" s="324"/>
      <c r="O36" s="329"/>
      <c r="P36" s="329"/>
      <c r="Q36" s="329"/>
      <c r="R36" s="329"/>
      <c r="S36" s="329"/>
      <c r="T36" s="329"/>
      <c r="U36" s="329"/>
      <c r="V36" s="352"/>
    </row>
    <row r="37" spans="1:22" s="268" customFormat="1" ht="18" customHeight="1">
      <c r="A37" s="397" t="s">
        <v>187</v>
      </c>
      <c r="B37" s="398"/>
      <c r="C37" s="283">
        <f>SUM(C38)</f>
        <v>774</v>
      </c>
      <c r="D37" s="283">
        <f aca="true" t="shared" si="14" ref="D37:L37">SUM(D38)</f>
        <v>316</v>
      </c>
      <c r="E37" s="283">
        <f t="shared" si="14"/>
        <v>458</v>
      </c>
      <c r="F37" s="283">
        <f t="shared" si="14"/>
        <v>302</v>
      </c>
      <c r="G37" s="283">
        <f t="shared" si="14"/>
        <v>182</v>
      </c>
      <c r="H37" s="283">
        <f t="shared" si="14"/>
        <v>94</v>
      </c>
      <c r="I37" s="283">
        <f t="shared" si="14"/>
        <v>77</v>
      </c>
      <c r="J37" s="283">
        <f t="shared" si="14"/>
        <v>61</v>
      </c>
      <c r="K37" s="283">
        <f t="shared" si="14"/>
        <v>48</v>
      </c>
      <c r="L37" s="283">
        <f t="shared" si="14"/>
        <v>10</v>
      </c>
      <c r="M37" s="283" t="s">
        <v>554</v>
      </c>
      <c r="N37" s="286">
        <f aca="true" t="shared" si="15" ref="N37:V37">SUM(N38)</f>
        <v>6531</v>
      </c>
      <c r="O37" s="286">
        <f t="shared" si="15"/>
        <v>375</v>
      </c>
      <c r="P37" s="286">
        <f t="shared" si="15"/>
        <v>451</v>
      </c>
      <c r="Q37" s="286">
        <f t="shared" si="15"/>
        <v>1777</v>
      </c>
      <c r="R37" s="286">
        <f t="shared" si="15"/>
        <v>3928</v>
      </c>
      <c r="S37" s="286">
        <f t="shared" si="15"/>
        <v>17381997</v>
      </c>
      <c r="T37" s="286">
        <f t="shared" si="15"/>
        <v>53882</v>
      </c>
      <c r="U37" s="286">
        <f t="shared" si="15"/>
        <v>578078</v>
      </c>
      <c r="V37" s="286">
        <f t="shared" si="15"/>
        <v>146752</v>
      </c>
    </row>
    <row r="38" spans="1:23" s="74" customFormat="1" ht="18" customHeight="1">
      <c r="A38" s="64"/>
      <c r="B38" s="186" t="s">
        <v>188</v>
      </c>
      <c r="C38" s="351">
        <v>774</v>
      </c>
      <c r="D38" s="351">
        <v>316</v>
      </c>
      <c r="E38" s="351">
        <v>458</v>
      </c>
      <c r="F38" s="351">
        <v>302</v>
      </c>
      <c r="G38" s="351">
        <v>182</v>
      </c>
      <c r="H38" s="351">
        <v>94</v>
      </c>
      <c r="I38" s="351">
        <v>77</v>
      </c>
      <c r="J38" s="351">
        <v>61</v>
      </c>
      <c r="K38" s="351">
        <v>48</v>
      </c>
      <c r="L38" s="351">
        <v>10</v>
      </c>
      <c r="M38" s="351" t="s">
        <v>549</v>
      </c>
      <c r="N38" s="324">
        <v>6531</v>
      </c>
      <c r="O38" s="329">
        <v>375</v>
      </c>
      <c r="P38" s="329">
        <v>451</v>
      </c>
      <c r="Q38" s="329">
        <v>1777</v>
      </c>
      <c r="R38" s="329">
        <v>3928</v>
      </c>
      <c r="S38" s="329">
        <v>17381997</v>
      </c>
      <c r="T38" s="329">
        <v>53882</v>
      </c>
      <c r="U38" s="329">
        <v>578078</v>
      </c>
      <c r="V38" s="352">
        <v>146752</v>
      </c>
      <c r="W38" s="32"/>
    </row>
    <row r="39" spans="1:23" s="74" customFormat="1" ht="18" customHeight="1">
      <c r="A39" s="64"/>
      <c r="B39" s="186"/>
      <c r="C39" s="351"/>
      <c r="D39" s="351"/>
      <c r="E39" s="351"/>
      <c r="F39" s="351"/>
      <c r="G39" s="351"/>
      <c r="H39" s="351"/>
      <c r="I39" s="351"/>
      <c r="J39" s="351"/>
      <c r="K39" s="351"/>
      <c r="L39" s="351"/>
      <c r="M39" s="351"/>
      <c r="N39" s="324"/>
      <c r="O39" s="329"/>
      <c r="P39" s="329"/>
      <c r="Q39" s="329"/>
      <c r="R39" s="329"/>
      <c r="S39" s="329"/>
      <c r="T39" s="329"/>
      <c r="U39" s="329"/>
      <c r="V39" s="352"/>
      <c r="W39" s="32"/>
    </row>
    <row r="40" spans="1:22" s="268" customFormat="1" ht="18" customHeight="1">
      <c r="A40" s="397" t="s">
        <v>189</v>
      </c>
      <c r="B40" s="398"/>
      <c r="C40" s="283">
        <f>SUM(C41)</f>
        <v>1190</v>
      </c>
      <c r="D40" s="283">
        <f aca="true" t="shared" si="16" ref="D40:J40">SUM(D41)</f>
        <v>146</v>
      </c>
      <c r="E40" s="283">
        <f t="shared" si="16"/>
        <v>1044</v>
      </c>
      <c r="F40" s="283">
        <f t="shared" si="16"/>
        <v>725</v>
      </c>
      <c r="G40" s="283">
        <f t="shared" si="16"/>
        <v>380</v>
      </c>
      <c r="H40" s="283">
        <f t="shared" si="16"/>
        <v>71</v>
      </c>
      <c r="I40" s="283">
        <f t="shared" si="16"/>
        <v>11</v>
      </c>
      <c r="J40" s="283">
        <f t="shared" si="16"/>
        <v>3</v>
      </c>
      <c r="K40" s="283" t="s">
        <v>554</v>
      </c>
      <c r="L40" s="283" t="s">
        <v>554</v>
      </c>
      <c r="M40" s="283" t="s">
        <v>554</v>
      </c>
      <c r="N40" s="286">
        <f aca="true" t="shared" si="17" ref="N40:V40">SUM(N41)</f>
        <v>3153</v>
      </c>
      <c r="O40" s="286">
        <f t="shared" si="17"/>
        <v>830</v>
      </c>
      <c r="P40" s="286">
        <f t="shared" si="17"/>
        <v>989</v>
      </c>
      <c r="Q40" s="286">
        <f t="shared" si="17"/>
        <v>525</v>
      </c>
      <c r="R40" s="286">
        <f t="shared" si="17"/>
        <v>809</v>
      </c>
      <c r="S40" s="286">
        <f t="shared" si="17"/>
        <v>6104877</v>
      </c>
      <c r="T40" s="286">
        <f t="shared" si="17"/>
        <v>55837</v>
      </c>
      <c r="U40" s="286">
        <f t="shared" si="17"/>
        <v>466941</v>
      </c>
      <c r="V40" s="286">
        <f t="shared" si="17"/>
        <v>47775</v>
      </c>
    </row>
    <row r="41" spans="1:22" ht="18" customHeight="1">
      <c r="A41" s="64"/>
      <c r="B41" s="186" t="s">
        <v>189</v>
      </c>
      <c r="C41" s="351">
        <v>1190</v>
      </c>
      <c r="D41" s="351">
        <v>146</v>
      </c>
      <c r="E41" s="351">
        <v>1044</v>
      </c>
      <c r="F41" s="351">
        <v>725</v>
      </c>
      <c r="G41" s="351">
        <v>380</v>
      </c>
      <c r="H41" s="351">
        <v>71</v>
      </c>
      <c r="I41" s="351">
        <v>11</v>
      </c>
      <c r="J41" s="351">
        <v>3</v>
      </c>
      <c r="K41" s="351" t="s">
        <v>549</v>
      </c>
      <c r="L41" s="351" t="s">
        <v>549</v>
      </c>
      <c r="M41" s="351" t="s">
        <v>549</v>
      </c>
      <c r="N41" s="324">
        <v>3153</v>
      </c>
      <c r="O41" s="329">
        <v>830</v>
      </c>
      <c r="P41" s="329">
        <v>989</v>
      </c>
      <c r="Q41" s="329">
        <v>525</v>
      </c>
      <c r="R41" s="329">
        <v>809</v>
      </c>
      <c r="S41" s="329">
        <v>6104877</v>
      </c>
      <c r="T41" s="329">
        <v>55837</v>
      </c>
      <c r="U41" s="329">
        <v>466941</v>
      </c>
      <c r="V41" s="352">
        <v>47775</v>
      </c>
    </row>
    <row r="42" spans="1:22" ht="18" customHeight="1">
      <c r="A42" s="64"/>
      <c r="B42" s="186"/>
      <c r="C42" s="351"/>
      <c r="D42" s="351"/>
      <c r="E42" s="351"/>
      <c r="F42" s="351"/>
      <c r="G42" s="351"/>
      <c r="H42" s="351"/>
      <c r="I42" s="351"/>
      <c r="J42" s="351"/>
      <c r="K42" s="351"/>
      <c r="L42" s="351"/>
      <c r="M42" s="351"/>
      <c r="N42" s="324"/>
      <c r="O42" s="329"/>
      <c r="P42" s="329"/>
      <c r="Q42" s="329"/>
      <c r="R42" s="329"/>
      <c r="S42" s="329"/>
      <c r="T42" s="329"/>
      <c r="U42" s="329"/>
      <c r="V42" s="352"/>
    </row>
    <row r="43" spans="1:22" s="268" customFormat="1" ht="18" customHeight="1">
      <c r="A43" s="397" t="s">
        <v>190</v>
      </c>
      <c r="B43" s="398"/>
      <c r="C43" s="283">
        <f>SUM(C44:C45)</f>
        <v>181</v>
      </c>
      <c r="D43" s="283">
        <f aca="true" t="shared" si="18" ref="D43:I43">SUM(D44:D45)</f>
        <v>52</v>
      </c>
      <c r="E43" s="283">
        <f t="shared" si="18"/>
        <v>129</v>
      </c>
      <c r="F43" s="283">
        <f t="shared" si="18"/>
        <v>87</v>
      </c>
      <c r="G43" s="283">
        <f t="shared" si="18"/>
        <v>62</v>
      </c>
      <c r="H43" s="283">
        <f t="shared" si="18"/>
        <v>27</v>
      </c>
      <c r="I43" s="283">
        <f t="shared" si="18"/>
        <v>5</v>
      </c>
      <c r="J43" s="283" t="s">
        <v>554</v>
      </c>
      <c r="K43" s="283" t="s">
        <v>554</v>
      </c>
      <c r="L43" s="283" t="s">
        <v>554</v>
      </c>
      <c r="M43" s="283" t="s">
        <v>554</v>
      </c>
      <c r="N43" s="286">
        <f aca="true" t="shared" si="19" ref="N43:V43">SUM(N44:N45)</f>
        <v>587</v>
      </c>
      <c r="O43" s="286">
        <f t="shared" si="19"/>
        <v>123</v>
      </c>
      <c r="P43" s="286">
        <f t="shared" si="19"/>
        <v>91</v>
      </c>
      <c r="Q43" s="286">
        <f t="shared" si="19"/>
        <v>154</v>
      </c>
      <c r="R43" s="286">
        <f t="shared" si="19"/>
        <v>219</v>
      </c>
      <c r="S43" s="286">
        <f t="shared" si="19"/>
        <v>908902</v>
      </c>
      <c r="T43" s="286">
        <f t="shared" si="19"/>
        <v>1940</v>
      </c>
      <c r="U43" s="286">
        <f t="shared" si="19"/>
        <v>19942</v>
      </c>
      <c r="V43" s="286">
        <f t="shared" si="19"/>
        <v>6842</v>
      </c>
    </row>
    <row r="44" spans="1:22" ht="18" customHeight="1">
      <c r="A44" s="64"/>
      <c r="B44" s="186" t="s">
        <v>191</v>
      </c>
      <c r="C44" s="351">
        <v>168</v>
      </c>
      <c r="D44" s="351">
        <v>52</v>
      </c>
      <c r="E44" s="351">
        <v>116</v>
      </c>
      <c r="F44" s="351">
        <v>75</v>
      </c>
      <c r="G44" s="351">
        <v>62</v>
      </c>
      <c r="H44" s="351">
        <v>26</v>
      </c>
      <c r="I44" s="351">
        <v>5</v>
      </c>
      <c r="J44" s="351" t="s">
        <v>549</v>
      </c>
      <c r="K44" s="351" t="s">
        <v>549</v>
      </c>
      <c r="L44" s="351" t="s">
        <v>549</v>
      </c>
      <c r="M44" s="351" t="s">
        <v>549</v>
      </c>
      <c r="N44" s="324">
        <v>561</v>
      </c>
      <c r="O44" s="329">
        <v>114</v>
      </c>
      <c r="P44" s="329">
        <v>80</v>
      </c>
      <c r="Q44" s="329">
        <v>154</v>
      </c>
      <c r="R44" s="329">
        <v>213</v>
      </c>
      <c r="S44" s="329">
        <v>891381</v>
      </c>
      <c r="T44" s="329">
        <v>1940</v>
      </c>
      <c r="U44" s="329">
        <v>19392</v>
      </c>
      <c r="V44" s="352">
        <v>6568</v>
      </c>
    </row>
    <row r="45" spans="1:22" ht="18" customHeight="1">
      <c r="A45" s="25"/>
      <c r="B45" s="23" t="s">
        <v>192</v>
      </c>
      <c r="C45" s="351">
        <v>13</v>
      </c>
      <c r="D45" s="351" t="s">
        <v>556</v>
      </c>
      <c r="E45" s="351">
        <v>13</v>
      </c>
      <c r="F45" s="351">
        <v>12</v>
      </c>
      <c r="G45" s="351" t="s">
        <v>549</v>
      </c>
      <c r="H45" s="351">
        <v>1</v>
      </c>
      <c r="I45" s="351" t="s">
        <v>549</v>
      </c>
      <c r="J45" s="351" t="s">
        <v>549</v>
      </c>
      <c r="K45" s="351" t="s">
        <v>549</v>
      </c>
      <c r="L45" s="351" t="s">
        <v>549</v>
      </c>
      <c r="M45" s="351" t="s">
        <v>549</v>
      </c>
      <c r="N45" s="324">
        <v>26</v>
      </c>
      <c r="O45" s="324">
        <v>9</v>
      </c>
      <c r="P45" s="324">
        <v>11</v>
      </c>
      <c r="Q45" s="351" t="s">
        <v>549</v>
      </c>
      <c r="R45" s="324">
        <v>6</v>
      </c>
      <c r="S45" s="323">
        <v>17521</v>
      </c>
      <c r="T45" s="351" t="s">
        <v>549</v>
      </c>
      <c r="U45" s="323">
        <v>550</v>
      </c>
      <c r="V45" s="352">
        <v>274</v>
      </c>
    </row>
    <row r="46" spans="1:22" ht="18" customHeight="1">
      <c r="A46" s="25"/>
      <c r="B46" s="23"/>
      <c r="C46" s="351"/>
      <c r="D46" s="351"/>
      <c r="E46" s="351"/>
      <c r="F46" s="351"/>
      <c r="G46" s="351"/>
      <c r="H46" s="351"/>
      <c r="I46" s="351"/>
      <c r="J46" s="351"/>
      <c r="K46" s="351"/>
      <c r="L46" s="351"/>
      <c r="M46" s="351"/>
      <c r="N46" s="324"/>
      <c r="O46" s="324"/>
      <c r="P46" s="324"/>
      <c r="Q46" s="324"/>
      <c r="R46" s="324"/>
      <c r="S46" s="323"/>
      <c r="T46" s="323"/>
      <c r="U46" s="323"/>
      <c r="V46" s="352"/>
    </row>
    <row r="47" spans="1:27" s="268" customFormat="1" ht="18" customHeight="1">
      <c r="A47" s="397" t="s">
        <v>193</v>
      </c>
      <c r="B47" s="398"/>
      <c r="C47" s="283">
        <f>SUM(C48)</f>
        <v>554</v>
      </c>
      <c r="D47" s="283">
        <f aca="true" t="shared" si="20" ref="D47:K47">SUM(D48)</f>
        <v>66</v>
      </c>
      <c r="E47" s="283">
        <f t="shared" si="20"/>
        <v>488</v>
      </c>
      <c r="F47" s="283">
        <f t="shared" si="20"/>
        <v>337</v>
      </c>
      <c r="G47" s="283">
        <f t="shared" si="20"/>
        <v>149</v>
      </c>
      <c r="H47" s="283">
        <f t="shared" si="20"/>
        <v>54</v>
      </c>
      <c r="I47" s="283">
        <f t="shared" si="20"/>
        <v>9</v>
      </c>
      <c r="J47" s="283">
        <f t="shared" si="20"/>
        <v>3</v>
      </c>
      <c r="K47" s="283">
        <f t="shared" si="20"/>
        <v>2</v>
      </c>
      <c r="L47" s="283" t="s">
        <v>554</v>
      </c>
      <c r="M47" s="283" t="s">
        <v>554</v>
      </c>
      <c r="N47" s="286">
        <f aca="true" t="shared" si="21" ref="N47:V47">SUM(N48)</f>
        <v>1646</v>
      </c>
      <c r="O47" s="286">
        <f t="shared" si="21"/>
        <v>429</v>
      </c>
      <c r="P47" s="286">
        <f t="shared" si="21"/>
        <v>430</v>
      </c>
      <c r="Q47" s="286">
        <f t="shared" si="21"/>
        <v>377</v>
      </c>
      <c r="R47" s="286">
        <f t="shared" si="21"/>
        <v>410</v>
      </c>
      <c r="S47" s="286">
        <f t="shared" si="21"/>
        <v>2650401</v>
      </c>
      <c r="T47" s="286">
        <f t="shared" si="21"/>
        <v>2844</v>
      </c>
      <c r="U47" s="286">
        <f t="shared" si="21"/>
        <v>26587</v>
      </c>
      <c r="V47" s="286">
        <f t="shared" si="21"/>
        <v>17146</v>
      </c>
      <c r="W47" s="290"/>
      <c r="X47" s="290"/>
      <c r="Y47" s="290"/>
      <c r="Z47" s="290"/>
      <c r="AA47" s="290"/>
    </row>
    <row r="48" spans="1:22" ht="18" customHeight="1">
      <c r="A48" s="64"/>
      <c r="B48" s="186" t="s">
        <v>193</v>
      </c>
      <c r="C48" s="357">
        <v>554</v>
      </c>
      <c r="D48" s="351">
        <v>66</v>
      </c>
      <c r="E48" s="351">
        <v>488</v>
      </c>
      <c r="F48" s="351">
        <v>337</v>
      </c>
      <c r="G48" s="351">
        <v>149</v>
      </c>
      <c r="H48" s="351">
        <v>54</v>
      </c>
      <c r="I48" s="351">
        <v>9</v>
      </c>
      <c r="J48" s="351">
        <v>3</v>
      </c>
      <c r="K48" s="351">
        <v>2</v>
      </c>
      <c r="L48" s="351" t="s">
        <v>549</v>
      </c>
      <c r="M48" s="351" t="s">
        <v>549</v>
      </c>
      <c r="N48" s="324">
        <v>1646</v>
      </c>
      <c r="O48" s="329">
        <v>429</v>
      </c>
      <c r="P48" s="329">
        <v>430</v>
      </c>
      <c r="Q48" s="329">
        <v>377</v>
      </c>
      <c r="R48" s="329">
        <v>410</v>
      </c>
      <c r="S48" s="329">
        <v>2650401</v>
      </c>
      <c r="T48" s="329">
        <v>2844</v>
      </c>
      <c r="U48" s="329">
        <v>26587</v>
      </c>
      <c r="V48" s="352">
        <v>17146</v>
      </c>
    </row>
    <row r="49" spans="1:22" ht="18" customHeight="1">
      <c r="A49" s="25"/>
      <c r="B49" s="23"/>
      <c r="C49" s="351"/>
      <c r="D49" s="351"/>
      <c r="E49" s="351"/>
      <c r="F49" s="351"/>
      <c r="G49" s="351"/>
      <c r="H49" s="351"/>
      <c r="I49" s="351"/>
      <c r="J49" s="351"/>
      <c r="K49" s="351"/>
      <c r="L49" s="351"/>
      <c r="M49" s="351"/>
      <c r="N49" s="324"/>
      <c r="O49" s="324"/>
      <c r="P49" s="324"/>
      <c r="Q49" s="324"/>
      <c r="R49" s="324"/>
      <c r="S49" s="323"/>
      <c r="T49" s="323"/>
      <c r="U49" s="323"/>
      <c r="V49" s="352"/>
    </row>
    <row r="50" spans="1:22" s="268" customFormat="1" ht="18" customHeight="1">
      <c r="A50" s="397" t="s">
        <v>194</v>
      </c>
      <c r="B50" s="398"/>
      <c r="C50" s="283">
        <f>SUM(C51)</f>
        <v>116</v>
      </c>
      <c r="D50" s="283">
        <f aca="true" t="shared" si="22" ref="D50:I50">SUM(D51)</f>
        <v>29</v>
      </c>
      <c r="E50" s="283">
        <f t="shared" si="22"/>
        <v>87</v>
      </c>
      <c r="F50" s="283">
        <f t="shared" si="22"/>
        <v>63</v>
      </c>
      <c r="G50" s="283">
        <f t="shared" si="22"/>
        <v>29</v>
      </c>
      <c r="H50" s="283">
        <f t="shared" si="22"/>
        <v>14</v>
      </c>
      <c r="I50" s="283">
        <f t="shared" si="22"/>
        <v>8</v>
      </c>
      <c r="J50" s="283" t="s">
        <v>554</v>
      </c>
      <c r="K50" s="283">
        <f>SUM(K51)</f>
        <v>2</v>
      </c>
      <c r="L50" s="283" t="s">
        <v>554</v>
      </c>
      <c r="M50" s="283" t="s">
        <v>554</v>
      </c>
      <c r="N50" s="286">
        <f aca="true" t="shared" si="23" ref="N50:V50">SUM(N51)</f>
        <v>487</v>
      </c>
      <c r="O50" s="286">
        <f t="shared" si="23"/>
        <v>67</v>
      </c>
      <c r="P50" s="286">
        <f t="shared" si="23"/>
        <v>82</v>
      </c>
      <c r="Q50" s="286">
        <f t="shared" si="23"/>
        <v>108</v>
      </c>
      <c r="R50" s="286">
        <f t="shared" si="23"/>
        <v>230</v>
      </c>
      <c r="S50" s="286">
        <f t="shared" si="23"/>
        <v>739739</v>
      </c>
      <c r="T50" s="286">
        <f t="shared" si="23"/>
        <v>1295</v>
      </c>
      <c r="U50" s="286">
        <f t="shared" si="23"/>
        <v>49475</v>
      </c>
      <c r="V50" s="286">
        <f t="shared" si="23"/>
        <v>7535</v>
      </c>
    </row>
    <row r="51" spans="1:22" ht="18" customHeight="1">
      <c r="A51" s="64"/>
      <c r="B51" s="186" t="s">
        <v>195</v>
      </c>
      <c r="C51" s="351">
        <v>116</v>
      </c>
      <c r="D51" s="351">
        <v>29</v>
      </c>
      <c r="E51" s="351">
        <v>87</v>
      </c>
      <c r="F51" s="351">
        <v>63</v>
      </c>
      <c r="G51" s="351">
        <v>29</v>
      </c>
      <c r="H51" s="351">
        <v>14</v>
      </c>
      <c r="I51" s="351">
        <v>8</v>
      </c>
      <c r="J51" s="351" t="s">
        <v>549</v>
      </c>
      <c r="K51" s="351">
        <v>2</v>
      </c>
      <c r="L51" s="351" t="s">
        <v>549</v>
      </c>
      <c r="M51" s="351" t="s">
        <v>549</v>
      </c>
      <c r="N51" s="324">
        <v>487</v>
      </c>
      <c r="O51" s="329">
        <v>67</v>
      </c>
      <c r="P51" s="329">
        <v>82</v>
      </c>
      <c r="Q51" s="329">
        <v>108</v>
      </c>
      <c r="R51" s="329">
        <v>230</v>
      </c>
      <c r="S51" s="329">
        <v>739739</v>
      </c>
      <c r="T51" s="329">
        <v>1295</v>
      </c>
      <c r="U51" s="329">
        <v>49475</v>
      </c>
      <c r="V51" s="352">
        <v>7535</v>
      </c>
    </row>
    <row r="52" spans="1:22" ht="18" customHeight="1">
      <c r="A52" s="25"/>
      <c r="B52" s="23"/>
      <c r="C52" s="351"/>
      <c r="D52" s="351"/>
      <c r="E52" s="351"/>
      <c r="F52" s="351"/>
      <c r="G52" s="351"/>
      <c r="H52" s="351"/>
      <c r="I52" s="351"/>
      <c r="J52" s="351"/>
      <c r="K52" s="351"/>
      <c r="L52" s="351"/>
      <c r="M52" s="351"/>
      <c r="N52" s="324"/>
      <c r="O52" s="324"/>
      <c r="P52" s="331"/>
      <c r="Q52" s="324"/>
      <c r="R52" s="331"/>
      <c r="S52" s="323"/>
      <c r="T52" s="331"/>
      <c r="U52" s="331"/>
      <c r="V52" s="352"/>
    </row>
    <row r="53" spans="1:22" s="268" customFormat="1" ht="18" customHeight="1">
      <c r="A53" s="397" t="s">
        <v>196</v>
      </c>
      <c r="B53" s="398"/>
      <c r="C53" s="283">
        <f>SUM(C54:C55)</f>
        <v>324</v>
      </c>
      <c r="D53" s="283">
        <f aca="true" t="shared" si="24" ref="D53:K53">SUM(D54:D55)</f>
        <v>58</v>
      </c>
      <c r="E53" s="283">
        <f t="shared" si="24"/>
        <v>266</v>
      </c>
      <c r="F53" s="283">
        <f t="shared" si="24"/>
        <v>161</v>
      </c>
      <c r="G53" s="283">
        <f t="shared" si="24"/>
        <v>112</v>
      </c>
      <c r="H53" s="283">
        <f t="shared" si="24"/>
        <v>39</v>
      </c>
      <c r="I53" s="283">
        <f t="shared" si="24"/>
        <v>10</v>
      </c>
      <c r="J53" s="283">
        <f t="shared" si="24"/>
        <v>1</v>
      </c>
      <c r="K53" s="283">
        <f t="shared" si="24"/>
        <v>1</v>
      </c>
      <c r="L53" s="283" t="s">
        <v>554</v>
      </c>
      <c r="M53" s="283" t="s">
        <v>554</v>
      </c>
      <c r="N53" s="286">
        <f aca="true" t="shared" si="25" ref="N53:V53">SUM(N54:N55)</f>
        <v>1088</v>
      </c>
      <c r="O53" s="286">
        <f t="shared" si="25"/>
        <v>254</v>
      </c>
      <c r="P53" s="286">
        <f t="shared" si="25"/>
        <v>252</v>
      </c>
      <c r="Q53" s="286">
        <f t="shared" si="25"/>
        <v>208</v>
      </c>
      <c r="R53" s="286">
        <f t="shared" si="25"/>
        <v>374</v>
      </c>
      <c r="S53" s="286">
        <f t="shared" si="25"/>
        <v>1736213</v>
      </c>
      <c r="T53" s="286">
        <f t="shared" si="25"/>
        <v>9849</v>
      </c>
      <c r="U53" s="286">
        <f t="shared" si="25"/>
        <v>75082</v>
      </c>
      <c r="V53" s="286">
        <f t="shared" si="25"/>
        <v>17321</v>
      </c>
    </row>
    <row r="54" spans="1:22" ht="18" customHeight="1">
      <c r="A54" s="64"/>
      <c r="B54" s="186" t="s">
        <v>463</v>
      </c>
      <c r="C54" s="351">
        <v>243</v>
      </c>
      <c r="D54" s="351">
        <v>42</v>
      </c>
      <c r="E54" s="351">
        <v>201</v>
      </c>
      <c r="F54" s="351">
        <v>120</v>
      </c>
      <c r="G54" s="351">
        <v>81</v>
      </c>
      <c r="H54" s="351">
        <v>33</v>
      </c>
      <c r="I54" s="351">
        <v>8</v>
      </c>
      <c r="J54" s="351">
        <v>1</v>
      </c>
      <c r="K54" s="351" t="s">
        <v>549</v>
      </c>
      <c r="L54" s="351" t="s">
        <v>549</v>
      </c>
      <c r="M54" s="351" t="s">
        <v>549</v>
      </c>
      <c r="N54" s="324">
        <v>819</v>
      </c>
      <c r="O54" s="329">
        <v>185</v>
      </c>
      <c r="P54" s="329">
        <v>194</v>
      </c>
      <c r="Q54" s="329">
        <v>146</v>
      </c>
      <c r="R54" s="329">
        <v>294</v>
      </c>
      <c r="S54" s="329">
        <v>1369979</v>
      </c>
      <c r="T54" s="329">
        <v>5066</v>
      </c>
      <c r="U54" s="329">
        <v>62570</v>
      </c>
      <c r="V54" s="352">
        <v>14230</v>
      </c>
    </row>
    <row r="55" spans="1:22" ht="18" customHeight="1">
      <c r="A55" s="25"/>
      <c r="B55" s="23" t="s">
        <v>197</v>
      </c>
      <c r="C55" s="351">
        <v>81</v>
      </c>
      <c r="D55" s="351">
        <v>16</v>
      </c>
      <c r="E55" s="351">
        <v>65</v>
      </c>
      <c r="F55" s="351">
        <v>41</v>
      </c>
      <c r="G55" s="351">
        <v>31</v>
      </c>
      <c r="H55" s="351">
        <v>6</v>
      </c>
      <c r="I55" s="351">
        <v>2</v>
      </c>
      <c r="J55" s="351" t="s">
        <v>549</v>
      </c>
      <c r="K55" s="351">
        <v>1</v>
      </c>
      <c r="L55" s="351" t="s">
        <v>549</v>
      </c>
      <c r="M55" s="351" t="s">
        <v>549</v>
      </c>
      <c r="N55" s="324">
        <v>269</v>
      </c>
      <c r="O55" s="324">
        <v>69</v>
      </c>
      <c r="P55" s="324">
        <v>58</v>
      </c>
      <c r="Q55" s="324">
        <v>62</v>
      </c>
      <c r="R55" s="324">
        <v>80</v>
      </c>
      <c r="S55" s="323">
        <v>366234</v>
      </c>
      <c r="T55" s="323">
        <v>4783</v>
      </c>
      <c r="U55" s="323">
        <v>12512</v>
      </c>
      <c r="V55" s="352">
        <v>3091</v>
      </c>
    </row>
    <row r="56" spans="1:22" ht="18" customHeight="1">
      <c r="A56" s="25"/>
      <c r="B56" s="23"/>
      <c r="C56" s="351"/>
      <c r="D56" s="351"/>
      <c r="E56" s="351"/>
      <c r="F56" s="351"/>
      <c r="G56" s="351"/>
      <c r="H56" s="351"/>
      <c r="I56" s="351"/>
      <c r="J56" s="351"/>
      <c r="K56" s="351"/>
      <c r="L56" s="351"/>
      <c r="M56" s="351"/>
      <c r="N56" s="324"/>
      <c r="O56" s="324"/>
      <c r="P56" s="324"/>
      <c r="Q56" s="324"/>
      <c r="R56" s="324"/>
      <c r="S56" s="323"/>
      <c r="T56" s="323"/>
      <c r="U56" s="323"/>
      <c r="V56" s="352"/>
    </row>
    <row r="57" spans="1:22" s="268" customFormat="1" ht="18" customHeight="1">
      <c r="A57" s="397" t="s">
        <v>464</v>
      </c>
      <c r="B57" s="398"/>
      <c r="C57" s="283">
        <f>SUM(C58:C61)</f>
        <v>1447</v>
      </c>
      <c r="D57" s="283">
        <f aca="true" t="shared" si="26" ref="D57:L57">SUM(D58:D61)</f>
        <v>324</v>
      </c>
      <c r="E57" s="283">
        <f t="shared" si="26"/>
        <v>1123</v>
      </c>
      <c r="F57" s="283">
        <f t="shared" si="26"/>
        <v>960</v>
      </c>
      <c r="G57" s="283">
        <f t="shared" si="26"/>
        <v>320</v>
      </c>
      <c r="H57" s="283">
        <f t="shared" si="26"/>
        <v>121</v>
      </c>
      <c r="I57" s="283">
        <f t="shared" si="26"/>
        <v>34</v>
      </c>
      <c r="J57" s="283">
        <f t="shared" si="26"/>
        <v>5</v>
      </c>
      <c r="K57" s="283">
        <f t="shared" si="26"/>
        <v>5</v>
      </c>
      <c r="L57" s="283">
        <f t="shared" si="26"/>
        <v>2</v>
      </c>
      <c r="M57" s="283" t="s">
        <v>554</v>
      </c>
      <c r="N57" s="286">
        <f aca="true" t="shared" si="27" ref="N57:V57">SUM(N58:N61)</f>
        <v>4199</v>
      </c>
      <c r="O57" s="286">
        <f t="shared" si="27"/>
        <v>834</v>
      </c>
      <c r="P57" s="286">
        <f t="shared" si="27"/>
        <v>976</v>
      </c>
      <c r="Q57" s="286">
        <f t="shared" si="27"/>
        <v>722</v>
      </c>
      <c r="R57" s="286">
        <f t="shared" si="27"/>
        <v>1667</v>
      </c>
      <c r="S57" s="286">
        <f t="shared" si="27"/>
        <v>3424818</v>
      </c>
      <c r="T57" s="286">
        <f t="shared" si="27"/>
        <v>60681</v>
      </c>
      <c r="U57" s="286">
        <f t="shared" si="27"/>
        <v>152653</v>
      </c>
      <c r="V57" s="286">
        <f t="shared" si="27"/>
        <v>46646</v>
      </c>
    </row>
    <row r="58" spans="1:22" ht="18" customHeight="1">
      <c r="A58" s="64"/>
      <c r="B58" s="186" t="s">
        <v>198</v>
      </c>
      <c r="C58" s="351">
        <v>520</v>
      </c>
      <c r="D58" s="351">
        <v>91</v>
      </c>
      <c r="E58" s="351">
        <v>429</v>
      </c>
      <c r="F58" s="351">
        <v>279</v>
      </c>
      <c r="G58" s="351">
        <v>165</v>
      </c>
      <c r="H58" s="351">
        <v>51</v>
      </c>
      <c r="I58" s="351">
        <v>17</v>
      </c>
      <c r="J58" s="351">
        <v>5</v>
      </c>
      <c r="K58" s="351">
        <v>3</v>
      </c>
      <c r="L58" s="351" t="s">
        <v>549</v>
      </c>
      <c r="M58" s="351" t="s">
        <v>549</v>
      </c>
      <c r="N58" s="324">
        <v>1841</v>
      </c>
      <c r="O58" s="329">
        <v>465</v>
      </c>
      <c r="P58" s="329">
        <v>348</v>
      </c>
      <c r="Q58" s="329">
        <v>394</v>
      </c>
      <c r="R58" s="329">
        <v>634</v>
      </c>
      <c r="S58" s="329">
        <v>1282912</v>
      </c>
      <c r="T58" s="329">
        <v>32330</v>
      </c>
      <c r="U58" s="329">
        <v>61672</v>
      </c>
      <c r="V58" s="352">
        <v>17537</v>
      </c>
    </row>
    <row r="59" spans="1:22" ht="18" customHeight="1">
      <c r="A59" s="25"/>
      <c r="B59" s="186" t="s">
        <v>199</v>
      </c>
      <c r="C59" s="351">
        <v>686</v>
      </c>
      <c r="D59" s="351">
        <v>151</v>
      </c>
      <c r="E59" s="351">
        <v>535</v>
      </c>
      <c r="F59" s="351">
        <v>553</v>
      </c>
      <c r="G59" s="351">
        <v>94</v>
      </c>
      <c r="H59" s="351">
        <v>29</v>
      </c>
      <c r="I59" s="351">
        <v>7</v>
      </c>
      <c r="J59" s="351" t="s">
        <v>549</v>
      </c>
      <c r="K59" s="351">
        <v>2</v>
      </c>
      <c r="L59" s="351">
        <v>1</v>
      </c>
      <c r="M59" s="351" t="s">
        <v>549</v>
      </c>
      <c r="N59" s="324">
        <v>1525</v>
      </c>
      <c r="O59" s="324">
        <v>258</v>
      </c>
      <c r="P59" s="324">
        <v>500</v>
      </c>
      <c r="Q59" s="324">
        <v>158</v>
      </c>
      <c r="R59" s="324">
        <v>609</v>
      </c>
      <c r="S59" s="323">
        <v>1416837</v>
      </c>
      <c r="T59" s="323">
        <v>13703</v>
      </c>
      <c r="U59" s="323">
        <v>69872</v>
      </c>
      <c r="V59" s="352">
        <v>21333</v>
      </c>
    </row>
    <row r="60" spans="1:22" ht="18" customHeight="1">
      <c r="A60" s="9"/>
      <c r="B60" s="186" t="s">
        <v>308</v>
      </c>
      <c r="C60" s="351">
        <v>85</v>
      </c>
      <c r="D60" s="351">
        <v>33</v>
      </c>
      <c r="E60" s="351">
        <v>52</v>
      </c>
      <c r="F60" s="351">
        <v>14</v>
      </c>
      <c r="G60" s="351">
        <v>34</v>
      </c>
      <c r="H60" s="351">
        <v>29</v>
      </c>
      <c r="I60" s="351">
        <v>7</v>
      </c>
      <c r="J60" s="351" t="s">
        <v>549</v>
      </c>
      <c r="K60" s="351" t="s">
        <v>549</v>
      </c>
      <c r="L60" s="351">
        <v>1</v>
      </c>
      <c r="M60" s="351" t="s">
        <v>549</v>
      </c>
      <c r="N60" s="324">
        <v>465</v>
      </c>
      <c r="O60" s="324">
        <v>59</v>
      </c>
      <c r="P60" s="324">
        <v>36</v>
      </c>
      <c r="Q60" s="324">
        <v>112</v>
      </c>
      <c r="R60" s="324">
        <v>258</v>
      </c>
      <c r="S60" s="323">
        <v>306727</v>
      </c>
      <c r="T60" s="323">
        <v>13434</v>
      </c>
      <c r="U60" s="323">
        <v>6834</v>
      </c>
      <c r="V60" s="352">
        <v>2739</v>
      </c>
    </row>
    <row r="61" spans="1:22" ht="18" customHeight="1">
      <c r="A61" s="25"/>
      <c r="B61" s="186" t="s">
        <v>309</v>
      </c>
      <c r="C61" s="351">
        <v>156</v>
      </c>
      <c r="D61" s="351">
        <v>49</v>
      </c>
      <c r="E61" s="351">
        <v>107</v>
      </c>
      <c r="F61" s="351">
        <v>114</v>
      </c>
      <c r="G61" s="351">
        <v>27</v>
      </c>
      <c r="H61" s="351">
        <v>12</v>
      </c>
      <c r="I61" s="351">
        <v>3</v>
      </c>
      <c r="J61" s="351" t="s">
        <v>549</v>
      </c>
      <c r="K61" s="351" t="s">
        <v>549</v>
      </c>
      <c r="L61" s="351" t="s">
        <v>549</v>
      </c>
      <c r="M61" s="351" t="s">
        <v>549</v>
      </c>
      <c r="N61" s="324">
        <v>368</v>
      </c>
      <c r="O61" s="324">
        <v>52</v>
      </c>
      <c r="P61" s="324">
        <v>92</v>
      </c>
      <c r="Q61" s="324">
        <v>58</v>
      </c>
      <c r="R61" s="324">
        <v>166</v>
      </c>
      <c r="S61" s="323">
        <v>418342</v>
      </c>
      <c r="T61" s="323">
        <v>1214</v>
      </c>
      <c r="U61" s="323">
        <v>14275</v>
      </c>
      <c r="V61" s="352">
        <v>5037</v>
      </c>
    </row>
    <row r="62" spans="1:22" ht="18" customHeight="1">
      <c r="A62" s="25"/>
      <c r="B62" s="186"/>
      <c r="C62" s="351"/>
      <c r="D62" s="351"/>
      <c r="E62" s="351"/>
      <c r="F62" s="351"/>
      <c r="G62" s="351"/>
      <c r="H62" s="351"/>
      <c r="I62" s="351"/>
      <c r="J62" s="351"/>
      <c r="K62" s="351"/>
      <c r="L62" s="351"/>
      <c r="M62" s="351"/>
      <c r="N62" s="324"/>
      <c r="O62" s="324"/>
      <c r="P62" s="324"/>
      <c r="Q62" s="324"/>
      <c r="R62" s="324"/>
      <c r="S62" s="323"/>
      <c r="T62" s="323"/>
      <c r="U62" s="323"/>
      <c r="V62" s="352"/>
    </row>
    <row r="63" spans="1:22" s="268" customFormat="1" ht="18" customHeight="1">
      <c r="A63" s="397" t="s">
        <v>200</v>
      </c>
      <c r="B63" s="398"/>
      <c r="C63" s="283">
        <f>SUM(C64)</f>
        <v>347</v>
      </c>
      <c r="D63" s="283">
        <v>89</v>
      </c>
      <c r="E63" s="283">
        <v>258</v>
      </c>
      <c r="F63" s="283">
        <v>206</v>
      </c>
      <c r="G63" s="283">
        <v>121</v>
      </c>
      <c r="H63" s="283">
        <v>17</v>
      </c>
      <c r="I63" s="283">
        <v>2</v>
      </c>
      <c r="J63" s="283">
        <v>1</v>
      </c>
      <c r="K63" s="283" t="s">
        <v>554</v>
      </c>
      <c r="L63" s="283" t="s">
        <v>554</v>
      </c>
      <c r="M63" s="283" t="s">
        <v>554</v>
      </c>
      <c r="N63" s="286">
        <v>924</v>
      </c>
      <c r="O63" s="286">
        <v>239</v>
      </c>
      <c r="P63" s="286">
        <v>227</v>
      </c>
      <c r="Q63" s="286">
        <v>233</v>
      </c>
      <c r="R63" s="286">
        <v>225</v>
      </c>
      <c r="S63" s="286">
        <v>1856388</v>
      </c>
      <c r="T63" s="286">
        <v>9335</v>
      </c>
      <c r="U63" s="286">
        <v>60875</v>
      </c>
      <c r="V63" s="286">
        <v>10324</v>
      </c>
    </row>
    <row r="64" spans="1:22" ht="18" customHeight="1">
      <c r="A64" s="64"/>
      <c r="B64" s="186" t="s">
        <v>200</v>
      </c>
      <c r="C64" s="351">
        <v>347</v>
      </c>
      <c r="D64" s="351">
        <v>89</v>
      </c>
      <c r="E64" s="351">
        <v>258</v>
      </c>
      <c r="F64" s="351">
        <v>206</v>
      </c>
      <c r="G64" s="351">
        <v>121</v>
      </c>
      <c r="H64" s="351">
        <v>17</v>
      </c>
      <c r="I64" s="351">
        <v>2</v>
      </c>
      <c r="J64" s="351">
        <v>1</v>
      </c>
      <c r="K64" s="351" t="s">
        <v>549</v>
      </c>
      <c r="L64" s="351" t="s">
        <v>549</v>
      </c>
      <c r="M64" s="351" t="s">
        <v>549</v>
      </c>
      <c r="N64" s="324">
        <v>924</v>
      </c>
      <c r="O64" s="329">
        <v>239</v>
      </c>
      <c r="P64" s="329">
        <v>227</v>
      </c>
      <c r="Q64" s="329">
        <v>233</v>
      </c>
      <c r="R64" s="329">
        <v>225</v>
      </c>
      <c r="S64" s="329">
        <v>1856388</v>
      </c>
      <c r="T64" s="329">
        <v>9335</v>
      </c>
      <c r="U64" s="329">
        <v>60875</v>
      </c>
      <c r="V64" s="352">
        <v>10324</v>
      </c>
    </row>
    <row r="65" spans="1:22" ht="18" customHeight="1">
      <c r="A65" s="64"/>
      <c r="B65" s="186"/>
      <c r="C65" s="351"/>
      <c r="D65" s="351"/>
      <c r="E65" s="351"/>
      <c r="F65" s="351"/>
      <c r="G65" s="351"/>
      <c r="H65" s="351"/>
      <c r="I65" s="351"/>
      <c r="J65" s="351"/>
      <c r="K65" s="351"/>
      <c r="L65" s="351"/>
      <c r="M65" s="351"/>
      <c r="N65" s="324"/>
      <c r="O65" s="329"/>
      <c r="P65" s="329"/>
      <c r="Q65" s="329"/>
      <c r="R65" s="329"/>
      <c r="S65" s="329"/>
      <c r="T65" s="329"/>
      <c r="U65" s="329"/>
      <c r="V65" s="352"/>
    </row>
    <row r="66" spans="1:22" s="268" customFormat="1" ht="18" customHeight="1">
      <c r="A66" s="397" t="s">
        <v>201</v>
      </c>
      <c r="B66" s="398"/>
      <c r="C66" s="283">
        <f>SUM(C67:C72)</f>
        <v>1488</v>
      </c>
      <c r="D66" s="283">
        <f aca="true" t="shared" si="28" ref="D66:V66">SUM(D67:D72)</f>
        <v>431</v>
      </c>
      <c r="E66" s="283">
        <f t="shared" si="28"/>
        <v>1057</v>
      </c>
      <c r="F66" s="283">
        <f t="shared" si="28"/>
        <v>885</v>
      </c>
      <c r="G66" s="283">
        <f t="shared" si="28"/>
        <v>313</v>
      </c>
      <c r="H66" s="283">
        <f t="shared" si="28"/>
        <v>163</v>
      </c>
      <c r="I66" s="283">
        <f t="shared" si="28"/>
        <v>94</v>
      </c>
      <c r="J66" s="283">
        <f t="shared" si="28"/>
        <v>17</v>
      </c>
      <c r="K66" s="283">
        <f t="shared" si="28"/>
        <v>12</v>
      </c>
      <c r="L66" s="283">
        <f t="shared" si="28"/>
        <v>3</v>
      </c>
      <c r="M66" s="283">
        <f t="shared" si="28"/>
        <v>1</v>
      </c>
      <c r="N66" s="286">
        <f t="shared" si="28"/>
        <v>5934</v>
      </c>
      <c r="O66" s="286">
        <f t="shared" si="28"/>
        <v>708</v>
      </c>
      <c r="P66" s="286">
        <f t="shared" si="28"/>
        <v>866</v>
      </c>
      <c r="Q66" s="286">
        <f t="shared" si="28"/>
        <v>1428</v>
      </c>
      <c r="R66" s="286">
        <f t="shared" si="28"/>
        <v>2932</v>
      </c>
      <c r="S66" s="286">
        <f t="shared" si="28"/>
        <v>6786183</v>
      </c>
      <c r="T66" s="286">
        <f t="shared" si="28"/>
        <v>39895</v>
      </c>
      <c r="U66" s="286">
        <f t="shared" si="28"/>
        <v>229745</v>
      </c>
      <c r="V66" s="286">
        <f t="shared" si="28"/>
        <v>51181</v>
      </c>
    </row>
    <row r="67" spans="1:22" ht="18" customHeight="1">
      <c r="A67" s="64"/>
      <c r="B67" s="186" t="s">
        <v>202</v>
      </c>
      <c r="C67" s="351">
        <v>158</v>
      </c>
      <c r="D67" s="351">
        <v>8</v>
      </c>
      <c r="E67" s="351">
        <v>150</v>
      </c>
      <c r="F67" s="351">
        <v>117</v>
      </c>
      <c r="G67" s="351">
        <v>26</v>
      </c>
      <c r="H67" s="351">
        <v>12</v>
      </c>
      <c r="I67" s="351">
        <v>3</v>
      </c>
      <c r="J67" s="351" t="s">
        <v>549</v>
      </c>
      <c r="K67" s="351" t="s">
        <v>549</v>
      </c>
      <c r="L67" s="351" t="s">
        <v>549</v>
      </c>
      <c r="M67" s="351" t="s">
        <v>549</v>
      </c>
      <c r="N67" s="324">
        <v>382</v>
      </c>
      <c r="O67" s="329">
        <v>124</v>
      </c>
      <c r="P67" s="329">
        <v>111</v>
      </c>
      <c r="Q67" s="329">
        <v>54</v>
      </c>
      <c r="R67" s="329">
        <v>93</v>
      </c>
      <c r="S67" s="329">
        <v>277297</v>
      </c>
      <c r="T67" s="329">
        <v>3069</v>
      </c>
      <c r="U67" s="329">
        <v>5283</v>
      </c>
      <c r="V67" s="351" t="s">
        <v>549</v>
      </c>
    </row>
    <row r="68" spans="1:22" ht="18" customHeight="1">
      <c r="A68" s="25"/>
      <c r="B68" s="8" t="s">
        <v>166</v>
      </c>
      <c r="C68" s="351">
        <v>579</v>
      </c>
      <c r="D68" s="351">
        <v>225</v>
      </c>
      <c r="E68" s="351">
        <v>354</v>
      </c>
      <c r="F68" s="351">
        <v>248</v>
      </c>
      <c r="G68" s="351">
        <v>166</v>
      </c>
      <c r="H68" s="351">
        <v>99</v>
      </c>
      <c r="I68" s="351">
        <v>50</v>
      </c>
      <c r="J68" s="351">
        <v>8</v>
      </c>
      <c r="K68" s="351">
        <v>7</v>
      </c>
      <c r="L68" s="351">
        <v>1</v>
      </c>
      <c r="M68" s="351" t="s">
        <v>549</v>
      </c>
      <c r="N68" s="324">
        <v>2769</v>
      </c>
      <c r="O68" s="324">
        <v>251</v>
      </c>
      <c r="P68" s="331">
        <v>248</v>
      </c>
      <c r="Q68" s="324">
        <v>643</v>
      </c>
      <c r="R68" s="331">
        <v>1627</v>
      </c>
      <c r="S68" s="323">
        <v>2783736</v>
      </c>
      <c r="T68" s="331">
        <v>13260</v>
      </c>
      <c r="U68" s="331">
        <v>52776</v>
      </c>
      <c r="V68" s="352">
        <v>17851</v>
      </c>
    </row>
    <row r="69" spans="1:22" ht="18" customHeight="1">
      <c r="A69" s="25"/>
      <c r="B69" s="23" t="s">
        <v>203</v>
      </c>
      <c r="C69" s="351">
        <v>99</v>
      </c>
      <c r="D69" s="351">
        <v>24</v>
      </c>
      <c r="E69" s="351">
        <v>75</v>
      </c>
      <c r="F69" s="351">
        <v>69</v>
      </c>
      <c r="G69" s="351">
        <v>21</v>
      </c>
      <c r="H69" s="351">
        <v>8</v>
      </c>
      <c r="I69" s="351" t="s">
        <v>549</v>
      </c>
      <c r="J69" s="351">
        <v>1</v>
      </c>
      <c r="K69" s="351" t="s">
        <v>549</v>
      </c>
      <c r="L69" s="351" t="s">
        <v>549</v>
      </c>
      <c r="M69" s="351" t="s">
        <v>549</v>
      </c>
      <c r="N69" s="324">
        <v>241</v>
      </c>
      <c r="O69" s="324">
        <v>45</v>
      </c>
      <c r="P69" s="324">
        <v>66</v>
      </c>
      <c r="Q69" s="324">
        <v>44</v>
      </c>
      <c r="R69" s="324">
        <v>86</v>
      </c>
      <c r="S69" s="332">
        <v>222903</v>
      </c>
      <c r="T69" s="324">
        <v>1705</v>
      </c>
      <c r="U69" s="333">
        <v>23943</v>
      </c>
      <c r="V69" s="352">
        <v>2454</v>
      </c>
    </row>
    <row r="70" spans="1:22" ht="18" customHeight="1">
      <c r="A70" s="25"/>
      <c r="B70" s="23" t="s">
        <v>503</v>
      </c>
      <c r="C70" s="351">
        <v>62</v>
      </c>
      <c r="D70" s="351">
        <v>7</v>
      </c>
      <c r="E70" s="351">
        <v>55</v>
      </c>
      <c r="F70" s="351">
        <v>38</v>
      </c>
      <c r="G70" s="351">
        <v>15</v>
      </c>
      <c r="H70" s="351">
        <v>8</v>
      </c>
      <c r="I70" s="351" t="s">
        <v>549</v>
      </c>
      <c r="J70" s="351" t="s">
        <v>549</v>
      </c>
      <c r="K70" s="351">
        <v>1</v>
      </c>
      <c r="L70" s="351" t="s">
        <v>549</v>
      </c>
      <c r="M70" s="351" t="s">
        <v>549</v>
      </c>
      <c r="N70" s="324">
        <v>207</v>
      </c>
      <c r="O70" s="336">
        <v>51</v>
      </c>
      <c r="P70" s="336">
        <v>55</v>
      </c>
      <c r="Q70" s="336">
        <v>26</v>
      </c>
      <c r="R70" s="336">
        <v>75</v>
      </c>
      <c r="S70" s="336">
        <v>116147</v>
      </c>
      <c r="T70" s="336">
        <v>3764</v>
      </c>
      <c r="U70" s="336">
        <v>7843</v>
      </c>
      <c r="V70" s="352">
        <v>1715</v>
      </c>
    </row>
    <row r="71" spans="1:22" ht="18" customHeight="1">
      <c r="A71" s="25"/>
      <c r="B71" s="7" t="s">
        <v>504</v>
      </c>
      <c r="C71" s="351">
        <v>53</v>
      </c>
      <c r="D71" s="351">
        <v>29</v>
      </c>
      <c r="E71" s="351">
        <v>24</v>
      </c>
      <c r="F71" s="351">
        <v>34</v>
      </c>
      <c r="G71" s="351">
        <v>13</v>
      </c>
      <c r="H71" s="351">
        <v>5</v>
      </c>
      <c r="I71" s="351" t="s">
        <v>549</v>
      </c>
      <c r="J71" s="351" t="s">
        <v>549</v>
      </c>
      <c r="K71" s="351" t="s">
        <v>549</v>
      </c>
      <c r="L71" s="351">
        <v>1</v>
      </c>
      <c r="M71" s="351" t="s">
        <v>549</v>
      </c>
      <c r="N71" s="324">
        <v>181</v>
      </c>
      <c r="O71" s="324">
        <v>14</v>
      </c>
      <c r="P71" s="324">
        <v>19</v>
      </c>
      <c r="Q71" s="324">
        <v>34</v>
      </c>
      <c r="R71" s="324">
        <v>114</v>
      </c>
      <c r="S71" s="324">
        <v>202259</v>
      </c>
      <c r="T71" s="324">
        <v>38</v>
      </c>
      <c r="U71" s="324">
        <v>7015</v>
      </c>
      <c r="V71" s="352">
        <v>2826</v>
      </c>
    </row>
    <row r="72" spans="1:22" ht="18" customHeight="1">
      <c r="A72" s="25"/>
      <c r="B72" s="62" t="s">
        <v>204</v>
      </c>
      <c r="C72" s="351">
        <v>537</v>
      </c>
      <c r="D72" s="351">
        <v>138</v>
      </c>
      <c r="E72" s="351">
        <v>399</v>
      </c>
      <c r="F72" s="351">
        <v>379</v>
      </c>
      <c r="G72" s="351">
        <v>72</v>
      </c>
      <c r="H72" s="351">
        <v>31</v>
      </c>
      <c r="I72" s="351">
        <v>41</v>
      </c>
      <c r="J72" s="351">
        <v>8</v>
      </c>
      <c r="K72" s="351">
        <v>4</v>
      </c>
      <c r="L72" s="351">
        <v>1</v>
      </c>
      <c r="M72" s="351">
        <v>1</v>
      </c>
      <c r="N72" s="324">
        <v>2154</v>
      </c>
      <c r="O72" s="324">
        <v>223</v>
      </c>
      <c r="P72" s="324">
        <v>367</v>
      </c>
      <c r="Q72" s="324">
        <v>627</v>
      </c>
      <c r="R72" s="324">
        <v>937</v>
      </c>
      <c r="S72" s="324">
        <v>3183841</v>
      </c>
      <c r="T72" s="324">
        <v>18059</v>
      </c>
      <c r="U72" s="324">
        <v>132885</v>
      </c>
      <c r="V72" s="352">
        <v>26335</v>
      </c>
    </row>
    <row r="73" spans="1:22" ht="18" customHeight="1">
      <c r="A73" s="25"/>
      <c r="B73" s="23"/>
      <c r="C73" s="351"/>
      <c r="D73" s="351"/>
      <c r="E73" s="351"/>
      <c r="F73" s="351"/>
      <c r="G73" s="351"/>
      <c r="H73" s="351"/>
      <c r="I73" s="351"/>
      <c r="J73" s="351"/>
      <c r="K73" s="351"/>
      <c r="L73" s="351"/>
      <c r="M73" s="351"/>
      <c r="N73" s="324"/>
      <c r="O73" s="324"/>
      <c r="P73" s="324"/>
      <c r="Q73" s="324"/>
      <c r="R73" s="324"/>
      <c r="S73" s="324"/>
      <c r="T73" s="324"/>
      <c r="U73" s="324"/>
      <c r="V73" s="352"/>
    </row>
    <row r="74" spans="1:22" s="268" customFormat="1" ht="18" customHeight="1">
      <c r="A74" s="397" t="s">
        <v>205</v>
      </c>
      <c r="B74" s="398"/>
      <c r="C74" s="283">
        <f>SUM(C76,'124'!C10)</f>
        <v>1115</v>
      </c>
      <c r="D74" s="283">
        <f>SUM(D76,'124'!D10)</f>
        <v>566</v>
      </c>
      <c r="E74" s="283">
        <f>SUM(E76,'124'!E10)</f>
        <v>549</v>
      </c>
      <c r="F74" s="283">
        <f>SUM(F76,'124'!F10)</f>
        <v>401</v>
      </c>
      <c r="G74" s="283">
        <f>SUM(G76,'124'!G10)</f>
        <v>283</v>
      </c>
      <c r="H74" s="283">
        <f>SUM(H76,'124'!H10)</f>
        <v>237</v>
      </c>
      <c r="I74" s="283">
        <f>SUM(I76,'124'!I10)</f>
        <v>151</v>
      </c>
      <c r="J74" s="283">
        <f>SUM(J76,'124'!J10)</f>
        <v>25</v>
      </c>
      <c r="K74" s="283">
        <f>SUM(K76,'124'!K10)</f>
        <v>6</v>
      </c>
      <c r="L74" s="283">
        <f>SUM(L76,'124'!L10)</f>
        <v>9</v>
      </c>
      <c r="M74" s="283">
        <f>SUM(M76,'124'!M10)</f>
        <v>3</v>
      </c>
      <c r="N74" s="283">
        <f>SUM(N76,'124'!N10)</f>
        <v>7092</v>
      </c>
      <c r="O74" s="283">
        <f>SUM(O76,'124'!O10)</f>
        <v>601</v>
      </c>
      <c r="P74" s="283">
        <f>SUM(P76,'124'!P10)</f>
        <v>282</v>
      </c>
      <c r="Q74" s="283">
        <f>SUM(Q76,'124'!Q10)</f>
        <v>4738</v>
      </c>
      <c r="R74" s="283">
        <f>SUM(R76,'124'!R10)</f>
        <v>1471</v>
      </c>
      <c r="S74" s="283">
        <f>SUM(S76,'124'!S10)</f>
        <v>21291255</v>
      </c>
      <c r="T74" s="283">
        <f>SUM(T76,'124'!T10)</f>
        <v>2789204</v>
      </c>
      <c r="U74" s="283">
        <f>SUM(U76,'124'!U10)</f>
        <v>2136390</v>
      </c>
      <c r="V74" s="283">
        <f>SUM(V76,'124'!V10)</f>
        <v>18429</v>
      </c>
    </row>
    <row r="75" spans="1:22" ht="18" customHeight="1">
      <c r="A75" s="64"/>
      <c r="B75" s="73"/>
      <c r="C75" s="283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0"/>
      <c r="O75" s="282"/>
      <c r="P75" s="282"/>
      <c r="Q75" s="282"/>
      <c r="R75" s="282"/>
      <c r="S75" s="282"/>
      <c r="T75" s="282"/>
      <c r="U75" s="282"/>
      <c r="V75" s="286"/>
    </row>
    <row r="76" spans="1:22" s="268" customFormat="1" ht="18" customHeight="1">
      <c r="A76" s="397" t="s">
        <v>206</v>
      </c>
      <c r="B76" s="398"/>
      <c r="C76" s="283">
        <f>SUM(C77)</f>
        <v>812</v>
      </c>
      <c r="D76" s="283">
        <f aca="true" t="shared" si="29" ref="D76:U76">SUM(D77)</f>
        <v>538</v>
      </c>
      <c r="E76" s="283">
        <f t="shared" si="29"/>
        <v>274</v>
      </c>
      <c r="F76" s="283">
        <f t="shared" si="29"/>
        <v>170</v>
      </c>
      <c r="G76" s="283">
        <f t="shared" si="29"/>
        <v>225</v>
      </c>
      <c r="H76" s="283">
        <f t="shared" si="29"/>
        <v>223</v>
      </c>
      <c r="I76" s="283">
        <f t="shared" si="29"/>
        <v>151</v>
      </c>
      <c r="J76" s="283">
        <f t="shared" si="29"/>
        <v>25</v>
      </c>
      <c r="K76" s="283">
        <f t="shared" si="29"/>
        <v>6</v>
      </c>
      <c r="L76" s="283">
        <f t="shared" si="29"/>
        <v>9</v>
      </c>
      <c r="M76" s="283">
        <f t="shared" si="29"/>
        <v>3</v>
      </c>
      <c r="N76" s="286">
        <f t="shared" si="29"/>
        <v>6477</v>
      </c>
      <c r="O76" s="286">
        <f t="shared" si="29"/>
        <v>310</v>
      </c>
      <c r="P76" s="286">
        <f t="shared" si="29"/>
        <v>153</v>
      </c>
      <c r="Q76" s="286">
        <f t="shared" si="29"/>
        <v>4621</v>
      </c>
      <c r="R76" s="286">
        <f t="shared" si="29"/>
        <v>1393</v>
      </c>
      <c r="S76" s="286">
        <f t="shared" si="29"/>
        <v>20696144</v>
      </c>
      <c r="T76" s="286">
        <f t="shared" si="29"/>
        <v>2727255</v>
      </c>
      <c r="U76" s="286">
        <f t="shared" si="29"/>
        <v>2034914</v>
      </c>
      <c r="V76" s="283" t="s">
        <v>554</v>
      </c>
    </row>
    <row r="77" spans="1:28" ht="18" customHeight="1">
      <c r="A77" s="158"/>
      <c r="B77" s="187" t="s">
        <v>206</v>
      </c>
      <c r="C77" s="358">
        <v>812</v>
      </c>
      <c r="D77" s="358">
        <v>538</v>
      </c>
      <c r="E77" s="358">
        <v>274</v>
      </c>
      <c r="F77" s="358">
        <v>170</v>
      </c>
      <c r="G77" s="358">
        <v>225</v>
      </c>
      <c r="H77" s="358">
        <v>223</v>
      </c>
      <c r="I77" s="358">
        <v>151</v>
      </c>
      <c r="J77" s="358">
        <v>25</v>
      </c>
      <c r="K77" s="358">
        <v>6</v>
      </c>
      <c r="L77" s="358">
        <v>9</v>
      </c>
      <c r="M77" s="358">
        <v>3</v>
      </c>
      <c r="N77" s="359">
        <v>6477</v>
      </c>
      <c r="O77" s="359">
        <v>310</v>
      </c>
      <c r="P77" s="359">
        <v>153</v>
      </c>
      <c r="Q77" s="359">
        <v>4621</v>
      </c>
      <c r="R77" s="359">
        <v>1393</v>
      </c>
      <c r="S77" s="359">
        <v>20696144</v>
      </c>
      <c r="T77" s="359">
        <v>2727255</v>
      </c>
      <c r="U77" s="359">
        <v>2034914</v>
      </c>
      <c r="V77" s="358" t="s">
        <v>549</v>
      </c>
      <c r="W77" s="72"/>
      <c r="X77" s="72"/>
      <c r="Y77" s="72"/>
      <c r="Z77" s="72"/>
      <c r="AA77" s="72"/>
      <c r="AB77" s="72"/>
    </row>
    <row r="78" spans="14:21" ht="15" customHeight="1">
      <c r="N78" s="20"/>
      <c r="O78" s="34"/>
      <c r="P78" s="34"/>
      <c r="Q78" s="34"/>
      <c r="R78" s="34"/>
      <c r="S78" s="34"/>
      <c r="T78" s="34"/>
      <c r="U78" s="34"/>
    </row>
    <row r="79" spans="14:21" ht="14.25">
      <c r="N79" s="20"/>
      <c r="O79" s="34"/>
      <c r="P79" s="34"/>
      <c r="Q79" s="34"/>
      <c r="R79" s="34"/>
      <c r="S79" s="34"/>
      <c r="T79" s="34"/>
      <c r="U79" s="34"/>
    </row>
    <row r="80" spans="14:21" ht="14.25">
      <c r="N80" s="20"/>
      <c r="O80" s="34"/>
      <c r="P80" s="34"/>
      <c r="Q80" s="34"/>
      <c r="R80" s="34"/>
      <c r="S80" s="34"/>
      <c r="T80" s="34"/>
      <c r="U80" s="34"/>
    </row>
    <row r="81" spans="14:21" ht="14.25">
      <c r="N81" s="154"/>
      <c r="O81" s="155"/>
      <c r="P81" s="155"/>
      <c r="Q81" s="155"/>
      <c r="R81" s="155"/>
      <c r="S81" s="155"/>
      <c r="T81" s="155"/>
      <c r="U81" s="155"/>
    </row>
    <row r="82" spans="14:21" ht="14.25">
      <c r="N82" s="154"/>
      <c r="O82" s="154"/>
      <c r="P82" s="154"/>
      <c r="Q82" s="154"/>
      <c r="R82" s="154"/>
      <c r="S82" s="154"/>
      <c r="T82" s="154"/>
      <c r="U82" s="154"/>
    </row>
    <row r="83" spans="14:21" ht="14.25">
      <c r="N83" s="20"/>
      <c r="O83" s="34"/>
      <c r="P83" s="34"/>
      <c r="Q83" s="34"/>
      <c r="R83" s="34"/>
      <c r="S83" s="34"/>
      <c r="T83" s="34"/>
      <c r="U83" s="34"/>
    </row>
    <row r="84" spans="14:21" ht="14.25">
      <c r="N84" s="20"/>
      <c r="O84" s="34"/>
      <c r="P84" s="34"/>
      <c r="Q84" s="34"/>
      <c r="R84" s="34"/>
      <c r="S84" s="34"/>
      <c r="T84" s="34"/>
      <c r="U84" s="34"/>
    </row>
    <row r="85" spans="14:21" ht="14.25">
      <c r="N85" s="20"/>
      <c r="O85" s="34"/>
      <c r="P85" s="34"/>
      <c r="Q85" s="34"/>
      <c r="R85" s="34"/>
      <c r="S85" s="34"/>
      <c r="T85" s="34"/>
      <c r="U85" s="34"/>
    </row>
    <row r="86" spans="14:21" ht="14.25">
      <c r="N86" s="20"/>
      <c r="O86" s="34"/>
      <c r="P86" s="34"/>
      <c r="Q86" s="34"/>
      <c r="R86" s="34"/>
      <c r="S86" s="34"/>
      <c r="T86" s="34"/>
      <c r="U86" s="34"/>
    </row>
    <row r="87" spans="14:21" ht="14.25">
      <c r="N87" s="20"/>
      <c r="O87" s="34"/>
      <c r="P87" s="34"/>
      <c r="Q87" s="34"/>
      <c r="R87" s="34"/>
      <c r="S87" s="34"/>
      <c r="T87" s="34"/>
      <c r="U87" s="34"/>
    </row>
    <row r="88" spans="14:21" ht="14.25">
      <c r="N88" s="20"/>
      <c r="O88" s="34"/>
      <c r="P88" s="34"/>
      <c r="Q88" s="34"/>
      <c r="R88" s="34"/>
      <c r="S88" s="34"/>
      <c r="T88" s="34"/>
      <c r="U88" s="34"/>
    </row>
    <row r="89" spans="14:21" ht="14.25">
      <c r="N89" s="154"/>
      <c r="O89" s="154"/>
      <c r="P89" s="154"/>
      <c r="Q89" s="154"/>
      <c r="R89" s="154"/>
      <c r="S89" s="154"/>
      <c r="T89" s="154"/>
      <c r="U89" s="154"/>
    </row>
  </sheetData>
  <sheetProtection/>
  <mergeCells count="47">
    <mergeCell ref="A3:V3"/>
    <mergeCell ref="A13:B13"/>
    <mergeCell ref="A15:B15"/>
    <mergeCell ref="A5:B8"/>
    <mergeCell ref="C5:M5"/>
    <mergeCell ref="U5:U8"/>
    <mergeCell ref="C6:C8"/>
    <mergeCell ref="D6:E6"/>
    <mergeCell ref="F6:M6"/>
    <mergeCell ref="N5:R5"/>
    <mergeCell ref="S5:S8"/>
    <mergeCell ref="T5:T8"/>
    <mergeCell ref="Q6:R6"/>
    <mergeCell ref="O7:O8"/>
    <mergeCell ref="P7:P8"/>
    <mergeCell ref="Q7:Q8"/>
    <mergeCell ref="R7:R8"/>
    <mergeCell ref="A19:B19"/>
    <mergeCell ref="A30:B30"/>
    <mergeCell ref="N6:N8"/>
    <mergeCell ref="O6:P6"/>
    <mergeCell ref="A26:B26"/>
    <mergeCell ref="D7:D8"/>
    <mergeCell ref="E7:E8"/>
    <mergeCell ref="A10:B10"/>
    <mergeCell ref="A23:B23"/>
    <mergeCell ref="A12:B12"/>
    <mergeCell ref="A35:B35"/>
    <mergeCell ref="A40:B40"/>
    <mergeCell ref="A43:B43"/>
    <mergeCell ref="A47:B47"/>
    <mergeCell ref="A37:B37"/>
    <mergeCell ref="A66:B66"/>
    <mergeCell ref="A74:B74"/>
    <mergeCell ref="A76:B76"/>
    <mergeCell ref="A50:B50"/>
    <mergeCell ref="A53:B53"/>
    <mergeCell ref="A57:B57"/>
    <mergeCell ref="A63:B63"/>
    <mergeCell ref="L7:L8"/>
    <mergeCell ref="M7:M8"/>
    <mergeCell ref="F7:F8"/>
    <mergeCell ref="G7:G8"/>
    <mergeCell ref="H7:H8"/>
    <mergeCell ref="I7:I8"/>
    <mergeCell ref="J7:J8"/>
    <mergeCell ref="K7:K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54" r:id="rId1"/>
  <rowBreaks count="1" manualBreakCount="1">
    <brk id="7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78"/>
  <sheetViews>
    <sheetView view="pageBreakPreview" zoomScale="60" zoomScaleNormal="75" zoomScalePageLayoutView="0" workbookViewId="0" topLeftCell="A46">
      <selection activeCell="A87" sqref="A87"/>
    </sheetView>
  </sheetViews>
  <sheetFormatPr defaultColWidth="10.59765625" defaultRowHeight="15"/>
  <cols>
    <col min="1" max="1" width="2.59765625" style="19" customWidth="1"/>
    <col min="2" max="2" width="53.8984375" style="19" bestFit="1" customWidth="1"/>
    <col min="3" max="13" width="9.59765625" style="19" customWidth="1"/>
    <col min="14" max="14" width="12.59765625" style="19" customWidth="1"/>
    <col min="15" max="18" width="9.59765625" style="19" customWidth="1"/>
    <col min="19" max="19" width="15" style="19" customWidth="1"/>
    <col min="20" max="20" width="15.09765625" style="19" customWidth="1"/>
    <col min="21" max="22" width="13.59765625" style="19" customWidth="1"/>
    <col min="23" max="24" width="14.09765625" style="19" customWidth="1"/>
    <col min="25" max="16384" width="10.59765625" style="19" customWidth="1"/>
  </cols>
  <sheetData>
    <row r="1" spans="1:24" s="5" customFormat="1" ht="19.5" customHeight="1">
      <c r="A1" s="4" t="s">
        <v>400</v>
      </c>
      <c r="V1" s="6" t="s">
        <v>401</v>
      </c>
      <c r="X1" s="6"/>
    </row>
    <row r="2" spans="1:24" ht="19.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</row>
    <row r="3" spans="1:24" ht="19.5" customHeight="1">
      <c r="A3" s="461" t="s">
        <v>557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  <c r="P3" s="461"/>
      <c r="Q3" s="461"/>
      <c r="R3" s="461"/>
      <c r="S3" s="461"/>
      <c r="T3" s="461"/>
      <c r="U3" s="461"/>
      <c r="V3" s="461"/>
      <c r="W3" s="92"/>
      <c r="X3" s="92"/>
    </row>
    <row r="4" spans="1:24" ht="18" customHeight="1" thickBot="1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467" t="s">
        <v>459</v>
      </c>
      <c r="V4" s="467"/>
      <c r="W4" s="93"/>
      <c r="X4" s="93"/>
    </row>
    <row r="5" spans="1:22" ht="18" customHeight="1">
      <c r="A5" s="402" t="s">
        <v>399</v>
      </c>
      <c r="B5" s="403"/>
      <c r="C5" s="389" t="s">
        <v>471</v>
      </c>
      <c r="D5" s="441"/>
      <c r="E5" s="441"/>
      <c r="F5" s="441"/>
      <c r="G5" s="441"/>
      <c r="H5" s="441"/>
      <c r="I5" s="441"/>
      <c r="J5" s="441"/>
      <c r="K5" s="441"/>
      <c r="L5" s="441"/>
      <c r="M5" s="390"/>
      <c r="N5" s="389" t="s">
        <v>167</v>
      </c>
      <c r="O5" s="441"/>
      <c r="P5" s="441"/>
      <c r="Q5" s="441"/>
      <c r="R5" s="390"/>
      <c r="S5" s="436" t="s">
        <v>49</v>
      </c>
      <c r="T5" s="436" t="s">
        <v>470</v>
      </c>
      <c r="U5" s="436" t="s">
        <v>165</v>
      </c>
      <c r="V5" s="149"/>
    </row>
    <row r="6" spans="1:22" ht="18" customHeight="1">
      <c r="A6" s="460"/>
      <c r="B6" s="443"/>
      <c r="C6" s="439" t="s">
        <v>50</v>
      </c>
      <c r="D6" s="444" t="s">
        <v>51</v>
      </c>
      <c r="E6" s="445"/>
      <c r="F6" s="444" t="s">
        <v>52</v>
      </c>
      <c r="G6" s="446"/>
      <c r="H6" s="446"/>
      <c r="I6" s="446"/>
      <c r="J6" s="446"/>
      <c r="K6" s="446"/>
      <c r="L6" s="446"/>
      <c r="M6" s="446"/>
      <c r="N6" s="457" t="s">
        <v>50</v>
      </c>
      <c r="O6" s="444" t="s">
        <v>168</v>
      </c>
      <c r="P6" s="445"/>
      <c r="Q6" s="444" t="s">
        <v>169</v>
      </c>
      <c r="R6" s="445"/>
      <c r="S6" s="437"/>
      <c r="T6" s="437"/>
      <c r="U6" s="437"/>
      <c r="V6" s="151" t="s">
        <v>53</v>
      </c>
    </row>
    <row r="7" spans="1:22" ht="18" customHeight="1">
      <c r="A7" s="460"/>
      <c r="B7" s="443"/>
      <c r="C7" s="456"/>
      <c r="D7" s="439" t="s">
        <v>54</v>
      </c>
      <c r="E7" s="439" t="s">
        <v>55</v>
      </c>
      <c r="F7" s="447" t="s">
        <v>389</v>
      </c>
      <c r="G7" s="447" t="s">
        <v>445</v>
      </c>
      <c r="H7" s="447" t="s">
        <v>446</v>
      </c>
      <c r="I7" s="447" t="s">
        <v>447</v>
      </c>
      <c r="J7" s="447" t="s">
        <v>448</v>
      </c>
      <c r="K7" s="447" t="s">
        <v>449</v>
      </c>
      <c r="L7" s="432" t="s">
        <v>458</v>
      </c>
      <c r="M7" s="434" t="s">
        <v>390</v>
      </c>
      <c r="N7" s="458"/>
      <c r="O7" s="439" t="s">
        <v>170</v>
      </c>
      <c r="P7" s="439" t="s">
        <v>171</v>
      </c>
      <c r="Q7" s="439" t="s">
        <v>170</v>
      </c>
      <c r="R7" s="439" t="s">
        <v>171</v>
      </c>
      <c r="S7" s="437"/>
      <c r="T7" s="437"/>
      <c r="U7" s="437"/>
      <c r="V7" s="152" t="s">
        <v>56</v>
      </c>
    </row>
    <row r="8" spans="1:22" ht="18" customHeight="1">
      <c r="A8" s="404"/>
      <c r="B8" s="405"/>
      <c r="C8" s="440"/>
      <c r="D8" s="440"/>
      <c r="E8" s="440"/>
      <c r="F8" s="448"/>
      <c r="G8" s="448"/>
      <c r="H8" s="448"/>
      <c r="I8" s="448"/>
      <c r="J8" s="448"/>
      <c r="K8" s="448"/>
      <c r="L8" s="433"/>
      <c r="M8" s="435"/>
      <c r="N8" s="459"/>
      <c r="O8" s="440"/>
      <c r="P8" s="440"/>
      <c r="Q8" s="440"/>
      <c r="R8" s="440"/>
      <c r="S8" s="438"/>
      <c r="T8" s="438"/>
      <c r="U8" s="438"/>
      <c r="V8" s="153" t="s">
        <v>42</v>
      </c>
    </row>
    <row r="9" spans="1:22" ht="18" customHeight="1">
      <c r="A9" s="25"/>
      <c r="B9" s="24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29"/>
      <c r="O9" s="129"/>
      <c r="P9" s="129"/>
      <c r="Q9" s="129"/>
      <c r="R9" s="129"/>
      <c r="S9" s="119"/>
      <c r="T9" s="119"/>
      <c r="U9" s="119"/>
      <c r="V9" s="97"/>
    </row>
    <row r="10" spans="1:24" s="268" customFormat="1" ht="18" customHeight="1">
      <c r="A10" s="397" t="s">
        <v>259</v>
      </c>
      <c r="B10" s="398"/>
      <c r="C10" s="214">
        <f aca="true" t="shared" si="0" ref="C10:H10">SUM(C11)</f>
        <v>303</v>
      </c>
      <c r="D10" s="214">
        <f t="shared" si="0"/>
        <v>28</v>
      </c>
      <c r="E10" s="214">
        <f t="shared" si="0"/>
        <v>275</v>
      </c>
      <c r="F10" s="214">
        <f t="shared" si="0"/>
        <v>231</v>
      </c>
      <c r="G10" s="214">
        <f t="shared" si="0"/>
        <v>58</v>
      </c>
      <c r="H10" s="214">
        <f t="shared" si="0"/>
        <v>14</v>
      </c>
      <c r="I10" s="214" t="s">
        <v>554</v>
      </c>
      <c r="J10" s="214" t="s">
        <v>554</v>
      </c>
      <c r="K10" s="214" t="s">
        <v>554</v>
      </c>
      <c r="L10" s="214" t="s">
        <v>554</v>
      </c>
      <c r="M10" s="214" t="s">
        <v>554</v>
      </c>
      <c r="N10" s="364">
        <f aca="true" t="shared" si="1" ref="N10:V10">SUM(N11)</f>
        <v>615</v>
      </c>
      <c r="O10" s="364">
        <f t="shared" si="1"/>
        <v>291</v>
      </c>
      <c r="P10" s="364">
        <f t="shared" si="1"/>
        <v>129</v>
      </c>
      <c r="Q10" s="364">
        <f t="shared" si="1"/>
        <v>117</v>
      </c>
      <c r="R10" s="364">
        <f t="shared" si="1"/>
        <v>78</v>
      </c>
      <c r="S10" s="364">
        <f t="shared" si="1"/>
        <v>595111</v>
      </c>
      <c r="T10" s="364">
        <f t="shared" si="1"/>
        <v>61949</v>
      </c>
      <c r="U10" s="364">
        <f t="shared" si="1"/>
        <v>101476</v>
      </c>
      <c r="V10" s="364">
        <f t="shared" si="1"/>
        <v>18429</v>
      </c>
      <c r="X10" s="241"/>
    </row>
    <row r="11" spans="1:22" ht="18" customHeight="1">
      <c r="A11" s="22"/>
      <c r="B11" s="23" t="s">
        <v>259</v>
      </c>
      <c r="C11" s="360">
        <v>303</v>
      </c>
      <c r="D11" s="360">
        <v>28</v>
      </c>
      <c r="E11" s="360">
        <v>275</v>
      </c>
      <c r="F11" s="360">
        <v>231</v>
      </c>
      <c r="G11" s="360">
        <v>58</v>
      </c>
      <c r="H11" s="360">
        <v>14</v>
      </c>
      <c r="I11" s="360" t="s">
        <v>549</v>
      </c>
      <c r="J11" s="360" t="s">
        <v>549</v>
      </c>
      <c r="K11" s="360" t="s">
        <v>549</v>
      </c>
      <c r="L11" s="360" t="s">
        <v>549</v>
      </c>
      <c r="M11" s="362" t="s">
        <v>549</v>
      </c>
      <c r="N11" s="361">
        <v>615</v>
      </c>
      <c r="O11" s="360">
        <v>291</v>
      </c>
      <c r="P11" s="360">
        <v>129</v>
      </c>
      <c r="Q11" s="360">
        <v>117</v>
      </c>
      <c r="R11" s="360">
        <v>78</v>
      </c>
      <c r="S11" s="360">
        <v>595111</v>
      </c>
      <c r="T11" s="360">
        <v>61949</v>
      </c>
      <c r="U11" s="360">
        <v>101476</v>
      </c>
      <c r="V11" s="360">
        <v>18429</v>
      </c>
    </row>
    <row r="12" spans="1:22" ht="18.75" customHeight="1">
      <c r="A12" s="22"/>
      <c r="B12" s="23"/>
      <c r="C12" s="360"/>
      <c r="D12" s="360"/>
      <c r="E12" s="360"/>
      <c r="F12" s="360"/>
      <c r="G12" s="360"/>
      <c r="H12" s="360"/>
      <c r="I12" s="360"/>
      <c r="J12" s="360"/>
      <c r="K12" s="360"/>
      <c r="L12" s="360"/>
      <c r="M12" s="362"/>
      <c r="N12" s="361"/>
      <c r="O12" s="360"/>
      <c r="P12" s="360"/>
      <c r="Q12" s="360"/>
      <c r="R12" s="360"/>
      <c r="S12" s="360"/>
      <c r="T12" s="360"/>
      <c r="U12" s="360"/>
      <c r="V12" s="360"/>
    </row>
    <row r="13" spans="1:24" s="268" customFormat="1" ht="18" customHeight="1">
      <c r="A13" s="397" t="s">
        <v>260</v>
      </c>
      <c r="B13" s="398"/>
      <c r="C13" s="214">
        <f>SUM(C15,C23,C27,C30,C34)</f>
        <v>1960</v>
      </c>
      <c r="D13" s="214">
        <f aca="true" t="shared" si="2" ref="D13:L13">SUM(D15,D23,D27,D30,D34)</f>
        <v>558</v>
      </c>
      <c r="E13" s="214">
        <f t="shared" si="2"/>
        <v>1402</v>
      </c>
      <c r="F13" s="214">
        <f t="shared" si="2"/>
        <v>1110</v>
      </c>
      <c r="G13" s="214">
        <f t="shared" si="2"/>
        <v>508</v>
      </c>
      <c r="H13" s="214">
        <f t="shared" si="2"/>
        <v>253</v>
      </c>
      <c r="I13" s="214">
        <f t="shared" si="2"/>
        <v>66</v>
      </c>
      <c r="J13" s="214">
        <f t="shared" si="2"/>
        <v>13</v>
      </c>
      <c r="K13" s="214">
        <f t="shared" si="2"/>
        <v>9</v>
      </c>
      <c r="L13" s="214">
        <f t="shared" si="2"/>
        <v>1</v>
      </c>
      <c r="M13" s="214" t="s">
        <v>554</v>
      </c>
      <c r="N13" s="364">
        <f aca="true" t="shared" si="3" ref="N13:V13">SUM(N15,N23,N27,N30,N34)</f>
        <v>6704</v>
      </c>
      <c r="O13" s="364">
        <f t="shared" si="3"/>
        <v>1376</v>
      </c>
      <c r="P13" s="364">
        <f t="shared" si="3"/>
        <v>905</v>
      </c>
      <c r="Q13" s="364">
        <f t="shared" si="3"/>
        <v>2375</v>
      </c>
      <c r="R13" s="364">
        <f t="shared" si="3"/>
        <v>2048</v>
      </c>
      <c r="S13" s="364">
        <f t="shared" si="3"/>
        <v>11148763</v>
      </c>
      <c r="T13" s="364">
        <f t="shared" si="3"/>
        <v>303908</v>
      </c>
      <c r="U13" s="364">
        <f t="shared" si="3"/>
        <v>2276607</v>
      </c>
      <c r="V13" s="364">
        <f t="shared" si="3"/>
        <v>196338</v>
      </c>
      <c r="X13" s="241"/>
    </row>
    <row r="14" spans="1:24" ht="18" customHeight="1">
      <c r="A14" s="64"/>
      <c r="B14" s="73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364"/>
      <c r="O14" s="364"/>
      <c r="P14" s="364"/>
      <c r="Q14" s="364"/>
      <c r="R14" s="364"/>
      <c r="S14" s="364"/>
      <c r="T14" s="364"/>
      <c r="U14" s="364"/>
      <c r="V14" s="364"/>
      <c r="X14" s="97"/>
    </row>
    <row r="15" spans="1:24" s="268" customFormat="1" ht="18" customHeight="1">
      <c r="A15" s="397" t="s">
        <v>261</v>
      </c>
      <c r="B15" s="398"/>
      <c r="C15" s="214">
        <f>SUM(C16:C21)</f>
        <v>632</v>
      </c>
      <c r="D15" s="214">
        <f aca="true" t="shared" si="4" ref="D15:K15">SUM(D16:D21)</f>
        <v>128</v>
      </c>
      <c r="E15" s="214">
        <f t="shared" si="4"/>
        <v>504</v>
      </c>
      <c r="F15" s="214">
        <f t="shared" si="4"/>
        <v>405</v>
      </c>
      <c r="G15" s="214">
        <f t="shared" si="4"/>
        <v>144</v>
      </c>
      <c r="H15" s="214">
        <f t="shared" si="4"/>
        <v>60</v>
      </c>
      <c r="I15" s="214">
        <f t="shared" si="4"/>
        <v>14</v>
      </c>
      <c r="J15" s="214">
        <f t="shared" si="4"/>
        <v>6</v>
      </c>
      <c r="K15" s="214">
        <f t="shared" si="4"/>
        <v>3</v>
      </c>
      <c r="L15" s="214" t="s">
        <v>554</v>
      </c>
      <c r="M15" s="214" t="s">
        <v>554</v>
      </c>
      <c r="N15" s="364">
        <f aca="true" t="shared" si="5" ref="N15:V15">SUM(N16:N21)</f>
        <v>1932</v>
      </c>
      <c r="O15" s="364">
        <f t="shared" si="5"/>
        <v>534</v>
      </c>
      <c r="P15" s="364">
        <f t="shared" si="5"/>
        <v>226</v>
      </c>
      <c r="Q15" s="364">
        <f t="shared" si="5"/>
        <v>716</v>
      </c>
      <c r="R15" s="364">
        <f t="shared" si="5"/>
        <v>456</v>
      </c>
      <c r="S15" s="364">
        <f t="shared" si="5"/>
        <v>3150963</v>
      </c>
      <c r="T15" s="364">
        <f t="shared" si="5"/>
        <v>57044</v>
      </c>
      <c r="U15" s="364">
        <f t="shared" si="5"/>
        <v>839933</v>
      </c>
      <c r="V15" s="364">
        <f t="shared" si="5"/>
        <v>96902</v>
      </c>
      <c r="X15" s="241"/>
    </row>
    <row r="16" spans="1:22" ht="18" customHeight="1">
      <c r="A16" s="22"/>
      <c r="B16" s="23" t="s">
        <v>466</v>
      </c>
      <c r="C16" s="360">
        <v>67</v>
      </c>
      <c r="D16" s="360">
        <v>10</v>
      </c>
      <c r="E16" s="360">
        <v>57</v>
      </c>
      <c r="F16" s="360">
        <v>33</v>
      </c>
      <c r="G16" s="360">
        <v>16</v>
      </c>
      <c r="H16" s="360">
        <v>16</v>
      </c>
      <c r="I16" s="360">
        <v>1</v>
      </c>
      <c r="J16" s="360" t="s">
        <v>549</v>
      </c>
      <c r="K16" s="360">
        <v>1</v>
      </c>
      <c r="L16" s="360" t="s">
        <v>549</v>
      </c>
      <c r="M16" s="360" t="s">
        <v>549</v>
      </c>
      <c r="N16" s="361">
        <v>256</v>
      </c>
      <c r="O16" s="360">
        <v>63</v>
      </c>
      <c r="P16" s="360">
        <v>33</v>
      </c>
      <c r="Q16" s="360">
        <v>101</v>
      </c>
      <c r="R16" s="360">
        <v>59</v>
      </c>
      <c r="S16" s="360">
        <v>370099</v>
      </c>
      <c r="T16" s="360">
        <v>5528</v>
      </c>
      <c r="U16" s="360">
        <v>151996</v>
      </c>
      <c r="V16" s="360">
        <v>5437</v>
      </c>
    </row>
    <row r="17" spans="1:22" ht="18" customHeight="1">
      <c r="A17" s="22"/>
      <c r="B17" s="23" t="s">
        <v>467</v>
      </c>
      <c r="C17" s="360">
        <v>245</v>
      </c>
      <c r="D17" s="360">
        <v>107</v>
      </c>
      <c r="E17" s="360">
        <v>138</v>
      </c>
      <c r="F17" s="360">
        <v>106</v>
      </c>
      <c r="G17" s="360">
        <v>85</v>
      </c>
      <c r="H17" s="360">
        <v>37</v>
      </c>
      <c r="I17" s="360">
        <v>11</v>
      </c>
      <c r="J17" s="360">
        <v>4</v>
      </c>
      <c r="K17" s="360">
        <v>2</v>
      </c>
      <c r="L17" s="360" t="s">
        <v>549</v>
      </c>
      <c r="M17" s="360" t="s">
        <v>549</v>
      </c>
      <c r="N17" s="361">
        <v>1030</v>
      </c>
      <c r="O17" s="360">
        <v>132</v>
      </c>
      <c r="P17" s="360">
        <v>104</v>
      </c>
      <c r="Q17" s="360">
        <v>462</v>
      </c>
      <c r="R17" s="360">
        <v>332</v>
      </c>
      <c r="S17" s="360">
        <v>2300063</v>
      </c>
      <c r="T17" s="360">
        <v>36009</v>
      </c>
      <c r="U17" s="360">
        <v>624478</v>
      </c>
      <c r="V17" s="360">
        <v>88938</v>
      </c>
    </row>
    <row r="18" spans="1:22" ht="18" customHeight="1">
      <c r="A18" s="22"/>
      <c r="B18" s="7" t="s">
        <v>254</v>
      </c>
      <c r="C18" s="360">
        <v>184</v>
      </c>
      <c r="D18" s="360">
        <v>1</v>
      </c>
      <c r="E18" s="360">
        <v>183</v>
      </c>
      <c r="F18" s="360">
        <v>158</v>
      </c>
      <c r="G18" s="360">
        <v>22</v>
      </c>
      <c r="H18" s="360">
        <v>4</v>
      </c>
      <c r="I18" s="360" t="s">
        <v>549</v>
      </c>
      <c r="J18" s="360" t="s">
        <v>549</v>
      </c>
      <c r="K18" s="360" t="s">
        <v>549</v>
      </c>
      <c r="L18" s="360" t="s">
        <v>549</v>
      </c>
      <c r="M18" s="360" t="s">
        <v>549</v>
      </c>
      <c r="N18" s="361">
        <v>319</v>
      </c>
      <c r="O18" s="360">
        <v>202</v>
      </c>
      <c r="P18" s="360">
        <v>47</v>
      </c>
      <c r="Q18" s="360">
        <v>53</v>
      </c>
      <c r="R18" s="360">
        <v>17</v>
      </c>
      <c r="S18" s="360">
        <v>165961</v>
      </c>
      <c r="T18" s="360">
        <v>3760</v>
      </c>
      <c r="U18" s="360">
        <v>29421</v>
      </c>
      <c r="V18" s="360">
        <v>1485</v>
      </c>
    </row>
    <row r="19" spans="1:22" ht="18" customHeight="1">
      <c r="A19" s="22"/>
      <c r="B19" s="7" t="s">
        <v>255</v>
      </c>
      <c r="C19" s="360">
        <v>25</v>
      </c>
      <c r="D19" s="360">
        <v>8</v>
      </c>
      <c r="E19" s="360">
        <v>17</v>
      </c>
      <c r="F19" s="360">
        <v>15</v>
      </c>
      <c r="G19" s="360">
        <v>5</v>
      </c>
      <c r="H19" s="360">
        <v>3</v>
      </c>
      <c r="I19" s="360">
        <v>1</v>
      </c>
      <c r="J19" s="360">
        <v>1</v>
      </c>
      <c r="K19" s="360" t="s">
        <v>549</v>
      </c>
      <c r="L19" s="360" t="s">
        <v>549</v>
      </c>
      <c r="M19" s="360" t="s">
        <v>549</v>
      </c>
      <c r="N19" s="361">
        <v>102</v>
      </c>
      <c r="O19" s="360">
        <v>18</v>
      </c>
      <c r="P19" s="360">
        <v>6</v>
      </c>
      <c r="Q19" s="360">
        <v>61</v>
      </c>
      <c r="R19" s="360">
        <v>17</v>
      </c>
      <c r="S19" s="360">
        <v>173223</v>
      </c>
      <c r="T19" s="360">
        <v>2178</v>
      </c>
      <c r="U19" s="360">
        <v>19543</v>
      </c>
      <c r="V19" s="360">
        <v>1042</v>
      </c>
    </row>
    <row r="20" spans="1:22" ht="18" customHeight="1">
      <c r="A20" s="22"/>
      <c r="B20" s="7" t="s">
        <v>256</v>
      </c>
      <c r="C20" s="360">
        <v>101</v>
      </c>
      <c r="D20" s="360">
        <v>2</v>
      </c>
      <c r="E20" s="360">
        <v>99</v>
      </c>
      <c r="F20" s="360">
        <v>86</v>
      </c>
      <c r="G20" s="360">
        <v>13</v>
      </c>
      <c r="H20" s="360" t="s">
        <v>549</v>
      </c>
      <c r="I20" s="360">
        <v>1</v>
      </c>
      <c r="J20" s="360">
        <v>1</v>
      </c>
      <c r="K20" s="360" t="s">
        <v>549</v>
      </c>
      <c r="L20" s="360" t="s">
        <v>549</v>
      </c>
      <c r="M20" s="360" t="s">
        <v>549</v>
      </c>
      <c r="N20" s="361">
        <v>203</v>
      </c>
      <c r="O20" s="360">
        <v>106</v>
      </c>
      <c r="P20" s="360">
        <v>32</v>
      </c>
      <c r="Q20" s="360">
        <v>37</v>
      </c>
      <c r="R20" s="360">
        <v>28</v>
      </c>
      <c r="S20" s="360">
        <v>127045</v>
      </c>
      <c r="T20" s="360">
        <v>9569</v>
      </c>
      <c r="U20" s="360">
        <v>12430</v>
      </c>
      <c r="V20" s="360" t="s">
        <v>556</v>
      </c>
    </row>
    <row r="21" spans="1:22" ht="18" customHeight="1">
      <c r="A21" s="22"/>
      <c r="B21" s="7" t="s">
        <v>257</v>
      </c>
      <c r="C21" s="360">
        <v>10</v>
      </c>
      <c r="D21" s="360" t="s">
        <v>549</v>
      </c>
      <c r="E21" s="360">
        <v>10</v>
      </c>
      <c r="F21" s="360">
        <v>7</v>
      </c>
      <c r="G21" s="360">
        <v>3</v>
      </c>
      <c r="H21" s="360" t="s">
        <v>549</v>
      </c>
      <c r="I21" s="360" t="s">
        <v>549</v>
      </c>
      <c r="J21" s="360" t="s">
        <v>549</v>
      </c>
      <c r="K21" s="360" t="s">
        <v>549</v>
      </c>
      <c r="L21" s="360" t="s">
        <v>549</v>
      </c>
      <c r="M21" s="360" t="s">
        <v>549</v>
      </c>
      <c r="N21" s="361">
        <v>22</v>
      </c>
      <c r="O21" s="360">
        <v>13</v>
      </c>
      <c r="P21" s="360">
        <v>4</v>
      </c>
      <c r="Q21" s="360">
        <v>2</v>
      </c>
      <c r="R21" s="360">
        <v>3</v>
      </c>
      <c r="S21" s="360">
        <v>14572</v>
      </c>
      <c r="T21" s="360" t="s">
        <v>556</v>
      </c>
      <c r="U21" s="360">
        <v>2065</v>
      </c>
      <c r="V21" s="360" t="s">
        <v>556</v>
      </c>
    </row>
    <row r="22" spans="1:22" ht="18" customHeight="1">
      <c r="A22" s="22"/>
      <c r="B22" s="7"/>
      <c r="C22" s="360"/>
      <c r="D22" s="360"/>
      <c r="E22" s="360"/>
      <c r="F22" s="360"/>
      <c r="G22" s="360"/>
      <c r="H22" s="360"/>
      <c r="I22" s="360"/>
      <c r="J22" s="360"/>
      <c r="K22" s="360"/>
      <c r="L22" s="360"/>
      <c r="M22" s="360"/>
      <c r="N22" s="361"/>
      <c r="O22" s="360"/>
      <c r="P22" s="360"/>
      <c r="Q22" s="360"/>
      <c r="R22" s="360"/>
      <c r="S22" s="360"/>
      <c r="T22" s="360"/>
      <c r="U22" s="360"/>
      <c r="V22" s="360"/>
    </row>
    <row r="23" spans="1:24" s="268" customFormat="1" ht="15" customHeight="1">
      <c r="A23" s="397" t="s">
        <v>262</v>
      </c>
      <c r="B23" s="398"/>
      <c r="C23" s="214">
        <f>SUM(C24:C25)</f>
        <v>293</v>
      </c>
      <c r="D23" s="214">
        <f aca="true" t="shared" si="6" ref="D23:K23">SUM(D24:D25)</f>
        <v>56</v>
      </c>
      <c r="E23" s="214">
        <f t="shared" si="6"/>
        <v>237</v>
      </c>
      <c r="F23" s="214">
        <f t="shared" si="6"/>
        <v>178</v>
      </c>
      <c r="G23" s="214">
        <f t="shared" si="6"/>
        <v>82</v>
      </c>
      <c r="H23" s="214">
        <f t="shared" si="6"/>
        <v>23</v>
      </c>
      <c r="I23" s="214">
        <f t="shared" si="6"/>
        <v>7</v>
      </c>
      <c r="J23" s="214">
        <f t="shared" si="6"/>
        <v>1</v>
      </c>
      <c r="K23" s="214">
        <f t="shared" si="6"/>
        <v>2</v>
      </c>
      <c r="L23" s="214" t="s">
        <v>554</v>
      </c>
      <c r="M23" s="214" t="s">
        <v>554</v>
      </c>
      <c r="N23" s="364">
        <f aca="true" t="shared" si="7" ref="N23:V23">SUM(N24:N25)</f>
        <v>905</v>
      </c>
      <c r="O23" s="364">
        <f t="shared" si="7"/>
        <v>189</v>
      </c>
      <c r="P23" s="364">
        <f t="shared" si="7"/>
        <v>209</v>
      </c>
      <c r="Q23" s="364">
        <f t="shared" si="7"/>
        <v>207</v>
      </c>
      <c r="R23" s="364">
        <f t="shared" si="7"/>
        <v>300</v>
      </c>
      <c r="S23" s="364">
        <f t="shared" si="7"/>
        <v>1582877</v>
      </c>
      <c r="T23" s="364">
        <f t="shared" si="7"/>
        <v>31246</v>
      </c>
      <c r="U23" s="364">
        <f t="shared" si="7"/>
        <v>355555</v>
      </c>
      <c r="V23" s="364">
        <f t="shared" si="7"/>
        <v>28391</v>
      </c>
      <c r="X23" s="241"/>
    </row>
    <row r="24" spans="1:22" ht="18" customHeight="1">
      <c r="A24" s="22"/>
      <c r="B24" s="23" t="s">
        <v>263</v>
      </c>
      <c r="C24" s="360">
        <v>173</v>
      </c>
      <c r="D24" s="360">
        <v>30</v>
      </c>
      <c r="E24" s="360">
        <v>143</v>
      </c>
      <c r="F24" s="360">
        <v>98</v>
      </c>
      <c r="G24" s="360">
        <v>57</v>
      </c>
      <c r="H24" s="360">
        <v>15</v>
      </c>
      <c r="I24" s="360">
        <v>3</v>
      </c>
      <c r="J24" s="360" t="s">
        <v>549</v>
      </c>
      <c r="K24" s="360" t="s">
        <v>549</v>
      </c>
      <c r="L24" s="360" t="s">
        <v>549</v>
      </c>
      <c r="M24" s="360" t="s">
        <v>549</v>
      </c>
      <c r="N24" s="361">
        <v>494</v>
      </c>
      <c r="O24" s="360">
        <v>126</v>
      </c>
      <c r="P24" s="360">
        <v>125</v>
      </c>
      <c r="Q24" s="360">
        <v>103</v>
      </c>
      <c r="R24" s="360">
        <v>140</v>
      </c>
      <c r="S24" s="360">
        <v>676379</v>
      </c>
      <c r="T24" s="360">
        <v>28195</v>
      </c>
      <c r="U24" s="360">
        <v>147191</v>
      </c>
      <c r="V24" s="360">
        <v>13516</v>
      </c>
    </row>
    <row r="25" spans="1:22" ht="18" customHeight="1">
      <c r="A25" s="22"/>
      <c r="B25" s="23" t="s">
        <v>264</v>
      </c>
      <c r="C25" s="360">
        <v>120</v>
      </c>
      <c r="D25" s="360">
        <v>26</v>
      </c>
      <c r="E25" s="360">
        <v>94</v>
      </c>
      <c r="F25" s="360">
        <v>80</v>
      </c>
      <c r="G25" s="360">
        <v>25</v>
      </c>
      <c r="H25" s="360">
        <v>8</v>
      </c>
      <c r="I25" s="360">
        <v>4</v>
      </c>
      <c r="J25" s="360">
        <v>1</v>
      </c>
      <c r="K25" s="360">
        <v>2</v>
      </c>
      <c r="L25" s="360" t="s">
        <v>549</v>
      </c>
      <c r="M25" s="360" t="s">
        <v>549</v>
      </c>
      <c r="N25" s="361">
        <v>411</v>
      </c>
      <c r="O25" s="360">
        <v>63</v>
      </c>
      <c r="P25" s="360">
        <v>84</v>
      </c>
      <c r="Q25" s="360">
        <v>104</v>
      </c>
      <c r="R25" s="360">
        <v>160</v>
      </c>
      <c r="S25" s="360">
        <v>906498</v>
      </c>
      <c r="T25" s="360">
        <v>3051</v>
      </c>
      <c r="U25" s="360">
        <v>208364</v>
      </c>
      <c r="V25" s="360">
        <v>14875</v>
      </c>
    </row>
    <row r="26" spans="1:22" ht="18" customHeight="1">
      <c r="A26" s="22"/>
      <c r="B26" s="23"/>
      <c r="C26" s="360"/>
      <c r="D26" s="360"/>
      <c r="E26" s="360"/>
      <c r="F26" s="360"/>
      <c r="G26" s="360"/>
      <c r="H26" s="360"/>
      <c r="I26" s="360"/>
      <c r="J26" s="360"/>
      <c r="K26" s="360"/>
      <c r="L26" s="360"/>
      <c r="M26" s="360"/>
      <c r="N26" s="361"/>
      <c r="O26" s="360"/>
      <c r="P26" s="360"/>
      <c r="Q26" s="360"/>
      <c r="R26" s="360"/>
      <c r="S26" s="360"/>
      <c r="T26" s="360"/>
      <c r="U26" s="360"/>
      <c r="V26" s="360"/>
    </row>
    <row r="27" spans="1:24" s="268" customFormat="1" ht="15" customHeight="1">
      <c r="A27" s="397" t="s">
        <v>265</v>
      </c>
      <c r="B27" s="464"/>
      <c r="C27" s="214">
        <f>SUM(C28)</f>
        <v>179</v>
      </c>
      <c r="D27" s="214">
        <f aca="true" t="shared" si="8" ref="D27:K27">SUM(D28)</f>
        <v>59</v>
      </c>
      <c r="E27" s="214">
        <f t="shared" si="8"/>
        <v>120</v>
      </c>
      <c r="F27" s="214">
        <f t="shared" si="8"/>
        <v>101</v>
      </c>
      <c r="G27" s="214">
        <f t="shared" si="8"/>
        <v>38</v>
      </c>
      <c r="H27" s="214">
        <f t="shared" si="8"/>
        <v>28</v>
      </c>
      <c r="I27" s="214">
        <f t="shared" si="8"/>
        <v>8</v>
      </c>
      <c r="J27" s="214">
        <f t="shared" si="8"/>
        <v>3</v>
      </c>
      <c r="K27" s="214">
        <f t="shared" si="8"/>
        <v>1</v>
      </c>
      <c r="L27" s="214" t="s">
        <v>554</v>
      </c>
      <c r="M27" s="214" t="s">
        <v>554</v>
      </c>
      <c r="N27" s="364">
        <f aca="true" t="shared" si="9" ref="N27:V27">SUM(N28)</f>
        <v>692</v>
      </c>
      <c r="O27" s="364">
        <f t="shared" si="9"/>
        <v>98</v>
      </c>
      <c r="P27" s="364">
        <f t="shared" si="9"/>
        <v>90</v>
      </c>
      <c r="Q27" s="364">
        <f t="shared" si="9"/>
        <v>202</v>
      </c>
      <c r="R27" s="364">
        <f t="shared" si="9"/>
        <v>302</v>
      </c>
      <c r="S27" s="364">
        <f t="shared" si="9"/>
        <v>902528</v>
      </c>
      <c r="T27" s="364">
        <f t="shared" si="9"/>
        <v>14572</v>
      </c>
      <c r="U27" s="364">
        <f t="shared" si="9"/>
        <v>222509</v>
      </c>
      <c r="V27" s="364">
        <f t="shared" si="9"/>
        <v>16222</v>
      </c>
      <c r="X27" s="241"/>
    </row>
    <row r="28" spans="1:22" ht="18" customHeight="1">
      <c r="A28" s="22"/>
      <c r="B28" s="23" t="s">
        <v>45</v>
      </c>
      <c r="C28" s="360">
        <v>179</v>
      </c>
      <c r="D28" s="360">
        <v>59</v>
      </c>
      <c r="E28" s="360">
        <v>120</v>
      </c>
      <c r="F28" s="360">
        <v>101</v>
      </c>
      <c r="G28" s="360">
        <v>38</v>
      </c>
      <c r="H28" s="360">
        <v>28</v>
      </c>
      <c r="I28" s="360">
        <v>8</v>
      </c>
      <c r="J28" s="360">
        <v>3</v>
      </c>
      <c r="K28" s="360">
        <v>1</v>
      </c>
      <c r="L28" s="360" t="s">
        <v>549</v>
      </c>
      <c r="M28" s="360" t="s">
        <v>549</v>
      </c>
      <c r="N28" s="361">
        <v>692</v>
      </c>
      <c r="O28" s="360">
        <v>98</v>
      </c>
      <c r="P28" s="360">
        <v>90</v>
      </c>
      <c r="Q28" s="360">
        <v>202</v>
      </c>
      <c r="R28" s="360">
        <v>302</v>
      </c>
      <c r="S28" s="360">
        <v>902528</v>
      </c>
      <c r="T28" s="360">
        <v>14572</v>
      </c>
      <c r="U28" s="360">
        <v>222509</v>
      </c>
      <c r="V28" s="360">
        <v>16222</v>
      </c>
    </row>
    <row r="29" spans="1:22" ht="18" customHeight="1">
      <c r="A29" s="22"/>
      <c r="B29" s="23"/>
      <c r="C29" s="360"/>
      <c r="D29" s="360"/>
      <c r="E29" s="360"/>
      <c r="F29" s="360"/>
      <c r="G29" s="360"/>
      <c r="H29" s="360"/>
      <c r="I29" s="360"/>
      <c r="J29" s="360"/>
      <c r="K29" s="360"/>
      <c r="L29" s="360"/>
      <c r="M29" s="360"/>
      <c r="N29" s="361"/>
      <c r="O29" s="360"/>
      <c r="P29" s="360"/>
      <c r="Q29" s="360"/>
      <c r="R29" s="360"/>
      <c r="S29" s="360"/>
      <c r="T29" s="360"/>
      <c r="U29" s="360"/>
      <c r="V29" s="360"/>
    </row>
    <row r="30" spans="1:24" s="268" customFormat="1" ht="18" customHeight="1">
      <c r="A30" s="397" t="s">
        <v>266</v>
      </c>
      <c r="B30" s="398"/>
      <c r="C30" s="214">
        <f>SUM(C31:C32)</f>
        <v>773</v>
      </c>
      <c r="D30" s="214">
        <f aca="true" t="shared" si="10" ref="D30:K30">SUM(D31:D32)</f>
        <v>282</v>
      </c>
      <c r="E30" s="214">
        <f t="shared" si="10"/>
        <v>491</v>
      </c>
      <c r="F30" s="214">
        <f t="shared" si="10"/>
        <v>382</v>
      </c>
      <c r="G30" s="214">
        <f t="shared" si="10"/>
        <v>230</v>
      </c>
      <c r="H30" s="214">
        <f t="shared" si="10"/>
        <v>129</v>
      </c>
      <c r="I30" s="214">
        <f t="shared" si="10"/>
        <v>28</v>
      </c>
      <c r="J30" s="214">
        <f t="shared" si="10"/>
        <v>3</v>
      </c>
      <c r="K30" s="214">
        <f t="shared" si="10"/>
        <v>1</v>
      </c>
      <c r="L30" s="214" t="s">
        <v>554</v>
      </c>
      <c r="M30" s="214" t="s">
        <v>554</v>
      </c>
      <c r="N30" s="364">
        <f aca="true" t="shared" si="11" ref="N30:V30">SUM(N31:N32)</f>
        <v>2728</v>
      </c>
      <c r="O30" s="364">
        <f t="shared" si="11"/>
        <v>521</v>
      </c>
      <c r="P30" s="364">
        <f t="shared" si="11"/>
        <v>348</v>
      </c>
      <c r="Q30" s="364">
        <f t="shared" si="11"/>
        <v>1075</v>
      </c>
      <c r="R30" s="364">
        <f t="shared" si="11"/>
        <v>784</v>
      </c>
      <c r="S30" s="364">
        <f t="shared" si="11"/>
        <v>4791610</v>
      </c>
      <c r="T30" s="364">
        <f t="shared" si="11"/>
        <v>196692</v>
      </c>
      <c r="U30" s="364">
        <f t="shared" si="11"/>
        <v>667992</v>
      </c>
      <c r="V30" s="364">
        <f t="shared" si="11"/>
        <v>46781</v>
      </c>
      <c r="X30" s="241"/>
    </row>
    <row r="31" spans="1:22" ht="18" customHeight="1">
      <c r="A31" s="22"/>
      <c r="B31" s="23" t="s">
        <v>267</v>
      </c>
      <c r="C31" s="360">
        <v>707</v>
      </c>
      <c r="D31" s="360">
        <v>239</v>
      </c>
      <c r="E31" s="360">
        <v>468</v>
      </c>
      <c r="F31" s="360">
        <v>365</v>
      </c>
      <c r="G31" s="360">
        <v>208</v>
      </c>
      <c r="H31" s="360">
        <v>110</v>
      </c>
      <c r="I31" s="360">
        <v>22</v>
      </c>
      <c r="J31" s="360">
        <v>2</v>
      </c>
      <c r="K31" s="360" t="s">
        <v>549</v>
      </c>
      <c r="L31" s="360" t="s">
        <v>549</v>
      </c>
      <c r="M31" s="360" t="s">
        <v>549</v>
      </c>
      <c r="N31" s="361">
        <v>2365</v>
      </c>
      <c r="O31" s="360">
        <v>496</v>
      </c>
      <c r="P31" s="360">
        <v>329</v>
      </c>
      <c r="Q31" s="360">
        <v>880</v>
      </c>
      <c r="R31" s="360">
        <v>660</v>
      </c>
      <c r="S31" s="360">
        <v>4264080</v>
      </c>
      <c r="T31" s="360">
        <v>180239</v>
      </c>
      <c r="U31" s="360">
        <v>629244</v>
      </c>
      <c r="V31" s="360">
        <v>43908</v>
      </c>
    </row>
    <row r="32" spans="1:22" ht="18" customHeight="1">
      <c r="A32" s="22"/>
      <c r="B32" s="7" t="s">
        <v>268</v>
      </c>
      <c r="C32" s="360">
        <v>66</v>
      </c>
      <c r="D32" s="360">
        <v>43</v>
      </c>
      <c r="E32" s="360">
        <v>23</v>
      </c>
      <c r="F32" s="360">
        <v>17</v>
      </c>
      <c r="G32" s="360">
        <v>22</v>
      </c>
      <c r="H32" s="360">
        <v>19</v>
      </c>
      <c r="I32" s="360">
        <v>6</v>
      </c>
      <c r="J32" s="360">
        <v>1</v>
      </c>
      <c r="K32" s="360">
        <v>1</v>
      </c>
      <c r="L32" s="360" t="s">
        <v>549</v>
      </c>
      <c r="M32" s="360" t="s">
        <v>549</v>
      </c>
      <c r="N32" s="361">
        <v>363</v>
      </c>
      <c r="O32" s="360">
        <v>25</v>
      </c>
      <c r="P32" s="360">
        <v>19</v>
      </c>
      <c r="Q32" s="360">
        <v>195</v>
      </c>
      <c r="R32" s="360">
        <v>124</v>
      </c>
      <c r="S32" s="360">
        <v>527530</v>
      </c>
      <c r="T32" s="360">
        <v>16453</v>
      </c>
      <c r="U32" s="360">
        <v>38748</v>
      </c>
      <c r="V32" s="360">
        <v>2873</v>
      </c>
    </row>
    <row r="33" spans="1:22" ht="18" customHeight="1">
      <c r="A33" s="22"/>
      <c r="B33" s="23"/>
      <c r="C33" s="360"/>
      <c r="D33" s="360"/>
      <c r="E33" s="360"/>
      <c r="F33" s="360"/>
      <c r="G33" s="360"/>
      <c r="H33" s="360"/>
      <c r="I33" s="360"/>
      <c r="J33" s="360"/>
      <c r="K33" s="360"/>
      <c r="L33" s="360"/>
      <c r="M33" s="360"/>
      <c r="N33" s="361"/>
      <c r="O33" s="360"/>
      <c r="P33" s="360"/>
      <c r="Q33" s="360"/>
      <c r="R33" s="360"/>
      <c r="S33" s="360"/>
      <c r="T33" s="360"/>
      <c r="U33" s="360"/>
      <c r="V33" s="360"/>
    </row>
    <row r="34" spans="1:24" s="268" customFormat="1" ht="18" customHeight="1">
      <c r="A34" s="397" t="s">
        <v>269</v>
      </c>
      <c r="B34" s="398"/>
      <c r="C34" s="214">
        <f>SUM(C35)</f>
        <v>83</v>
      </c>
      <c r="D34" s="214">
        <f aca="true" t="shared" si="12" ref="D34:I34">SUM(D35)</f>
        <v>33</v>
      </c>
      <c r="E34" s="214">
        <f t="shared" si="12"/>
        <v>50</v>
      </c>
      <c r="F34" s="214">
        <f t="shared" si="12"/>
        <v>44</v>
      </c>
      <c r="G34" s="214">
        <f t="shared" si="12"/>
        <v>14</v>
      </c>
      <c r="H34" s="214">
        <f t="shared" si="12"/>
        <v>13</v>
      </c>
      <c r="I34" s="214">
        <f t="shared" si="12"/>
        <v>9</v>
      </c>
      <c r="J34" s="214" t="s">
        <v>554</v>
      </c>
      <c r="K34" s="214">
        <f>SUM(K35)</f>
        <v>2</v>
      </c>
      <c r="L34" s="214">
        <f>SUM(L35)</f>
        <v>1</v>
      </c>
      <c r="M34" s="214" t="s">
        <v>554</v>
      </c>
      <c r="N34" s="364">
        <f aca="true" t="shared" si="13" ref="N34:V34">SUM(N35)</f>
        <v>447</v>
      </c>
      <c r="O34" s="364">
        <f t="shared" si="13"/>
        <v>34</v>
      </c>
      <c r="P34" s="364">
        <f t="shared" si="13"/>
        <v>32</v>
      </c>
      <c r="Q34" s="364">
        <f t="shared" si="13"/>
        <v>175</v>
      </c>
      <c r="R34" s="364">
        <f t="shared" si="13"/>
        <v>206</v>
      </c>
      <c r="S34" s="364">
        <f t="shared" si="13"/>
        <v>720785</v>
      </c>
      <c r="T34" s="364">
        <f t="shared" si="13"/>
        <v>4354</v>
      </c>
      <c r="U34" s="364">
        <f t="shared" si="13"/>
        <v>190618</v>
      </c>
      <c r="V34" s="364">
        <f t="shared" si="13"/>
        <v>8042</v>
      </c>
      <c r="X34" s="241"/>
    </row>
    <row r="35" spans="1:22" ht="18" customHeight="1">
      <c r="A35" s="22"/>
      <c r="B35" s="23" t="s">
        <v>46</v>
      </c>
      <c r="C35" s="360">
        <v>83</v>
      </c>
      <c r="D35" s="360">
        <v>33</v>
      </c>
      <c r="E35" s="360">
        <v>50</v>
      </c>
      <c r="F35" s="360">
        <v>44</v>
      </c>
      <c r="G35" s="360">
        <v>14</v>
      </c>
      <c r="H35" s="360">
        <v>13</v>
      </c>
      <c r="I35" s="360">
        <v>9</v>
      </c>
      <c r="J35" s="360" t="s">
        <v>549</v>
      </c>
      <c r="K35" s="360">
        <v>2</v>
      </c>
      <c r="L35" s="360">
        <v>1</v>
      </c>
      <c r="M35" s="360" t="s">
        <v>549</v>
      </c>
      <c r="N35" s="361">
        <v>447</v>
      </c>
      <c r="O35" s="360">
        <v>34</v>
      </c>
      <c r="P35" s="360">
        <v>32</v>
      </c>
      <c r="Q35" s="360">
        <v>175</v>
      </c>
      <c r="R35" s="360">
        <v>206</v>
      </c>
      <c r="S35" s="360">
        <v>720785</v>
      </c>
      <c r="T35" s="360">
        <v>4354</v>
      </c>
      <c r="U35" s="360">
        <v>190618</v>
      </c>
      <c r="V35" s="360">
        <v>8042</v>
      </c>
    </row>
    <row r="36" spans="1:22" ht="18" customHeight="1">
      <c r="A36" s="22"/>
      <c r="B36" s="23"/>
      <c r="C36" s="360"/>
      <c r="D36" s="360"/>
      <c r="E36" s="360"/>
      <c r="F36" s="360"/>
      <c r="G36" s="360"/>
      <c r="H36" s="360"/>
      <c r="I36" s="360"/>
      <c r="J36" s="360"/>
      <c r="K36" s="360"/>
      <c r="L36" s="360"/>
      <c r="M36" s="360"/>
      <c r="N36" s="361"/>
      <c r="O36" s="360"/>
      <c r="P36" s="360"/>
      <c r="Q36" s="360"/>
      <c r="R36" s="360"/>
      <c r="S36" s="360"/>
      <c r="T36" s="360"/>
      <c r="U36" s="360"/>
      <c r="V36" s="360"/>
    </row>
    <row r="37" spans="1:24" s="268" customFormat="1" ht="18" customHeight="1">
      <c r="A37" s="397" t="s">
        <v>270</v>
      </c>
      <c r="B37" s="398"/>
      <c r="C37" s="214">
        <f>SUM(C39,C43,C48,C52,C57,C62,C65,C68,C72)</f>
        <v>4994</v>
      </c>
      <c r="D37" s="214">
        <f aca="true" t="shared" si="14" ref="D37:L37">SUM(D39,D43,D48,D52,D57,D62,D65,D68,D72)</f>
        <v>1844</v>
      </c>
      <c r="E37" s="214">
        <f t="shared" si="14"/>
        <v>3150</v>
      </c>
      <c r="F37" s="214">
        <f t="shared" si="14"/>
        <v>2498</v>
      </c>
      <c r="G37" s="214">
        <f t="shared" si="14"/>
        <v>1372</v>
      </c>
      <c r="H37" s="214">
        <f t="shared" si="14"/>
        <v>777</v>
      </c>
      <c r="I37" s="214">
        <f t="shared" si="14"/>
        <v>230</v>
      </c>
      <c r="J37" s="214">
        <f t="shared" si="14"/>
        <v>64</v>
      </c>
      <c r="K37" s="214">
        <f t="shared" si="14"/>
        <v>41</v>
      </c>
      <c r="L37" s="214">
        <f t="shared" si="14"/>
        <v>12</v>
      </c>
      <c r="M37" s="214" t="s">
        <v>554</v>
      </c>
      <c r="N37" s="364">
        <f aca="true" t="shared" si="15" ref="N37:V37">SUM(N39,N43,N48,N52,N57,N62,N65,N68,N72)</f>
        <v>20207</v>
      </c>
      <c r="O37" s="364">
        <f t="shared" si="15"/>
        <v>2493</v>
      </c>
      <c r="P37" s="364">
        <f t="shared" si="15"/>
        <v>2456</v>
      </c>
      <c r="Q37" s="364">
        <f t="shared" si="15"/>
        <v>7489</v>
      </c>
      <c r="R37" s="364">
        <f t="shared" si="15"/>
        <v>7769</v>
      </c>
      <c r="S37" s="364">
        <f t="shared" si="15"/>
        <v>32494145</v>
      </c>
      <c r="T37" s="364">
        <f t="shared" si="15"/>
        <v>995696</v>
      </c>
      <c r="U37" s="364">
        <f t="shared" si="15"/>
        <v>4646050</v>
      </c>
      <c r="V37" s="364">
        <f t="shared" si="15"/>
        <v>217415</v>
      </c>
      <c r="X37" s="241"/>
    </row>
    <row r="38" spans="1:24" ht="18" customHeight="1">
      <c r="A38" s="64"/>
      <c r="B38" s="73"/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364"/>
      <c r="O38" s="271"/>
      <c r="P38" s="271"/>
      <c r="Q38" s="271"/>
      <c r="R38" s="271"/>
      <c r="S38" s="271"/>
      <c r="T38" s="271"/>
      <c r="U38" s="271"/>
      <c r="V38" s="271"/>
      <c r="X38" s="97"/>
    </row>
    <row r="39" spans="1:22" s="268" customFormat="1" ht="18" customHeight="1">
      <c r="A39" s="397" t="s">
        <v>271</v>
      </c>
      <c r="B39" s="398"/>
      <c r="C39" s="214">
        <f>SUM(C40:C41)</f>
        <v>868</v>
      </c>
      <c r="D39" s="214">
        <f aca="true" t="shared" si="16" ref="D39:L39">SUM(D40:D41)</f>
        <v>249</v>
      </c>
      <c r="E39" s="214">
        <f t="shared" si="16"/>
        <v>619</v>
      </c>
      <c r="F39" s="214">
        <f t="shared" si="16"/>
        <v>524</v>
      </c>
      <c r="G39" s="214">
        <f t="shared" si="16"/>
        <v>258</v>
      </c>
      <c r="H39" s="214">
        <f t="shared" si="16"/>
        <v>66</v>
      </c>
      <c r="I39" s="214">
        <f t="shared" si="16"/>
        <v>12</v>
      </c>
      <c r="J39" s="214">
        <f t="shared" si="16"/>
        <v>3</v>
      </c>
      <c r="K39" s="214">
        <f t="shared" si="16"/>
        <v>4</v>
      </c>
      <c r="L39" s="214">
        <f t="shared" si="16"/>
        <v>1</v>
      </c>
      <c r="M39" s="214" t="s">
        <v>554</v>
      </c>
      <c r="N39" s="364">
        <f aca="true" t="shared" si="17" ref="N39:V39">SUM(N40:N41)</f>
        <v>2501</v>
      </c>
      <c r="O39" s="271">
        <f t="shared" si="17"/>
        <v>334</v>
      </c>
      <c r="P39" s="271">
        <f t="shared" si="17"/>
        <v>528</v>
      </c>
      <c r="Q39" s="271">
        <f t="shared" si="17"/>
        <v>466</v>
      </c>
      <c r="R39" s="271">
        <f t="shared" si="17"/>
        <v>1173</v>
      </c>
      <c r="S39" s="271">
        <f t="shared" si="17"/>
        <v>3582331</v>
      </c>
      <c r="T39" s="271">
        <f t="shared" si="17"/>
        <v>31850</v>
      </c>
      <c r="U39" s="271">
        <f t="shared" si="17"/>
        <v>778833</v>
      </c>
      <c r="V39" s="271">
        <f t="shared" si="17"/>
        <v>37612</v>
      </c>
    </row>
    <row r="40" spans="1:22" ht="18" customHeight="1">
      <c r="A40" s="22"/>
      <c r="B40" s="23" t="s">
        <v>272</v>
      </c>
      <c r="C40" s="360">
        <v>517</v>
      </c>
      <c r="D40" s="360">
        <v>165</v>
      </c>
      <c r="E40" s="360">
        <v>352</v>
      </c>
      <c r="F40" s="360">
        <v>296</v>
      </c>
      <c r="G40" s="360">
        <v>173</v>
      </c>
      <c r="H40" s="360">
        <v>39</v>
      </c>
      <c r="I40" s="360">
        <v>6</v>
      </c>
      <c r="J40" s="360">
        <v>2</v>
      </c>
      <c r="K40" s="360">
        <v>1</v>
      </c>
      <c r="L40" s="360" t="s">
        <v>549</v>
      </c>
      <c r="M40" s="360" t="s">
        <v>549</v>
      </c>
      <c r="N40" s="361">
        <v>1450</v>
      </c>
      <c r="O40" s="361">
        <v>245</v>
      </c>
      <c r="P40" s="361">
        <v>285</v>
      </c>
      <c r="Q40" s="361">
        <v>357</v>
      </c>
      <c r="R40" s="361">
        <v>563</v>
      </c>
      <c r="S40" s="361">
        <v>2449163</v>
      </c>
      <c r="T40" s="361">
        <v>11155</v>
      </c>
      <c r="U40" s="361">
        <v>513230</v>
      </c>
      <c r="V40" s="361">
        <v>23240</v>
      </c>
    </row>
    <row r="41" spans="1:22" ht="18" customHeight="1">
      <c r="A41" s="25"/>
      <c r="B41" s="23" t="s">
        <v>273</v>
      </c>
      <c r="C41" s="360">
        <v>351</v>
      </c>
      <c r="D41" s="360">
        <v>84</v>
      </c>
      <c r="E41" s="360">
        <v>267</v>
      </c>
      <c r="F41" s="360">
        <v>228</v>
      </c>
      <c r="G41" s="360">
        <v>85</v>
      </c>
      <c r="H41" s="360">
        <v>27</v>
      </c>
      <c r="I41" s="360">
        <v>6</v>
      </c>
      <c r="J41" s="360">
        <v>1</v>
      </c>
      <c r="K41" s="360">
        <v>3</v>
      </c>
      <c r="L41" s="360">
        <v>1</v>
      </c>
      <c r="M41" s="360" t="s">
        <v>549</v>
      </c>
      <c r="N41" s="361">
        <v>1051</v>
      </c>
      <c r="O41" s="361">
        <v>89</v>
      </c>
      <c r="P41" s="361">
        <v>243</v>
      </c>
      <c r="Q41" s="361">
        <v>109</v>
      </c>
      <c r="R41" s="361">
        <v>610</v>
      </c>
      <c r="S41" s="361">
        <v>1133168</v>
      </c>
      <c r="T41" s="361">
        <v>20695</v>
      </c>
      <c r="U41" s="361">
        <v>265603</v>
      </c>
      <c r="V41" s="361">
        <v>14372</v>
      </c>
    </row>
    <row r="42" spans="1:22" ht="18" customHeight="1">
      <c r="A42" s="25"/>
      <c r="B42" s="23"/>
      <c r="C42" s="360"/>
      <c r="D42" s="360"/>
      <c r="E42" s="360"/>
      <c r="F42" s="360"/>
      <c r="G42" s="360"/>
      <c r="H42" s="360"/>
      <c r="I42" s="360"/>
      <c r="J42" s="360"/>
      <c r="K42" s="360"/>
      <c r="L42" s="360"/>
      <c r="M42" s="360"/>
      <c r="N42" s="361"/>
      <c r="O42" s="361"/>
      <c r="P42" s="361"/>
      <c r="Q42" s="361"/>
      <c r="R42" s="361"/>
      <c r="S42" s="360"/>
      <c r="T42" s="360"/>
      <c r="U42" s="360"/>
      <c r="V42" s="361"/>
    </row>
    <row r="43" spans="1:23" s="268" customFormat="1" ht="18" customHeight="1">
      <c r="A43" s="397" t="s">
        <v>274</v>
      </c>
      <c r="B43" s="398"/>
      <c r="C43" s="214">
        <f>SUM(C44:C46)</f>
        <v>161</v>
      </c>
      <c r="D43" s="214">
        <f aca="true" t="shared" si="18" ref="D43:K43">SUM(D44:D46)</f>
        <v>78</v>
      </c>
      <c r="E43" s="214">
        <f t="shared" si="18"/>
        <v>83</v>
      </c>
      <c r="F43" s="214">
        <f t="shared" si="18"/>
        <v>62</v>
      </c>
      <c r="G43" s="214">
        <f t="shared" si="18"/>
        <v>44</v>
      </c>
      <c r="H43" s="214">
        <f t="shared" si="18"/>
        <v>43</v>
      </c>
      <c r="I43" s="214">
        <f t="shared" si="18"/>
        <v>9</v>
      </c>
      <c r="J43" s="214">
        <f t="shared" si="18"/>
        <v>1</v>
      </c>
      <c r="K43" s="214">
        <f t="shared" si="18"/>
        <v>2</v>
      </c>
      <c r="L43" s="214" t="s">
        <v>554</v>
      </c>
      <c r="M43" s="214" t="s">
        <v>554</v>
      </c>
      <c r="N43" s="364">
        <f aca="true" t="shared" si="19" ref="N43:V43">SUM(N44:N46)</f>
        <v>752</v>
      </c>
      <c r="O43" s="364">
        <f t="shared" si="19"/>
        <v>73</v>
      </c>
      <c r="P43" s="364">
        <f t="shared" si="19"/>
        <v>61</v>
      </c>
      <c r="Q43" s="364">
        <f t="shared" si="19"/>
        <v>381</v>
      </c>
      <c r="R43" s="364">
        <f t="shared" si="19"/>
        <v>237</v>
      </c>
      <c r="S43" s="364">
        <f t="shared" si="19"/>
        <v>1749705</v>
      </c>
      <c r="T43" s="364">
        <f t="shared" si="19"/>
        <v>63556</v>
      </c>
      <c r="U43" s="364">
        <f t="shared" si="19"/>
        <v>273139</v>
      </c>
      <c r="V43" s="364">
        <f t="shared" si="19"/>
        <v>17450</v>
      </c>
      <c r="W43" s="291"/>
    </row>
    <row r="44" spans="1:22" ht="18" customHeight="1">
      <c r="A44" s="22"/>
      <c r="B44" s="23" t="s">
        <v>275</v>
      </c>
      <c r="C44" s="360">
        <v>77</v>
      </c>
      <c r="D44" s="360">
        <v>47</v>
      </c>
      <c r="E44" s="360">
        <v>30</v>
      </c>
      <c r="F44" s="360">
        <v>20</v>
      </c>
      <c r="G44" s="360">
        <v>25</v>
      </c>
      <c r="H44" s="360">
        <v>26</v>
      </c>
      <c r="I44" s="360">
        <v>6</v>
      </c>
      <c r="J44" s="360" t="s">
        <v>549</v>
      </c>
      <c r="K44" s="360" t="s">
        <v>549</v>
      </c>
      <c r="L44" s="360" t="s">
        <v>549</v>
      </c>
      <c r="M44" s="360" t="s">
        <v>549</v>
      </c>
      <c r="N44" s="361">
        <v>364</v>
      </c>
      <c r="O44" s="361">
        <v>32</v>
      </c>
      <c r="P44" s="361">
        <v>13</v>
      </c>
      <c r="Q44" s="361">
        <v>226</v>
      </c>
      <c r="R44" s="361">
        <v>93</v>
      </c>
      <c r="S44" s="361">
        <v>947395</v>
      </c>
      <c r="T44" s="361">
        <v>59924</v>
      </c>
      <c r="U44" s="361">
        <v>192737</v>
      </c>
      <c r="V44" s="361">
        <v>6993</v>
      </c>
    </row>
    <row r="45" spans="1:22" ht="18" customHeight="1">
      <c r="A45" s="25"/>
      <c r="B45" s="23" t="s">
        <v>276</v>
      </c>
      <c r="C45" s="360">
        <v>34</v>
      </c>
      <c r="D45" s="360">
        <v>3</v>
      </c>
      <c r="E45" s="360">
        <v>31</v>
      </c>
      <c r="F45" s="360">
        <v>23</v>
      </c>
      <c r="G45" s="360">
        <v>8</v>
      </c>
      <c r="H45" s="360">
        <v>3</v>
      </c>
      <c r="I45" s="360" t="s">
        <v>549</v>
      </c>
      <c r="J45" s="360" t="s">
        <v>549</v>
      </c>
      <c r="K45" s="360" t="s">
        <v>549</v>
      </c>
      <c r="L45" s="360" t="s">
        <v>549</v>
      </c>
      <c r="M45" s="360" t="s">
        <v>549</v>
      </c>
      <c r="N45" s="361">
        <v>84</v>
      </c>
      <c r="O45" s="361">
        <v>24</v>
      </c>
      <c r="P45" s="361">
        <v>29</v>
      </c>
      <c r="Q45" s="361">
        <v>13</v>
      </c>
      <c r="R45" s="361">
        <v>18</v>
      </c>
      <c r="S45" s="360">
        <v>84382</v>
      </c>
      <c r="T45" s="360">
        <v>66</v>
      </c>
      <c r="U45" s="360">
        <v>11565</v>
      </c>
      <c r="V45" s="361">
        <v>1573</v>
      </c>
    </row>
    <row r="46" spans="1:22" ht="18" customHeight="1">
      <c r="A46" s="25"/>
      <c r="B46" s="23" t="s">
        <v>277</v>
      </c>
      <c r="C46" s="360">
        <v>50</v>
      </c>
      <c r="D46" s="360">
        <v>28</v>
      </c>
      <c r="E46" s="360">
        <v>22</v>
      </c>
      <c r="F46" s="360">
        <v>19</v>
      </c>
      <c r="G46" s="360">
        <v>11</v>
      </c>
      <c r="H46" s="360">
        <v>14</v>
      </c>
      <c r="I46" s="360">
        <v>3</v>
      </c>
      <c r="J46" s="360">
        <v>1</v>
      </c>
      <c r="K46" s="360">
        <v>2</v>
      </c>
      <c r="L46" s="360" t="s">
        <v>549</v>
      </c>
      <c r="M46" s="360" t="s">
        <v>549</v>
      </c>
      <c r="N46" s="361">
        <v>304</v>
      </c>
      <c r="O46" s="361">
        <v>17</v>
      </c>
      <c r="P46" s="362">
        <v>19</v>
      </c>
      <c r="Q46" s="361">
        <v>142</v>
      </c>
      <c r="R46" s="362">
        <v>126</v>
      </c>
      <c r="S46" s="360">
        <v>717928</v>
      </c>
      <c r="T46" s="362">
        <v>3566</v>
      </c>
      <c r="U46" s="362">
        <v>68837</v>
      </c>
      <c r="V46" s="361">
        <v>8884</v>
      </c>
    </row>
    <row r="47" spans="1:22" ht="18" customHeight="1">
      <c r="A47" s="25"/>
      <c r="B47" s="23"/>
      <c r="C47" s="360"/>
      <c r="D47" s="360"/>
      <c r="E47" s="360"/>
      <c r="F47" s="360"/>
      <c r="G47" s="360"/>
      <c r="H47" s="360"/>
      <c r="I47" s="360"/>
      <c r="J47" s="360"/>
      <c r="K47" s="360"/>
      <c r="L47" s="360"/>
      <c r="M47" s="360"/>
      <c r="N47" s="361"/>
      <c r="O47" s="361"/>
      <c r="P47" s="362"/>
      <c r="Q47" s="361"/>
      <c r="R47" s="362"/>
      <c r="S47" s="360"/>
      <c r="T47" s="362"/>
      <c r="U47" s="362"/>
      <c r="V47" s="361"/>
    </row>
    <row r="48" spans="1:22" s="268" customFormat="1" ht="18" customHeight="1">
      <c r="A48" s="397" t="s">
        <v>278</v>
      </c>
      <c r="B48" s="398"/>
      <c r="C48" s="214">
        <f>SUM(C49:C50)</f>
        <v>891</v>
      </c>
      <c r="D48" s="214">
        <f aca="true" t="shared" si="20" ref="D48:K48">SUM(D49:D50)</f>
        <v>674</v>
      </c>
      <c r="E48" s="214">
        <f t="shared" si="20"/>
        <v>217</v>
      </c>
      <c r="F48" s="214">
        <f t="shared" si="20"/>
        <v>152</v>
      </c>
      <c r="G48" s="214">
        <f t="shared" si="20"/>
        <v>362</v>
      </c>
      <c r="H48" s="214">
        <f t="shared" si="20"/>
        <v>316</v>
      </c>
      <c r="I48" s="214">
        <f t="shared" si="20"/>
        <v>55</v>
      </c>
      <c r="J48" s="214">
        <f t="shared" si="20"/>
        <v>2</v>
      </c>
      <c r="K48" s="214">
        <f t="shared" si="20"/>
        <v>4</v>
      </c>
      <c r="L48" s="214" t="s">
        <v>554</v>
      </c>
      <c r="M48" s="214" t="s">
        <v>554</v>
      </c>
      <c r="N48" s="364">
        <f aca="true" t="shared" si="21" ref="N48:V48">SUM(N49:N50)</f>
        <v>4343</v>
      </c>
      <c r="O48" s="364">
        <f t="shared" si="21"/>
        <v>240</v>
      </c>
      <c r="P48" s="364">
        <f t="shared" si="21"/>
        <v>153</v>
      </c>
      <c r="Q48" s="364">
        <f t="shared" si="21"/>
        <v>2621</v>
      </c>
      <c r="R48" s="364">
        <f t="shared" si="21"/>
        <v>1329</v>
      </c>
      <c r="S48" s="364">
        <f t="shared" si="21"/>
        <v>13554461</v>
      </c>
      <c r="T48" s="364">
        <f t="shared" si="21"/>
        <v>446284</v>
      </c>
      <c r="U48" s="364">
        <f t="shared" si="21"/>
        <v>410849</v>
      </c>
      <c r="V48" s="364">
        <f t="shared" si="21"/>
        <v>7586</v>
      </c>
    </row>
    <row r="49" spans="1:22" ht="18" customHeight="1">
      <c r="A49" s="22"/>
      <c r="B49" s="23" t="s">
        <v>402</v>
      </c>
      <c r="C49" s="360">
        <v>610</v>
      </c>
      <c r="D49" s="360">
        <v>558</v>
      </c>
      <c r="E49" s="360">
        <v>52</v>
      </c>
      <c r="F49" s="360">
        <v>56</v>
      </c>
      <c r="G49" s="360">
        <v>264</v>
      </c>
      <c r="H49" s="360">
        <v>255</v>
      </c>
      <c r="I49" s="360">
        <v>35</v>
      </c>
      <c r="J49" s="360" t="s">
        <v>549</v>
      </c>
      <c r="K49" s="360" t="s">
        <v>549</v>
      </c>
      <c r="L49" s="360" t="s">
        <v>549</v>
      </c>
      <c r="M49" s="360" t="s">
        <v>549</v>
      </c>
      <c r="N49" s="361">
        <v>2981</v>
      </c>
      <c r="O49" s="361">
        <v>58</v>
      </c>
      <c r="P49" s="361">
        <v>28</v>
      </c>
      <c r="Q49" s="361">
        <v>1958</v>
      </c>
      <c r="R49" s="361">
        <v>937</v>
      </c>
      <c r="S49" s="361">
        <v>11508396</v>
      </c>
      <c r="T49" s="361">
        <v>329147</v>
      </c>
      <c r="U49" s="361">
        <v>310540</v>
      </c>
      <c r="V49" s="360" t="s">
        <v>549</v>
      </c>
    </row>
    <row r="50" spans="1:22" ht="18" customHeight="1">
      <c r="A50" s="25"/>
      <c r="B50" s="23" t="s">
        <v>279</v>
      </c>
      <c r="C50" s="360">
        <v>281</v>
      </c>
      <c r="D50" s="360">
        <v>116</v>
      </c>
      <c r="E50" s="360">
        <v>165</v>
      </c>
      <c r="F50" s="360">
        <v>96</v>
      </c>
      <c r="G50" s="360">
        <v>98</v>
      </c>
      <c r="H50" s="360">
        <v>61</v>
      </c>
      <c r="I50" s="360">
        <v>20</v>
      </c>
      <c r="J50" s="360">
        <v>2</v>
      </c>
      <c r="K50" s="360">
        <v>4</v>
      </c>
      <c r="L50" s="360" t="s">
        <v>549</v>
      </c>
      <c r="M50" s="360" t="s">
        <v>549</v>
      </c>
      <c r="N50" s="361">
        <v>1362</v>
      </c>
      <c r="O50" s="361">
        <v>182</v>
      </c>
      <c r="P50" s="361">
        <v>125</v>
      </c>
      <c r="Q50" s="361">
        <v>663</v>
      </c>
      <c r="R50" s="361">
        <v>392</v>
      </c>
      <c r="S50" s="360">
        <v>2046065</v>
      </c>
      <c r="T50" s="360">
        <v>117137</v>
      </c>
      <c r="U50" s="360">
        <v>100309</v>
      </c>
      <c r="V50" s="360">
        <v>7586</v>
      </c>
    </row>
    <row r="51" spans="1:22" ht="18" customHeight="1">
      <c r="A51" s="25"/>
      <c r="B51" s="24"/>
      <c r="C51" s="360"/>
      <c r="D51" s="360"/>
      <c r="E51" s="360"/>
      <c r="F51" s="360"/>
      <c r="G51" s="360"/>
      <c r="H51" s="360"/>
      <c r="I51" s="360"/>
      <c r="J51" s="360"/>
      <c r="K51" s="360"/>
      <c r="L51" s="360"/>
      <c r="M51" s="360"/>
      <c r="N51" s="361"/>
      <c r="O51" s="361"/>
      <c r="P51" s="361"/>
      <c r="Q51" s="361"/>
      <c r="R51" s="361"/>
      <c r="S51" s="361"/>
      <c r="T51" s="361"/>
      <c r="U51" s="361"/>
      <c r="V51" s="299"/>
    </row>
    <row r="52" spans="1:22" s="268" customFormat="1" ht="18" customHeight="1">
      <c r="A52" s="397" t="s">
        <v>280</v>
      </c>
      <c r="B52" s="398"/>
      <c r="C52" s="214">
        <f>SUM(C53:C55)</f>
        <v>893</v>
      </c>
      <c r="D52" s="214">
        <f aca="true" t="shared" si="22" ref="D52:L52">SUM(D53:D55)</f>
        <v>238</v>
      </c>
      <c r="E52" s="214">
        <f t="shared" si="22"/>
        <v>655</v>
      </c>
      <c r="F52" s="214">
        <f t="shared" si="22"/>
        <v>369</v>
      </c>
      <c r="G52" s="214">
        <f t="shared" si="22"/>
        <v>208</v>
      </c>
      <c r="H52" s="214">
        <f t="shared" si="22"/>
        <v>131</v>
      </c>
      <c r="I52" s="214">
        <f t="shared" si="22"/>
        <v>107</v>
      </c>
      <c r="J52" s="214">
        <f t="shared" si="22"/>
        <v>47</v>
      </c>
      <c r="K52" s="214">
        <f t="shared" si="22"/>
        <v>24</v>
      </c>
      <c r="L52" s="214">
        <f t="shared" si="22"/>
        <v>7</v>
      </c>
      <c r="M52" s="214" t="s">
        <v>554</v>
      </c>
      <c r="N52" s="364">
        <f aca="true" t="shared" si="23" ref="N52:V52">SUM(N53:N55)</f>
        <v>6008</v>
      </c>
      <c r="O52" s="364">
        <f t="shared" si="23"/>
        <v>565</v>
      </c>
      <c r="P52" s="364">
        <f t="shared" si="23"/>
        <v>554</v>
      </c>
      <c r="Q52" s="364">
        <f t="shared" si="23"/>
        <v>2149</v>
      </c>
      <c r="R52" s="364">
        <f t="shared" si="23"/>
        <v>2740</v>
      </c>
      <c r="S52" s="364">
        <f t="shared" si="23"/>
        <v>4226706</v>
      </c>
      <c r="T52" s="364">
        <f t="shared" si="23"/>
        <v>180687</v>
      </c>
      <c r="U52" s="364">
        <f t="shared" si="23"/>
        <v>602960</v>
      </c>
      <c r="V52" s="214">
        <f t="shared" si="23"/>
        <v>37886</v>
      </c>
    </row>
    <row r="53" spans="1:22" ht="18" customHeight="1">
      <c r="A53" s="25"/>
      <c r="B53" s="23" t="s">
        <v>281</v>
      </c>
      <c r="C53" s="360">
        <v>315</v>
      </c>
      <c r="D53" s="360">
        <v>136</v>
      </c>
      <c r="E53" s="360">
        <v>179</v>
      </c>
      <c r="F53" s="360">
        <v>128</v>
      </c>
      <c r="G53" s="360">
        <v>104</v>
      </c>
      <c r="H53" s="360">
        <v>51</v>
      </c>
      <c r="I53" s="360">
        <v>16</v>
      </c>
      <c r="J53" s="360">
        <v>9</v>
      </c>
      <c r="K53" s="360">
        <v>6</v>
      </c>
      <c r="L53" s="360">
        <v>1</v>
      </c>
      <c r="M53" s="360" t="s">
        <v>549</v>
      </c>
      <c r="N53" s="361">
        <v>1583</v>
      </c>
      <c r="O53" s="361">
        <v>138</v>
      </c>
      <c r="P53" s="361">
        <v>144</v>
      </c>
      <c r="Q53" s="361">
        <v>442</v>
      </c>
      <c r="R53" s="361">
        <v>859</v>
      </c>
      <c r="S53" s="361">
        <v>2570507</v>
      </c>
      <c r="T53" s="361">
        <v>78868</v>
      </c>
      <c r="U53" s="361">
        <v>493305</v>
      </c>
      <c r="V53" s="299">
        <v>29091</v>
      </c>
    </row>
    <row r="54" spans="1:22" ht="18" customHeight="1">
      <c r="A54" s="25"/>
      <c r="B54" s="23" t="s">
        <v>282</v>
      </c>
      <c r="C54" s="360">
        <v>367</v>
      </c>
      <c r="D54" s="360">
        <v>65</v>
      </c>
      <c r="E54" s="360">
        <v>302</v>
      </c>
      <c r="F54" s="360">
        <v>101</v>
      </c>
      <c r="G54" s="360">
        <v>50</v>
      </c>
      <c r="H54" s="360">
        <v>65</v>
      </c>
      <c r="I54" s="360">
        <v>89</v>
      </c>
      <c r="J54" s="360">
        <v>38</v>
      </c>
      <c r="K54" s="360">
        <v>18</v>
      </c>
      <c r="L54" s="360">
        <v>6</v>
      </c>
      <c r="M54" s="360" t="s">
        <v>549</v>
      </c>
      <c r="N54" s="361">
        <v>3892</v>
      </c>
      <c r="O54" s="361">
        <v>301</v>
      </c>
      <c r="P54" s="361">
        <v>241</v>
      </c>
      <c r="Q54" s="361">
        <v>1630</v>
      </c>
      <c r="R54" s="361">
        <v>1720</v>
      </c>
      <c r="S54" s="361">
        <v>1096520</v>
      </c>
      <c r="T54" s="361">
        <v>92547</v>
      </c>
      <c r="U54" s="361">
        <v>8344</v>
      </c>
      <c r="V54" s="299" t="s">
        <v>549</v>
      </c>
    </row>
    <row r="55" spans="1:22" ht="18" customHeight="1">
      <c r="A55" s="9"/>
      <c r="B55" s="23" t="s">
        <v>283</v>
      </c>
      <c r="C55" s="360">
        <v>211</v>
      </c>
      <c r="D55" s="360">
        <v>37</v>
      </c>
      <c r="E55" s="360">
        <v>174</v>
      </c>
      <c r="F55" s="360">
        <v>140</v>
      </c>
      <c r="G55" s="360">
        <v>54</v>
      </c>
      <c r="H55" s="360">
        <v>15</v>
      </c>
      <c r="I55" s="360">
        <v>2</v>
      </c>
      <c r="J55" s="360" t="s">
        <v>549</v>
      </c>
      <c r="K55" s="360" t="s">
        <v>549</v>
      </c>
      <c r="L55" s="360" t="s">
        <v>549</v>
      </c>
      <c r="M55" s="360" t="s">
        <v>549</v>
      </c>
      <c r="N55" s="361">
        <v>533</v>
      </c>
      <c r="O55" s="361">
        <v>126</v>
      </c>
      <c r="P55" s="361">
        <v>169</v>
      </c>
      <c r="Q55" s="361">
        <v>77</v>
      </c>
      <c r="R55" s="361">
        <v>161</v>
      </c>
      <c r="S55" s="361">
        <v>559679</v>
      </c>
      <c r="T55" s="361">
        <v>9272</v>
      </c>
      <c r="U55" s="361">
        <v>101311</v>
      </c>
      <c r="V55" s="295">
        <v>8795</v>
      </c>
    </row>
    <row r="56" spans="1:22" ht="18" customHeight="1">
      <c r="A56" s="9"/>
      <c r="B56" s="23"/>
      <c r="C56" s="360"/>
      <c r="D56" s="360"/>
      <c r="E56" s="360"/>
      <c r="F56" s="360"/>
      <c r="G56" s="360"/>
      <c r="H56" s="360"/>
      <c r="I56" s="360"/>
      <c r="J56" s="360"/>
      <c r="K56" s="360"/>
      <c r="L56" s="360"/>
      <c r="M56" s="362"/>
      <c r="N56" s="361"/>
      <c r="O56" s="361"/>
      <c r="P56" s="361"/>
      <c r="Q56" s="361"/>
      <c r="R56" s="361"/>
      <c r="S56" s="361"/>
      <c r="T56" s="361"/>
      <c r="U56" s="361"/>
      <c r="V56" s="295"/>
    </row>
    <row r="57" spans="1:22" s="268" customFormat="1" ht="18" customHeight="1">
      <c r="A57" s="397" t="s">
        <v>310</v>
      </c>
      <c r="B57" s="401"/>
      <c r="C57" s="365">
        <f>SUM(C58:C60)</f>
        <v>427</v>
      </c>
      <c r="D57" s="214">
        <f aca="true" t="shared" si="24" ref="D57:K57">SUM(D58:D60)</f>
        <v>170</v>
      </c>
      <c r="E57" s="214">
        <f t="shared" si="24"/>
        <v>257</v>
      </c>
      <c r="F57" s="214">
        <f t="shared" si="24"/>
        <v>232</v>
      </c>
      <c r="G57" s="214">
        <f t="shared" si="24"/>
        <v>127</v>
      </c>
      <c r="H57" s="214">
        <f t="shared" si="24"/>
        <v>55</v>
      </c>
      <c r="I57" s="214">
        <f t="shared" si="24"/>
        <v>9</v>
      </c>
      <c r="J57" s="214">
        <f t="shared" si="24"/>
        <v>3</v>
      </c>
      <c r="K57" s="214">
        <f t="shared" si="24"/>
        <v>1</v>
      </c>
      <c r="L57" s="214" t="s">
        <v>554</v>
      </c>
      <c r="M57" s="214" t="s">
        <v>554</v>
      </c>
      <c r="N57" s="364">
        <f aca="true" t="shared" si="25" ref="N57:V57">SUM(N58:N60)</f>
        <v>1383</v>
      </c>
      <c r="O57" s="364">
        <f t="shared" si="25"/>
        <v>233</v>
      </c>
      <c r="P57" s="364">
        <f t="shared" si="25"/>
        <v>168</v>
      </c>
      <c r="Q57" s="364">
        <f t="shared" si="25"/>
        <v>495</v>
      </c>
      <c r="R57" s="364">
        <f t="shared" si="25"/>
        <v>487</v>
      </c>
      <c r="S57" s="364">
        <f t="shared" si="25"/>
        <v>2721815</v>
      </c>
      <c r="T57" s="364">
        <f t="shared" si="25"/>
        <v>101741</v>
      </c>
      <c r="U57" s="364">
        <f t="shared" si="25"/>
        <v>764802</v>
      </c>
      <c r="V57" s="364">
        <f t="shared" si="25"/>
        <v>38989</v>
      </c>
    </row>
    <row r="58" spans="1:22" ht="18" customHeight="1">
      <c r="A58" s="22"/>
      <c r="B58" s="28" t="s">
        <v>258</v>
      </c>
      <c r="C58" s="363">
        <v>195</v>
      </c>
      <c r="D58" s="360">
        <v>69</v>
      </c>
      <c r="E58" s="360">
        <v>126</v>
      </c>
      <c r="F58" s="360">
        <v>102</v>
      </c>
      <c r="G58" s="360">
        <v>67</v>
      </c>
      <c r="H58" s="360">
        <v>19</v>
      </c>
      <c r="I58" s="360">
        <v>7</v>
      </c>
      <c r="J58" s="360" t="s">
        <v>549</v>
      </c>
      <c r="K58" s="360" t="s">
        <v>549</v>
      </c>
      <c r="L58" s="360" t="s">
        <v>549</v>
      </c>
      <c r="M58" s="360" t="s">
        <v>549</v>
      </c>
      <c r="N58" s="361">
        <v>611</v>
      </c>
      <c r="O58" s="361">
        <v>126</v>
      </c>
      <c r="P58" s="361">
        <v>84</v>
      </c>
      <c r="Q58" s="361">
        <v>222</v>
      </c>
      <c r="R58" s="361">
        <v>179</v>
      </c>
      <c r="S58" s="361">
        <v>1508823</v>
      </c>
      <c r="T58" s="361">
        <v>12566</v>
      </c>
      <c r="U58" s="361">
        <v>465960</v>
      </c>
      <c r="V58" s="295">
        <v>17678</v>
      </c>
    </row>
    <row r="59" spans="1:22" ht="18" customHeight="1">
      <c r="A59" s="25"/>
      <c r="B59" s="28" t="s">
        <v>468</v>
      </c>
      <c r="C59" s="363">
        <v>160</v>
      </c>
      <c r="D59" s="360">
        <v>64</v>
      </c>
      <c r="E59" s="360">
        <v>96</v>
      </c>
      <c r="F59" s="360">
        <v>99</v>
      </c>
      <c r="G59" s="360">
        <v>38</v>
      </c>
      <c r="H59" s="360">
        <v>23</v>
      </c>
      <c r="I59" s="360" t="s">
        <v>549</v>
      </c>
      <c r="J59" s="360" t="s">
        <v>549</v>
      </c>
      <c r="K59" s="360" t="s">
        <v>549</v>
      </c>
      <c r="L59" s="360" t="s">
        <v>549</v>
      </c>
      <c r="M59" s="360" t="s">
        <v>549</v>
      </c>
      <c r="N59" s="361">
        <v>424</v>
      </c>
      <c r="O59" s="361">
        <v>75</v>
      </c>
      <c r="P59" s="361">
        <v>68</v>
      </c>
      <c r="Q59" s="361">
        <v>125</v>
      </c>
      <c r="R59" s="361">
        <v>156</v>
      </c>
      <c r="S59" s="361">
        <v>669244</v>
      </c>
      <c r="T59" s="361">
        <v>3218</v>
      </c>
      <c r="U59" s="361">
        <v>178199</v>
      </c>
      <c r="V59" s="295">
        <v>14299</v>
      </c>
    </row>
    <row r="60" spans="1:22" ht="18" customHeight="1">
      <c r="A60" s="25"/>
      <c r="B60" s="125" t="s">
        <v>284</v>
      </c>
      <c r="C60" s="363">
        <v>72</v>
      </c>
      <c r="D60" s="360">
        <v>37</v>
      </c>
      <c r="E60" s="360">
        <v>35</v>
      </c>
      <c r="F60" s="360">
        <v>31</v>
      </c>
      <c r="G60" s="360">
        <v>22</v>
      </c>
      <c r="H60" s="360">
        <v>13</v>
      </c>
      <c r="I60" s="360">
        <v>2</v>
      </c>
      <c r="J60" s="360">
        <v>3</v>
      </c>
      <c r="K60" s="360">
        <v>1</v>
      </c>
      <c r="L60" s="360" t="s">
        <v>549</v>
      </c>
      <c r="M60" s="360" t="s">
        <v>549</v>
      </c>
      <c r="N60" s="361">
        <v>348</v>
      </c>
      <c r="O60" s="361">
        <v>32</v>
      </c>
      <c r="P60" s="361">
        <v>16</v>
      </c>
      <c r="Q60" s="361">
        <v>148</v>
      </c>
      <c r="R60" s="361">
        <v>152</v>
      </c>
      <c r="S60" s="361">
        <v>543748</v>
      </c>
      <c r="T60" s="361">
        <v>85957</v>
      </c>
      <c r="U60" s="361">
        <v>120643</v>
      </c>
      <c r="V60" s="295">
        <v>7012</v>
      </c>
    </row>
    <row r="61" spans="1:22" ht="18" customHeight="1">
      <c r="A61" s="25"/>
      <c r="B61" s="125"/>
      <c r="C61" s="363"/>
      <c r="D61" s="360"/>
      <c r="E61" s="360"/>
      <c r="F61" s="360"/>
      <c r="G61" s="360"/>
      <c r="H61" s="360"/>
      <c r="I61" s="360"/>
      <c r="J61" s="360"/>
      <c r="K61" s="360"/>
      <c r="L61" s="360"/>
      <c r="M61" s="360"/>
      <c r="N61" s="361"/>
      <c r="O61" s="361"/>
      <c r="P61" s="361"/>
      <c r="Q61" s="361"/>
      <c r="R61" s="361"/>
      <c r="S61" s="361"/>
      <c r="T61" s="361"/>
      <c r="U61" s="361"/>
      <c r="V61" s="295"/>
    </row>
    <row r="62" spans="1:22" s="268" customFormat="1" ht="18" customHeight="1">
      <c r="A62" s="397" t="s">
        <v>285</v>
      </c>
      <c r="B62" s="401"/>
      <c r="C62" s="365">
        <f>SUM(C63)</f>
        <v>154</v>
      </c>
      <c r="D62" s="214">
        <f aca="true" t="shared" si="26" ref="D62:I62">SUM(D63)</f>
        <v>48</v>
      </c>
      <c r="E62" s="214">
        <f t="shared" si="26"/>
        <v>106</v>
      </c>
      <c r="F62" s="214">
        <f t="shared" si="26"/>
        <v>104</v>
      </c>
      <c r="G62" s="214">
        <f t="shared" si="26"/>
        <v>41</v>
      </c>
      <c r="H62" s="214">
        <f t="shared" si="26"/>
        <v>6</v>
      </c>
      <c r="I62" s="214">
        <f t="shared" si="26"/>
        <v>3</v>
      </c>
      <c r="J62" s="214" t="s">
        <v>554</v>
      </c>
      <c r="K62" s="214" t="s">
        <v>554</v>
      </c>
      <c r="L62" s="214" t="s">
        <v>554</v>
      </c>
      <c r="M62" s="214" t="s">
        <v>554</v>
      </c>
      <c r="N62" s="364">
        <f aca="true" t="shared" si="27" ref="N62:V62">SUM(N63)</f>
        <v>379</v>
      </c>
      <c r="O62" s="364">
        <f t="shared" si="27"/>
        <v>99</v>
      </c>
      <c r="P62" s="364">
        <f t="shared" si="27"/>
        <v>70</v>
      </c>
      <c r="Q62" s="364">
        <f t="shared" si="27"/>
        <v>96</v>
      </c>
      <c r="R62" s="364">
        <f t="shared" si="27"/>
        <v>114</v>
      </c>
      <c r="S62" s="364">
        <f t="shared" si="27"/>
        <v>601285</v>
      </c>
      <c r="T62" s="364">
        <f t="shared" si="27"/>
        <v>44755</v>
      </c>
      <c r="U62" s="364">
        <f t="shared" si="27"/>
        <v>81826</v>
      </c>
      <c r="V62" s="364">
        <f t="shared" si="27"/>
        <v>5659</v>
      </c>
    </row>
    <row r="63" spans="1:22" ht="18" customHeight="1">
      <c r="A63" s="25"/>
      <c r="B63" s="125" t="s">
        <v>286</v>
      </c>
      <c r="C63" s="363">
        <v>154</v>
      </c>
      <c r="D63" s="360">
        <v>48</v>
      </c>
      <c r="E63" s="360">
        <v>106</v>
      </c>
      <c r="F63" s="360">
        <v>104</v>
      </c>
      <c r="G63" s="360">
        <v>41</v>
      </c>
      <c r="H63" s="360">
        <v>6</v>
      </c>
      <c r="I63" s="360">
        <v>3</v>
      </c>
      <c r="J63" s="360" t="s">
        <v>549</v>
      </c>
      <c r="K63" s="360" t="s">
        <v>549</v>
      </c>
      <c r="L63" s="360" t="s">
        <v>549</v>
      </c>
      <c r="M63" s="360" t="s">
        <v>549</v>
      </c>
      <c r="N63" s="361">
        <v>379</v>
      </c>
      <c r="O63" s="361">
        <v>99</v>
      </c>
      <c r="P63" s="361">
        <v>70</v>
      </c>
      <c r="Q63" s="361">
        <v>96</v>
      </c>
      <c r="R63" s="361">
        <v>114</v>
      </c>
      <c r="S63" s="361">
        <v>601285</v>
      </c>
      <c r="T63" s="361">
        <v>44755</v>
      </c>
      <c r="U63" s="361">
        <v>81826</v>
      </c>
      <c r="V63" s="295">
        <v>5659</v>
      </c>
    </row>
    <row r="64" spans="1:22" ht="18" customHeight="1">
      <c r="A64" s="25"/>
      <c r="B64" s="125"/>
      <c r="C64" s="363"/>
      <c r="D64" s="360"/>
      <c r="E64" s="360"/>
      <c r="F64" s="360"/>
      <c r="G64" s="360"/>
      <c r="H64" s="360"/>
      <c r="I64" s="360"/>
      <c r="J64" s="360"/>
      <c r="K64" s="360"/>
      <c r="L64" s="360"/>
      <c r="M64" s="360"/>
      <c r="N64" s="361"/>
      <c r="O64" s="361"/>
      <c r="P64" s="361"/>
      <c r="Q64" s="361"/>
      <c r="R64" s="361"/>
      <c r="S64" s="361"/>
      <c r="T64" s="361"/>
      <c r="U64" s="361"/>
      <c r="V64" s="295"/>
    </row>
    <row r="65" spans="1:22" s="268" customFormat="1" ht="18" customHeight="1">
      <c r="A65" s="397" t="s">
        <v>287</v>
      </c>
      <c r="B65" s="401"/>
      <c r="C65" s="365">
        <f>SUM(C66)</f>
        <v>199</v>
      </c>
      <c r="D65" s="214">
        <f aca="true" t="shared" si="28" ref="D65:I65">SUM(D66)</f>
        <v>69</v>
      </c>
      <c r="E65" s="214">
        <f t="shared" si="28"/>
        <v>130</v>
      </c>
      <c r="F65" s="214">
        <f t="shared" si="28"/>
        <v>119</v>
      </c>
      <c r="G65" s="214">
        <f t="shared" si="28"/>
        <v>54</v>
      </c>
      <c r="H65" s="214">
        <f t="shared" si="28"/>
        <v>24</v>
      </c>
      <c r="I65" s="214">
        <f t="shared" si="28"/>
        <v>2</v>
      </c>
      <c r="J65" s="214" t="s">
        <v>554</v>
      </c>
      <c r="K65" s="214" t="s">
        <v>554</v>
      </c>
      <c r="L65" s="214" t="s">
        <v>554</v>
      </c>
      <c r="M65" s="214" t="s">
        <v>554</v>
      </c>
      <c r="N65" s="364">
        <f aca="true" t="shared" si="29" ref="N65:V65">SUM(N66)</f>
        <v>548</v>
      </c>
      <c r="O65" s="364">
        <f t="shared" si="29"/>
        <v>130</v>
      </c>
      <c r="P65" s="364">
        <f t="shared" si="29"/>
        <v>80</v>
      </c>
      <c r="Q65" s="364">
        <f t="shared" si="29"/>
        <v>162</v>
      </c>
      <c r="R65" s="364">
        <f t="shared" si="29"/>
        <v>176</v>
      </c>
      <c r="S65" s="364">
        <f t="shared" si="29"/>
        <v>725423</v>
      </c>
      <c r="T65" s="364">
        <f t="shared" si="29"/>
        <v>10010</v>
      </c>
      <c r="U65" s="364">
        <f t="shared" si="29"/>
        <v>283945</v>
      </c>
      <c r="V65" s="364">
        <f t="shared" si="29"/>
        <v>10482</v>
      </c>
    </row>
    <row r="66" spans="1:22" ht="18" customHeight="1">
      <c r="A66" s="25"/>
      <c r="B66" s="125" t="s">
        <v>47</v>
      </c>
      <c r="C66" s="363">
        <v>199</v>
      </c>
      <c r="D66" s="360">
        <v>69</v>
      </c>
      <c r="E66" s="360">
        <v>130</v>
      </c>
      <c r="F66" s="360">
        <v>119</v>
      </c>
      <c r="G66" s="360">
        <v>54</v>
      </c>
      <c r="H66" s="360">
        <v>24</v>
      </c>
      <c r="I66" s="360">
        <v>2</v>
      </c>
      <c r="J66" s="360" t="s">
        <v>549</v>
      </c>
      <c r="K66" s="360" t="s">
        <v>527</v>
      </c>
      <c r="L66" s="360" t="s">
        <v>527</v>
      </c>
      <c r="M66" s="360" t="s">
        <v>527</v>
      </c>
      <c r="N66" s="361">
        <v>548</v>
      </c>
      <c r="O66" s="361">
        <v>130</v>
      </c>
      <c r="P66" s="361">
        <v>80</v>
      </c>
      <c r="Q66" s="361">
        <v>162</v>
      </c>
      <c r="R66" s="361">
        <v>176</v>
      </c>
      <c r="S66" s="361">
        <v>725423</v>
      </c>
      <c r="T66" s="361">
        <v>10010</v>
      </c>
      <c r="U66" s="361">
        <v>283945</v>
      </c>
      <c r="V66" s="295">
        <v>10482</v>
      </c>
    </row>
    <row r="67" spans="1:22" ht="18" customHeight="1">
      <c r="A67" s="25"/>
      <c r="B67" s="125"/>
      <c r="C67" s="363"/>
      <c r="D67" s="360"/>
      <c r="E67" s="360"/>
      <c r="F67" s="360"/>
      <c r="G67" s="360"/>
      <c r="H67" s="360"/>
      <c r="I67" s="360"/>
      <c r="J67" s="360"/>
      <c r="K67" s="360"/>
      <c r="L67" s="360"/>
      <c r="M67" s="360"/>
      <c r="N67" s="361"/>
      <c r="O67" s="361"/>
      <c r="P67" s="361"/>
      <c r="Q67" s="361"/>
      <c r="R67" s="361"/>
      <c r="S67" s="361"/>
      <c r="T67" s="361"/>
      <c r="U67" s="361"/>
      <c r="V67" s="295"/>
    </row>
    <row r="68" spans="1:22" s="268" customFormat="1" ht="14.25">
      <c r="A68" s="397" t="s">
        <v>288</v>
      </c>
      <c r="B68" s="401"/>
      <c r="C68" s="365">
        <f aca="true" t="shared" si="30" ref="C68:H68">SUM(C69:C70)</f>
        <v>111</v>
      </c>
      <c r="D68" s="214">
        <f t="shared" si="30"/>
        <v>13</v>
      </c>
      <c r="E68" s="214">
        <f t="shared" si="30"/>
        <v>98</v>
      </c>
      <c r="F68" s="214">
        <f t="shared" si="30"/>
        <v>89</v>
      </c>
      <c r="G68" s="214">
        <f t="shared" si="30"/>
        <v>19</v>
      </c>
      <c r="H68" s="214">
        <f t="shared" si="30"/>
        <v>3</v>
      </c>
      <c r="I68" s="214" t="s">
        <v>554</v>
      </c>
      <c r="J68" s="214" t="s">
        <v>554</v>
      </c>
      <c r="K68" s="214" t="s">
        <v>554</v>
      </c>
      <c r="L68" s="214" t="s">
        <v>554</v>
      </c>
      <c r="M68" s="214" t="s">
        <v>554</v>
      </c>
      <c r="N68" s="364">
        <f aca="true" t="shared" si="31" ref="N68:V68">SUM(N69:N70)</f>
        <v>214</v>
      </c>
      <c r="O68" s="364">
        <f t="shared" si="31"/>
        <v>88</v>
      </c>
      <c r="P68" s="364">
        <f t="shared" si="31"/>
        <v>56</v>
      </c>
      <c r="Q68" s="364">
        <f t="shared" si="31"/>
        <v>37</v>
      </c>
      <c r="R68" s="364">
        <f t="shared" si="31"/>
        <v>33</v>
      </c>
      <c r="S68" s="364">
        <f t="shared" si="31"/>
        <v>207479</v>
      </c>
      <c r="T68" s="364">
        <f t="shared" si="31"/>
        <v>3824</v>
      </c>
      <c r="U68" s="364">
        <f t="shared" si="31"/>
        <v>119943</v>
      </c>
      <c r="V68" s="364">
        <f t="shared" si="31"/>
        <v>5211</v>
      </c>
    </row>
    <row r="69" spans="1:22" ht="18" customHeight="1">
      <c r="A69" s="25"/>
      <c r="B69" s="23" t="s">
        <v>505</v>
      </c>
      <c r="C69" s="360">
        <v>66</v>
      </c>
      <c r="D69" s="360">
        <v>4</v>
      </c>
      <c r="E69" s="360">
        <v>62</v>
      </c>
      <c r="F69" s="360">
        <v>53</v>
      </c>
      <c r="G69" s="360">
        <v>10</v>
      </c>
      <c r="H69" s="360">
        <v>3</v>
      </c>
      <c r="I69" s="360" t="s">
        <v>527</v>
      </c>
      <c r="J69" s="360" t="s">
        <v>527</v>
      </c>
      <c r="K69" s="360" t="s">
        <v>527</v>
      </c>
      <c r="L69" s="360" t="s">
        <v>527</v>
      </c>
      <c r="M69" s="360" t="s">
        <v>527</v>
      </c>
      <c r="N69" s="361">
        <v>129</v>
      </c>
      <c r="O69" s="361">
        <v>59</v>
      </c>
      <c r="P69" s="361">
        <v>32</v>
      </c>
      <c r="Q69" s="361">
        <v>17</v>
      </c>
      <c r="R69" s="361">
        <v>21</v>
      </c>
      <c r="S69" s="361">
        <v>132986</v>
      </c>
      <c r="T69" s="361">
        <v>3097</v>
      </c>
      <c r="U69" s="361">
        <v>95541</v>
      </c>
      <c r="V69" s="295">
        <v>2143</v>
      </c>
    </row>
    <row r="70" spans="1:22" ht="18" customHeight="1">
      <c r="A70" s="25"/>
      <c r="B70" s="23" t="s">
        <v>469</v>
      </c>
      <c r="C70" s="360">
        <v>45</v>
      </c>
      <c r="D70" s="360">
        <v>9</v>
      </c>
      <c r="E70" s="360">
        <v>36</v>
      </c>
      <c r="F70" s="360">
        <v>36</v>
      </c>
      <c r="G70" s="360">
        <v>9</v>
      </c>
      <c r="H70" s="360" t="s">
        <v>527</v>
      </c>
      <c r="I70" s="360" t="s">
        <v>527</v>
      </c>
      <c r="J70" s="360" t="s">
        <v>527</v>
      </c>
      <c r="K70" s="360" t="s">
        <v>527</v>
      </c>
      <c r="L70" s="360" t="s">
        <v>527</v>
      </c>
      <c r="M70" s="360" t="s">
        <v>527</v>
      </c>
      <c r="N70" s="361">
        <v>85</v>
      </c>
      <c r="O70" s="361">
        <v>29</v>
      </c>
      <c r="P70" s="361">
        <v>24</v>
      </c>
      <c r="Q70" s="361">
        <v>20</v>
      </c>
      <c r="R70" s="361">
        <v>12</v>
      </c>
      <c r="S70" s="361">
        <v>74493</v>
      </c>
      <c r="T70" s="361">
        <v>727</v>
      </c>
      <c r="U70" s="361">
        <v>24402</v>
      </c>
      <c r="V70" s="295">
        <v>3068</v>
      </c>
    </row>
    <row r="71" spans="1:22" ht="18" customHeight="1">
      <c r="A71" s="25"/>
      <c r="B71" s="23"/>
      <c r="C71" s="360"/>
      <c r="D71" s="360"/>
      <c r="E71" s="360"/>
      <c r="F71" s="360"/>
      <c r="G71" s="360"/>
      <c r="H71" s="360"/>
      <c r="I71" s="360"/>
      <c r="J71" s="360"/>
      <c r="K71" s="360"/>
      <c r="L71" s="360"/>
      <c r="M71" s="360"/>
      <c r="N71" s="361"/>
      <c r="O71" s="361"/>
      <c r="P71" s="361"/>
      <c r="Q71" s="361"/>
      <c r="R71" s="361"/>
      <c r="S71" s="361"/>
      <c r="T71" s="361"/>
      <c r="U71" s="361"/>
      <c r="V71" s="295"/>
    </row>
    <row r="72" spans="1:22" s="268" customFormat="1" ht="18" customHeight="1">
      <c r="A72" s="397" t="s">
        <v>311</v>
      </c>
      <c r="B72" s="401"/>
      <c r="C72" s="365">
        <f>SUM(C73:C75)</f>
        <v>1290</v>
      </c>
      <c r="D72" s="214">
        <f aca="true" t="shared" si="32" ref="D72:L72">SUM(D73:D75)</f>
        <v>305</v>
      </c>
      <c r="E72" s="214">
        <f t="shared" si="32"/>
        <v>985</v>
      </c>
      <c r="F72" s="214">
        <f t="shared" si="32"/>
        <v>847</v>
      </c>
      <c r="G72" s="214">
        <f t="shared" si="32"/>
        <v>259</v>
      </c>
      <c r="H72" s="214">
        <f t="shared" si="32"/>
        <v>133</v>
      </c>
      <c r="I72" s="214">
        <f t="shared" si="32"/>
        <v>33</v>
      </c>
      <c r="J72" s="214">
        <f t="shared" si="32"/>
        <v>8</v>
      </c>
      <c r="K72" s="214">
        <f t="shared" si="32"/>
        <v>6</v>
      </c>
      <c r="L72" s="214">
        <f t="shared" si="32"/>
        <v>4</v>
      </c>
      <c r="M72" s="214" t="s">
        <v>554</v>
      </c>
      <c r="N72" s="364">
        <f aca="true" t="shared" si="33" ref="N72:V72">SUM(N73:N75)</f>
        <v>4079</v>
      </c>
      <c r="O72" s="364">
        <f t="shared" si="33"/>
        <v>731</v>
      </c>
      <c r="P72" s="364">
        <f t="shared" si="33"/>
        <v>786</v>
      </c>
      <c r="Q72" s="364">
        <f t="shared" si="33"/>
        <v>1082</v>
      </c>
      <c r="R72" s="364">
        <f t="shared" si="33"/>
        <v>1480</v>
      </c>
      <c r="S72" s="364">
        <f t="shared" si="33"/>
        <v>5124940</v>
      </c>
      <c r="T72" s="364">
        <f t="shared" si="33"/>
        <v>112989</v>
      </c>
      <c r="U72" s="364">
        <f t="shared" si="33"/>
        <v>1329753</v>
      </c>
      <c r="V72" s="364">
        <f t="shared" si="33"/>
        <v>56540</v>
      </c>
    </row>
    <row r="73" spans="1:22" ht="18" customHeight="1">
      <c r="A73" s="22"/>
      <c r="B73" s="28" t="s">
        <v>312</v>
      </c>
      <c r="C73" s="250">
        <v>374</v>
      </c>
      <c r="D73" s="171">
        <v>7</v>
      </c>
      <c r="E73" s="171">
        <v>367</v>
      </c>
      <c r="F73" s="171">
        <v>356</v>
      </c>
      <c r="G73" s="171">
        <v>17</v>
      </c>
      <c r="H73" s="171">
        <v>1</v>
      </c>
      <c r="I73" s="171" t="s">
        <v>530</v>
      </c>
      <c r="J73" s="171" t="s">
        <v>530</v>
      </c>
      <c r="K73" s="171" t="s">
        <v>530</v>
      </c>
      <c r="L73" s="171" t="s">
        <v>530</v>
      </c>
      <c r="M73" s="171" t="s">
        <v>530</v>
      </c>
      <c r="N73" s="249">
        <v>566</v>
      </c>
      <c r="O73" s="59">
        <v>185</v>
      </c>
      <c r="P73" s="59">
        <v>346</v>
      </c>
      <c r="Q73" s="59">
        <v>15</v>
      </c>
      <c r="R73" s="59">
        <v>20</v>
      </c>
      <c r="S73" s="59">
        <v>315572</v>
      </c>
      <c r="T73" s="59">
        <v>7643</v>
      </c>
      <c r="U73" s="59">
        <v>24340</v>
      </c>
      <c r="V73" s="80">
        <v>5445</v>
      </c>
    </row>
    <row r="74" spans="1:22" ht="18" customHeight="1">
      <c r="A74" s="25"/>
      <c r="B74" s="28" t="s">
        <v>313</v>
      </c>
      <c r="C74" s="250">
        <v>274</v>
      </c>
      <c r="D74" s="171">
        <v>77</v>
      </c>
      <c r="E74" s="171">
        <v>197</v>
      </c>
      <c r="F74" s="171">
        <v>156</v>
      </c>
      <c r="G74" s="171">
        <v>69</v>
      </c>
      <c r="H74" s="171">
        <v>44</v>
      </c>
      <c r="I74" s="171">
        <v>5</v>
      </c>
      <c r="J74" s="171" t="s">
        <v>530</v>
      </c>
      <c r="K74" s="171" t="s">
        <v>530</v>
      </c>
      <c r="L74" s="171" t="s">
        <v>530</v>
      </c>
      <c r="M74" s="171" t="s">
        <v>530</v>
      </c>
      <c r="N74" s="249">
        <v>809</v>
      </c>
      <c r="O74" s="59">
        <v>150</v>
      </c>
      <c r="P74" s="59">
        <v>153</v>
      </c>
      <c r="Q74" s="59">
        <v>205</v>
      </c>
      <c r="R74" s="59">
        <v>301</v>
      </c>
      <c r="S74" s="59">
        <v>814943</v>
      </c>
      <c r="T74" s="59">
        <v>10270</v>
      </c>
      <c r="U74" s="59">
        <v>53133</v>
      </c>
      <c r="V74" s="80">
        <v>11749</v>
      </c>
    </row>
    <row r="75" spans="1:22" ht="18" customHeight="1">
      <c r="A75" s="25"/>
      <c r="B75" s="125" t="s">
        <v>314</v>
      </c>
      <c r="C75" s="250">
        <v>642</v>
      </c>
      <c r="D75" s="171">
        <v>221</v>
      </c>
      <c r="E75" s="171">
        <v>421</v>
      </c>
      <c r="F75" s="171">
        <v>335</v>
      </c>
      <c r="G75" s="171">
        <v>173</v>
      </c>
      <c r="H75" s="171">
        <v>88</v>
      </c>
      <c r="I75" s="171">
        <v>28</v>
      </c>
      <c r="J75" s="171">
        <v>8</v>
      </c>
      <c r="K75" s="171">
        <v>6</v>
      </c>
      <c r="L75" s="171">
        <v>4</v>
      </c>
      <c r="M75" s="171" t="s">
        <v>530</v>
      </c>
      <c r="N75" s="249">
        <v>2704</v>
      </c>
      <c r="O75" s="59">
        <v>396</v>
      </c>
      <c r="P75" s="59">
        <v>287</v>
      </c>
      <c r="Q75" s="59">
        <v>862</v>
      </c>
      <c r="R75" s="59">
        <v>1159</v>
      </c>
      <c r="S75" s="59">
        <v>3994425</v>
      </c>
      <c r="T75" s="59">
        <v>95076</v>
      </c>
      <c r="U75" s="80">
        <v>1252280</v>
      </c>
      <c r="V75" s="80">
        <v>39346</v>
      </c>
    </row>
    <row r="76" spans="1:26" ht="18" customHeight="1">
      <c r="A76" s="29"/>
      <c r="B76" s="188"/>
      <c r="C76" s="50"/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51"/>
      <c r="O76" s="190"/>
      <c r="P76" s="190"/>
      <c r="Q76" s="190"/>
      <c r="R76" s="190"/>
      <c r="S76" s="190"/>
      <c r="T76" s="190"/>
      <c r="U76" s="190"/>
      <c r="V76" s="191"/>
      <c r="W76" s="179"/>
      <c r="X76" s="179"/>
      <c r="Y76" s="179"/>
      <c r="Z76" s="179"/>
    </row>
    <row r="77" ht="14.25">
      <c r="C77" s="72"/>
    </row>
    <row r="78" ht="14.25">
      <c r="C78" s="72"/>
    </row>
  </sheetData>
  <sheetProtection/>
  <mergeCells count="45">
    <mergeCell ref="A3:V3"/>
    <mergeCell ref="S5:S8"/>
    <mergeCell ref="T5:T8"/>
    <mergeCell ref="N6:N8"/>
    <mergeCell ref="O6:P6"/>
    <mergeCell ref="Q6:R6"/>
    <mergeCell ref="O7:O8"/>
    <mergeCell ref="P7:P8"/>
    <mergeCell ref="Q7:Q8"/>
    <mergeCell ref="R7:R8"/>
    <mergeCell ref="A5:B8"/>
    <mergeCell ref="C5:M5"/>
    <mergeCell ref="U5:U8"/>
    <mergeCell ref="C6:C8"/>
    <mergeCell ref="D6:E6"/>
    <mergeCell ref="F6:M6"/>
    <mergeCell ref="D7:D8"/>
    <mergeCell ref="E7:E8"/>
    <mergeCell ref="N5:R5"/>
    <mergeCell ref="F7:F8"/>
    <mergeCell ref="A72:B72"/>
    <mergeCell ref="A30:B30"/>
    <mergeCell ref="A34:B34"/>
    <mergeCell ref="A37:B37"/>
    <mergeCell ref="A43:B43"/>
    <mergeCell ref="A65:B65"/>
    <mergeCell ref="A68:B68"/>
    <mergeCell ref="A48:B48"/>
    <mergeCell ref="A39:B39"/>
    <mergeCell ref="A57:B57"/>
    <mergeCell ref="A52:B52"/>
    <mergeCell ref="A10:B10"/>
    <mergeCell ref="A13:B13"/>
    <mergeCell ref="A62:B62"/>
    <mergeCell ref="A15:B15"/>
    <mergeCell ref="A23:B23"/>
    <mergeCell ref="A27:B27"/>
    <mergeCell ref="G7:G8"/>
    <mergeCell ref="H7:H8"/>
    <mergeCell ref="I7:I8"/>
    <mergeCell ref="J7:J8"/>
    <mergeCell ref="U4:V4"/>
    <mergeCell ref="K7:K8"/>
    <mergeCell ref="L7:L8"/>
    <mergeCell ref="M7:M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72"/>
  <sheetViews>
    <sheetView view="pageBreakPreview" zoomScale="60" zoomScaleNormal="75" zoomScalePageLayoutView="0" workbookViewId="0" topLeftCell="A42">
      <selection activeCell="A88" sqref="A88"/>
    </sheetView>
  </sheetViews>
  <sheetFormatPr defaultColWidth="10.59765625" defaultRowHeight="15"/>
  <cols>
    <col min="1" max="1" width="2.59765625" style="19" customWidth="1"/>
    <col min="2" max="3" width="9.59765625" style="19" customWidth="1"/>
    <col min="4" max="4" width="10.8984375" style="19" customWidth="1"/>
    <col min="5" max="5" width="16" style="19" customWidth="1"/>
    <col min="6" max="7" width="9.59765625" style="19" customWidth="1"/>
    <col min="8" max="8" width="15.09765625" style="19" customWidth="1"/>
    <col min="9" max="10" width="9.59765625" style="19" customWidth="1"/>
    <col min="11" max="11" width="15.5" style="19" customWidth="1"/>
    <col min="12" max="13" width="8.69921875" style="19" customWidth="1"/>
    <col min="14" max="14" width="17.5" style="19" customWidth="1"/>
    <col min="15" max="15" width="17.59765625" style="72" customWidth="1"/>
    <col min="16" max="19" width="17.59765625" style="19" customWidth="1"/>
    <col min="20" max="20" width="3.59765625" style="19" customWidth="1"/>
    <col min="21" max="16384" width="10.59765625" style="19" customWidth="1"/>
  </cols>
  <sheetData>
    <row r="1" spans="1:19" s="5" customFormat="1" ht="19.5" customHeight="1">
      <c r="A1" s="4" t="s">
        <v>434</v>
      </c>
      <c r="O1" s="122"/>
      <c r="S1" s="6" t="s">
        <v>472</v>
      </c>
    </row>
    <row r="2" spans="1:22" ht="19.5" customHeight="1">
      <c r="A2" s="495"/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10"/>
      <c r="M2" s="10"/>
      <c r="N2" s="10"/>
      <c r="O2" s="495"/>
      <c r="P2" s="495"/>
      <c r="Q2" s="495"/>
      <c r="R2" s="495"/>
      <c r="S2" s="495"/>
      <c r="T2" s="75"/>
      <c r="U2" s="10"/>
      <c r="V2" s="10"/>
    </row>
    <row r="3" spans="1:20" ht="19.5" customHeight="1">
      <c r="A3" s="396" t="s">
        <v>432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M3" s="474" t="s">
        <v>558</v>
      </c>
      <c r="N3" s="381"/>
      <c r="O3" s="381"/>
      <c r="P3" s="381"/>
      <c r="Q3" s="381"/>
      <c r="R3" s="381"/>
      <c r="S3" s="381"/>
      <c r="T3" s="92"/>
    </row>
    <row r="4" spans="2:19" ht="18" customHeight="1" thickBot="1">
      <c r="B4" s="93"/>
      <c r="C4" s="93"/>
      <c r="D4" s="93"/>
      <c r="E4" s="93"/>
      <c r="F4" s="93"/>
      <c r="G4" s="93"/>
      <c r="H4" s="93"/>
      <c r="I4" s="93"/>
      <c r="J4" s="93"/>
      <c r="K4" s="97" t="s">
        <v>365</v>
      </c>
      <c r="M4" s="118"/>
      <c r="N4" s="118"/>
      <c r="O4" s="94"/>
      <c r="P4" s="94"/>
      <c r="Q4" s="94"/>
      <c r="R4" s="94"/>
      <c r="S4" s="123"/>
    </row>
    <row r="5" spans="1:19" ht="28.5" customHeight="1">
      <c r="A5" s="402" t="s">
        <v>63</v>
      </c>
      <c r="B5" s="403"/>
      <c r="C5" s="389" t="s">
        <v>64</v>
      </c>
      <c r="D5" s="441"/>
      <c r="E5" s="390"/>
      <c r="F5" s="389" t="s">
        <v>65</v>
      </c>
      <c r="G5" s="441"/>
      <c r="H5" s="390"/>
      <c r="I5" s="389" t="s">
        <v>66</v>
      </c>
      <c r="J5" s="441"/>
      <c r="K5" s="441"/>
      <c r="L5" s="25"/>
      <c r="M5" s="373" t="s">
        <v>290</v>
      </c>
      <c r="N5" s="479"/>
      <c r="O5" s="485" t="s">
        <v>473</v>
      </c>
      <c r="P5" s="486"/>
      <c r="Q5" s="468" t="s">
        <v>474</v>
      </c>
      <c r="R5" s="469"/>
      <c r="S5" s="482" t="s">
        <v>301</v>
      </c>
    </row>
    <row r="6" spans="1:19" ht="15" customHeight="1">
      <c r="A6" s="381"/>
      <c r="B6" s="443"/>
      <c r="C6" s="439" t="s">
        <v>69</v>
      </c>
      <c r="D6" s="439" t="s">
        <v>67</v>
      </c>
      <c r="E6" s="492" t="s">
        <v>68</v>
      </c>
      <c r="F6" s="439" t="s">
        <v>69</v>
      </c>
      <c r="G6" s="439" t="s">
        <v>67</v>
      </c>
      <c r="H6" s="492" t="s">
        <v>68</v>
      </c>
      <c r="I6" s="439" t="s">
        <v>69</v>
      </c>
      <c r="J6" s="439" t="s">
        <v>67</v>
      </c>
      <c r="K6" s="498" t="s">
        <v>68</v>
      </c>
      <c r="M6" s="381"/>
      <c r="N6" s="480"/>
      <c r="O6" s="470" t="s">
        <v>289</v>
      </c>
      <c r="P6" s="475" t="s">
        <v>369</v>
      </c>
      <c r="Q6" s="475" t="s">
        <v>289</v>
      </c>
      <c r="R6" s="475" t="s">
        <v>369</v>
      </c>
      <c r="S6" s="483"/>
    </row>
    <row r="7" spans="1:19" ht="15" customHeight="1">
      <c r="A7" s="496"/>
      <c r="B7" s="497"/>
      <c r="C7" s="494"/>
      <c r="D7" s="494"/>
      <c r="E7" s="493"/>
      <c r="F7" s="494"/>
      <c r="G7" s="494"/>
      <c r="H7" s="493"/>
      <c r="I7" s="494"/>
      <c r="J7" s="494"/>
      <c r="K7" s="499"/>
      <c r="M7" s="382"/>
      <c r="N7" s="481"/>
      <c r="O7" s="471"/>
      <c r="P7" s="476"/>
      <c r="Q7" s="476"/>
      <c r="R7" s="476"/>
      <c r="S7" s="484"/>
    </row>
    <row r="8" spans="1:19" ht="15" customHeight="1">
      <c r="A8" s="488" t="s">
        <v>70</v>
      </c>
      <c r="B8" s="489"/>
      <c r="C8" s="286">
        <f>SUM(C10,C12)</f>
        <v>22764</v>
      </c>
      <c r="D8" s="286">
        <f aca="true" t="shared" si="0" ref="D8:K8">SUM(D10,D12)</f>
        <v>115668</v>
      </c>
      <c r="E8" s="286">
        <f t="shared" si="0"/>
        <v>554811698</v>
      </c>
      <c r="F8" s="286">
        <f t="shared" si="0"/>
        <v>5372</v>
      </c>
      <c r="G8" s="286">
        <f t="shared" si="0"/>
        <v>45309</v>
      </c>
      <c r="H8" s="286">
        <f t="shared" si="0"/>
        <v>421297811</v>
      </c>
      <c r="I8" s="286">
        <f t="shared" si="0"/>
        <v>17392</v>
      </c>
      <c r="J8" s="286">
        <f t="shared" si="0"/>
        <v>70359</v>
      </c>
      <c r="K8" s="286">
        <f t="shared" si="0"/>
        <v>133522887</v>
      </c>
      <c r="L8" s="25"/>
      <c r="M8" s="22"/>
      <c r="N8" s="41"/>
      <c r="O8" s="44"/>
      <c r="P8" s="44"/>
      <c r="Q8" s="46"/>
      <c r="R8" s="46"/>
      <c r="S8" s="48"/>
    </row>
    <row r="9" spans="1:19" ht="15" customHeight="1">
      <c r="A9" s="91"/>
      <c r="B9" s="124"/>
      <c r="C9" s="293"/>
      <c r="D9" s="293"/>
      <c r="E9" s="293"/>
      <c r="F9" s="293"/>
      <c r="G9" s="293"/>
      <c r="H9" s="293"/>
      <c r="I9" s="293"/>
      <c r="J9" s="293"/>
      <c r="K9" s="293"/>
      <c r="L9" s="25"/>
      <c r="M9" s="477" t="s">
        <v>291</v>
      </c>
      <c r="N9" s="478"/>
      <c r="O9" s="44">
        <v>4866</v>
      </c>
      <c r="P9" s="44">
        <v>4557</v>
      </c>
      <c r="Q9" s="46">
        <v>100</v>
      </c>
      <c r="R9" s="46">
        <v>100</v>
      </c>
      <c r="S9" s="48">
        <v>-6.4</v>
      </c>
    </row>
    <row r="10" spans="1:19" ht="15" customHeight="1">
      <c r="A10" s="397" t="s">
        <v>71</v>
      </c>
      <c r="B10" s="464"/>
      <c r="C10" s="286">
        <f>SUM(C14:C21)</f>
        <v>17106</v>
      </c>
      <c r="D10" s="286">
        <f aca="true" t="shared" si="1" ref="D10:K10">SUM(D14:D21)</f>
        <v>93527</v>
      </c>
      <c r="E10" s="286">
        <f t="shared" si="1"/>
        <v>501334008</v>
      </c>
      <c r="F10" s="286">
        <f t="shared" si="1"/>
        <v>4593</v>
      </c>
      <c r="G10" s="286">
        <f t="shared" si="1"/>
        <v>40439</v>
      </c>
      <c r="H10" s="286">
        <f t="shared" si="1"/>
        <v>396501729</v>
      </c>
      <c r="I10" s="286">
        <f t="shared" si="1"/>
        <v>12513</v>
      </c>
      <c r="J10" s="286">
        <f t="shared" si="1"/>
        <v>53088</v>
      </c>
      <c r="K10" s="286">
        <f t="shared" si="1"/>
        <v>104832279</v>
      </c>
      <c r="L10" s="25"/>
      <c r="M10" s="22"/>
      <c r="N10" s="41"/>
      <c r="O10" s="44"/>
      <c r="P10" s="44"/>
      <c r="Q10" s="46"/>
      <c r="R10" s="46"/>
      <c r="S10" s="48"/>
    </row>
    <row r="11" spans="1:19" ht="15" customHeight="1">
      <c r="A11" s="91"/>
      <c r="B11" s="124"/>
      <c r="C11" s="293"/>
      <c r="D11" s="293"/>
      <c r="E11" s="293"/>
      <c r="F11" s="293"/>
      <c r="G11" s="293"/>
      <c r="H11" s="293"/>
      <c r="I11" s="293"/>
      <c r="J11" s="293"/>
      <c r="K11" s="293"/>
      <c r="L11" s="40"/>
      <c r="M11" s="472" t="s">
        <v>292</v>
      </c>
      <c r="N11" s="473"/>
      <c r="O11" s="44">
        <v>2024</v>
      </c>
      <c r="P11" s="44">
        <v>2086</v>
      </c>
      <c r="Q11" s="46">
        <v>41.6</v>
      </c>
      <c r="R11" s="46">
        <v>45.8</v>
      </c>
      <c r="S11" s="48">
        <v>3.1</v>
      </c>
    </row>
    <row r="12" spans="1:19" ht="15" customHeight="1">
      <c r="A12" s="397" t="s">
        <v>72</v>
      </c>
      <c r="B12" s="464"/>
      <c r="C12" s="286">
        <f>SUM(C23,C26,C32,C42,C49,C55,C63,C69)</f>
        <v>5658</v>
      </c>
      <c r="D12" s="286">
        <f aca="true" t="shared" si="2" ref="D12:K12">SUM(D23,D26,D32,D42,D49,D55,D63,D69)</f>
        <v>22141</v>
      </c>
      <c r="E12" s="286">
        <f t="shared" si="2"/>
        <v>53477690</v>
      </c>
      <c r="F12" s="286">
        <f t="shared" si="2"/>
        <v>779</v>
      </c>
      <c r="G12" s="286">
        <f t="shared" si="2"/>
        <v>4870</v>
      </c>
      <c r="H12" s="286">
        <f t="shared" si="2"/>
        <v>24796082</v>
      </c>
      <c r="I12" s="286">
        <f t="shared" si="2"/>
        <v>4879</v>
      </c>
      <c r="J12" s="286">
        <f t="shared" si="2"/>
        <v>17271</v>
      </c>
      <c r="K12" s="286">
        <f t="shared" si="2"/>
        <v>28690608</v>
      </c>
      <c r="L12" s="40"/>
      <c r="M12" s="31"/>
      <c r="N12" s="42" t="s">
        <v>293</v>
      </c>
      <c r="O12" s="44">
        <v>753</v>
      </c>
      <c r="P12" s="44">
        <v>732</v>
      </c>
      <c r="Q12" s="46">
        <v>15.5</v>
      </c>
      <c r="R12" s="46">
        <v>16.1</v>
      </c>
      <c r="S12" s="48">
        <v>-2.8</v>
      </c>
    </row>
    <row r="13" spans="1:19" ht="15" customHeight="1">
      <c r="A13" s="490"/>
      <c r="B13" s="491"/>
      <c r="C13" s="92"/>
      <c r="D13" s="92"/>
      <c r="E13" s="92"/>
      <c r="F13" s="92"/>
      <c r="G13" s="92"/>
      <c r="H13" s="92"/>
      <c r="I13" s="92"/>
      <c r="J13" s="92"/>
      <c r="K13" s="92"/>
      <c r="L13" s="40"/>
      <c r="M13" s="31"/>
      <c r="N13" s="42" t="s">
        <v>294</v>
      </c>
      <c r="O13" s="44">
        <v>394</v>
      </c>
      <c r="P13" s="44">
        <v>407</v>
      </c>
      <c r="Q13" s="46">
        <v>8.1</v>
      </c>
      <c r="R13" s="46">
        <v>8.9</v>
      </c>
      <c r="S13" s="48">
        <v>3.3</v>
      </c>
    </row>
    <row r="14" spans="1:19" ht="15" customHeight="1">
      <c r="A14" s="472" t="s">
        <v>73</v>
      </c>
      <c r="B14" s="487"/>
      <c r="C14" s="236">
        <v>9984</v>
      </c>
      <c r="D14" s="236">
        <v>62508</v>
      </c>
      <c r="E14" s="236">
        <v>410142616</v>
      </c>
      <c r="F14" s="236">
        <v>3311</v>
      </c>
      <c r="G14" s="31">
        <v>31859</v>
      </c>
      <c r="H14" s="31">
        <v>345530900</v>
      </c>
      <c r="I14" s="31">
        <v>6673</v>
      </c>
      <c r="J14" s="31">
        <v>30649</v>
      </c>
      <c r="K14" s="31">
        <v>64611716</v>
      </c>
      <c r="L14" s="40"/>
      <c r="M14" s="31"/>
      <c r="N14" s="42" t="s">
        <v>295</v>
      </c>
      <c r="O14" s="44">
        <v>286</v>
      </c>
      <c r="P14" s="44">
        <v>262</v>
      </c>
      <c r="Q14" s="46">
        <v>5.9</v>
      </c>
      <c r="R14" s="46">
        <v>5.7</v>
      </c>
      <c r="S14" s="48">
        <v>-8.4</v>
      </c>
    </row>
    <row r="15" spans="1:19" ht="15" customHeight="1">
      <c r="A15" s="472" t="s">
        <v>74</v>
      </c>
      <c r="B15" s="487"/>
      <c r="C15" s="236">
        <v>1324</v>
      </c>
      <c r="D15" s="236">
        <v>6035</v>
      </c>
      <c r="E15" s="236">
        <v>19729753</v>
      </c>
      <c r="F15" s="236">
        <v>302</v>
      </c>
      <c r="G15" s="31">
        <v>2185</v>
      </c>
      <c r="H15" s="31">
        <v>13107221</v>
      </c>
      <c r="I15" s="31">
        <v>1022</v>
      </c>
      <c r="J15" s="31">
        <v>3850</v>
      </c>
      <c r="K15" s="31">
        <v>6622532</v>
      </c>
      <c r="L15" s="40"/>
      <c r="M15" s="31"/>
      <c r="N15" s="42" t="s">
        <v>296</v>
      </c>
      <c r="O15" s="44">
        <v>591</v>
      </c>
      <c r="P15" s="44">
        <v>685</v>
      </c>
      <c r="Q15" s="46">
        <v>12.1</v>
      </c>
      <c r="R15" s="46">
        <v>15</v>
      </c>
      <c r="S15" s="48">
        <v>15.9</v>
      </c>
    </row>
    <row r="16" spans="1:19" ht="15" customHeight="1">
      <c r="A16" s="472" t="s">
        <v>75</v>
      </c>
      <c r="B16" s="487"/>
      <c r="C16" s="236">
        <v>2044</v>
      </c>
      <c r="D16" s="236">
        <v>9355</v>
      </c>
      <c r="E16" s="236">
        <v>33148903</v>
      </c>
      <c r="F16" s="236">
        <v>467</v>
      </c>
      <c r="G16" s="31">
        <v>3113</v>
      </c>
      <c r="H16" s="31">
        <v>20915116</v>
      </c>
      <c r="I16" s="31">
        <v>1577</v>
      </c>
      <c r="J16" s="31">
        <v>6242</v>
      </c>
      <c r="K16" s="31">
        <v>12233787</v>
      </c>
      <c r="L16" s="40"/>
      <c r="M16" s="472" t="s">
        <v>297</v>
      </c>
      <c r="N16" s="473"/>
      <c r="O16" s="44">
        <v>438</v>
      </c>
      <c r="P16" s="44">
        <v>388</v>
      </c>
      <c r="Q16" s="46">
        <v>9</v>
      </c>
      <c r="R16" s="46">
        <v>8.5</v>
      </c>
      <c r="S16" s="48">
        <v>-11.4</v>
      </c>
    </row>
    <row r="17" spans="1:19" ht="15" customHeight="1">
      <c r="A17" s="472" t="s">
        <v>76</v>
      </c>
      <c r="B17" s="487"/>
      <c r="C17" s="236">
        <v>592</v>
      </c>
      <c r="D17" s="236">
        <v>2103</v>
      </c>
      <c r="E17" s="236">
        <v>3485384</v>
      </c>
      <c r="F17" s="236">
        <v>46</v>
      </c>
      <c r="G17" s="31">
        <v>188</v>
      </c>
      <c r="H17" s="31">
        <v>743405</v>
      </c>
      <c r="I17" s="31">
        <v>546</v>
      </c>
      <c r="J17" s="31">
        <v>1915</v>
      </c>
      <c r="K17" s="31">
        <v>2741979</v>
      </c>
      <c r="L17" s="40"/>
      <c r="M17" s="472" t="s">
        <v>298</v>
      </c>
      <c r="N17" s="473"/>
      <c r="O17" s="44">
        <v>492</v>
      </c>
      <c r="P17" s="44">
        <v>471</v>
      </c>
      <c r="Q17" s="46">
        <v>10.1</v>
      </c>
      <c r="R17" s="46">
        <v>10.3</v>
      </c>
      <c r="S17" s="48">
        <v>-4.3</v>
      </c>
    </row>
    <row r="18" spans="1:19" ht="15" customHeight="1">
      <c r="A18" s="472" t="s">
        <v>77</v>
      </c>
      <c r="B18" s="487"/>
      <c r="C18" s="236">
        <v>577</v>
      </c>
      <c r="D18" s="236">
        <v>1679</v>
      </c>
      <c r="E18" s="236">
        <v>2708798</v>
      </c>
      <c r="F18" s="236">
        <v>48</v>
      </c>
      <c r="G18" s="31">
        <v>221</v>
      </c>
      <c r="H18" s="31">
        <v>843577</v>
      </c>
      <c r="I18" s="31">
        <v>529</v>
      </c>
      <c r="J18" s="31">
        <v>1458</v>
      </c>
      <c r="K18" s="31">
        <v>1865221</v>
      </c>
      <c r="L18" s="40"/>
      <c r="M18" s="472" t="s">
        <v>299</v>
      </c>
      <c r="N18" s="473"/>
      <c r="O18" s="44">
        <v>1623</v>
      </c>
      <c r="P18" s="44">
        <v>1313</v>
      </c>
      <c r="Q18" s="46">
        <v>33.4</v>
      </c>
      <c r="R18" s="46">
        <v>28.8</v>
      </c>
      <c r="S18" s="48">
        <v>-19.1</v>
      </c>
    </row>
    <row r="19" spans="1:19" ht="15" customHeight="1">
      <c r="A19" s="472" t="s">
        <v>78</v>
      </c>
      <c r="B19" s="487"/>
      <c r="C19" s="236">
        <v>1335</v>
      </c>
      <c r="D19" s="236">
        <v>6014</v>
      </c>
      <c r="E19" s="236">
        <v>14133635</v>
      </c>
      <c r="F19" s="236">
        <v>208</v>
      </c>
      <c r="G19" s="31">
        <v>1387</v>
      </c>
      <c r="H19" s="31">
        <v>5590848</v>
      </c>
      <c r="I19" s="31">
        <v>1127</v>
      </c>
      <c r="J19" s="31">
        <v>4627</v>
      </c>
      <c r="K19" s="31">
        <v>8542787</v>
      </c>
      <c r="L19" s="40"/>
      <c r="M19" s="472" t="s">
        <v>300</v>
      </c>
      <c r="N19" s="473"/>
      <c r="O19" s="127">
        <v>289</v>
      </c>
      <c r="P19" s="44">
        <v>299</v>
      </c>
      <c r="Q19" s="46">
        <v>5.9</v>
      </c>
      <c r="R19" s="46">
        <v>6.6</v>
      </c>
      <c r="S19" s="48">
        <v>3.5</v>
      </c>
    </row>
    <row r="20" spans="1:19" ht="15" customHeight="1">
      <c r="A20" s="472" t="s">
        <v>79</v>
      </c>
      <c r="B20" s="487"/>
      <c r="C20" s="236">
        <v>600</v>
      </c>
      <c r="D20" s="236">
        <v>2173</v>
      </c>
      <c r="E20" s="236">
        <v>4234710</v>
      </c>
      <c r="F20" s="236">
        <v>73</v>
      </c>
      <c r="G20" s="31">
        <v>354</v>
      </c>
      <c r="H20" s="31">
        <v>1248312</v>
      </c>
      <c r="I20" s="31">
        <v>527</v>
      </c>
      <c r="J20" s="31">
        <v>1819</v>
      </c>
      <c r="K20" s="31">
        <v>2986398</v>
      </c>
      <c r="L20" s="40"/>
      <c r="M20" s="128"/>
      <c r="N20" s="43"/>
      <c r="O20" s="45"/>
      <c r="P20" s="45"/>
      <c r="Q20" s="47"/>
      <c r="R20" s="47"/>
      <c r="S20" s="49"/>
    </row>
    <row r="21" spans="1:19" ht="15" customHeight="1">
      <c r="A21" s="472" t="s">
        <v>80</v>
      </c>
      <c r="B21" s="487"/>
      <c r="C21" s="236">
        <v>650</v>
      </c>
      <c r="D21" s="236">
        <v>3660</v>
      </c>
      <c r="E21" s="236">
        <v>13750209</v>
      </c>
      <c r="F21" s="236">
        <v>138</v>
      </c>
      <c r="G21" s="31">
        <v>1132</v>
      </c>
      <c r="H21" s="31">
        <v>8522350</v>
      </c>
      <c r="I21" s="31">
        <v>512</v>
      </c>
      <c r="J21" s="31">
        <v>2528</v>
      </c>
      <c r="K21" s="31">
        <v>5227859</v>
      </c>
      <c r="L21" s="40"/>
      <c r="M21" s="19" t="s">
        <v>302</v>
      </c>
      <c r="N21" s="40"/>
      <c r="O21" s="22"/>
      <c r="P21" s="33"/>
      <c r="Q21" s="33"/>
      <c r="R21" s="33"/>
      <c r="S21" s="33"/>
    </row>
    <row r="22" spans="1:19" ht="15" customHeight="1">
      <c r="A22" s="91"/>
      <c r="B22" s="124"/>
      <c r="C22" s="16"/>
      <c r="D22" s="16"/>
      <c r="E22" s="16"/>
      <c r="F22" s="92"/>
      <c r="G22" s="92"/>
      <c r="H22" s="92"/>
      <c r="I22" s="92"/>
      <c r="J22" s="92"/>
      <c r="K22" s="92"/>
      <c r="L22" s="40"/>
      <c r="M22" s="40"/>
      <c r="N22" s="40"/>
      <c r="O22" s="22"/>
      <c r="P22" s="31"/>
      <c r="Q22" s="31"/>
      <c r="R22" s="33"/>
      <c r="S22" s="40"/>
    </row>
    <row r="23" spans="1:19" ht="15" customHeight="1">
      <c r="A23" s="397" t="s">
        <v>81</v>
      </c>
      <c r="B23" s="464"/>
      <c r="C23" s="286">
        <f>SUM(C24)</f>
        <v>241</v>
      </c>
      <c r="D23" s="286">
        <f aca="true" t="shared" si="3" ref="D23:K23">SUM(D24)</f>
        <v>1148</v>
      </c>
      <c r="E23" s="286">
        <f t="shared" si="3"/>
        <v>2897471</v>
      </c>
      <c r="F23" s="286">
        <f t="shared" si="3"/>
        <v>78</v>
      </c>
      <c r="G23" s="286">
        <f t="shared" si="3"/>
        <v>583</v>
      </c>
      <c r="H23" s="286">
        <f t="shared" si="3"/>
        <v>2109922</v>
      </c>
      <c r="I23" s="286">
        <f t="shared" si="3"/>
        <v>163</v>
      </c>
      <c r="J23" s="286">
        <f t="shared" si="3"/>
        <v>565</v>
      </c>
      <c r="K23" s="286">
        <f t="shared" si="3"/>
        <v>787549</v>
      </c>
      <c r="L23" s="40"/>
      <c r="M23" s="40"/>
      <c r="N23" s="40"/>
      <c r="O23" s="22"/>
      <c r="P23" s="31"/>
      <c r="Q23" s="31"/>
      <c r="R23" s="33"/>
      <c r="S23" s="40"/>
    </row>
    <row r="24" spans="1:19" ht="15" customHeight="1">
      <c r="A24" s="11"/>
      <c r="B24" s="23" t="s">
        <v>82</v>
      </c>
      <c r="C24" s="236">
        <v>241</v>
      </c>
      <c r="D24" s="236">
        <v>1148</v>
      </c>
      <c r="E24" s="236">
        <v>2897471</v>
      </c>
      <c r="F24" s="40">
        <v>78</v>
      </c>
      <c r="G24" s="40">
        <v>583</v>
      </c>
      <c r="H24" s="40">
        <v>2109922</v>
      </c>
      <c r="I24" s="40">
        <v>163</v>
      </c>
      <c r="J24" s="40">
        <v>565</v>
      </c>
      <c r="K24" s="40">
        <v>787549</v>
      </c>
      <c r="L24" s="40"/>
      <c r="M24" s="40"/>
      <c r="N24" s="40"/>
      <c r="O24" s="22"/>
      <c r="P24" s="31"/>
      <c r="Q24" s="31"/>
      <c r="R24" s="33"/>
      <c r="S24" s="40"/>
    </row>
    <row r="25" spans="1:19" ht="15" customHeight="1">
      <c r="A25" s="11"/>
      <c r="B25" s="23"/>
      <c r="C25" s="16"/>
      <c r="D25" s="16"/>
      <c r="E25" s="16"/>
      <c r="F25" s="92"/>
      <c r="G25" s="92"/>
      <c r="H25" s="92"/>
      <c r="I25" s="92"/>
      <c r="J25" s="92"/>
      <c r="K25" s="92"/>
      <c r="L25" s="40"/>
      <c r="M25" s="40"/>
      <c r="N25" s="40"/>
      <c r="O25" s="22"/>
      <c r="P25" s="31"/>
      <c r="Q25" s="31"/>
      <c r="R25" s="33"/>
      <c r="S25" s="40"/>
    </row>
    <row r="26" spans="1:19" ht="15" customHeight="1">
      <c r="A26" s="397" t="s">
        <v>83</v>
      </c>
      <c r="B26" s="464"/>
      <c r="C26" s="286">
        <f>SUM(C27:C30)</f>
        <v>717</v>
      </c>
      <c r="D26" s="286">
        <f aca="true" t="shared" si="4" ref="D26:K26">SUM(D27:D30)</f>
        <v>2775</v>
      </c>
      <c r="E26" s="286">
        <f t="shared" si="4"/>
        <v>6968368</v>
      </c>
      <c r="F26" s="286">
        <f t="shared" si="4"/>
        <v>169</v>
      </c>
      <c r="G26" s="286">
        <f t="shared" si="4"/>
        <v>810</v>
      </c>
      <c r="H26" s="286">
        <f t="shared" si="4"/>
        <v>3567356</v>
      </c>
      <c r="I26" s="286">
        <f t="shared" si="4"/>
        <v>548</v>
      </c>
      <c r="J26" s="286">
        <f t="shared" si="4"/>
        <v>1965</v>
      </c>
      <c r="K26" s="286">
        <f t="shared" si="4"/>
        <v>3401012</v>
      </c>
      <c r="L26" s="40"/>
      <c r="M26" s="40"/>
      <c r="N26" s="40"/>
      <c r="O26" s="22"/>
      <c r="P26" s="31"/>
      <c r="Q26" s="31"/>
      <c r="R26" s="33"/>
      <c r="S26" s="40"/>
    </row>
    <row r="27" spans="1:19" ht="15" customHeight="1">
      <c r="A27" s="11"/>
      <c r="B27" s="23" t="s">
        <v>84</v>
      </c>
      <c r="C27" s="352">
        <v>194</v>
      </c>
      <c r="D27" s="352">
        <v>782</v>
      </c>
      <c r="E27" s="352">
        <v>1548435</v>
      </c>
      <c r="F27" s="366">
        <v>24</v>
      </c>
      <c r="G27" s="366">
        <v>112</v>
      </c>
      <c r="H27" s="366">
        <v>431870</v>
      </c>
      <c r="I27" s="366">
        <v>170</v>
      </c>
      <c r="J27" s="366">
        <v>670</v>
      </c>
      <c r="K27" s="366">
        <v>1116565</v>
      </c>
      <c r="L27" s="40"/>
      <c r="M27" s="40"/>
      <c r="N27" s="40"/>
      <c r="O27" s="33"/>
      <c r="P27" s="33"/>
      <c r="Q27" s="33"/>
      <c r="R27" s="33"/>
      <c r="S27" s="33"/>
    </row>
    <row r="28" spans="1:19" ht="15" customHeight="1">
      <c r="A28" s="11"/>
      <c r="B28" s="23" t="s">
        <v>85</v>
      </c>
      <c r="C28" s="352">
        <v>336</v>
      </c>
      <c r="D28" s="352">
        <v>1378</v>
      </c>
      <c r="E28" s="352">
        <v>4160627</v>
      </c>
      <c r="F28" s="366">
        <v>127</v>
      </c>
      <c r="G28" s="366">
        <v>618</v>
      </c>
      <c r="H28" s="366">
        <v>2736356</v>
      </c>
      <c r="I28" s="366">
        <v>209</v>
      </c>
      <c r="J28" s="366">
        <v>760</v>
      </c>
      <c r="K28" s="366">
        <v>1424271</v>
      </c>
      <c r="L28" s="40"/>
      <c r="M28" s="474" t="s">
        <v>559</v>
      </c>
      <c r="N28" s="381"/>
      <c r="O28" s="381"/>
      <c r="P28" s="381"/>
      <c r="Q28" s="381"/>
      <c r="R28" s="381"/>
      <c r="S28" s="381"/>
    </row>
    <row r="29" spans="1:19" ht="15" customHeight="1" thickBot="1">
      <c r="A29" s="11"/>
      <c r="B29" s="23" t="s">
        <v>86</v>
      </c>
      <c r="C29" s="352">
        <v>143</v>
      </c>
      <c r="D29" s="352">
        <v>485</v>
      </c>
      <c r="E29" s="352">
        <v>902801</v>
      </c>
      <c r="F29" s="366">
        <v>14</v>
      </c>
      <c r="G29" s="366">
        <v>71</v>
      </c>
      <c r="H29" s="366">
        <v>259334</v>
      </c>
      <c r="I29" s="366">
        <v>129</v>
      </c>
      <c r="J29" s="366">
        <v>414</v>
      </c>
      <c r="K29" s="366">
        <v>643467</v>
      </c>
      <c r="L29" s="40"/>
      <c r="M29" s="118"/>
      <c r="N29" s="118"/>
      <c r="O29" s="94"/>
      <c r="P29" s="94"/>
      <c r="Q29" s="94"/>
      <c r="R29" s="94"/>
      <c r="S29" s="123"/>
    </row>
    <row r="30" spans="1:19" ht="15" customHeight="1">
      <c r="A30" s="11"/>
      <c r="B30" s="23" t="s">
        <v>87</v>
      </c>
      <c r="C30" s="352">
        <v>44</v>
      </c>
      <c r="D30" s="352">
        <v>130</v>
      </c>
      <c r="E30" s="352">
        <v>356505</v>
      </c>
      <c r="F30" s="366">
        <v>4</v>
      </c>
      <c r="G30" s="366">
        <v>9</v>
      </c>
      <c r="H30" s="366">
        <v>139796</v>
      </c>
      <c r="I30" s="366">
        <v>40</v>
      </c>
      <c r="J30" s="366">
        <v>121</v>
      </c>
      <c r="K30" s="366">
        <v>216709</v>
      </c>
      <c r="L30" s="40"/>
      <c r="M30" s="373" t="s">
        <v>290</v>
      </c>
      <c r="N30" s="479"/>
      <c r="O30" s="485" t="s">
        <v>475</v>
      </c>
      <c r="P30" s="486"/>
      <c r="Q30" s="468" t="s">
        <v>476</v>
      </c>
      <c r="R30" s="469"/>
      <c r="S30" s="482" t="s">
        <v>301</v>
      </c>
    </row>
    <row r="31" spans="1:19" ht="15" customHeight="1">
      <c r="A31" s="11"/>
      <c r="B31" s="23"/>
      <c r="C31" s="355"/>
      <c r="D31" s="355"/>
      <c r="E31" s="355"/>
      <c r="F31" s="355"/>
      <c r="G31" s="355"/>
      <c r="H31" s="355"/>
      <c r="I31" s="355"/>
      <c r="J31" s="355"/>
      <c r="K31" s="355"/>
      <c r="L31" s="40"/>
      <c r="M31" s="381"/>
      <c r="N31" s="480"/>
      <c r="O31" s="470" t="s">
        <v>289</v>
      </c>
      <c r="P31" s="475" t="s">
        <v>369</v>
      </c>
      <c r="Q31" s="475" t="s">
        <v>289</v>
      </c>
      <c r="R31" s="475" t="s">
        <v>369</v>
      </c>
      <c r="S31" s="483"/>
    </row>
    <row r="32" spans="1:19" ht="15" customHeight="1">
      <c r="A32" s="397" t="s">
        <v>88</v>
      </c>
      <c r="B32" s="464"/>
      <c r="C32" s="286">
        <f>SUM(C33:C40)</f>
        <v>1174</v>
      </c>
      <c r="D32" s="286">
        <f>SUM(D33:D40)</f>
        <v>6566</v>
      </c>
      <c r="E32" s="286">
        <f>SUM(E33:E40)</f>
        <v>20174395</v>
      </c>
      <c r="F32" s="286">
        <f>SUM(F33:F40)</f>
        <v>213</v>
      </c>
      <c r="G32" s="286">
        <v>1929</v>
      </c>
      <c r="H32" s="286">
        <v>10416591</v>
      </c>
      <c r="I32" s="286">
        <f>SUM(I33:I40)</f>
        <v>961</v>
      </c>
      <c r="J32" s="286">
        <v>4637</v>
      </c>
      <c r="K32" s="286">
        <v>9757804</v>
      </c>
      <c r="L32" s="40"/>
      <c r="M32" s="382"/>
      <c r="N32" s="481"/>
      <c r="O32" s="471"/>
      <c r="P32" s="476"/>
      <c r="Q32" s="476"/>
      <c r="R32" s="476"/>
      <c r="S32" s="484"/>
    </row>
    <row r="33" spans="1:19" ht="15" customHeight="1">
      <c r="A33" s="11"/>
      <c r="B33" s="23" t="s">
        <v>89</v>
      </c>
      <c r="C33" s="352">
        <v>236</v>
      </c>
      <c r="D33" s="352">
        <v>742</v>
      </c>
      <c r="E33" s="352">
        <v>1412202</v>
      </c>
      <c r="F33" s="366">
        <v>25</v>
      </c>
      <c r="G33" s="366">
        <v>113</v>
      </c>
      <c r="H33" s="366">
        <v>530680</v>
      </c>
      <c r="I33" s="366">
        <v>211</v>
      </c>
      <c r="J33" s="366">
        <v>629</v>
      </c>
      <c r="K33" s="366">
        <v>881522</v>
      </c>
      <c r="L33" s="40"/>
      <c r="M33" s="22"/>
      <c r="N33" s="41"/>
      <c r="O33" s="44"/>
      <c r="P33" s="44"/>
      <c r="Q33" s="46"/>
      <c r="R33" s="46"/>
      <c r="S33" s="48"/>
    </row>
    <row r="34" spans="1:19" ht="15" customHeight="1">
      <c r="A34" s="11"/>
      <c r="B34" s="23" t="s">
        <v>90</v>
      </c>
      <c r="C34" s="352">
        <v>278</v>
      </c>
      <c r="D34" s="352">
        <v>1138</v>
      </c>
      <c r="E34" s="352">
        <v>2503858</v>
      </c>
      <c r="F34" s="366">
        <v>28</v>
      </c>
      <c r="G34" s="366">
        <v>136</v>
      </c>
      <c r="H34" s="366">
        <v>962905</v>
      </c>
      <c r="I34" s="366">
        <v>250</v>
      </c>
      <c r="J34" s="366">
        <v>1002</v>
      </c>
      <c r="K34" s="366">
        <v>1540953</v>
      </c>
      <c r="L34" s="40"/>
      <c r="M34" s="477" t="s">
        <v>291</v>
      </c>
      <c r="N34" s="478"/>
      <c r="O34" s="44">
        <v>18417</v>
      </c>
      <c r="P34" s="44">
        <v>19150</v>
      </c>
      <c r="Q34" s="46">
        <v>100</v>
      </c>
      <c r="R34" s="46">
        <v>100</v>
      </c>
      <c r="S34" s="46">
        <v>4</v>
      </c>
    </row>
    <row r="35" spans="1:19" ht="15" customHeight="1">
      <c r="A35" s="11"/>
      <c r="B35" s="23" t="s">
        <v>91</v>
      </c>
      <c r="C35" s="352">
        <v>544</v>
      </c>
      <c r="D35" s="352">
        <v>4370</v>
      </c>
      <c r="E35" s="352">
        <v>15871242</v>
      </c>
      <c r="F35" s="366">
        <v>154</v>
      </c>
      <c r="G35" s="366">
        <v>1660</v>
      </c>
      <c r="H35" s="366">
        <v>8900715</v>
      </c>
      <c r="I35" s="366">
        <v>390</v>
      </c>
      <c r="J35" s="366">
        <v>2710</v>
      </c>
      <c r="K35" s="366">
        <v>6970527</v>
      </c>
      <c r="L35" s="40"/>
      <c r="M35" s="22"/>
      <c r="N35" s="41"/>
      <c r="O35" s="44"/>
      <c r="P35" s="44"/>
      <c r="Q35" s="46"/>
      <c r="R35" s="46"/>
      <c r="S35" s="48"/>
    </row>
    <row r="36" spans="1:20" ht="15" customHeight="1">
      <c r="A36" s="11"/>
      <c r="B36" s="23" t="s">
        <v>92</v>
      </c>
      <c r="C36" s="352">
        <v>11</v>
      </c>
      <c r="D36" s="352">
        <v>24</v>
      </c>
      <c r="E36" s="352">
        <v>29608</v>
      </c>
      <c r="F36" s="367" t="s">
        <v>556</v>
      </c>
      <c r="G36" s="367" t="s">
        <v>556</v>
      </c>
      <c r="H36" s="367" t="s">
        <v>556</v>
      </c>
      <c r="I36" s="366">
        <v>11</v>
      </c>
      <c r="J36" s="367">
        <v>24</v>
      </c>
      <c r="K36" s="367">
        <v>29608</v>
      </c>
      <c r="L36" s="40"/>
      <c r="M36" s="472" t="s">
        <v>292</v>
      </c>
      <c r="N36" s="473"/>
      <c r="O36" s="44">
        <v>9581</v>
      </c>
      <c r="P36" s="44">
        <v>11164</v>
      </c>
      <c r="Q36" s="46">
        <v>52</v>
      </c>
      <c r="R36" s="46">
        <v>58.3</v>
      </c>
      <c r="S36" s="48">
        <v>16.5</v>
      </c>
      <c r="T36" s="46"/>
    </row>
    <row r="37" spans="1:19" ht="15" customHeight="1">
      <c r="A37" s="11"/>
      <c r="B37" s="23" t="s">
        <v>93</v>
      </c>
      <c r="C37" s="352">
        <v>23</v>
      </c>
      <c r="D37" s="352">
        <v>60</v>
      </c>
      <c r="E37" s="352">
        <v>63483</v>
      </c>
      <c r="F37" s="366">
        <v>1</v>
      </c>
      <c r="G37" s="367" t="s">
        <v>550</v>
      </c>
      <c r="H37" s="367" t="s">
        <v>550</v>
      </c>
      <c r="I37" s="366">
        <v>22</v>
      </c>
      <c r="J37" s="367" t="s">
        <v>550</v>
      </c>
      <c r="K37" s="367" t="s">
        <v>550</v>
      </c>
      <c r="L37" s="40"/>
      <c r="M37" s="31"/>
      <c r="N37" s="42" t="s">
        <v>293</v>
      </c>
      <c r="O37" s="44">
        <v>2983</v>
      </c>
      <c r="P37" s="44">
        <v>3428</v>
      </c>
      <c r="Q37" s="46">
        <v>16.2</v>
      </c>
      <c r="R37" s="46">
        <v>17.9</v>
      </c>
      <c r="S37" s="48">
        <v>14.9</v>
      </c>
    </row>
    <row r="38" spans="1:19" ht="15" customHeight="1">
      <c r="A38" s="11"/>
      <c r="B38" s="23" t="s">
        <v>94</v>
      </c>
      <c r="C38" s="352">
        <v>32</v>
      </c>
      <c r="D38" s="352">
        <v>89</v>
      </c>
      <c r="E38" s="352">
        <v>107403</v>
      </c>
      <c r="F38" s="366">
        <v>3</v>
      </c>
      <c r="G38" s="367">
        <v>11</v>
      </c>
      <c r="H38" s="367">
        <v>12441</v>
      </c>
      <c r="I38" s="366">
        <v>29</v>
      </c>
      <c r="J38" s="367">
        <v>78</v>
      </c>
      <c r="K38" s="367">
        <v>94962</v>
      </c>
      <c r="L38" s="40"/>
      <c r="M38" s="31"/>
      <c r="N38" s="42" t="s">
        <v>294</v>
      </c>
      <c r="O38" s="44">
        <v>2280</v>
      </c>
      <c r="P38" s="44">
        <v>2551</v>
      </c>
      <c r="Q38" s="46">
        <v>12.4</v>
      </c>
      <c r="R38" s="46">
        <v>13.3</v>
      </c>
      <c r="S38" s="48">
        <v>11.9</v>
      </c>
    </row>
    <row r="39" spans="1:19" ht="15" customHeight="1">
      <c r="A39" s="11"/>
      <c r="B39" s="23" t="s">
        <v>95</v>
      </c>
      <c r="C39" s="352">
        <v>12</v>
      </c>
      <c r="D39" s="352">
        <v>34</v>
      </c>
      <c r="E39" s="352">
        <v>52947</v>
      </c>
      <c r="F39" s="367" t="s">
        <v>556</v>
      </c>
      <c r="G39" s="367" t="s">
        <v>556</v>
      </c>
      <c r="H39" s="367" t="s">
        <v>556</v>
      </c>
      <c r="I39" s="366">
        <v>12</v>
      </c>
      <c r="J39" s="366">
        <v>34</v>
      </c>
      <c r="K39" s="366">
        <v>52947</v>
      </c>
      <c r="L39" s="40"/>
      <c r="M39" s="31"/>
      <c r="N39" s="42" t="s">
        <v>295</v>
      </c>
      <c r="O39" s="44">
        <v>1985</v>
      </c>
      <c r="P39" s="44">
        <v>2200</v>
      </c>
      <c r="Q39" s="46">
        <v>10.8</v>
      </c>
      <c r="R39" s="46">
        <v>11.5</v>
      </c>
      <c r="S39" s="48">
        <v>10.8</v>
      </c>
    </row>
    <row r="40" spans="1:19" ht="15" customHeight="1">
      <c r="A40" s="11"/>
      <c r="B40" s="23" t="s">
        <v>96</v>
      </c>
      <c r="C40" s="352">
        <v>38</v>
      </c>
      <c r="D40" s="352">
        <v>109</v>
      </c>
      <c r="E40" s="352">
        <v>133652</v>
      </c>
      <c r="F40" s="367">
        <v>2</v>
      </c>
      <c r="G40" s="367" t="s">
        <v>550</v>
      </c>
      <c r="H40" s="367" t="s">
        <v>550</v>
      </c>
      <c r="I40" s="366">
        <v>36</v>
      </c>
      <c r="J40" s="367" t="s">
        <v>550</v>
      </c>
      <c r="K40" s="367" t="s">
        <v>550</v>
      </c>
      <c r="L40" s="40"/>
      <c r="M40" s="31"/>
      <c r="N40" s="42" t="s">
        <v>296</v>
      </c>
      <c r="O40" s="44">
        <v>2333</v>
      </c>
      <c r="P40" s="44">
        <v>2985</v>
      </c>
      <c r="Q40" s="46">
        <v>12.7</v>
      </c>
      <c r="R40" s="46">
        <v>15.6</v>
      </c>
      <c r="S40" s="48">
        <v>27.9</v>
      </c>
    </row>
    <row r="41" spans="1:19" ht="15" customHeight="1">
      <c r="A41" s="11"/>
      <c r="B41" s="23"/>
      <c r="C41" s="355"/>
      <c r="D41" s="355"/>
      <c r="E41" s="355"/>
      <c r="F41" s="355"/>
      <c r="G41" s="355"/>
      <c r="H41" s="355"/>
      <c r="I41" s="355"/>
      <c r="J41" s="355"/>
      <c r="K41" s="355"/>
      <c r="L41" s="40"/>
      <c r="M41" s="472" t="s">
        <v>297</v>
      </c>
      <c r="N41" s="473"/>
      <c r="O41" s="44">
        <v>1707</v>
      </c>
      <c r="P41" s="44">
        <v>1606</v>
      </c>
      <c r="Q41" s="46">
        <v>9.3</v>
      </c>
      <c r="R41" s="46">
        <v>8.4</v>
      </c>
      <c r="S41" s="48">
        <v>-5.9</v>
      </c>
    </row>
    <row r="42" spans="1:19" ht="15" customHeight="1">
      <c r="A42" s="397" t="s">
        <v>97</v>
      </c>
      <c r="B42" s="464"/>
      <c r="C42" s="286">
        <f>SUM(C43:C47)</f>
        <v>1032</v>
      </c>
      <c r="D42" s="286">
        <f aca="true" t="shared" si="5" ref="D42:K42">SUM(D43:D47)</f>
        <v>4065</v>
      </c>
      <c r="E42" s="286">
        <f t="shared" si="5"/>
        <v>9958456</v>
      </c>
      <c r="F42" s="286">
        <f t="shared" si="5"/>
        <v>112</v>
      </c>
      <c r="G42" s="286">
        <f t="shared" si="5"/>
        <v>649</v>
      </c>
      <c r="H42" s="286">
        <f t="shared" si="5"/>
        <v>4004551</v>
      </c>
      <c r="I42" s="286">
        <f t="shared" si="5"/>
        <v>920</v>
      </c>
      <c r="J42" s="286">
        <f t="shared" si="5"/>
        <v>3416</v>
      </c>
      <c r="K42" s="286">
        <f t="shared" si="5"/>
        <v>5962905</v>
      </c>
      <c r="L42" s="40"/>
      <c r="M42" s="472" t="s">
        <v>298</v>
      </c>
      <c r="N42" s="473"/>
      <c r="O42" s="44">
        <v>1625</v>
      </c>
      <c r="P42" s="44">
        <v>1741</v>
      </c>
      <c r="Q42" s="46">
        <v>8.8</v>
      </c>
      <c r="R42" s="46">
        <v>9.1</v>
      </c>
      <c r="S42" s="48">
        <v>7.1</v>
      </c>
    </row>
    <row r="43" spans="1:19" ht="15" customHeight="1">
      <c r="A43" s="11"/>
      <c r="B43" s="23" t="s">
        <v>98</v>
      </c>
      <c r="C43" s="352">
        <v>288</v>
      </c>
      <c r="D43" s="352">
        <v>1329</v>
      </c>
      <c r="E43" s="352">
        <v>3328099</v>
      </c>
      <c r="F43" s="366">
        <v>36</v>
      </c>
      <c r="G43" s="366">
        <v>260</v>
      </c>
      <c r="H43" s="366">
        <v>1345458</v>
      </c>
      <c r="I43" s="366">
        <v>252</v>
      </c>
      <c r="J43" s="366">
        <v>1069</v>
      </c>
      <c r="K43" s="366">
        <v>1982641</v>
      </c>
      <c r="L43" s="40"/>
      <c r="M43" s="472" t="s">
        <v>299</v>
      </c>
      <c r="N43" s="473"/>
      <c r="O43" s="44">
        <v>4162</v>
      </c>
      <c r="P43" s="44">
        <v>3271</v>
      </c>
      <c r="Q43" s="46">
        <v>22.6</v>
      </c>
      <c r="R43" s="46">
        <v>17.1</v>
      </c>
      <c r="S43" s="48">
        <v>-21.4</v>
      </c>
    </row>
    <row r="44" spans="1:19" ht="15" customHeight="1">
      <c r="A44" s="11"/>
      <c r="B44" s="23" t="s">
        <v>99</v>
      </c>
      <c r="C44" s="352">
        <v>182</v>
      </c>
      <c r="D44" s="352">
        <v>631</v>
      </c>
      <c r="E44" s="352">
        <v>1543329</v>
      </c>
      <c r="F44" s="366">
        <v>22</v>
      </c>
      <c r="G44" s="366">
        <v>116</v>
      </c>
      <c r="H44" s="366">
        <v>591771</v>
      </c>
      <c r="I44" s="366">
        <v>160</v>
      </c>
      <c r="J44" s="366">
        <v>515</v>
      </c>
      <c r="K44" s="366">
        <v>951558</v>
      </c>
      <c r="L44" s="40"/>
      <c r="M44" s="472" t="s">
        <v>300</v>
      </c>
      <c r="N44" s="473"/>
      <c r="O44" s="127">
        <v>1342</v>
      </c>
      <c r="P44" s="44">
        <v>1368</v>
      </c>
      <c r="Q44" s="46">
        <v>7.3</v>
      </c>
      <c r="R44" s="46">
        <v>7.1</v>
      </c>
      <c r="S44" s="48">
        <v>1.9</v>
      </c>
    </row>
    <row r="45" spans="1:19" ht="15" customHeight="1">
      <c r="A45" s="11"/>
      <c r="B45" s="23" t="s">
        <v>100</v>
      </c>
      <c r="C45" s="352">
        <v>193</v>
      </c>
      <c r="D45" s="352">
        <v>715</v>
      </c>
      <c r="E45" s="352">
        <v>2208706</v>
      </c>
      <c r="F45" s="366">
        <v>27</v>
      </c>
      <c r="G45" s="366">
        <v>147</v>
      </c>
      <c r="H45" s="366">
        <v>1465645</v>
      </c>
      <c r="I45" s="366">
        <v>166</v>
      </c>
      <c r="J45" s="366">
        <v>568</v>
      </c>
      <c r="K45" s="366">
        <v>743061</v>
      </c>
      <c r="L45" s="40"/>
      <c r="M45" s="128"/>
      <c r="N45" s="43"/>
      <c r="O45" s="45"/>
      <c r="P45" s="45"/>
      <c r="Q45" s="47"/>
      <c r="R45" s="47"/>
      <c r="S45" s="49"/>
    </row>
    <row r="46" spans="1:19" ht="15" customHeight="1">
      <c r="A46" s="11"/>
      <c r="B46" s="23" t="s">
        <v>101</v>
      </c>
      <c r="C46" s="352">
        <v>141</v>
      </c>
      <c r="D46" s="352">
        <v>510</v>
      </c>
      <c r="E46" s="352">
        <v>1123895</v>
      </c>
      <c r="F46" s="366">
        <v>7</v>
      </c>
      <c r="G46" s="366">
        <v>46</v>
      </c>
      <c r="H46" s="366">
        <v>289502</v>
      </c>
      <c r="I46" s="366">
        <v>134</v>
      </c>
      <c r="J46" s="366">
        <v>464</v>
      </c>
      <c r="K46" s="366">
        <v>843393</v>
      </c>
      <c r="L46" s="40"/>
      <c r="M46" s="19" t="s">
        <v>302</v>
      </c>
      <c r="N46" s="40"/>
      <c r="O46" s="22"/>
      <c r="P46" s="31"/>
      <c r="Q46" s="31"/>
      <c r="R46" s="33"/>
      <c r="S46" s="40"/>
    </row>
    <row r="47" spans="1:19" ht="15" customHeight="1">
      <c r="A47" s="11"/>
      <c r="B47" s="23" t="s">
        <v>102</v>
      </c>
      <c r="C47" s="352">
        <v>228</v>
      </c>
      <c r="D47" s="352">
        <v>880</v>
      </c>
      <c r="E47" s="352">
        <v>1754427</v>
      </c>
      <c r="F47" s="366">
        <v>20</v>
      </c>
      <c r="G47" s="366">
        <v>80</v>
      </c>
      <c r="H47" s="366">
        <v>312175</v>
      </c>
      <c r="I47" s="366">
        <v>208</v>
      </c>
      <c r="J47" s="366">
        <v>800</v>
      </c>
      <c r="K47" s="366">
        <v>1442252</v>
      </c>
      <c r="L47" s="40"/>
      <c r="M47" s="40"/>
      <c r="N47" s="40"/>
      <c r="O47" s="22"/>
      <c r="P47" s="22"/>
      <c r="Q47" s="22"/>
      <c r="R47" s="22"/>
      <c r="S47" s="22"/>
    </row>
    <row r="48" spans="1:19" ht="15" customHeight="1">
      <c r="A48" s="11"/>
      <c r="B48" s="23"/>
      <c r="C48" s="355"/>
      <c r="D48" s="355"/>
      <c r="E48" s="355"/>
      <c r="F48" s="355"/>
      <c r="G48" s="355"/>
      <c r="H48" s="355"/>
      <c r="I48" s="355"/>
      <c r="J48" s="355"/>
      <c r="K48" s="355"/>
      <c r="L48" s="40"/>
      <c r="M48" s="40"/>
      <c r="N48" s="40"/>
      <c r="O48" s="22"/>
      <c r="P48" s="22"/>
      <c r="Q48" s="22"/>
      <c r="R48" s="22"/>
      <c r="S48" s="22"/>
    </row>
    <row r="49" spans="1:19" ht="15" customHeight="1">
      <c r="A49" s="397" t="s">
        <v>103</v>
      </c>
      <c r="B49" s="464"/>
      <c r="C49" s="286">
        <f>SUM(C50:C53)</f>
        <v>738</v>
      </c>
      <c r="D49" s="286">
        <f aca="true" t="shared" si="6" ref="D49:K49">SUM(D50:D53)</f>
        <v>2310</v>
      </c>
      <c r="E49" s="286">
        <f t="shared" si="6"/>
        <v>4118833</v>
      </c>
      <c r="F49" s="286">
        <f t="shared" si="6"/>
        <v>53</v>
      </c>
      <c r="G49" s="286">
        <f t="shared" si="6"/>
        <v>282</v>
      </c>
      <c r="H49" s="286">
        <f t="shared" si="6"/>
        <v>1445991</v>
      </c>
      <c r="I49" s="286">
        <f t="shared" si="6"/>
        <v>685</v>
      </c>
      <c r="J49" s="286">
        <f t="shared" si="6"/>
        <v>2028</v>
      </c>
      <c r="K49" s="286">
        <f t="shared" si="6"/>
        <v>2672842</v>
      </c>
      <c r="L49" s="40"/>
      <c r="M49" s="40"/>
      <c r="N49" s="40"/>
      <c r="O49" s="22"/>
      <c r="P49" s="22"/>
      <c r="Q49" s="22"/>
      <c r="R49" s="22"/>
      <c r="S49" s="22"/>
    </row>
    <row r="50" spans="1:19" ht="15" customHeight="1">
      <c r="A50" s="126"/>
      <c r="B50" s="23" t="s">
        <v>104</v>
      </c>
      <c r="C50" s="352">
        <v>216</v>
      </c>
      <c r="D50" s="352">
        <v>637</v>
      </c>
      <c r="E50" s="352">
        <v>774544</v>
      </c>
      <c r="F50" s="366">
        <v>6</v>
      </c>
      <c r="G50" s="366">
        <v>26</v>
      </c>
      <c r="H50" s="366">
        <v>68600</v>
      </c>
      <c r="I50" s="366">
        <v>210</v>
      </c>
      <c r="J50" s="366">
        <v>611</v>
      </c>
      <c r="K50" s="366">
        <v>705944</v>
      </c>
      <c r="L50" s="40"/>
      <c r="M50" s="40"/>
      <c r="N50" s="40"/>
      <c r="O50" s="22"/>
      <c r="P50" s="22"/>
      <c r="Q50" s="22"/>
      <c r="R50" s="22"/>
      <c r="S50" s="22"/>
    </row>
    <row r="51" spans="1:19" ht="15" customHeight="1">
      <c r="A51" s="126"/>
      <c r="B51" s="23" t="s">
        <v>105</v>
      </c>
      <c r="C51" s="352">
        <v>115</v>
      </c>
      <c r="D51" s="352">
        <v>366</v>
      </c>
      <c r="E51" s="352">
        <v>671873</v>
      </c>
      <c r="F51" s="366">
        <v>13</v>
      </c>
      <c r="G51" s="366">
        <v>49</v>
      </c>
      <c r="H51" s="366">
        <v>247130</v>
      </c>
      <c r="I51" s="366">
        <v>102</v>
      </c>
      <c r="J51" s="366">
        <v>317</v>
      </c>
      <c r="K51" s="366">
        <v>424743</v>
      </c>
      <c r="L51" s="40"/>
      <c r="M51" s="40"/>
      <c r="N51" s="40"/>
      <c r="O51" s="22"/>
      <c r="P51" s="22"/>
      <c r="Q51" s="22"/>
      <c r="R51" s="22"/>
      <c r="S51" s="22"/>
    </row>
    <row r="52" spans="1:19" ht="15" customHeight="1">
      <c r="A52" s="126"/>
      <c r="B52" s="23" t="s">
        <v>106</v>
      </c>
      <c r="C52" s="352">
        <v>276</v>
      </c>
      <c r="D52" s="352">
        <v>844</v>
      </c>
      <c r="E52" s="352">
        <v>1303551</v>
      </c>
      <c r="F52" s="366">
        <v>22</v>
      </c>
      <c r="G52" s="366">
        <v>70</v>
      </c>
      <c r="H52" s="366">
        <v>156661</v>
      </c>
      <c r="I52" s="366">
        <v>254</v>
      </c>
      <c r="J52" s="366">
        <v>774</v>
      </c>
      <c r="K52" s="366">
        <v>1146890</v>
      </c>
      <c r="L52" s="40"/>
      <c r="M52" s="40"/>
      <c r="N52" s="40"/>
      <c r="O52" s="130"/>
      <c r="P52" s="21"/>
      <c r="Q52" s="21"/>
      <c r="R52" s="21"/>
      <c r="S52" s="21"/>
    </row>
    <row r="53" spans="1:19" ht="15" customHeight="1">
      <c r="A53" s="126"/>
      <c r="B53" s="23" t="s">
        <v>107</v>
      </c>
      <c r="C53" s="352">
        <v>131</v>
      </c>
      <c r="D53" s="352">
        <v>463</v>
      </c>
      <c r="E53" s="352">
        <v>1368865</v>
      </c>
      <c r="F53" s="366">
        <v>12</v>
      </c>
      <c r="G53" s="366">
        <v>137</v>
      </c>
      <c r="H53" s="366">
        <v>973600</v>
      </c>
      <c r="I53" s="366">
        <v>119</v>
      </c>
      <c r="J53" s="366">
        <v>326</v>
      </c>
      <c r="K53" s="366">
        <v>395265</v>
      </c>
      <c r="L53" s="40"/>
      <c r="M53" s="474" t="s">
        <v>560</v>
      </c>
      <c r="N53" s="381"/>
      <c r="O53" s="381"/>
      <c r="P53" s="381"/>
      <c r="Q53" s="381"/>
      <c r="R53" s="381"/>
      <c r="S53" s="381"/>
    </row>
    <row r="54" spans="1:19" ht="15" customHeight="1" thickBot="1">
      <c r="A54" s="126"/>
      <c r="B54" s="23"/>
      <c r="C54" s="355"/>
      <c r="D54" s="355"/>
      <c r="E54" s="355"/>
      <c r="F54" s="355"/>
      <c r="G54" s="355"/>
      <c r="H54" s="355"/>
      <c r="I54" s="355"/>
      <c r="J54" s="355"/>
      <c r="K54" s="355"/>
      <c r="L54" s="40"/>
      <c r="M54" s="118"/>
      <c r="N54" s="118"/>
      <c r="O54" s="94"/>
      <c r="P54" s="94"/>
      <c r="Q54" s="94"/>
      <c r="R54" s="94"/>
      <c r="S54" s="123"/>
    </row>
    <row r="55" spans="1:19" ht="15" customHeight="1">
      <c r="A55" s="397" t="s">
        <v>108</v>
      </c>
      <c r="B55" s="464"/>
      <c r="C55" s="286">
        <f>SUM(C56:C61)</f>
        <v>689</v>
      </c>
      <c r="D55" s="286">
        <f>SUM(D56:D61)</f>
        <v>2001</v>
      </c>
      <c r="E55" s="286">
        <f>SUM(E56:E61)</f>
        <v>2679676</v>
      </c>
      <c r="F55" s="286">
        <f>SUM(F56:F61)</f>
        <v>63</v>
      </c>
      <c r="G55" s="286">
        <v>231</v>
      </c>
      <c r="H55" s="286">
        <v>643957</v>
      </c>
      <c r="I55" s="286">
        <f>SUM(I56:I61)</f>
        <v>626</v>
      </c>
      <c r="J55" s="286">
        <v>1770</v>
      </c>
      <c r="K55" s="286">
        <v>2035719</v>
      </c>
      <c r="L55" s="40"/>
      <c r="M55" s="373" t="s">
        <v>290</v>
      </c>
      <c r="N55" s="479"/>
      <c r="O55" s="485" t="s">
        <v>477</v>
      </c>
      <c r="P55" s="486"/>
      <c r="Q55" s="468" t="s">
        <v>476</v>
      </c>
      <c r="R55" s="469"/>
      <c r="S55" s="482" t="s">
        <v>301</v>
      </c>
    </row>
    <row r="56" spans="1:19" ht="15" customHeight="1">
      <c r="A56" s="11"/>
      <c r="B56" s="23" t="s">
        <v>109</v>
      </c>
      <c r="C56" s="352">
        <v>114</v>
      </c>
      <c r="D56" s="352">
        <v>404</v>
      </c>
      <c r="E56" s="352">
        <v>609582</v>
      </c>
      <c r="F56" s="366">
        <v>16</v>
      </c>
      <c r="G56" s="366">
        <v>87</v>
      </c>
      <c r="H56" s="366">
        <v>184593</v>
      </c>
      <c r="I56" s="366">
        <v>98</v>
      </c>
      <c r="J56" s="366">
        <v>317</v>
      </c>
      <c r="K56" s="366">
        <v>424989</v>
      </c>
      <c r="L56" s="40"/>
      <c r="M56" s="381"/>
      <c r="N56" s="480"/>
      <c r="O56" s="470" t="s">
        <v>289</v>
      </c>
      <c r="P56" s="475" t="s">
        <v>369</v>
      </c>
      <c r="Q56" s="475" t="s">
        <v>289</v>
      </c>
      <c r="R56" s="475" t="s">
        <v>369</v>
      </c>
      <c r="S56" s="483"/>
    </row>
    <row r="57" spans="1:19" ht="15" customHeight="1">
      <c r="A57" s="11"/>
      <c r="B57" s="23" t="s">
        <v>110</v>
      </c>
      <c r="C57" s="352">
        <v>113</v>
      </c>
      <c r="D57" s="352">
        <v>319</v>
      </c>
      <c r="E57" s="352">
        <v>460767</v>
      </c>
      <c r="F57" s="366">
        <v>18</v>
      </c>
      <c r="G57" s="367">
        <v>52</v>
      </c>
      <c r="H57" s="367">
        <v>140141</v>
      </c>
      <c r="I57" s="366">
        <v>95</v>
      </c>
      <c r="J57" s="367">
        <v>267</v>
      </c>
      <c r="K57" s="367">
        <v>320626</v>
      </c>
      <c r="L57" s="40"/>
      <c r="M57" s="382"/>
      <c r="N57" s="481"/>
      <c r="O57" s="471"/>
      <c r="P57" s="476"/>
      <c r="Q57" s="476"/>
      <c r="R57" s="476"/>
      <c r="S57" s="484"/>
    </row>
    <row r="58" spans="1:19" ht="15" customHeight="1">
      <c r="A58" s="11"/>
      <c r="B58" s="23" t="s">
        <v>111</v>
      </c>
      <c r="C58" s="352">
        <v>162</v>
      </c>
      <c r="D58" s="352">
        <v>440</v>
      </c>
      <c r="E58" s="352">
        <v>582932</v>
      </c>
      <c r="F58" s="366">
        <v>9</v>
      </c>
      <c r="G58" s="366">
        <v>36</v>
      </c>
      <c r="H58" s="366">
        <v>109447</v>
      </c>
      <c r="I58" s="366">
        <v>153</v>
      </c>
      <c r="J58" s="366">
        <v>404</v>
      </c>
      <c r="K58" s="366">
        <v>473485</v>
      </c>
      <c r="L58" s="40"/>
      <c r="M58" s="22"/>
      <c r="N58" s="41"/>
      <c r="O58" s="44"/>
      <c r="P58" s="44"/>
      <c r="Q58" s="46"/>
      <c r="R58" s="46"/>
      <c r="S58" s="48"/>
    </row>
    <row r="59" spans="1:19" ht="15" customHeight="1">
      <c r="A59" s="11"/>
      <c r="B59" s="23" t="s">
        <v>112</v>
      </c>
      <c r="C59" s="352">
        <v>146</v>
      </c>
      <c r="D59" s="352">
        <v>384</v>
      </c>
      <c r="E59" s="352">
        <v>403383</v>
      </c>
      <c r="F59" s="366">
        <v>10</v>
      </c>
      <c r="G59" s="367" t="s">
        <v>550</v>
      </c>
      <c r="H59" s="367" t="s">
        <v>550</v>
      </c>
      <c r="I59" s="366">
        <v>136</v>
      </c>
      <c r="J59" s="367" t="s">
        <v>550</v>
      </c>
      <c r="K59" s="367" t="s">
        <v>550</v>
      </c>
      <c r="L59" s="40"/>
      <c r="M59" s="477" t="s">
        <v>291</v>
      </c>
      <c r="N59" s="478"/>
      <c r="O59" s="44">
        <v>9061628</v>
      </c>
      <c r="P59" s="44">
        <v>10729578</v>
      </c>
      <c r="Q59" s="46">
        <v>100</v>
      </c>
      <c r="R59" s="46">
        <v>100</v>
      </c>
      <c r="S59" s="48">
        <v>18.4</v>
      </c>
    </row>
    <row r="60" spans="1:19" ht="15" customHeight="1">
      <c r="A60" s="11"/>
      <c r="B60" s="23" t="s">
        <v>113</v>
      </c>
      <c r="C60" s="352">
        <v>59</v>
      </c>
      <c r="D60" s="352">
        <v>175</v>
      </c>
      <c r="E60" s="352">
        <v>169832</v>
      </c>
      <c r="F60" s="366">
        <v>1</v>
      </c>
      <c r="G60" s="367" t="s">
        <v>550</v>
      </c>
      <c r="H60" s="367" t="s">
        <v>550</v>
      </c>
      <c r="I60" s="366">
        <v>58</v>
      </c>
      <c r="J60" s="367" t="s">
        <v>550</v>
      </c>
      <c r="K60" s="367" t="s">
        <v>550</v>
      </c>
      <c r="L60" s="40"/>
      <c r="M60" s="22"/>
      <c r="N60" s="41"/>
      <c r="O60" s="44"/>
      <c r="P60" s="44"/>
      <c r="Q60" s="46"/>
      <c r="R60" s="46"/>
      <c r="S60" s="48"/>
    </row>
    <row r="61" spans="1:19" ht="15" customHeight="1">
      <c r="A61" s="11"/>
      <c r="B61" s="23" t="s">
        <v>114</v>
      </c>
      <c r="C61" s="352">
        <v>95</v>
      </c>
      <c r="D61" s="352">
        <v>279</v>
      </c>
      <c r="E61" s="352">
        <v>453180</v>
      </c>
      <c r="F61" s="366">
        <v>9</v>
      </c>
      <c r="G61" s="366">
        <v>28</v>
      </c>
      <c r="H61" s="366">
        <v>154226</v>
      </c>
      <c r="I61" s="366">
        <v>86</v>
      </c>
      <c r="J61" s="366">
        <v>251</v>
      </c>
      <c r="K61" s="366">
        <v>298954</v>
      </c>
      <c r="L61" s="40"/>
      <c r="M61" s="472" t="s">
        <v>292</v>
      </c>
      <c r="N61" s="473"/>
      <c r="O61" s="44">
        <v>5031968</v>
      </c>
      <c r="P61" s="44">
        <v>6401083</v>
      </c>
      <c r="Q61" s="46">
        <v>55.5</v>
      </c>
      <c r="R61" s="46">
        <v>59.7</v>
      </c>
      <c r="S61" s="48">
        <v>27.2</v>
      </c>
    </row>
    <row r="62" spans="1:19" ht="15" customHeight="1">
      <c r="A62" s="11"/>
      <c r="B62" s="23"/>
      <c r="C62" s="355"/>
      <c r="D62" s="355"/>
      <c r="E62" s="355"/>
      <c r="F62" s="355"/>
      <c r="G62" s="355"/>
      <c r="H62" s="355"/>
      <c r="I62" s="355"/>
      <c r="J62" s="355"/>
      <c r="K62" s="355"/>
      <c r="L62" s="40"/>
      <c r="M62" s="31"/>
      <c r="N62" s="42" t="s">
        <v>293</v>
      </c>
      <c r="O62" s="44">
        <v>1400615</v>
      </c>
      <c r="P62" s="44">
        <v>1888720</v>
      </c>
      <c r="Q62" s="46">
        <v>15.5</v>
      </c>
      <c r="R62" s="46">
        <v>17.6</v>
      </c>
      <c r="S62" s="48">
        <v>34.8</v>
      </c>
    </row>
    <row r="63" spans="1:19" ht="15" customHeight="1">
      <c r="A63" s="397" t="s">
        <v>115</v>
      </c>
      <c r="B63" s="464"/>
      <c r="C63" s="286">
        <f>SUM(C64:C67)</f>
        <v>880</v>
      </c>
      <c r="D63" s="286">
        <f aca="true" t="shared" si="7" ref="D63:K63">SUM(D64:D67)</f>
        <v>2684</v>
      </c>
      <c r="E63" s="286">
        <f t="shared" si="7"/>
        <v>5511764</v>
      </c>
      <c r="F63" s="286">
        <f t="shared" si="7"/>
        <v>71</v>
      </c>
      <c r="G63" s="286">
        <f t="shared" si="7"/>
        <v>330</v>
      </c>
      <c r="H63" s="286">
        <f t="shared" si="7"/>
        <v>2151443</v>
      </c>
      <c r="I63" s="286">
        <f t="shared" si="7"/>
        <v>809</v>
      </c>
      <c r="J63" s="286">
        <f t="shared" si="7"/>
        <v>2354</v>
      </c>
      <c r="K63" s="286">
        <f t="shared" si="7"/>
        <v>3360321</v>
      </c>
      <c r="L63" s="40"/>
      <c r="M63" s="31"/>
      <c r="N63" s="42" t="s">
        <v>294</v>
      </c>
      <c r="O63" s="44">
        <v>1527414</v>
      </c>
      <c r="P63" s="44">
        <v>1670578</v>
      </c>
      <c r="Q63" s="46">
        <v>16.9</v>
      </c>
      <c r="R63" s="46">
        <v>15.6</v>
      </c>
      <c r="S63" s="48">
        <v>9.4</v>
      </c>
    </row>
    <row r="64" spans="1:19" ht="15" customHeight="1">
      <c r="A64" s="11"/>
      <c r="B64" s="23" t="s">
        <v>116</v>
      </c>
      <c r="C64" s="352">
        <v>288</v>
      </c>
      <c r="D64" s="352">
        <v>963</v>
      </c>
      <c r="E64" s="352">
        <v>3033095</v>
      </c>
      <c r="F64" s="366">
        <v>32</v>
      </c>
      <c r="G64" s="366">
        <v>174</v>
      </c>
      <c r="H64" s="366">
        <v>1748649</v>
      </c>
      <c r="I64" s="366">
        <v>256</v>
      </c>
      <c r="J64" s="366">
        <v>789</v>
      </c>
      <c r="K64" s="366">
        <v>1284446</v>
      </c>
      <c r="L64" s="40"/>
      <c r="M64" s="31"/>
      <c r="N64" s="42" t="s">
        <v>295</v>
      </c>
      <c r="O64" s="44">
        <v>1002487</v>
      </c>
      <c r="P64" s="44">
        <v>1194587</v>
      </c>
      <c r="Q64" s="46">
        <v>11.1</v>
      </c>
      <c r="R64" s="46">
        <v>11.1</v>
      </c>
      <c r="S64" s="48">
        <v>19.2</v>
      </c>
    </row>
    <row r="65" spans="1:19" ht="15" customHeight="1">
      <c r="A65" s="11"/>
      <c r="B65" s="23" t="s">
        <v>117</v>
      </c>
      <c r="C65" s="352">
        <v>196</v>
      </c>
      <c r="D65" s="352">
        <v>513</v>
      </c>
      <c r="E65" s="352">
        <v>575007</v>
      </c>
      <c r="F65" s="366">
        <v>4</v>
      </c>
      <c r="G65" s="367">
        <v>15</v>
      </c>
      <c r="H65" s="367">
        <v>21250</v>
      </c>
      <c r="I65" s="366">
        <v>192</v>
      </c>
      <c r="J65" s="367">
        <v>498</v>
      </c>
      <c r="K65" s="367">
        <v>553757</v>
      </c>
      <c r="L65" s="40"/>
      <c r="M65" s="31"/>
      <c r="N65" s="42" t="s">
        <v>296</v>
      </c>
      <c r="O65" s="44">
        <v>1101452</v>
      </c>
      <c r="P65" s="44">
        <v>1647198</v>
      </c>
      <c r="Q65" s="46">
        <v>12.2</v>
      </c>
      <c r="R65" s="46">
        <v>15.4</v>
      </c>
      <c r="S65" s="48">
        <v>49.5</v>
      </c>
    </row>
    <row r="66" spans="1:19" ht="15" customHeight="1">
      <c r="A66" s="11"/>
      <c r="B66" s="23" t="s">
        <v>118</v>
      </c>
      <c r="C66" s="352">
        <v>317</v>
      </c>
      <c r="D66" s="352">
        <v>1036</v>
      </c>
      <c r="E66" s="352">
        <v>1660455</v>
      </c>
      <c r="F66" s="366">
        <v>32</v>
      </c>
      <c r="G66" s="367">
        <v>133</v>
      </c>
      <c r="H66" s="367">
        <v>370064</v>
      </c>
      <c r="I66" s="366">
        <v>285</v>
      </c>
      <c r="J66" s="367">
        <v>903</v>
      </c>
      <c r="K66" s="367">
        <v>1290391</v>
      </c>
      <c r="L66" s="40"/>
      <c r="M66" s="472" t="s">
        <v>297</v>
      </c>
      <c r="N66" s="473"/>
      <c r="O66" s="44">
        <v>717365</v>
      </c>
      <c r="P66" s="44">
        <v>815533</v>
      </c>
      <c r="Q66" s="46">
        <v>7.9</v>
      </c>
      <c r="R66" s="46">
        <v>7.6</v>
      </c>
      <c r="S66" s="48">
        <v>13.7</v>
      </c>
    </row>
    <row r="67" spans="1:19" ht="15" customHeight="1">
      <c r="A67" s="11"/>
      <c r="B67" s="23" t="s">
        <v>119</v>
      </c>
      <c r="C67" s="352">
        <v>79</v>
      </c>
      <c r="D67" s="352">
        <v>172</v>
      </c>
      <c r="E67" s="352">
        <v>243207</v>
      </c>
      <c r="F67" s="367">
        <v>3</v>
      </c>
      <c r="G67" s="367">
        <v>8</v>
      </c>
      <c r="H67" s="367">
        <v>11480</v>
      </c>
      <c r="I67" s="366">
        <v>76</v>
      </c>
      <c r="J67" s="367">
        <v>164</v>
      </c>
      <c r="K67" s="367">
        <v>231727</v>
      </c>
      <c r="L67" s="40"/>
      <c r="M67" s="472" t="s">
        <v>298</v>
      </c>
      <c r="N67" s="473"/>
      <c r="O67" s="44">
        <v>1310970</v>
      </c>
      <c r="P67" s="44">
        <v>1585230</v>
      </c>
      <c r="Q67" s="46">
        <v>14.5</v>
      </c>
      <c r="R67" s="46">
        <v>14.8</v>
      </c>
      <c r="S67" s="48">
        <v>20.9</v>
      </c>
    </row>
    <row r="68" spans="1:19" ht="15" customHeight="1">
      <c r="A68" s="11"/>
      <c r="B68" s="23"/>
      <c r="C68" s="355"/>
      <c r="D68" s="355"/>
      <c r="E68" s="355"/>
      <c r="F68" s="355"/>
      <c r="G68" s="355"/>
      <c r="H68" s="355"/>
      <c r="I68" s="355"/>
      <c r="J68" s="355"/>
      <c r="K68" s="355"/>
      <c r="L68" s="40"/>
      <c r="M68" s="472" t="s">
        <v>299</v>
      </c>
      <c r="N68" s="473"/>
      <c r="O68" s="44">
        <v>1448870</v>
      </c>
      <c r="P68" s="44">
        <v>1289649</v>
      </c>
      <c r="Q68" s="46">
        <v>16</v>
      </c>
      <c r="R68" s="46">
        <v>12</v>
      </c>
      <c r="S68" s="48">
        <v>-11</v>
      </c>
    </row>
    <row r="69" spans="1:19" ht="15" customHeight="1">
      <c r="A69" s="397" t="s">
        <v>120</v>
      </c>
      <c r="B69" s="464"/>
      <c r="C69" s="286">
        <f>SUM(C70)</f>
        <v>187</v>
      </c>
      <c r="D69" s="286">
        <f aca="true" t="shared" si="8" ref="D69:K69">SUM(D70)</f>
        <v>592</v>
      </c>
      <c r="E69" s="286">
        <f t="shared" si="8"/>
        <v>1168727</v>
      </c>
      <c r="F69" s="286">
        <f t="shared" si="8"/>
        <v>20</v>
      </c>
      <c r="G69" s="286">
        <f t="shared" si="8"/>
        <v>56</v>
      </c>
      <c r="H69" s="286">
        <f t="shared" si="8"/>
        <v>456271</v>
      </c>
      <c r="I69" s="286">
        <f t="shared" si="8"/>
        <v>167</v>
      </c>
      <c r="J69" s="286">
        <f t="shared" si="8"/>
        <v>536</v>
      </c>
      <c r="K69" s="286">
        <f t="shared" si="8"/>
        <v>712456</v>
      </c>
      <c r="L69" s="40"/>
      <c r="M69" s="472" t="s">
        <v>300</v>
      </c>
      <c r="N69" s="473"/>
      <c r="O69" s="127">
        <v>552455</v>
      </c>
      <c r="P69" s="44">
        <v>638083</v>
      </c>
      <c r="Q69" s="46">
        <v>6.1</v>
      </c>
      <c r="R69" s="46">
        <v>5.9</v>
      </c>
      <c r="S69" s="48">
        <v>15.5</v>
      </c>
    </row>
    <row r="70" spans="1:19" ht="15" customHeight="1">
      <c r="A70" s="12"/>
      <c r="B70" s="131" t="s">
        <v>121</v>
      </c>
      <c r="C70" s="251">
        <v>187</v>
      </c>
      <c r="D70" s="251">
        <v>592</v>
      </c>
      <c r="E70" s="251">
        <v>1168727</v>
      </c>
      <c r="F70" s="132">
        <v>20</v>
      </c>
      <c r="G70" s="132">
        <v>56</v>
      </c>
      <c r="H70" s="132">
        <v>456271</v>
      </c>
      <c r="I70" s="132">
        <v>167</v>
      </c>
      <c r="J70" s="132">
        <v>536</v>
      </c>
      <c r="K70" s="132">
        <v>712456</v>
      </c>
      <c r="L70" s="40"/>
      <c r="M70" s="128"/>
      <c r="N70" s="43"/>
      <c r="O70" s="45"/>
      <c r="P70" s="45"/>
      <c r="Q70" s="47"/>
      <c r="R70" s="47"/>
      <c r="S70" s="49"/>
    </row>
    <row r="71" spans="1:13" ht="15" customHeight="1">
      <c r="A71" s="19" t="s">
        <v>403</v>
      </c>
      <c r="L71" s="40"/>
      <c r="M71" s="19" t="s">
        <v>506</v>
      </c>
    </row>
    <row r="72" spans="1:13" ht="15" customHeight="1">
      <c r="A72" s="19" t="s">
        <v>302</v>
      </c>
      <c r="M72" s="19" t="s">
        <v>302</v>
      </c>
    </row>
    <row r="73" ht="15" customHeight="1"/>
  </sheetData>
  <sheetProtection/>
  <mergeCells count="81">
    <mergeCell ref="A3:K3"/>
    <mergeCell ref="S5:S7"/>
    <mergeCell ref="C6:C7"/>
    <mergeCell ref="F6:F7"/>
    <mergeCell ref="G6:G7"/>
    <mergeCell ref="Q6:Q7"/>
    <mergeCell ref="R6:R7"/>
    <mergeCell ref="P6:P7"/>
    <mergeCell ref="M3:S3"/>
    <mergeCell ref="O5:P5"/>
    <mergeCell ref="A2:K2"/>
    <mergeCell ref="O2:S2"/>
    <mergeCell ref="A5:B7"/>
    <mergeCell ref="C5:E5"/>
    <mergeCell ref="F5:H5"/>
    <mergeCell ref="I5:K5"/>
    <mergeCell ref="K6:K7"/>
    <mergeCell ref="M5:N7"/>
    <mergeCell ref="J6:J7"/>
    <mergeCell ref="I6:I7"/>
    <mergeCell ref="A8:B8"/>
    <mergeCell ref="A13:B13"/>
    <mergeCell ref="A14:B14"/>
    <mergeCell ref="H6:H7"/>
    <mergeCell ref="A10:B10"/>
    <mergeCell ref="A12:B12"/>
    <mergeCell ref="D6:D7"/>
    <mergeCell ref="E6:E7"/>
    <mergeCell ref="M69:N69"/>
    <mergeCell ref="A15:B15"/>
    <mergeCell ref="A16:B16"/>
    <mergeCell ref="M66:N66"/>
    <mergeCell ref="M67:N67"/>
    <mergeCell ref="A17:B17"/>
    <mergeCell ref="A18:B18"/>
    <mergeCell ref="M59:N59"/>
    <mergeCell ref="M61:N61"/>
    <mergeCell ref="A19:B19"/>
    <mergeCell ref="A20:B20"/>
    <mergeCell ref="Q55:R55"/>
    <mergeCell ref="S55:S57"/>
    <mergeCell ref="Q56:Q57"/>
    <mergeCell ref="R56:R57"/>
    <mergeCell ref="A21:B21"/>
    <mergeCell ref="A23:B23"/>
    <mergeCell ref="M55:N57"/>
    <mergeCell ref="O55:P55"/>
    <mergeCell ref="O56:O57"/>
    <mergeCell ref="S30:S32"/>
    <mergeCell ref="A42:B42"/>
    <mergeCell ref="A49:B49"/>
    <mergeCell ref="O30:P30"/>
    <mergeCell ref="Q30:R30"/>
    <mergeCell ref="Q31:Q32"/>
    <mergeCell ref="R31:R32"/>
    <mergeCell ref="M19:N19"/>
    <mergeCell ref="A69:B69"/>
    <mergeCell ref="A55:B55"/>
    <mergeCell ref="A63:B63"/>
    <mergeCell ref="M30:N32"/>
    <mergeCell ref="M34:N34"/>
    <mergeCell ref="M68:N68"/>
    <mergeCell ref="A32:B32"/>
    <mergeCell ref="M44:N44"/>
    <mergeCell ref="M53:S53"/>
    <mergeCell ref="P56:P57"/>
    <mergeCell ref="A26:B26"/>
    <mergeCell ref="M36:N36"/>
    <mergeCell ref="M41:N41"/>
    <mergeCell ref="M42:N42"/>
    <mergeCell ref="M43:N43"/>
    <mergeCell ref="Q5:R5"/>
    <mergeCell ref="O6:O7"/>
    <mergeCell ref="M17:N17"/>
    <mergeCell ref="M18:N18"/>
    <mergeCell ref="M28:S28"/>
    <mergeCell ref="O31:O32"/>
    <mergeCell ref="P31:P32"/>
    <mergeCell ref="M9:N9"/>
    <mergeCell ref="M11:N11"/>
    <mergeCell ref="M16:N1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0"/>
  <sheetViews>
    <sheetView tabSelected="1" view="pageBreakPreview" zoomScale="60" zoomScaleNormal="75" zoomScalePageLayoutView="0" workbookViewId="0" topLeftCell="H1">
      <selection activeCell="L1" sqref="L1"/>
    </sheetView>
  </sheetViews>
  <sheetFormatPr defaultColWidth="10.59765625" defaultRowHeight="15"/>
  <cols>
    <col min="1" max="1" width="3.8984375" style="72" customWidth="1"/>
    <col min="2" max="2" width="10.59765625" style="72" customWidth="1"/>
    <col min="3" max="3" width="11.69921875" style="72" customWidth="1"/>
    <col min="4" max="4" width="10.59765625" style="72" customWidth="1"/>
    <col min="5" max="5" width="13.69921875" style="72" customWidth="1"/>
    <col min="6" max="6" width="10.59765625" style="72" customWidth="1"/>
    <col min="7" max="7" width="15" style="72" customWidth="1"/>
    <col min="8" max="8" width="13.8984375" style="72" customWidth="1"/>
    <col min="9" max="10" width="10.59765625" style="72" customWidth="1"/>
    <col min="11" max="11" width="11.59765625" style="22" customWidth="1"/>
    <col min="12" max="13" width="10.59765625" style="22" customWidth="1"/>
    <col min="14" max="14" width="13.09765625" style="22" customWidth="1"/>
    <col min="15" max="16" width="10.59765625" style="72" customWidth="1"/>
    <col min="17" max="17" width="12.5" style="72" customWidth="1"/>
    <col min="18" max="19" width="10.59765625" style="72" customWidth="1"/>
    <col min="20" max="20" width="13.59765625" style="72" customWidth="1"/>
    <col min="21" max="16384" width="10.59765625" style="72" customWidth="1"/>
  </cols>
  <sheetData>
    <row r="1" spans="1:20" s="61" customFormat="1" ht="14.25">
      <c r="A1" s="13" t="s">
        <v>381</v>
      </c>
      <c r="K1" s="133"/>
      <c r="L1" s="133"/>
      <c r="M1" s="133"/>
      <c r="N1" s="133"/>
      <c r="T1" s="63" t="s">
        <v>382</v>
      </c>
    </row>
    <row r="3" spans="1:20" s="61" customFormat="1" ht="14.25">
      <c r="A3" s="500" t="s">
        <v>478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500"/>
      <c r="S3" s="500"/>
      <c r="T3" s="500"/>
    </row>
    <row r="4" spans="1:20" s="61" customFormat="1" ht="15" thickBot="1">
      <c r="A4" s="134"/>
      <c r="B4" s="135"/>
      <c r="C4" s="134"/>
      <c r="D4" s="135"/>
      <c r="E4" s="135"/>
      <c r="F4" s="134"/>
      <c r="G4" s="135"/>
      <c r="H4" s="135"/>
      <c r="I4" s="134"/>
      <c r="J4" s="135"/>
      <c r="K4" s="135"/>
      <c r="L4" s="134"/>
      <c r="M4" s="135"/>
      <c r="N4" s="135"/>
      <c r="O4" s="134"/>
      <c r="P4" s="135"/>
      <c r="Q4" s="135"/>
      <c r="R4" s="134"/>
      <c r="S4" s="135"/>
      <c r="T4" s="136" t="s">
        <v>366</v>
      </c>
    </row>
    <row r="5" spans="1:20" s="61" customFormat="1" ht="20.25" customHeight="1">
      <c r="A5" s="512" t="s">
        <v>63</v>
      </c>
      <c r="B5" s="513"/>
      <c r="C5" s="503" t="s">
        <v>64</v>
      </c>
      <c r="D5" s="504"/>
      <c r="E5" s="505"/>
      <c r="F5" s="503" t="s">
        <v>292</v>
      </c>
      <c r="G5" s="504"/>
      <c r="H5" s="505"/>
      <c r="I5" s="503" t="s">
        <v>297</v>
      </c>
      <c r="J5" s="504"/>
      <c r="K5" s="504"/>
      <c r="L5" s="503" t="s">
        <v>510</v>
      </c>
      <c r="M5" s="504"/>
      <c r="N5" s="504"/>
      <c r="O5" s="503" t="s">
        <v>299</v>
      </c>
      <c r="P5" s="504"/>
      <c r="Q5" s="504"/>
      <c r="R5" s="503" t="s">
        <v>300</v>
      </c>
      <c r="S5" s="504"/>
      <c r="T5" s="504"/>
    </row>
    <row r="6" spans="1:20" s="61" customFormat="1" ht="14.25" customHeight="1">
      <c r="A6" s="514"/>
      <c r="B6" s="515"/>
      <c r="C6" s="508" t="s">
        <v>511</v>
      </c>
      <c r="D6" s="508" t="s">
        <v>67</v>
      </c>
      <c r="E6" s="506" t="s">
        <v>68</v>
      </c>
      <c r="F6" s="508" t="s">
        <v>511</v>
      </c>
      <c r="G6" s="508" t="s">
        <v>67</v>
      </c>
      <c r="H6" s="506" t="s">
        <v>68</v>
      </c>
      <c r="I6" s="508" t="s">
        <v>511</v>
      </c>
      <c r="J6" s="508" t="s">
        <v>67</v>
      </c>
      <c r="K6" s="510" t="s">
        <v>68</v>
      </c>
      <c r="L6" s="508" t="s">
        <v>511</v>
      </c>
      <c r="M6" s="508" t="s">
        <v>67</v>
      </c>
      <c r="N6" s="510" t="s">
        <v>68</v>
      </c>
      <c r="O6" s="508" t="s">
        <v>511</v>
      </c>
      <c r="P6" s="508" t="s">
        <v>67</v>
      </c>
      <c r="Q6" s="510" t="s">
        <v>68</v>
      </c>
      <c r="R6" s="508" t="s">
        <v>511</v>
      </c>
      <c r="S6" s="508" t="s">
        <v>67</v>
      </c>
      <c r="T6" s="510" t="s">
        <v>68</v>
      </c>
    </row>
    <row r="7" spans="1:20" s="61" customFormat="1" ht="14.25">
      <c r="A7" s="516"/>
      <c r="B7" s="517"/>
      <c r="C7" s="509"/>
      <c r="D7" s="509"/>
      <c r="E7" s="507"/>
      <c r="F7" s="509"/>
      <c r="G7" s="509"/>
      <c r="H7" s="507"/>
      <c r="I7" s="509"/>
      <c r="J7" s="509"/>
      <c r="K7" s="511"/>
      <c r="L7" s="509"/>
      <c r="M7" s="509"/>
      <c r="N7" s="511"/>
      <c r="O7" s="509"/>
      <c r="P7" s="509"/>
      <c r="Q7" s="511"/>
      <c r="R7" s="509"/>
      <c r="S7" s="509"/>
      <c r="T7" s="511"/>
    </row>
    <row r="8" spans="1:20" s="292" customFormat="1" ht="14.25">
      <c r="A8" s="488" t="s">
        <v>70</v>
      </c>
      <c r="B8" s="489"/>
      <c r="C8" s="274">
        <f>SUM(C10,C21)</f>
        <v>4557</v>
      </c>
      <c r="D8" s="214">
        <f>SUM(D10,D21)</f>
        <v>19150</v>
      </c>
      <c r="E8" s="214">
        <f aca="true" t="shared" si="0" ref="E8:T8">SUM(E10,E21)</f>
        <v>10729578</v>
      </c>
      <c r="F8" s="214">
        <f t="shared" si="0"/>
        <v>2086</v>
      </c>
      <c r="G8" s="214">
        <f t="shared" si="0"/>
        <v>11164</v>
      </c>
      <c r="H8" s="214">
        <f t="shared" si="0"/>
        <v>6401083</v>
      </c>
      <c r="I8" s="214">
        <f t="shared" si="0"/>
        <v>388</v>
      </c>
      <c r="J8" s="214">
        <f t="shared" si="0"/>
        <v>1606</v>
      </c>
      <c r="K8" s="214">
        <f t="shared" si="0"/>
        <v>815533</v>
      </c>
      <c r="L8" s="368">
        <f t="shared" si="0"/>
        <v>471</v>
      </c>
      <c r="M8" s="214">
        <f t="shared" si="0"/>
        <v>1741</v>
      </c>
      <c r="N8" s="214">
        <f t="shared" si="0"/>
        <v>1585230</v>
      </c>
      <c r="O8" s="214">
        <f t="shared" si="0"/>
        <v>1313</v>
      </c>
      <c r="P8" s="214">
        <f t="shared" si="0"/>
        <v>3271</v>
      </c>
      <c r="Q8" s="214">
        <f t="shared" si="0"/>
        <v>1289649</v>
      </c>
      <c r="R8" s="214">
        <f t="shared" si="0"/>
        <v>299</v>
      </c>
      <c r="S8" s="214">
        <f t="shared" si="0"/>
        <v>1368</v>
      </c>
      <c r="T8" s="274">
        <f t="shared" si="0"/>
        <v>638083</v>
      </c>
    </row>
    <row r="9" spans="1:20" ht="14.25">
      <c r="A9" s="215"/>
      <c r="B9" s="216"/>
      <c r="C9" s="214"/>
      <c r="D9" s="214"/>
      <c r="E9" s="214"/>
      <c r="F9" s="214"/>
      <c r="G9" s="214"/>
      <c r="H9" s="214"/>
      <c r="I9" s="214"/>
      <c r="J9" s="214"/>
      <c r="K9" s="214"/>
      <c r="L9" s="368"/>
      <c r="M9" s="214"/>
      <c r="N9" s="214"/>
      <c r="O9" s="214"/>
      <c r="P9" s="214"/>
      <c r="Q9" s="214"/>
      <c r="R9" s="214"/>
      <c r="S9" s="214"/>
      <c r="T9" s="274"/>
    </row>
    <row r="10" spans="1:20" ht="14.25">
      <c r="A10" s="397" t="s">
        <v>71</v>
      </c>
      <c r="B10" s="464"/>
      <c r="C10" s="214">
        <f aca="true" t="shared" si="1" ref="C10:I10">SUM(C12:C19)</f>
        <v>3579</v>
      </c>
      <c r="D10" s="214">
        <f t="shared" si="1"/>
        <v>15589</v>
      </c>
      <c r="E10" s="214">
        <f t="shared" si="1"/>
        <v>8702726</v>
      </c>
      <c r="F10" s="214">
        <f t="shared" si="1"/>
        <v>1612</v>
      </c>
      <c r="G10" s="214">
        <f t="shared" si="1"/>
        <v>9122</v>
      </c>
      <c r="H10" s="214">
        <f t="shared" si="1"/>
        <v>5212710</v>
      </c>
      <c r="I10" s="214">
        <f t="shared" si="1"/>
        <v>318</v>
      </c>
      <c r="J10" s="214">
        <v>1365</v>
      </c>
      <c r="K10" s="214">
        <v>684872</v>
      </c>
      <c r="L10" s="368">
        <f aca="true" t="shared" si="2" ref="L10:R10">SUM(L12:L19)</f>
        <v>351</v>
      </c>
      <c r="M10" s="214">
        <f t="shared" si="2"/>
        <v>1384</v>
      </c>
      <c r="N10" s="214">
        <f t="shared" si="2"/>
        <v>1249447</v>
      </c>
      <c r="O10" s="214">
        <f t="shared" si="2"/>
        <v>1075</v>
      </c>
      <c r="P10" s="214">
        <f t="shared" si="2"/>
        <v>2681</v>
      </c>
      <c r="Q10" s="214">
        <f t="shared" si="2"/>
        <v>1088428</v>
      </c>
      <c r="R10" s="214">
        <f t="shared" si="2"/>
        <v>223</v>
      </c>
      <c r="S10" s="214">
        <v>1037</v>
      </c>
      <c r="T10" s="274">
        <v>467269</v>
      </c>
    </row>
    <row r="11" spans="1:20" ht="14.25">
      <c r="A11" s="218"/>
      <c r="B11" s="219"/>
      <c r="C11" s="220"/>
      <c r="D11" s="220"/>
      <c r="E11" s="220"/>
      <c r="F11" s="220"/>
      <c r="G11" s="220"/>
      <c r="H11" s="220"/>
      <c r="I11" s="220"/>
      <c r="J11" s="220"/>
      <c r="K11" s="220"/>
      <c r="L11" s="221"/>
      <c r="M11" s="220"/>
      <c r="N11" s="220"/>
      <c r="O11" s="220"/>
      <c r="P11" s="220"/>
      <c r="Q11" s="220"/>
      <c r="R11" s="220"/>
      <c r="S11" s="220"/>
      <c r="T11" s="222"/>
    </row>
    <row r="12" spans="1:20" ht="14.25">
      <c r="A12" s="501" t="s">
        <v>73</v>
      </c>
      <c r="B12" s="502"/>
      <c r="C12" s="220">
        <v>2251</v>
      </c>
      <c r="D12" s="220">
        <v>10507</v>
      </c>
      <c r="E12" s="220">
        <v>5840956</v>
      </c>
      <c r="F12" s="220">
        <v>1006</v>
      </c>
      <c r="G12" s="220">
        <v>6043</v>
      </c>
      <c r="H12" s="220">
        <v>3427659</v>
      </c>
      <c r="I12" s="220">
        <v>204</v>
      </c>
      <c r="J12" s="220">
        <v>941</v>
      </c>
      <c r="K12" s="220">
        <v>486279</v>
      </c>
      <c r="L12" s="221">
        <v>216</v>
      </c>
      <c r="M12" s="220">
        <v>974</v>
      </c>
      <c r="N12" s="220">
        <v>877774</v>
      </c>
      <c r="O12" s="220">
        <v>690</v>
      </c>
      <c r="P12" s="220">
        <v>1857</v>
      </c>
      <c r="Q12" s="220">
        <v>741263</v>
      </c>
      <c r="R12" s="220">
        <v>135</v>
      </c>
      <c r="S12" s="220">
        <v>692</v>
      </c>
      <c r="T12" s="222">
        <v>307981</v>
      </c>
    </row>
    <row r="13" spans="1:20" ht="14.25">
      <c r="A13" s="501" t="s">
        <v>74</v>
      </c>
      <c r="B13" s="502"/>
      <c r="C13" s="220">
        <v>223</v>
      </c>
      <c r="D13" s="220">
        <v>736</v>
      </c>
      <c r="E13" s="220">
        <v>434526</v>
      </c>
      <c r="F13" s="220">
        <v>119</v>
      </c>
      <c r="G13" s="220">
        <v>476</v>
      </c>
      <c r="H13" s="220">
        <v>271952</v>
      </c>
      <c r="I13" s="220">
        <v>11</v>
      </c>
      <c r="J13" s="220">
        <v>31</v>
      </c>
      <c r="K13" s="220">
        <v>16740</v>
      </c>
      <c r="L13" s="221">
        <v>32</v>
      </c>
      <c r="M13" s="220">
        <v>84</v>
      </c>
      <c r="N13" s="220">
        <v>79634</v>
      </c>
      <c r="O13" s="220">
        <v>48</v>
      </c>
      <c r="P13" s="220">
        <v>94</v>
      </c>
      <c r="Q13" s="220">
        <v>38126</v>
      </c>
      <c r="R13" s="220">
        <v>13</v>
      </c>
      <c r="S13" s="220">
        <v>51</v>
      </c>
      <c r="T13" s="222">
        <v>28074</v>
      </c>
    </row>
    <row r="14" spans="1:20" ht="14.25">
      <c r="A14" s="501" t="s">
        <v>75</v>
      </c>
      <c r="B14" s="502"/>
      <c r="C14" s="220">
        <v>401</v>
      </c>
      <c r="D14" s="220">
        <v>1753</v>
      </c>
      <c r="E14" s="220">
        <v>973431</v>
      </c>
      <c r="F14" s="220">
        <v>187</v>
      </c>
      <c r="G14" s="220">
        <v>957</v>
      </c>
      <c r="H14" s="220">
        <v>532272</v>
      </c>
      <c r="I14" s="220">
        <v>46</v>
      </c>
      <c r="J14" s="220">
        <v>202</v>
      </c>
      <c r="K14" s="220">
        <v>100791</v>
      </c>
      <c r="L14" s="221">
        <v>37</v>
      </c>
      <c r="M14" s="220">
        <v>143</v>
      </c>
      <c r="N14" s="220">
        <v>135011</v>
      </c>
      <c r="O14" s="220">
        <v>95</v>
      </c>
      <c r="P14" s="220">
        <v>236</v>
      </c>
      <c r="Q14" s="220">
        <v>113656</v>
      </c>
      <c r="R14" s="220">
        <v>36</v>
      </c>
      <c r="S14" s="220">
        <v>215</v>
      </c>
      <c r="T14" s="222">
        <v>91701</v>
      </c>
    </row>
    <row r="15" spans="1:20" ht="14.25">
      <c r="A15" s="501" t="s">
        <v>76</v>
      </c>
      <c r="B15" s="502"/>
      <c r="C15" s="220">
        <v>96</v>
      </c>
      <c r="D15" s="220">
        <v>312</v>
      </c>
      <c r="E15" s="220">
        <v>179435</v>
      </c>
      <c r="F15" s="220">
        <v>45</v>
      </c>
      <c r="G15" s="220">
        <v>203</v>
      </c>
      <c r="H15" s="220">
        <v>129844</v>
      </c>
      <c r="I15" s="220">
        <v>4</v>
      </c>
      <c r="J15" s="220">
        <v>17</v>
      </c>
      <c r="K15" s="220">
        <v>6420</v>
      </c>
      <c r="L15" s="221">
        <v>10</v>
      </c>
      <c r="M15" s="220">
        <v>22</v>
      </c>
      <c r="N15" s="220">
        <v>17621</v>
      </c>
      <c r="O15" s="220">
        <v>31</v>
      </c>
      <c r="P15" s="220">
        <v>61</v>
      </c>
      <c r="Q15" s="220">
        <v>21499</v>
      </c>
      <c r="R15" s="220">
        <v>6</v>
      </c>
      <c r="S15" s="220">
        <v>9</v>
      </c>
      <c r="T15" s="222">
        <v>4051</v>
      </c>
    </row>
    <row r="16" spans="1:20" ht="14.25">
      <c r="A16" s="501" t="s">
        <v>77</v>
      </c>
      <c r="B16" s="502"/>
      <c r="C16" s="220">
        <v>67</v>
      </c>
      <c r="D16" s="220">
        <v>166</v>
      </c>
      <c r="E16" s="220">
        <v>81165</v>
      </c>
      <c r="F16" s="220">
        <v>38</v>
      </c>
      <c r="G16" s="220">
        <v>113</v>
      </c>
      <c r="H16" s="220">
        <v>55158</v>
      </c>
      <c r="I16" s="220">
        <v>6</v>
      </c>
      <c r="J16" s="220" t="s">
        <v>499</v>
      </c>
      <c r="K16" s="220" t="s">
        <v>499</v>
      </c>
      <c r="L16" s="221">
        <v>10</v>
      </c>
      <c r="M16" s="220">
        <v>19</v>
      </c>
      <c r="N16" s="220">
        <v>16050</v>
      </c>
      <c r="O16" s="220">
        <v>11</v>
      </c>
      <c r="P16" s="220">
        <v>15</v>
      </c>
      <c r="Q16" s="220">
        <v>4290</v>
      </c>
      <c r="R16" s="220">
        <v>2</v>
      </c>
      <c r="S16" s="220" t="s">
        <v>499</v>
      </c>
      <c r="T16" s="222" t="s">
        <v>499</v>
      </c>
    </row>
    <row r="17" spans="1:20" ht="14.25">
      <c r="A17" s="501" t="s">
        <v>78</v>
      </c>
      <c r="B17" s="502"/>
      <c r="C17" s="220">
        <v>309</v>
      </c>
      <c r="D17" s="220">
        <v>1099</v>
      </c>
      <c r="E17" s="220">
        <v>638632</v>
      </c>
      <c r="F17" s="220">
        <v>114</v>
      </c>
      <c r="G17" s="220">
        <v>663</v>
      </c>
      <c r="H17" s="220">
        <v>427225</v>
      </c>
      <c r="I17" s="220">
        <v>19</v>
      </c>
      <c r="J17" s="220">
        <v>59</v>
      </c>
      <c r="K17" s="220">
        <v>27120</v>
      </c>
      <c r="L17" s="221">
        <v>18</v>
      </c>
      <c r="M17" s="220">
        <v>55</v>
      </c>
      <c r="N17" s="220">
        <v>50455</v>
      </c>
      <c r="O17" s="220">
        <v>141</v>
      </c>
      <c r="P17" s="220">
        <v>297</v>
      </c>
      <c r="Q17" s="220">
        <v>117315</v>
      </c>
      <c r="R17" s="220">
        <v>17</v>
      </c>
      <c r="S17" s="220">
        <v>25</v>
      </c>
      <c r="T17" s="222">
        <v>16517</v>
      </c>
    </row>
    <row r="18" spans="1:20" ht="14.25">
      <c r="A18" s="501" t="s">
        <v>79</v>
      </c>
      <c r="B18" s="502"/>
      <c r="C18" s="220">
        <v>110</v>
      </c>
      <c r="D18" s="220">
        <v>343</v>
      </c>
      <c r="E18" s="220">
        <v>208071</v>
      </c>
      <c r="F18" s="220">
        <v>54</v>
      </c>
      <c r="G18" s="220">
        <v>206</v>
      </c>
      <c r="H18" s="220">
        <v>124484</v>
      </c>
      <c r="I18" s="220">
        <v>8</v>
      </c>
      <c r="J18" s="220">
        <v>23</v>
      </c>
      <c r="K18" s="220">
        <v>10104</v>
      </c>
      <c r="L18" s="221">
        <v>14</v>
      </c>
      <c r="M18" s="220">
        <v>47</v>
      </c>
      <c r="N18" s="220">
        <v>45192</v>
      </c>
      <c r="O18" s="220">
        <v>25</v>
      </c>
      <c r="P18" s="220">
        <v>42</v>
      </c>
      <c r="Q18" s="220">
        <v>17992</v>
      </c>
      <c r="R18" s="220">
        <v>9</v>
      </c>
      <c r="S18" s="220">
        <v>25</v>
      </c>
      <c r="T18" s="222">
        <v>10299</v>
      </c>
    </row>
    <row r="19" spans="1:20" ht="14.25">
      <c r="A19" s="501" t="s">
        <v>80</v>
      </c>
      <c r="B19" s="502"/>
      <c r="C19" s="220">
        <v>122</v>
      </c>
      <c r="D19" s="220">
        <v>673</v>
      </c>
      <c r="E19" s="220">
        <v>346510</v>
      </c>
      <c r="F19" s="220">
        <v>49</v>
      </c>
      <c r="G19" s="220">
        <v>461</v>
      </c>
      <c r="H19" s="220">
        <v>244116</v>
      </c>
      <c r="I19" s="220">
        <v>20</v>
      </c>
      <c r="J19" s="220" t="s">
        <v>499</v>
      </c>
      <c r="K19" s="220" t="s">
        <v>499</v>
      </c>
      <c r="L19" s="221">
        <v>14</v>
      </c>
      <c r="M19" s="220">
        <v>40</v>
      </c>
      <c r="N19" s="220">
        <v>27710</v>
      </c>
      <c r="O19" s="220">
        <v>34</v>
      </c>
      <c r="P19" s="220">
        <v>79</v>
      </c>
      <c r="Q19" s="220">
        <v>34287</v>
      </c>
      <c r="R19" s="220">
        <v>5</v>
      </c>
      <c r="S19" s="220" t="s">
        <v>499</v>
      </c>
      <c r="T19" s="222" t="s">
        <v>499</v>
      </c>
    </row>
    <row r="20" spans="1:20" ht="14.25">
      <c r="A20" s="397"/>
      <c r="B20" s="464"/>
      <c r="C20" s="220"/>
      <c r="D20" s="220"/>
      <c r="E20" s="220"/>
      <c r="F20" s="220"/>
      <c r="G20" s="220"/>
      <c r="H20" s="220"/>
      <c r="I20" s="220"/>
      <c r="J20" s="220"/>
      <c r="K20" s="220"/>
      <c r="L20" s="221"/>
      <c r="M20" s="220"/>
      <c r="N20" s="220"/>
      <c r="O20" s="220"/>
      <c r="P20" s="220"/>
      <c r="Q20" s="220"/>
      <c r="R20" s="220"/>
      <c r="S20" s="220"/>
      <c r="T20" s="222"/>
    </row>
    <row r="21" spans="1:20" ht="14.25">
      <c r="A21" s="397" t="s">
        <v>512</v>
      </c>
      <c r="B21" s="464"/>
      <c r="C21" s="214">
        <f>SUM(C23:C55)</f>
        <v>978</v>
      </c>
      <c r="D21" s="214">
        <v>3561</v>
      </c>
      <c r="E21" s="214">
        <v>2026852</v>
      </c>
      <c r="F21" s="214">
        <f>SUM(F23:F55)</f>
        <v>474</v>
      </c>
      <c r="G21" s="214">
        <v>2042</v>
      </c>
      <c r="H21" s="214">
        <v>1188373</v>
      </c>
      <c r="I21" s="214">
        <f>SUM(I23:I55)</f>
        <v>70</v>
      </c>
      <c r="J21" s="214">
        <v>241</v>
      </c>
      <c r="K21" s="214">
        <v>130661</v>
      </c>
      <c r="L21" s="368">
        <f>SUM(L23:L55)</f>
        <v>120</v>
      </c>
      <c r="M21" s="214">
        <v>357</v>
      </c>
      <c r="N21" s="214">
        <v>335783</v>
      </c>
      <c r="O21" s="214">
        <f>SUM(O23:O55)</f>
        <v>238</v>
      </c>
      <c r="P21" s="214">
        <v>590</v>
      </c>
      <c r="Q21" s="214">
        <v>201221</v>
      </c>
      <c r="R21" s="214">
        <f>SUM(R23:R55)</f>
        <v>76</v>
      </c>
      <c r="S21" s="214">
        <v>331</v>
      </c>
      <c r="T21" s="274">
        <v>170814</v>
      </c>
    </row>
    <row r="22" spans="1:20" ht="14.25">
      <c r="A22" s="218"/>
      <c r="B22" s="219"/>
      <c r="C22" s="220"/>
      <c r="D22" s="220"/>
      <c r="E22" s="220"/>
      <c r="F22" s="220"/>
      <c r="G22" s="220"/>
      <c r="H22" s="220"/>
      <c r="I22" s="222"/>
      <c r="J22" s="220"/>
      <c r="K22" s="220"/>
      <c r="L22" s="221"/>
      <c r="M22" s="220"/>
      <c r="N22" s="220"/>
      <c r="O22" s="220"/>
      <c r="P22" s="220"/>
      <c r="Q22" s="220"/>
      <c r="R22" s="220"/>
      <c r="S22" s="220"/>
      <c r="T22" s="222"/>
    </row>
    <row r="23" spans="1:20" ht="14.25">
      <c r="A23" s="217"/>
      <c r="B23" s="224" t="s">
        <v>82</v>
      </c>
      <c r="C23" s="220">
        <v>61</v>
      </c>
      <c r="D23" s="220">
        <v>150</v>
      </c>
      <c r="E23" s="220">
        <v>74455</v>
      </c>
      <c r="F23" s="220">
        <v>29</v>
      </c>
      <c r="G23" s="220">
        <v>79</v>
      </c>
      <c r="H23" s="220">
        <v>45067</v>
      </c>
      <c r="I23" s="220">
        <v>3</v>
      </c>
      <c r="J23" s="220">
        <v>9</v>
      </c>
      <c r="K23" s="220">
        <v>2380</v>
      </c>
      <c r="L23" s="221">
        <v>4</v>
      </c>
      <c r="M23" s="220">
        <v>10</v>
      </c>
      <c r="N23" s="220">
        <v>5960</v>
      </c>
      <c r="O23" s="220">
        <v>21</v>
      </c>
      <c r="P23" s="220">
        <v>43</v>
      </c>
      <c r="Q23" s="220">
        <v>14848</v>
      </c>
      <c r="R23" s="220">
        <v>4</v>
      </c>
      <c r="S23" s="220">
        <v>9</v>
      </c>
      <c r="T23" s="222">
        <v>6200</v>
      </c>
    </row>
    <row r="24" spans="1:20" ht="14.25">
      <c r="A24" s="11"/>
      <c r="B24" s="224" t="s">
        <v>84</v>
      </c>
      <c r="C24" s="225">
        <v>43</v>
      </c>
      <c r="D24" s="225">
        <v>128</v>
      </c>
      <c r="E24" s="225">
        <v>67167</v>
      </c>
      <c r="F24" s="221">
        <v>19</v>
      </c>
      <c r="G24" s="221">
        <v>69</v>
      </c>
      <c r="H24" s="221">
        <v>37051</v>
      </c>
      <c r="I24" s="220">
        <v>2</v>
      </c>
      <c r="J24" s="221" t="s">
        <v>499</v>
      </c>
      <c r="K24" s="221" t="s">
        <v>499</v>
      </c>
      <c r="L24" s="221">
        <v>8</v>
      </c>
      <c r="M24" s="225">
        <v>25</v>
      </c>
      <c r="N24" s="225">
        <v>17839</v>
      </c>
      <c r="O24" s="226">
        <v>13</v>
      </c>
      <c r="P24" s="225">
        <v>27</v>
      </c>
      <c r="Q24" s="225">
        <v>7973</v>
      </c>
      <c r="R24" s="225">
        <v>1</v>
      </c>
      <c r="S24" s="225" t="s">
        <v>499</v>
      </c>
      <c r="T24" s="222" t="s">
        <v>499</v>
      </c>
    </row>
    <row r="25" spans="1:20" ht="14.25">
      <c r="A25" s="11"/>
      <c r="B25" s="224" t="s">
        <v>85</v>
      </c>
      <c r="C25" s="225">
        <v>45</v>
      </c>
      <c r="D25" s="225">
        <v>157</v>
      </c>
      <c r="E25" s="225">
        <v>123037</v>
      </c>
      <c r="F25" s="225">
        <v>15</v>
      </c>
      <c r="G25" s="225">
        <v>83</v>
      </c>
      <c r="H25" s="225">
        <v>56264</v>
      </c>
      <c r="I25" s="221">
        <v>6</v>
      </c>
      <c r="J25" s="225">
        <v>21</v>
      </c>
      <c r="K25" s="225">
        <v>22960</v>
      </c>
      <c r="L25" s="221">
        <v>5</v>
      </c>
      <c r="M25" s="225">
        <v>10</v>
      </c>
      <c r="N25" s="226">
        <v>12220</v>
      </c>
      <c r="O25" s="225">
        <v>13</v>
      </c>
      <c r="P25" s="225">
        <v>24</v>
      </c>
      <c r="Q25" s="225">
        <v>10310</v>
      </c>
      <c r="R25" s="225">
        <v>6</v>
      </c>
      <c r="S25" s="225">
        <v>19</v>
      </c>
      <c r="T25" s="222">
        <v>21283</v>
      </c>
    </row>
    <row r="26" spans="1:20" ht="14.25">
      <c r="A26" s="217"/>
      <c r="B26" s="224" t="s">
        <v>86</v>
      </c>
      <c r="C26" s="220">
        <v>30</v>
      </c>
      <c r="D26" s="220">
        <v>125</v>
      </c>
      <c r="E26" s="220">
        <v>56655</v>
      </c>
      <c r="F26" s="220">
        <v>13</v>
      </c>
      <c r="G26" s="220">
        <v>77</v>
      </c>
      <c r="H26" s="220">
        <v>42240</v>
      </c>
      <c r="I26" s="225">
        <v>1</v>
      </c>
      <c r="J26" s="220" t="s">
        <v>499</v>
      </c>
      <c r="K26" s="220" t="s">
        <v>499</v>
      </c>
      <c r="L26" s="221">
        <v>2</v>
      </c>
      <c r="M26" s="220" t="s">
        <v>499</v>
      </c>
      <c r="N26" s="226" t="s">
        <v>499</v>
      </c>
      <c r="O26" s="225">
        <v>11</v>
      </c>
      <c r="P26" s="225">
        <v>33</v>
      </c>
      <c r="Q26" s="225">
        <v>9690</v>
      </c>
      <c r="R26" s="225">
        <v>3</v>
      </c>
      <c r="S26" s="225">
        <v>8</v>
      </c>
      <c r="T26" s="222">
        <v>2025</v>
      </c>
    </row>
    <row r="27" spans="1:20" ht="14.25">
      <c r="A27" s="11"/>
      <c r="B27" s="224" t="s">
        <v>87</v>
      </c>
      <c r="C27" s="225">
        <v>9</v>
      </c>
      <c r="D27" s="225">
        <v>28</v>
      </c>
      <c r="E27" s="225">
        <v>12667</v>
      </c>
      <c r="F27" s="221">
        <v>6</v>
      </c>
      <c r="G27" s="221">
        <v>22</v>
      </c>
      <c r="H27" s="221">
        <v>10857</v>
      </c>
      <c r="I27" s="220" t="s">
        <v>530</v>
      </c>
      <c r="J27" s="220" t="s">
        <v>530</v>
      </c>
      <c r="K27" s="220" t="s">
        <v>530</v>
      </c>
      <c r="L27" s="221">
        <v>1</v>
      </c>
      <c r="M27" s="225" t="s">
        <v>499</v>
      </c>
      <c r="N27" s="226" t="s">
        <v>499</v>
      </c>
      <c r="O27" s="226">
        <v>2</v>
      </c>
      <c r="P27" s="226" t="s">
        <v>499</v>
      </c>
      <c r="Q27" s="226" t="s">
        <v>499</v>
      </c>
      <c r="R27" s="220" t="s">
        <v>530</v>
      </c>
      <c r="S27" s="220" t="s">
        <v>530</v>
      </c>
      <c r="T27" s="220" t="s">
        <v>530</v>
      </c>
    </row>
    <row r="28" spans="1:20" ht="14.25">
      <c r="A28" s="11"/>
      <c r="B28" s="224" t="s">
        <v>89</v>
      </c>
      <c r="C28" s="225">
        <v>23</v>
      </c>
      <c r="D28" s="225">
        <v>52</v>
      </c>
      <c r="E28" s="225">
        <v>25391</v>
      </c>
      <c r="F28" s="221">
        <v>11</v>
      </c>
      <c r="G28" s="221">
        <v>29</v>
      </c>
      <c r="H28" s="221">
        <v>13990</v>
      </c>
      <c r="I28" s="220" t="s">
        <v>530</v>
      </c>
      <c r="J28" s="220" t="s">
        <v>530</v>
      </c>
      <c r="K28" s="220" t="s">
        <v>530</v>
      </c>
      <c r="L28" s="221">
        <v>5</v>
      </c>
      <c r="M28" s="225" t="s">
        <v>499</v>
      </c>
      <c r="N28" s="226" t="s">
        <v>499</v>
      </c>
      <c r="O28" s="226">
        <v>5</v>
      </c>
      <c r="P28" s="226">
        <v>8</v>
      </c>
      <c r="Q28" s="226">
        <v>2770</v>
      </c>
      <c r="R28" s="226">
        <v>2</v>
      </c>
      <c r="S28" s="225" t="s">
        <v>499</v>
      </c>
      <c r="T28" s="222" t="s">
        <v>499</v>
      </c>
    </row>
    <row r="29" spans="1:20" ht="14.25">
      <c r="A29" s="11"/>
      <c r="B29" s="224" t="s">
        <v>90</v>
      </c>
      <c r="C29" s="225">
        <v>52</v>
      </c>
      <c r="D29" s="225">
        <v>186</v>
      </c>
      <c r="E29" s="225">
        <v>99909</v>
      </c>
      <c r="F29" s="221">
        <v>17</v>
      </c>
      <c r="G29" s="221">
        <v>88</v>
      </c>
      <c r="H29" s="221">
        <v>38728</v>
      </c>
      <c r="I29" s="221">
        <v>9</v>
      </c>
      <c r="J29" s="221">
        <v>30</v>
      </c>
      <c r="K29" s="221">
        <v>12442</v>
      </c>
      <c r="L29" s="221">
        <v>6</v>
      </c>
      <c r="M29" s="225">
        <v>16</v>
      </c>
      <c r="N29" s="220">
        <v>28648</v>
      </c>
      <c r="O29" s="220">
        <v>15</v>
      </c>
      <c r="P29" s="220">
        <v>31</v>
      </c>
      <c r="Q29" s="220">
        <v>10978</v>
      </c>
      <c r="R29" s="220">
        <v>5</v>
      </c>
      <c r="S29" s="220">
        <v>21</v>
      </c>
      <c r="T29" s="222">
        <v>9113</v>
      </c>
    </row>
    <row r="30" spans="1:20" ht="14.25">
      <c r="A30" s="11"/>
      <c r="B30" s="224" t="s">
        <v>91</v>
      </c>
      <c r="C30" s="225">
        <v>177</v>
      </c>
      <c r="D30" s="225">
        <v>1018</v>
      </c>
      <c r="E30" s="225">
        <v>487343</v>
      </c>
      <c r="F30" s="221">
        <v>70</v>
      </c>
      <c r="G30" s="221">
        <v>477</v>
      </c>
      <c r="H30" s="221">
        <v>247271</v>
      </c>
      <c r="I30" s="221">
        <v>16</v>
      </c>
      <c r="J30" s="221">
        <v>87</v>
      </c>
      <c r="K30" s="221">
        <v>47152</v>
      </c>
      <c r="L30" s="221">
        <v>15</v>
      </c>
      <c r="M30" s="225">
        <v>67</v>
      </c>
      <c r="N30" s="220">
        <v>60786</v>
      </c>
      <c r="O30" s="220">
        <v>56</v>
      </c>
      <c r="P30" s="220">
        <v>220</v>
      </c>
      <c r="Q30" s="220">
        <v>68740</v>
      </c>
      <c r="R30" s="220">
        <v>20</v>
      </c>
      <c r="S30" s="220">
        <v>167</v>
      </c>
      <c r="T30" s="222">
        <v>63394</v>
      </c>
    </row>
    <row r="31" spans="1:20" ht="14.25">
      <c r="A31" s="11"/>
      <c r="B31" s="224" t="s">
        <v>92</v>
      </c>
      <c r="C31" s="225">
        <v>5</v>
      </c>
      <c r="D31" s="225">
        <v>10</v>
      </c>
      <c r="E31" s="225">
        <v>7660</v>
      </c>
      <c r="F31" s="225">
        <v>3</v>
      </c>
      <c r="G31" s="225">
        <v>6</v>
      </c>
      <c r="H31" s="225">
        <v>6540</v>
      </c>
      <c r="I31" s="221">
        <v>1</v>
      </c>
      <c r="J31" s="225" t="s">
        <v>499</v>
      </c>
      <c r="K31" s="225" t="s">
        <v>499</v>
      </c>
      <c r="L31" s="220" t="s">
        <v>530</v>
      </c>
      <c r="M31" s="220" t="s">
        <v>530</v>
      </c>
      <c r="N31" s="220" t="s">
        <v>530</v>
      </c>
      <c r="O31" s="220">
        <v>1</v>
      </c>
      <c r="P31" s="220" t="s">
        <v>499</v>
      </c>
      <c r="Q31" s="220" t="s">
        <v>499</v>
      </c>
      <c r="R31" s="220" t="s">
        <v>530</v>
      </c>
      <c r="S31" s="220" t="s">
        <v>530</v>
      </c>
      <c r="T31" s="220" t="s">
        <v>530</v>
      </c>
    </row>
    <row r="32" spans="1:20" ht="14.25">
      <c r="A32" s="217"/>
      <c r="B32" s="224" t="s">
        <v>93</v>
      </c>
      <c r="C32" s="220">
        <v>9</v>
      </c>
      <c r="D32" s="220">
        <v>34</v>
      </c>
      <c r="E32" s="220">
        <v>26181</v>
      </c>
      <c r="F32" s="220">
        <v>9</v>
      </c>
      <c r="G32" s="220">
        <v>34</v>
      </c>
      <c r="H32" s="220">
        <v>26181</v>
      </c>
      <c r="I32" s="220" t="s">
        <v>530</v>
      </c>
      <c r="J32" s="220" t="s">
        <v>530</v>
      </c>
      <c r="K32" s="220" t="s">
        <v>530</v>
      </c>
      <c r="L32" s="220" t="s">
        <v>530</v>
      </c>
      <c r="M32" s="220" t="s">
        <v>530</v>
      </c>
      <c r="N32" s="220" t="s">
        <v>530</v>
      </c>
      <c r="O32" s="220" t="s">
        <v>530</v>
      </c>
      <c r="P32" s="220" t="s">
        <v>530</v>
      </c>
      <c r="Q32" s="220" t="s">
        <v>530</v>
      </c>
      <c r="R32" s="220" t="s">
        <v>530</v>
      </c>
      <c r="S32" s="220" t="s">
        <v>530</v>
      </c>
      <c r="T32" s="220" t="s">
        <v>530</v>
      </c>
    </row>
    <row r="33" spans="1:20" ht="14.25">
      <c r="A33" s="11"/>
      <c r="B33" s="224" t="s">
        <v>94</v>
      </c>
      <c r="C33" s="225">
        <v>2</v>
      </c>
      <c r="D33" s="225" t="s">
        <v>499</v>
      </c>
      <c r="E33" s="225" t="s">
        <v>499</v>
      </c>
      <c r="F33" s="220" t="s">
        <v>530</v>
      </c>
      <c r="G33" s="220" t="s">
        <v>530</v>
      </c>
      <c r="H33" s="220" t="s">
        <v>530</v>
      </c>
      <c r="I33" s="220">
        <v>1</v>
      </c>
      <c r="J33" s="221" t="s">
        <v>499</v>
      </c>
      <c r="K33" s="221" t="s">
        <v>499</v>
      </c>
      <c r="L33" s="220" t="s">
        <v>530</v>
      </c>
      <c r="M33" s="220" t="s">
        <v>530</v>
      </c>
      <c r="N33" s="220" t="s">
        <v>530</v>
      </c>
      <c r="O33" s="220">
        <v>1</v>
      </c>
      <c r="P33" s="220" t="s">
        <v>499</v>
      </c>
      <c r="Q33" s="220" t="s">
        <v>499</v>
      </c>
      <c r="R33" s="220" t="s">
        <v>530</v>
      </c>
      <c r="S33" s="220" t="s">
        <v>530</v>
      </c>
      <c r="T33" s="220" t="s">
        <v>530</v>
      </c>
    </row>
    <row r="34" spans="1:20" ht="14.25">
      <c r="A34" s="11"/>
      <c r="B34" s="224" t="s">
        <v>95</v>
      </c>
      <c r="C34" s="225">
        <v>12</v>
      </c>
      <c r="D34" s="225">
        <v>28</v>
      </c>
      <c r="E34" s="225">
        <v>16212</v>
      </c>
      <c r="F34" s="221">
        <v>9</v>
      </c>
      <c r="G34" s="221">
        <v>22</v>
      </c>
      <c r="H34" s="221">
        <v>12140</v>
      </c>
      <c r="I34" s="221">
        <v>1</v>
      </c>
      <c r="J34" s="221" t="s">
        <v>499</v>
      </c>
      <c r="K34" s="221" t="s">
        <v>499</v>
      </c>
      <c r="L34" s="220" t="s">
        <v>530</v>
      </c>
      <c r="M34" s="220" t="s">
        <v>530</v>
      </c>
      <c r="N34" s="220" t="s">
        <v>530</v>
      </c>
      <c r="O34" s="220">
        <v>2</v>
      </c>
      <c r="P34" s="220" t="s">
        <v>499</v>
      </c>
      <c r="Q34" s="220" t="s">
        <v>499</v>
      </c>
      <c r="R34" s="220" t="s">
        <v>530</v>
      </c>
      <c r="S34" s="220" t="s">
        <v>530</v>
      </c>
      <c r="T34" s="220" t="s">
        <v>530</v>
      </c>
    </row>
    <row r="35" spans="1:20" ht="14.25">
      <c r="A35" s="11"/>
      <c r="B35" s="224" t="s">
        <v>96</v>
      </c>
      <c r="C35" s="225">
        <v>6</v>
      </c>
      <c r="D35" s="225">
        <v>15</v>
      </c>
      <c r="E35" s="225">
        <v>5253</v>
      </c>
      <c r="F35" s="221">
        <v>4</v>
      </c>
      <c r="G35" s="221">
        <v>11</v>
      </c>
      <c r="H35" s="221">
        <v>3740</v>
      </c>
      <c r="I35" s="221">
        <v>1</v>
      </c>
      <c r="J35" s="221" t="s">
        <v>499</v>
      </c>
      <c r="K35" s="221" t="s">
        <v>499</v>
      </c>
      <c r="L35" s="220" t="s">
        <v>530</v>
      </c>
      <c r="M35" s="220" t="s">
        <v>530</v>
      </c>
      <c r="N35" s="220" t="s">
        <v>530</v>
      </c>
      <c r="O35" s="220">
        <v>1</v>
      </c>
      <c r="P35" s="220" t="s">
        <v>499</v>
      </c>
      <c r="Q35" s="220" t="s">
        <v>499</v>
      </c>
      <c r="R35" s="220" t="s">
        <v>530</v>
      </c>
      <c r="S35" s="220" t="s">
        <v>530</v>
      </c>
      <c r="T35" s="220" t="s">
        <v>530</v>
      </c>
    </row>
    <row r="36" spans="1:20" ht="14.25">
      <c r="A36" s="11"/>
      <c r="B36" s="224" t="s">
        <v>98</v>
      </c>
      <c r="C36" s="225">
        <v>57</v>
      </c>
      <c r="D36" s="225">
        <v>185</v>
      </c>
      <c r="E36" s="225">
        <v>105414</v>
      </c>
      <c r="F36" s="221">
        <v>24</v>
      </c>
      <c r="G36" s="221">
        <v>102</v>
      </c>
      <c r="H36" s="221">
        <v>60949</v>
      </c>
      <c r="I36" s="221">
        <v>4</v>
      </c>
      <c r="J36" s="221">
        <v>9</v>
      </c>
      <c r="K36" s="221">
        <v>3670</v>
      </c>
      <c r="L36" s="221">
        <v>10</v>
      </c>
      <c r="M36" s="225">
        <v>29</v>
      </c>
      <c r="N36" s="220">
        <v>23565</v>
      </c>
      <c r="O36" s="220">
        <v>14</v>
      </c>
      <c r="P36" s="220">
        <v>33</v>
      </c>
      <c r="Q36" s="220">
        <v>11120</v>
      </c>
      <c r="R36" s="220">
        <v>5</v>
      </c>
      <c r="S36" s="220">
        <v>12</v>
      </c>
      <c r="T36" s="222">
        <v>6110</v>
      </c>
    </row>
    <row r="37" spans="1:20" ht="14.25">
      <c r="A37" s="11"/>
      <c r="B37" s="224" t="s">
        <v>99</v>
      </c>
      <c r="C37" s="225">
        <v>21</v>
      </c>
      <c r="D37" s="225">
        <v>65</v>
      </c>
      <c r="E37" s="225">
        <v>44120</v>
      </c>
      <c r="F37" s="221">
        <v>12</v>
      </c>
      <c r="G37" s="221">
        <v>48</v>
      </c>
      <c r="H37" s="221">
        <v>33340</v>
      </c>
      <c r="I37" s="220" t="s">
        <v>530</v>
      </c>
      <c r="J37" s="220" t="s">
        <v>530</v>
      </c>
      <c r="K37" s="220" t="s">
        <v>530</v>
      </c>
      <c r="L37" s="221">
        <v>4</v>
      </c>
      <c r="M37" s="225">
        <v>9</v>
      </c>
      <c r="N37" s="220">
        <v>7720</v>
      </c>
      <c r="O37" s="220">
        <v>3</v>
      </c>
      <c r="P37" s="220" t="s">
        <v>499</v>
      </c>
      <c r="Q37" s="220" t="s">
        <v>499</v>
      </c>
      <c r="R37" s="220">
        <v>2</v>
      </c>
      <c r="S37" s="220" t="s">
        <v>499</v>
      </c>
      <c r="T37" s="222" t="s">
        <v>499</v>
      </c>
    </row>
    <row r="38" spans="1:20" ht="14.25">
      <c r="A38" s="11"/>
      <c r="B38" s="224" t="s">
        <v>100</v>
      </c>
      <c r="C38" s="225">
        <v>42</v>
      </c>
      <c r="D38" s="225">
        <v>140</v>
      </c>
      <c r="E38" s="225">
        <v>124949</v>
      </c>
      <c r="F38" s="221">
        <v>22</v>
      </c>
      <c r="G38" s="221">
        <v>70</v>
      </c>
      <c r="H38" s="221">
        <v>61507</v>
      </c>
      <c r="I38" s="221">
        <v>2</v>
      </c>
      <c r="J38" s="221" t="s">
        <v>499</v>
      </c>
      <c r="K38" s="221" t="s">
        <v>499</v>
      </c>
      <c r="L38" s="221">
        <v>5</v>
      </c>
      <c r="M38" s="225">
        <v>14</v>
      </c>
      <c r="N38" s="220">
        <v>14340</v>
      </c>
      <c r="O38" s="220">
        <v>10</v>
      </c>
      <c r="P38" s="220">
        <v>29</v>
      </c>
      <c r="Q38" s="220">
        <v>12802</v>
      </c>
      <c r="R38" s="220">
        <v>3</v>
      </c>
      <c r="S38" s="220" t="s">
        <v>499</v>
      </c>
      <c r="T38" s="222" t="s">
        <v>499</v>
      </c>
    </row>
    <row r="39" spans="1:20" ht="14.25">
      <c r="A39" s="11"/>
      <c r="B39" s="224" t="s">
        <v>101</v>
      </c>
      <c r="C39" s="225">
        <v>19</v>
      </c>
      <c r="D39" s="225">
        <v>119</v>
      </c>
      <c r="E39" s="225">
        <v>69074</v>
      </c>
      <c r="F39" s="221">
        <v>9</v>
      </c>
      <c r="G39" s="221">
        <v>89</v>
      </c>
      <c r="H39" s="221">
        <v>41163</v>
      </c>
      <c r="I39" s="221">
        <v>2</v>
      </c>
      <c r="J39" s="221" t="s">
        <v>499</v>
      </c>
      <c r="K39" s="221" t="s">
        <v>499</v>
      </c>
      <c r="L39" s="221">
        <v>3</v>
      </c>
      <c r="M39" s="225">
        <v>14</v>
      </c>
      <c r="N39" s="220">
        <v>21086</v>
      </c>
      <c r="O39" s="220">
        <v>4</v>
      </c>
      <c r="P39" s="220">
        <v>7</v>
      </c>
      <c r="Q39" s="220">
        <v>2365</v>
      </c>
      <c r="R39" s="220">
        <v>1</v>
      </c>
      <c r="S39" s="220" t="s">
        <v>499</v>
      </c>
      <c r="T39" s="222" t="s">
        <v>499</v>
      </c>
    </row>
    <row r="40" spans="1:20" ht="14.25">
      <c r="A40" s="11"/>
      <c r="B40" s="224" t="s">
        <v>102</v>
      </c>
      <c r="C40" s="225">
        <v>55</v>
      </c>
      <c r="D40" s="225">
        <v>194</v>
      </c>
      <c r="E40" s="225">
        <v>100883</v>
      </c>
      <c r="F40" s="221">
        <v>23</v>
      </c>
      <c r="G40" s="221">
        <v>102</v>
      </c>
      <c r="H40" s="221">
        <v>54615</v>
      </c>
      <c r="I40" s="221">
        <v>5</v>
      </c>
      <c r="J40" s="221">
        <v>15</v>
      </c>
      <c r="K40" s="221">
        <v>5766</v>
      </c>
      <c r="L40" s="221">
        <v>8</v>
      </c>
      <c r="M40" s="225">
        <v>19</v>
      </c>
      <c r="N40" s="220">
        <v>19344</v>
      </c>
      <c r="O40" s="220">
        <v>14</v>
      </c>
      <c r="P40" s="220">
        <v>29</v>
      </c>
      <c r="Q40" s="220">
        <v>8475</v>
      </c>
      <c r="R40" s="220">
        <v>5</v>
      </c>
      <c r="S40" s="220">
        <v>29</v>
      </c>
      <c r="T40" s="222">
        <v>12683</v>
      </c>
    </row>
    <row r="41" spans="1:20" ht="14.25">
      <c r="A41" s="11"/>
      <c r="B41" s="224" t="s">
        <v>104</v>
      </c>
      <c r="C41" s="225">
        <v>28</v>
      </c>
      <c r="D41" s="225">
        <v>144</v>
      </c>
      <c r="E41" s="225">
        <v>122264</v>
      </c>
      <c r="F41" s="225">
        <v>21</v>
      </c>
      <c r="G41" s="225">
        <v>131</v>
      </c>
      <c r="H41" s="225">
        <v>114474</v>
      </c>
      <c r="I41" s="221">
        <v>1</v>
      </c>
      <c r="J41" s="225" t="s">
        <v>499</v>
      </c>
      <c r="K41" s="225" t="s">
        <v>499</v>
      </c>
      <c r="L41" s="221">
        <v>2</v>
      </c>
      <c r="M41" s="225" t="s">
        <v>499</v>
      </c>
      <c r="N41" s="220" t="s">
        <v>499</v>
      </c>
      <c r="O41" s="220">
        <v>3</v>
      </c>
      <c r="P41" s="220">
        <v>4</v>
      </c>
      <c r="Q41" s="220">
        <v>1550</v>
      </c>
      <c r="R41" s="220">
        <v>1</v>
      </c>
      <c r="S41" s="220" t="s">
        <v>499</v>
      </c>
      <c r="T41" s="222" t="s">
        <v>499</v>
      </c>
    </row>
    <row r="42" spans="1:20" ht="14.25">
      <c r="A42" s="217"/>
      <c r="B42" s="224" t="s">
        <v>105</v>
      </c>
      <c r="C42" s="220">
        <v>12</v>
      </c>
      <c r="D42" s="220">
        <v>46</v>
      </c>
      <c r="E42" s="220">
        <v>29898</v>
      </c>
      <c r="F42" s="220">
        <v>7</v>
      </c>
      <c r="G42" s="220">
        <v>33</v>
      </c>
      <c r="H42" s="220">
        <v>23878</v>
      </c>
      <c r="I42" s="225">
        <v>1</v>
      </c>
      <c r="J42" s="220" t="s">
        <v>499</v>
      </c>
      <c r="K42" s="220" t="s">
        <v>499</v>
      </c>
      <c r="L42" s="221">
        <v>1</v>
      </c>
      <c r="M42" s="220" t="s">
        <v>499</v>
      </c>
      <c r="N42" s="220" t="s">
        <v>499</v>
      </c>
      <c r="O42" s="227">
        <v>2</v>
      </c>
      <c r="P42" s="220" t="s">
        <v>499</v>
      </c>
      <c r="Q42" s="220" t="s">
        <v>499</v>
      </c>
      <c r="R42" s="220">
        <v>1</v>
      </c>
      <c r="S42" s="220" t="s">
        <v>499</v>
      </c>
      <c r="T42" s="222" t="s">
        <v>499</v>
      </c>
    </row>
    <row r="43" spans="1:20" ht="14.25">
      <c r="A43" s="11"/>
      <c r="B43" s="224" t="s">
        <v>106</v>
      </c>
      <c r="C43" s="225">
        <v>46</v>
      </c>
      <c r="D43" s="225">
        <v>131</v>
      </c>
      <c r="E43" s="225">
        <v>85189</v>
      </c>
      <c r="F43" s="221">
        <v>25</v>
      </c>
      <c r="G43" s="221">
        <v>80</v>
      </c>
      <c r="H43" s="221">
        <v>50014</v>
      </c>
      <c r="I43" s="220">
        <v>2</v>
      </c>
      <c r="J43" s="221" t="s">
        <v>499</v>
      </c>
      <c r="K43" s="221" t="s">
        <v>499</v>
      </c>
      <c r="L43" s="221">
        <v>6</v>
      </c>
      <c r="M43" s="225">
        <v>23</v>
      </c>
      <c r="N43" s="225">
        <v>27070</v>
      </c>
      <c r="O43" s="225">
        <v>10</v>
      </c>
      <c r="P43" s="225">
        <v>22</v>
      </c>
      <c r="Q43" s="225">
        <v>6220</v>
      </c>
      <c r="R43" s="225">
        <v>3</v>
      </c>
      <c r="S43" s="225" t="s">
        <v>499</v>
      </c>
      <c r="T43" s="222" t="s">
        <v>499</v>
      </c>
    </row>
    <row r="44" spans="1:20" ht="14.25">
      <c r="A44" s="11"/>
      <c r="B44" s="224" t="s">
        <v>107</v>
      </c>
      <c r="C44" s="225">
        <v>11</v>
      </c>
      <c r="D44" s="225">
        <v>34</v>
      </c>
      <c r="E44" s="225">
        <v>29981</v>
      </c>
      <c r="F44" s="221">
        <v>6</v>
      </c>
      <c r="G44" s="221">
        <v>14</v>
      </c>
      <c r="H44" s="221">
        <v>9861</v>
      </c>
      <c r="I44" s="220" t="s">
        <v>530</v>
      </c>
      <c r="J44" s="220" t="s">
        <v>530</v>
      </c>
      <c r="K44" s="220" t="s">
        <v>530</v>
      </c>
      <c r="L44" s="221">
        <v>3</v>
      </c>
      <c r="M44" s="225">
        <v>16</v>
      </c>
      <c r="N44" s="225">
        <v>19000</v>
      </c>
      <c r="O44" s="225">
        <v>1</v>
      </c>
      <c r="P44" s="225" t="s">
        <v>499</v>
      </c>
      <c r="Q44" s="225" t="s">
        <v>499</v>
      </c>
      <c r="R44" s="225">
        <v>1</v>
      </c>
      <c r="S44" s="225" t="s">
        <v>499</v>
      </c>
      <c r="T44" s="222" t="s">
        <v>499</v>
      </c>
    </row>
    <row r="45" spans="1:20" ht="14.25">
      <c r="A45" s="11"/>
      <c r="B45" s="224" t="s">
        <v>109</v>
      </c>
      <c r="C45" s="225">
        <v>15</v>
      </c>
      <c r="D45" s="225">
        <v>35</v>
      </c>
      <c r="E45" s="225">
        <v>19423</v>
      </c>
      <c r="F45" s="221">
        <v>6</v>
      </c>
      <c r="G45" s="221">
        <v>14</v>
      </c>
      <c r="H45" s="221">
        <v>8513</v>
      </c>
      <c r="I45" s="221">
        <v>2</v>
      </c>
      <c r="J45" s="221" t="s">
        <v>499</v>
      </c>
      <c r="K45" s="221" t="s">
        <v>499</v>
      </c>
      <c r="L45" s="221">
        <v>3</v>
      </c>
      <c r="M45" s="225">
        <v>7</v>
      </c>
      <c r="N45" s="225">
        <v>4580</v>
      </c>
      <c r="O45" s="226">
        <v>3</v>
      </c>
      <c r="P45" s="225">
        <v>7</v>
      </c>
      <c r="Q45" s="225">
        <v>4150</v>
      </c>
      <c r="R45" s="225">
        <v>1</v>
      </c>
      <c r="S45" s="225" t="s">
        <v>499</v>
      </c>
      <c r="T45" s="222" t="s">
        <v>499</v>
      </c>
    </row>
    <row r="46" spans="1:20" ht="14.25">
      <c r="A46" s="11"/>
      <c r="B46" s="224" t="s">
        <v>110</v>
      </c>
      <c r="C46" s="225">
        <v>9</v>
      </c>
      <c r="D46" s="225">
        <v>33</v>
      </c>
      <c r="E46" s="225">
        <v>15400</v>
      </c>
      <c r="F46" s="221">
        <v>6</v>
      </c>
      <c r="G46" s="221">
        <v>25</v>
      </c>
      <c r="H46" s="221">
        <v>8600</v>
      </c>
      <c r="I46" s="220" t="s">
        <v>530</v>
      </c>
      <c r="J46" s="220" t="s">
        <v>530</v>
      </c>
      <c r="K46" s="220" t="s">
        <v>530</v>
      </c>
      <c r="L46" s="221">
        <v>2</v>
      </c>
      <c r="M46" s="225" t="s">
        <v>499</v>
      </c>
      <c r="N46" s="226" t="s">
        <v>499</v>
      </c>
      <c r="O46" s="225">
        <v>1</v>
      </c>
      <c r="P46" s="225" t="s">
        <v>499</v>
      </c>
      <c r="Q46" s="225" t="s">
        <v>499</v>
      </c>
      <c r="R46" s="220" t="s">
        <v>530</v>
      </c>
      <c r="S46" s="220" t="s">
        <v>530</v>
      </c>
      <c r="T46" s="220" t="s">
        <v>530</v>
      </c>
    </row>
    <row r="47" spans="1:20" ht="14.25">
      <c r="A47" s="11"/>
      <c r="B47" s="224" t="s">
        <v>111</v>
      </c>
      <c r="C47" s="225">
        <v>10</v>
      </c>
      <c r="D47" s="225">
        <v>19</v>
      </c>
      <c r="E47" s="225">
        <v>11420</v>
      </c>
      <c r="F47" s="221">
        <v>7</v>
      </c>
      <c r="G47" s="221">
        <v>15</v>
      </c>
      <c r="H47" s="221">
        <v>9070</v>
      </c>
      <c r="I47" s="220" t="s">
        <v>530</v>
      </c>
      <c r="J47" s="220" t="s">
        <v>530</v>
      </c>
      <c r="K47" s="220" t="s">
        <v>530</v>
      </c>
      <c r="L47" s="221">
        <v>1</v>
      </c>
      <c r="M47" s="225" t="s">
        <v>499</v>
      </c>
      <c r="N47" s="226" t="s">
        <v>499</v>
      </c>
      <c r="O47" s="225">
        <v>2</v>
      </c>
      <c r="P47" s="225" t="s">
        <v>499</v>
      </c>
      <c r="Q47" s="225" t="s">
        <v>499</v>
      </c>
      <c r="R47" s="220" t="s">
        <v>530</v>
      </c>
      <c r="S47" s="220" t="s">
        <v>530</v>
      </c>
      <c r="T47" s="220" t="s">
        <v>530</v>
      </c>
    </row>
    <row r="48" spans="1:20" ht="14.25">
      <c r="A48" s="11"/>
      <c r="B48" s="224" t="s">
        <v>112</v>
      </c>
      <c r="C48" s="225">
        <v>15</v>
      </c>
      <c r="D48" s="225">
        <v>41</v>
      </c>
      <c r="E48" s="225">
        <v>28919</v>
      </c>
      <c r="F48" s="225">
        <v>5</v>
      </c>
      <c r="G48" s="225">
        <v>15</v>
      </c>
      <c r="H48" s="225">
        <v>8430</v>
      </c>
      <c r="I48" s="221">
        <v>1</v>
      </c>
      <c r="J48" s="225" t="s">
        <v>499</v>
      </c>
      <c r="K48" s="225" t="s">
        <v>499</v>
      </c>
      <c r="L48" s="221">
        <v>6</v>
      </c>
      <c r="M48" s="225">
        <v>18</v>
      </c>
      <c r="N48" s="226">
        <v>17073</v>
      </c>
      <c r="O48" s="226">
        <v>2</v>
      </c>
      <c r="P48" s="226" t="s">
        <v>499</v>
      </c>
      <c r="Q48" s="226" t="s">
        <v>499</v>
      </c>
      <c r="R48" s="226">
        <v>1</v>
      </c>
      <c r="S48" s="225" t="s">
        <v>499</v>
      </c>
      <c r="T48" s="222" t="s">
        <v>499</v>
      </c>
    </row>
    <row r="49" spans="1:20" ht="14.25">
      <c r="A49" s="217"/>
      <c r="B49" s="224" t="s">
        <v>113</v>
      </c>
      <c r="C49" s="220">
        <v>13</v>
      </c>
      <c r="D49" s="220">
        <v>33</v>
      </c>
      <c r="E49" s="220">
        <v>14250</v>
      </c>
      <c r="F49" s="220">
        <v>8</v>
      </c>
      <c r="G49" s="220">
        <v>25</v>
      </c>
      <c r="H49" s="220">
        <v>11250</v>
      </c>
      <c r="I49" s="225">
        <v>1</v>
      </c>
      <c r="J49" s="220" t="s">
        <v>499</v>
      </c>
      <c r="K49" s="220" t="s">
        <v>499</v>
      </c>
      <c r="L49" s="220" t="s">
        <v>530</v>
      </c>
      <c r="M49" s="220" t="s">
        <v>530</v>
      </c>
      <c r="N49" s="220" t="s">
        <v>530</v>
      </c>
      <c r="O49" s="220" t="s">
        <v>530</v>
      </c>
      <c r="P49" s="220" t="s">
        <v>530</v>
      </c>
      <c r="Q49" s="220" t="s">
        <v>530</v>
      </c>
      <c r="R49" s="226">
        <v>4</v>
      </c>
      <c r="S49" s="225" t="s">
        <v>499</v>
      </c>
      <c r="T49" s="222" t="s">
        <v>499</v>
      </c>
    </row>
    <row r="50" spans="1:20" ht="14.25">
      <c r="A50" s="228"/>
      <c r="B50" s="224" t="s">
        <v>114</v>
      </c>
      <c r="C50" s="225">
        <v>11</v>
      </c>
      <c r="D50" s="225">
        <v>19</v>
      </c>
      <c r="E50" s="225">
        <v>10200</v>
      </c>
      <c r="F50" s="221">
        <v>3</v>
      </c>
      <c r="G50" s="221" t="s">
        <v>499</v>
      </c>
      <c r="H50" s="221" t="s">
        <v>499</v>
      </c>
      <c r="I50" s="220">
        <v>1</v>
      </c>
      <c r="J50" s="221" t="s">
        <v>499</v>
      </c>
      <c r="K50" s="221" t="s">
        <v>499</v>
      </c>
      <c r="L50" s="221">
        <v>2</v>
      </c>
      <c r="M50" s="225" t="s">
        <v>499</v>
      </c>
      <c r="N50" s="220" t="s">
        <v>499</v>
      </c>
      <c r="O50" s="220">
        <v>4</v>
      </c>
      <c r="P50" s="220">
        <v>6</v>
      </c>
      <c r="Q50" s="220">
        <v>2200</v>
      </c>
      <c r="R50" s="220">
        <v>1</v>
      </c>
      <c r="S50" s="220" t="s">
        <v>499</v>
      </c>
      <c r="T50" s="222" t="s">
        <v>499</v>
      </c>
    </row>
    <row r="51" spans="1:20" ht="14.25">
      <c r="A51" s="228"/>
      <c r="B51" s="224" t="s">
        <v>116</v>
      </c>
      <c r="C51" s="225">
        <v>41</v>
      </c>
      <c r="D51" s="225">
        <v>117</v>
      </c>
      <c r="E51" s="225">
        <v>75271</v>
      </c>
      <c r="F51" s="221">
        <v>19</v>
      </c>
      <c r="G51" s="221">
        <v>69</v>
      </c>
      <c r="H51" s="221">
        <v>49622</v>
      </c>
      <c r="I51" s="221">
        <v>3</v>
      </c>
      <c r="J51" s="221">
        <v>13</v>
      </c>
      <c r="K51" s="221">
        <v>9339</v>
      </c>
      <c r="L51" s="221">
        <v>5</v>
      </c>
      <c r="M51" s="225">
        <v>11</v>
      </c>
      <c r="N51" s="220">
        <v>4845</v>
      </c>
      <c r="O51" s="220">
        <v>10</v>
      </c>
      <c r="P51" s="220">
        <v>16</v>
      </c>
      <c r="Q51" s="220">
        <v>7605</v>
      </c>
      <c r="R51" s="220">
        <v>4</v>
      </c>
      <c r="S51" s="220">
        <v>8</v>
      </c>
      <c r="T51" s="222">
        <v>3860</v>
      </c>
    </row>
    <row r="52" spans="1:20" ht="14.25">
      <c r="A52" s="228"/>
      <c r="B52" s="224" t="s">
        <v>117</v>
      </c>
      <c r="C52" s="225">
        <v>23</v>
      </c>
      <c r="D52" s="225">
        <v>75</v>
      </c>
      <c r="E52" s="225">
        <v>35381</v>
      </c>
      <c r="F52" s="221">
        <v>16</v>
      </c>
      <c r="G52" s="221">
        <v>59</v>
      </c>
      <c r="H52" s="221">
        <v>27908</v>
      </c>
      <c r="I52" s="221">
        <v>1</v>
      </c>
      <c r="J52" s="221" t="s">
        <v>499</v>
      </c>
      <c r="K52" s="221" t="s">
        <v>499</v>
      </c>
      <c r="L52" s="221">
        <v>3</v>
      </c>
      <c r="M52" s="225">
        <v>8</v>
      </c>
      <c r="N52" s="220">
        <v>5193</v>
      </c>
      <c r="O52" s="220">
        <v>3</v>
      </c>
      <c r="P52" s="220" t="s">
        <v>499</v>
      </c>
      <c r="Q52" s="220" t="s">
        <v>499</v>
      </c>
      <c r="R52" s="220" t="s">
        <v>530</v>
      </c>
      <c r="S52" s="220" t="s">
        <v>530</v>
      </c>
      <c r="T52" s="220" t="s">
        <v>530</v>
      </c>
    </row>
    <row r="53" spans="1:20" ht="14.25">
      <c r="A53" s="228"/>
      <c r="B53" s="224" t="s">
        <v>118</v>
      </c>
      <c r="C53" s="225">
        <v>45</v>
      </c>
      <c r="D53" s="225">
        <v>119</v>
      </c>
      <c r="E53" s="225">
        <v>66771</v>
      </c>
      <c r="F53" s="221">
        <v>27</v>
      </c>
      <c r="G53" s="221">
        <v>87</v>
      </c>
      <c r="H53" s="221">
        <v>45595</v>
      </c>
      <c r="I53" s="221">
        <v>2</v>
      </c>
      <c r="J53" s="221" t="s">
        <v>499</v>
      </c>
      <c r="K53" s="221" t="s">
        <v>499</v>
      </c>
      <c r="L53" s="221">
        <v>6</v>
      </c>
      <c r="M53" s="225">
        <v>14</v>
      </c>
      <c r="N53" s="220">
        <v>14733</v>
      </c>
      <c r="O53" s="220">
        <v>8</v>
      </c>
      <c r="P53" s="220">
        <v>12</v>
      </c>
      <c r="Q53" s="220">
        <v>4771</v>
      </c>
      <c r="R53" s="220">
        <v>2</v>
      </c>
      <c r="S53" s="220" t="s">
        <v>499</v>
      </c>
      <c r="T53" s="222" t="s">
        <v>499</v>
      </c>
    </row>
    <row r="54" spans="1:20" ht="14.25">
      <c r="A54" s="228"/>
      <c r="B54" s="224" t="s">
        <v>119</v>
      </c>
      <c r="C54" s="225">
        <v>4</v>
      </c>
      <c r="D54" s="225" t="s">
        <v>499</v>
      </c>
      <c r="E54" s="225" t="s">
        <v>499</v>
      </c>
      <c r="F54" s="225">
        <v>3</v>
      </c>
      <c r="G54" s="225" t="s">
        <v>499</v>
      </c>
      <c r="H54" s="225" t="s">
        <v>499</v>
      </c>
      <c r="I54" s="220" t="s">
        <v>530</v>
      </c>
      <c r="J54" s="220" t="s">
        <v>530</v>
      </c>
      <c r="K54" s="220" t="s">
        <v>530</v>
      </c>
      <c r="L54" s="220" t="s">
        <v>530</v>
      </c>
      <c r="M54" s="220" t="s">
        <v>530</v>
      </c>
      <c r="N54" s="220" t="s">
        <v>530</v>
      </c>
      <c r="O54" s="220">
        <v>1</v>
      </c>
      <c r="P54" s="220" t="s">
        <v>499</v>
      </c>
      <c r="Q54" s="220" t="s">
        <v>499</v>
      </c>
      <c r="R54" s="220" t="s">
        <v>530</v>
      </c>
      <c r="S54" s="220" t="s">
        <v>530</v>
      </c>
      <c r="T54" s="220" t="s">
        <v>530</v>
      </c>
    </row>
    <row r="55" spans="1:20" ht="14.25">
      <c r="A55" s="229"/>
      <c r="B55" s="230" t="s">
        <v>121</v>
      </c>
      <c r="C55" s="231">
        <v>27</v>
      </c>
      <c r="D55" s="231">
        <v>65</v>
      </c>
      <c r="E55" s="231">
        <v>26030</v>
      </c>
      <c r="F55" s="231">
        <v>20</v>
      </c>
      <c r="G55" s="231">
        <v>53</v>
      </c>
      <c r="H55" s="231">
        <v>19580</v>
      </c>
      <c r="I55" s="232">
        <v>1</v>
      </c>
      <c r="J55" s="231" t="s">
        <v>499</v>
      </c>
      <c r="K55" s="231" t="s">
        <v>499</v>
      </c>
      <c r="L55" s="232">
        <v>4</v>
      </c>
      <c r="M55" s="231">
        <v>8</v>
      </c>
      <c r="N55" s="231">
        <v>5400</v>
      </c>
      <c r="O55" s="231">
        <v>2</v>
      </c>
      <c r="P55" s="231" t="s">
        <v>499</v>
      </c>
      <c r="Q55" s="231" t="s">
        <v>499</v>
      </c>
      <c r="R55" s="231" t="s">
        <v>530</v>
      </c>
      <c r="S55" s="231" t="s">
        <v>530</v>
      </c>
      <c r="T55" s="233" t="s">
        <v>530</v>
      </c>
    </row>
    <row r="56" spans="1:20" ht="14.25">
      <c r="A56" s="234" t="s">
        <v>513</v>
      </c>
      <c r="B56" s="235"/>
      <c r="C56" s="15"/>
      <c r="D56" s="15"/>
      <c r="E56" s="15"/>
      <c r="F56" s="236"/>
      <c r="G56" s="236"/>
      <c r="H56" s="236"/>
      <c r="I56" s="236"/>
      <c r="J56" s="236"/>
      <c r="K56" s="236"/>
      <c r="L56" s="237"/>
      <c r="M56" s="11"/>
      <c r="N56" s="238"/>
      <c r="O56" s="220"/>
      <c r="P56" s="220"/>
      <c r="Q56" s="239"/>
      <c r="R56" s="239"/>
      <c r="S56" s="239"/>
      <c r="T56" s="234"/>
    </row>
    <row r="57" spans="1:20" ht="14.25">
      <c r="A57" s="234" t="s">
        <v>514</v>
      </c>
      <c r="B57" s="235"/>
      <c r="C57" s="15"/>
      <c r="D57" s="236"/>
      <c r="E57" s="236"/>
      <c r="F57" s="236"/>
      <c r="G57" s="240"/>
      <c r="H57" s="240"/>
      <c r="I57" s="236"/>
      <c r="J57" s="240"/>
      <c r="K57" s="240"/>
      <c r="L57" s="237"/>
      <c r="M57" s="11"/>
      <c r="N57" s="241"/>
      <c r="O57" s="220"/>
      <c r="P57" s="220"/>
      <c r="Q57" s="239"/>
      <c r="R57" s="239"/>
      <c r="S57" s="239"/>
      <c r="T57" s="234"/>
    </row>
    <row r="58" spans="1:20" ht="14.25">
      <c r="A58" s="11"/>
      <c r="B58" s="235"/>
      <c r="C58" s="15"/>
      <c r="D58" s="15"/>
      <c r="E58" s="15"/>
      <c r="F58" s="236"/>
      <c r="G58" s="236"/>
      <c r="H58" s="236"/>
      <c r="I58" s="236"/>
      <c r="J58" s="236"/>
      <c r="K58" s="236"/>
      <c r="L58" s="237"/>
      <c r="M58" s="11"/>
      <c r="N58" s="223"/>
      <c r="O58" s="220"/>
      <c r="P58" s="220"/>
      <c r="Q58" s="239"/>
      <c r="R58" s="239"/>
      <c r="S58" s="239"/>
      <c r="T58" s="234"/>
    </row>
    <row r="59" spans="1:20" ht="14.25">
      <c r="A59" s="11"/>
      <c r="B59" s="235"/>
      <c r="C59" s="15"/>
      <c r="D59" s="15"/>
      <c r="E59" s="15"/>
      <c r="F59" s="236"/>
      <c r="G59" s="240"/>
      <c r="H59" s="240"/>
      <c r="I59" s="236"/>
      <c r="J59" s="240"/>
      <c r="K59" s="240"/>
      <c r="L59" s="237"/>
      <c r="M59" s="11"/>
      <c r="N59" s="223"/>
      <c r="O59" s="220"/>
      <c r="P59" s="220"/>
      <c r="Q59" s="239"/>
      <c r="R59" s="239"/>
      <c r="S59" s="239"/>
      <c r="T59" s="234"/>
    </row>
    <row r="60" spans="1:20" ht="14.25">
      <c r="A60" s="11"/>
      <c r="B60" s="235"/>
      <c r="C60" s="15"/>
      <c r="D60" s="236"/>
      <c r="E60" s="236"/>
      <c r="F60" s="236"/>
      <c r="G60" s="240"/>
      <c r="H60" s="240"/>
      <c r="I60" s="236"/>
      <c r="J60" s="240"/>
      <c r="K60" s="240"/>
      <c r="L60" s="237"/>
      <c r="M60" s="11"/>
      <c r="N60" s="223"/>
      <c r="O60" s="220"/>
      <c r="P60" s="220"/>
      <c r="Q60" s="239"/>
      <c r="R60" s="239"/>
      <c r="S60" s="239"/>
      <c r="T60" s="234"/>
    </row>
  </sheetData>
  <sheetProtection/>
  <mergeCells count="38">
    <mergeCell ref="T6:T7"/>
    <mergeCell ref="M6:M7"/>
    <mergeCell ref="N6:N7"/>
    <mergeCell ref="O6:O7"/>
    <mergeCell ref="P6:P7"/>
    <mergeCell ref="A21:B21"/>
    <mergeCell ref="Q6:Q7"/>
    <mergeCell ref="R6:R7"/>
    <mergeCell ref="I6:I7"/>
    <mergeCell ref="J6:J7"/>
    <mergeCell ref="O5:Q5"/>
    <mergeCell ref="F6:F7"/>
    <mergeCell ref="G6:G7"/>
    <mergeCell ref="H6:H7"/>
    <mergeCell ref="A8:B8"/>
    <mergeCell ref="S6:S7"/>
    <mergeCell ref="K6:K7"/>
    <mergeCell ref="L6:L7"/>
    <mergeCell ref="A5:B7"/>
    <mergeCell ref="C6:C7"/>
    <mergeCell ref="C5:E5"/>
    <mergeCell ref="F5:H5"/>
    <mergeCell ref="I5:K5"/>
    <mergeCell ref="L5:N5"/>
    <mergeCell ref="A12:B12"/>
    <mergeCell ref="E6:E7"/>
    <mergeCell ref="A10:B10"/>
    <mergeCell ref="D6:D7"/>
    <mergeCell ref="A3:T3"/>
    <mergeCell ref="A13:B13"/>
    <mergeCell ref="A14:B14"/>
    <mergeCell ref="A15:B15"/>
    <mergeCell ref="A20:B20"/>
    <mergeCell ref="A16:B16"/>
    <mergeCell ref="A17:B17"/>
    <mergeCell ref="A18:B18"/>
    <mergeCell ref="A19:B19"/>
    <mergeCell ref="R5:T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100"/>
  <sheetViews>
    <sheetView zoomScale="75" zoomScaleNormal="75" zoomScalePageLayoutView="0" workbookViewId="0" topLeftCell="A1">
      <selection activeCell="A2" sqref="A2:V2"/>
    </sheetView>
  </sheetViews>
  <sheetFormatPr defaultColWidth="10.59765625" defaultRowHeight="15"/>
  <cols>
    <col min="1" max="1" width="16" style="19" customWidth="1"/>
    <col min="2" max="9" width="12.59765625" style="19" customWidth="1"/>
    <col min="10" max="10" width="3.09765625" style="19" customWidth="1"/>
    <col min="11" max="11" width="4.5" style="25" bestFit="1" customWidth="1"/>
    <col min="12" max="12" width="3.09765625" style="25" customWidth="1"/>
    <col min="13" max="13" width="19.59765625" style="25" customWidth="1"/>
    <col min="14" max="14" width="5.09765625" style="25" customWidth="1"/>
    <col min="15" max="15" width="11.19921875" style="19" customWidth="1"/>
    <col min="16" max="16" width="13.8984375" style="19" customWidth="1"/>
    <col min="17" max="17" width="14" style="19" customWidth="1"/>
    <col min="18" max="19" width="13.19921875" style="19" customWidth="1"/>
    <col min="20" max="23" width="11.19921875" style="19" customWidth="1"/>
    <col min="24" max="25" width="10.59765625" style="19" customWidth="1"/>
    <col min="26" max="27" width="2.59765625" style="19" customWidth="1"/>
    <col min="28" max="16384" width="10.59765625" style="19" customWidth="1"/>
  </cols>
  <sheetData>
    <row r="1" spans="1:23" s="5" customFormat="1" ht="19.5" customHeight="1">
      <c r="A1" s="13" t="s">
        <v>404</v>
      </c>
      <c r="B1" s="13"/>
      <c r="K1" s="192"/>
      <c r="L1" s="192"/>
      <c r="M1" s="192"/>
      <c r="N1" s="192"/>
      <c r="W1" s="6" t="s">
        <v>405</v>
      </c>
    </row>
    <row r="2" spans="1:229" s="72" customFormat="1" ht="19.5" customHeight="1">
      <c r="A2" s="520" t="s">
        <v>561</v>
      </c>
      <c r="B2" s="520"/>
      <c r="C2" s="520"/>
      <c r="D2" s="520"/>
      <c r="E2" s="520"/>
      <c r="F2" s="520"/>
      <c r="G2" s="520"/>
      <c r="H2" s="520"/>
      <c r="I2" s="14"/>
      <c r="K2" s="193"/>
      <c r="L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22"/>
      <c r="Y2" s="14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</row>
    <row r="3" spans="1:229" s="72" customFormat="1" ht="19.5" customHeight="1">
      <c r="A3" s="396" t="s">
        <v>383</v>
      </c>
      <c r="B3" s="396"/>
      <c r="C3" s="396"/>
      <c r="D3" s="396"/>
      <c r="E3" s="396"/>
      <c r="F3" s="396"/>
      <c r="G3" s="396"/>
      <c r="H3" s="396"/>
      <c r="I3" s="14"/>
      <c r="J3" s="409" t="s">
        <v>431</v>
      </c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22"/>
      <c r="Y3" s="14"/>
      <c r="Z3" s="194"/>
      <c r="AA3" s="194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</row>
    <row r="4" spans="3:23" ht="18" customHeight="1" thickBot="1">
      <c r="C4" s="93"/>
      <c r="D4" s="93"/>
      <c r="E4" s="93"/>
      <c r="F4" s="93"/>
      <c r="G4" s="93"/>
      <c r="H4" s="97" t="s">
        <v>122</v>
      </c>
      <c r="K4" s="19"/>
      <c r="L4" s="19"/>
      <c r="M4" s="19"/>
      <c r="N4" s="19"/>
      <c r="W4" s="78" t="s">
        <v>315</v>
      </c>
    </row>
    <row r="5" spans="1:23" ht="21.75" customHeight="1">
      <c r="A5" s="536" t="s">
        <v>406</v>
      </c>
      <c r="B5" s="536" t="s">
        <v>123</v>
      </c>
      <c r="C5" s="530" t="s">
        <v>124</v>
      </c>
      <c r="D5" s="436" t="s">
        <v>407</v>
      </c>
      <c r="E5" s="530" t="s">
        <v>125</v>
      </c>
      <c r="F5" s="530" t="s">
        <v>479</v>
      </c>
      <c r="G5" s="531" t="s">
        <v>408</v>
      </c>
      <c r="H5" s="531" t="s">
        <v>368</v>
      </c>
      <c r="I5" s="396"/>
      <c r="J5" s="539" t="s">
        <v>542</v>
      </c>
      <c r="K5" s="540"/>
      <c r="L5" s="540"/>
      <c r="M5" s="541"/>
      <c r="N5" s="544" t="s">
        <v>126</v>
      </c>
      <c r="O5" s="523" t="s">
        <v>127</v>
      </c>
      <c r="P5" s="538" t="s">
        <v>316</v>
      </c>
      <c r="Q5" s="525" t="s">
        <v>409</v>
      </c>
      <c r="R5" s="525" t="s">
        <v>410</v>
      </c>
      <c r="S5" s="525" t="s">
        <v>128</v>
      </c>
      <c r="T5" s="525" t="s">
        <v>129</v>
      </c>
      <c r="U5" s="525" t="s">
        <v>411</v>
      </c>
      <c r="V5" s="525" t="s">
        <v>412</v>
      </c>
      <c r="W5" s="523" t="s">
        <v>130</v>
      </c>
    </row>
    <row r="6" spans="1:23" ht="21.75" customHeight="1">
      <c r="A6" s="405"/>
      <c r="B6" s="405"/>
      <c r="C6" s="440"/>
      <c r="D6" s="438"/>
      <c r="E6" s="440"/>
      <c r="F6" s="440"/>
      <c r="G6" s="524"/>
      <c r="H6" s="524"/>
      <c r="I6" s="381"/>
      <c r="J6" s="542"/>
      <c r="K6" s="542"/>
      <c r="L6" s="542"/>
      <c r="M6" s="543"/>
      <c r="N6" s="438"/>
      <c r="O6" s="524"/>
      <c r="P6" s="459"/>
      <c r="Q6" s="440"/>
      <c r="R6" s="440"/>
      <c r="S6" s="440"/>
      <c r="T6" s="440"/>
      <c r="U6" s="440"/>
      <c r="V6" s="440"/>
      <c r="W6" s="524"/>
    </row>
    <row r="7" spans="1:23" ht="21.75" customHeight="1">
      <c r="A7" s="195" t="s">
        <v>384</v>
      </c>
      <c r="B7" s="196">
        <v>62722</v>
      </c>
      <c r="C7" s="196">
        <v>25823</v>
      </c>
      <c r="D7" s="196">
        <v>5325</v>
      </c>
      <c r="E7" s="196">
        <v>7859</v>
      </c>
      <c r="F7" s="196">
        <v>12963</v>
      </c>
      <c r="G7" s="196">
        <v>1546</v>
      </c>
      <c r="H7" s="196">
        <v>9205</v>
      </c>
      <c r="I7" s="31"/>
      <c r="J7" s="264" t="s">
        <v>531</v>
      </c>
      <c r="K7" s="197"/>
      <c r="L7" s="521" t="s">
        <v>532</v>
      </c>
      <c r="M7" s="522"/>
      <c r="N7" s="266" t="s">
        <v>529</v>
      </c>
      <c r="O7" s="265" t="s">
        <v>533</v>
      </c>
      <c r="P7" s="263">
        <v>24902034</v>
      </c>
      <c r="Q7" s="263">
        <f>SUM(Q9,Q11,Q13,Q27,Q29,Q31,Q40,Q38,Q49)</f>
        <v>13547930</v>
      </c>
      <c r="R7" s="263">
        <f aca="true" t="shared" si="0" ref="R7:W7">SUM(R9,R11,R13,R27,R29,R31,R40,R38,R49)</f>
        <v>5336836</v>
      </c>
      <c r="S7" s="263">
        <f t="shared" si="0"/>
        <v>4752742</v>
      </c>
      <c r="T7" s="263">
        <f t="shared" si="0"/>
        <v>360970</v>
      </c>
      <c r="U7" s="263">
        <f t="shared" si="0"/>
        <v>194714</v>
      </c>
      <c r="V7" s="263">
        <f t="shared" si="0"/>
        <v>458894</v>
      </c>
      <c r="W7" s="263">
        <f t="shared" si="0"/>
        <v>249948</v>
      </c>
    </row>
    <row r="8" spans="1:23" ht="21.75" customHeight="1">
      <c r="A8" s="198">
        <v>2</v>
      </c>
      <c r="B8" s="67">
        <v>68558</v>
      </c>
      <c r="C8" s="67">
        <v>28163</v>
      </c>
      <c r="D8" s="67">
        <v>6344</v>
      </c>
      <c r="E8" s="67">
        <v>8075</v>
      </c>
      <c r="F8" s="67">
        <v>13970</v>
      </c>
      <c r="G8" s="67">
        <v>1524</v>
      </c>
      <c r="H8" s="67">
        <v>10483</v>
      </c>
      <c r="I8" s="31"/>
      <c r="J8" s="199"/>
      <c r="K8" s="194"/>
      <c r="L8" s="526"/>
      <c r="M8" s="527"/>
      <c r="N8" s="150"/>
      <c r="O8" s="200"/>
      <c r="P8" s="17"/>
      <c r="Q8" s="17"/>
      <c r="R8" s="17"/>
      <c r="S8" s="17"/>
      <c r="T8" s="17"/>
      <c r="U8" s="17"/>
      <c r="V8" s="17"/>
      <c r="W8" s="17"/>
    </row>
    <row r="9" spans="1:28" ht="21.75" customHeight="1">
      <c r="A9" s="198">
        <v>3</v>
      </c>
      <c r="B9" s="67">
        <v>74249</v>
      </c>
      <c r="C9" s="67">
        <v>29909</v>
      </c>
      <c r="D9" s="67">
        <v>7386</v>
      </c>
      <c r="E9" s="67">
        <v>9121</v>
      </c>
      <c r="F9" s="67">
        <v>15192</v>
      </c>
      <c r="G9" s="67">
        <v>1209</v>
      </c>
      <c r="H9" s="67">
        <v>11432</v>
      </c>
      <c r="I9" s="31"/>
      <c r="J9" s="199" t="s">
        <v>413</v>
      </c>
      <c r="K9" s="518" t="s">
        <v>160</v>
      </c>
      <c r="L9" s="518"/>
      <c r="M9" s="519"/>
      <c r="N9" s="165" t="s">
        <v>488</v>
      </c>
      <c r="O9" s="201" t="s">
        <v>528</v>
      </c>
      <c r="P9" s="226" t="s">
        <v>529</v>
      </c>
      <c r="Q9" s="226" t="s">
        <v>529</v>
      </c>
      <c r="R9" s="226" t="s">
        <v>529</v>
      </c>
      <c r="S9" s="226" t="s">
        <v>529</v>
      </c>
      <c r="T9" s="226" t="s">
        <v>529</v>
      </c>
      <c r="U9" s="226" t="s">
        <v>529</v>
      </c>
      <c r="V9" s="226" t="s">
        <v>529</v>
      </c>
      <c r="W9" s="226" t="s">
        <v>529</v>
      </c>
      <c r="Z9" s="537"/>
      <c r="AA9" s="537"/>
      <c r="AB9" s="537"/>
    </row>
    <row r="10" spans="1:23" ht="21.75" customHeight="1">
      <c r="A10" s="198">
        <v>4</v>
      </c>
      <c r="B10" s="67">
        <v>75671</v>
      </c>
      <c r="C10" s="67">
        <v>30099</v>
      </c>
      <c r="D10" s="67">
        <v>7671</v>
      </c>
      <c r="E10" s="67">
        <v>9004</v>
      </c>
      <c r="F10" s="67">
        <v>15566</v>
      </c>
      <c r="G10" s="67">
        <v>1182</v>
      </c>
      <c r="H10" s="67">
        <v>12149</v>
      </c>
      <c r="I10" s="31"/>
      <c r="J10" s="72"/>
      <c r="K10" s="72"/>
      <c r="L10" s="72"/>
      <c r="M10" s="202"/>
      <c r="N10" s="165"/>
      <c r="O10" s="203"/>
      <c r="P10" s="65"/>
      <c r="Q10" s="65"/>
      <c r="R10" s="65"/>
      <c r="S10" s="65"/>
      <c r="T10" s="65"/>
      <c r="U10" s="65"/>
      <c r="V10" s="65"/>
      <c r="W10" s="65"/>
    </row>
    <row r="11" spans="1:23" ht="21.75" customHeight="1">
      <c r="A11" s="262">
        <v>5</v>
      </c>
      <c r="B11" s="369">
        <f>SUM(B13:B16,B18:B21,B23:B26)</f>
        <v>73481</v>
      </c>
      <c r="C11" s="369">
        <f aca="true" t="shared" si="1" ref="C11:H11">SUM(C13:C16,C18:C21,C23:C26)</f>
        <v>29047</v>
      </c>
      <c r="D11" s="369">
        <f t="shared" si="1"/>
        <v>7645</v>
      </c>
      <c r="E11" s="369">
        <f t="shared" si="1"/>
        <v>9311</v>
      </c>
      <c r="F11" s="369">
        <f t="shared" si="1"/>
        <v>15058</v>
      </c>
      <c r="G11" s="369">
        <f t="shared" si="1"/>
        <v>1101</v>
      </c>
      <c r="H11" s="369">
        <f t="shared" si="1"/>
        <v>11315</v>
      </c>
      <c r="I11" s="31"/>
      <c r="J11" s="199" t="s">
        <v>414</v>
      </c>
      <c r="K11" s="518" t="s">
        <v>131</v>
      </c>
      <c r="L11" s="518"/>
      <c r="M11" s="519"/>
      <c r="N11" s="165" t="s">
        <v>527</v>
      </c>
      <c r="O11" s="201" t="s">
        <v>528</v>
      </c>
      <c r="P11" s="174" t="s">
        <v>331</v>
      </c>
      <c r="Q11" s="226" t="s">
        <v>529</v>
      </c>
      <c r="R11" s="226" t="s">
        <v>529</v>
      </c>
      <c r="S11" s="226" t="s">
        <v>529</v>
      </c>
      <c r="T11" s="226" t="s">
        <v>529</v>
      </c>
      <c r="U11" s="226" t="s">
        <v>529</v>
      </c>
      <c r="V11" s="226" t="s">
        <v>529</v>
      </c>
      <c r="W11" s="226" t="s">
        <v>529</v>
      </c>
    </row>
    <row r="12" spans="1:23" ht="21.75" customHeight="1">
      <c r="A12" s="137"/>
      <c r="B12" s="72"/>
      <c r="C12" s="72"/>
      <c r="D12" s="72"/>
      <c r="E12" s="72"/>
      <c r="F12" s="72"/>
      <c r="G12" s="72"/>
      <c r="H12" s="72"/>
      <c r="I12" s="72"/>
      <c r="J12" s="129"/>
      <c r="K12" s="72"/>
      <c r="L12" s="72"/>
      <c r="M12" s="202"/>
      <c r="N12" s="165"/>
      <c r="O12" s="203"/>
      <c r="P12" s="65"/>
      <c r="Q12" s="65"/>
      <c r="R12" s="65"/>
      <c r="S12" s="65"/>
      <c r="T12" s="65"/>
      <c r="U12" s="65"/>
      <c r="V12" s="65"/>
      <c r="W12" s="65"/>
    </row>
    <row r="13" spans="1:23" ht="21.75" customHeight="1">
      <c r="A13" s="195" t="s">
        <v>430</v>
      </c>
      <c r="B13" s="252">
        <v>6132</v>
      </c>
      <c r="C13" s="67">
        <v>2939</v>
      </c>
      <c r="D13" s="67">
        <v>730</v>
      </c>
      <c r="E13" s="67">
        <v>590</v>
      </c>
      <c r="F13" s="67">
        <v>824</v>
      </c>
      <c r="G13" s="67">
        <v>102</v>
      </c>
      <c r="H13" s="67">
        <v>947</v>
      </c>
      <c r="I13" s="31"/>
      <c r="J13" s="199" t="s">
        <v>415</v>
      </c>
      <c r="K13" s="518" t="s">
        <v>416</v>
      </c>
      <c r="L13" s="518"/>
      <c r="M13" s="519"/>
      <c r="N13" s="165" t="s">
        <v>527</v>
      </c>
      <c r="O13" s="256" t="s">
        <v>528</v>
      </c>
      <c r="P13" s="257">
        <v>6731008</v>
      </c>
      <c r="Q13" s="257">
        <v>4511947</v>
      </c>
      <c r="R13" s="257">
        <v>1209039</v>
      </c>
      <c r="S13" s="257">
        <v>769966</v>
      </c>
      <c r="T13" s="257">
        <v>36277</v>
      </c>
      <c r="U13" s="257">
        <v>42088</v>
      </c>
      <c r="V13" s="257">
        <v>161481</v>
      </c>
      <c r="W13" s="257">
        <v>210</v>
      </c>
    </row>
    <row r="14" spans="1:23" ht="21.75" customHeight="1">
      <c r="A14" s="371" t="s">
        <v>562</v>
      </c>
      <c r="B14" s="252">
        <v>4632</v>
      </c>
      <c r="C14" s="67">
        <v>1751</v>
      </c>
      <c r="D14" s="67">
        <v>423</v>
      </c>
      <c r="E14" s="67">
        <v>643</v>
      </c>
      <c r="F14" s="67">
        <v>835</v>
      </c>
      <c r="G14" s="67">
        <v>79</v>
      </c>
      <c r="H14" s="67">
        <v>900</v>
      </c>
      <c r="I14" s="31"/>
      <c r="J14" s="72"/>
      <c r="K14" s="72" t="s">
        <v>132</v>
      </c>
      <c r="L14" s="518" t="s">
        <v>133</v>
      </c>
      <c r="M14" s="519"/>
      <c r="N14" s="165" t="s">
        <v>134</v>
      </c>
      <c r="O14" s="258">
        <v>1826</v>
      </c>
      <c r="P14" s="257">
        <v>76178</v>
      </c>
      <c r="Q14" s="257">
        <v>30261</v>
      </c>
      <c r="R14" s="226">
        <v>43763</v>
      </c>
      <c r="S14" s="257">
        <v>199</v>
      </c>
      <c r="T14" s="226" t="s">
        <v>451</v>
      </c>
      <c r="U14" s="259" t="s">
        <v>451</v>
      </c>
      <c r="V14" s="226">
        <v>1786</v>
      </c>
      <c r="W14" s="226">
        <v>169</v>
      </c>
    </row>
    <row r="15" spans="1:23" ht="21.75" customHeight="1">
      <c r="A15" s="371" t="s">
        <v>563</v>
      </c>
      <c r="B15" s="252">
        <v>7088</v>
      </c>
      <c r="C15" s="67">
        <v>3037</v>
      </c>
      <c r="D15" s="67">
        <v>904</v>
      </c>
      <c r="E15" s="67">
        <v>782</v>
      </c>
      <c r="F15" s="67">
        <v>1090</v>
      </c>
      <c r="G15" s="67">
        <v>110</v>
      </c>
      <c r="H15" s="67">
        <v>1165</v>
      </c>
      <c r="I15" s="31"/>
      <c r="J15" s="72"/>
      <c r="K15" s="72" t="s">
        <v>135</v>
      </c>
      <c r="L15" s="518" t="s">
        <v>136</v>
      </c>
      <c r="M15" s="519"/>
      <c r="N15" s="165" t="s">
        <v>137</v>
      </c>
      <c r="O15" s="258">
        <v>261859</v>
      </c>
      <c r="P15" s="257">
        <v>6172850</v>
      </c>
      <c r="Q15" s="257">
        <v>4089404</v>
      </c>
      <c r="R15" s="257">
        <v>1122021</v>
      </c>
      <c r="S15" s="257">
        <v>733477</v>
      </c>
      <c r="T15" s="257">
        <v>35087</v>
      </c>
      <c r="U15" s="257">
        <v>39122</v>
      </c>
      <c r="V15" s="257">
        <v>153739</v>
      </c>
      <c r="W15" s="226" t="s">
        <v>529</v>
      </c>
    </row>
    <row r="16" spans="1:23" ht="21.75" customHeight="1">
      <c r="A16" s="371" t="s">
        <v>564</v>
      </c>
      <c r="B16" s="252">
        <v>5714</v>
      </c>
      <c r="C16" s="67">
        <v>2351</v>
      </c>
      <c r="D16" s="67">
        <v>594</v>
      </c>
      <c r="E16" s="67">
        <v>952</v>
      </c>
      <c r="F16" s="67">
        <v>832</v>
      </c>
      <c r="G16" s="67">
        <v>91</v>
      </c>
      <c r="H16" s="67">
        <v>894</v>
      </c>
      <c r="I16" s="31"/>
      <c r="J16" s="72"/>
      <c r="K16" s="72"/>
      <c r="L16" s="72"/>
      <c r="M16" s="186" t="s">
        <v>138</v>
      </c>
      <c r="N16" s="165" t="s">
        <v>139</v>
      </c>
      <c r="O16" s="258">
        <v>2498</v>
      </c>
      <c r="P16" s="257">
        <v>157412</v>
      </c>
      <c r="Q16" s="257">
        <v>146970</v>
      </c>
      <c r="R16" s="257">
        <v>703</v>
      </c>
      <c r="S16" s="226">
        <v>9286</v>
      </c>
      <c r="T16" s="226" t="s">
        <v>451</v>
      </c>
      <c r="U16" s="234">
        <v>267</v>
      </c>
      <c r="V16" s="226">
        <v>186</v>
      </c>
      <c r="W16" s="226" t="s">
        <v>529</v>
      </c>
    </row>
    <row r="17" spans="1:23" ht="21.75" customHeight="1">
      <c r="A17" s="195"/>
      <c r="B17" s="253"/>
      <c r="C17" s="97"/>
      <c r="D17" s="97"/>
      <c r="E17" s="97"/>
      <c r="F17" s="97"/>
      <c r="G17" s="97"/>
      <c r="H17" s="97"/>
      <c r="I17" s="92"/>
      <c r="J17" s="72"/>
      <c r="K17" s="72"/>
      <c r="L17" s="72"/>
      <c r="M17" s="186" t="s">
        <v>489</v>
      </c>
      <c r="N17" s="165" t="s">
        <v>139</v>
      </c>
      <c r="O17" s="258">
        <v>16175</v>
      </c>
      <c r="P17" s="257">
        <v>378525</v>
      </c>
      <c r="Q17" s="257">
        <v>226259</v>
      </c>
      <c r="R17" s="257">
        <v>29701</v>
      </c>
      <c r="S17" s="257">
        <v>87959</v>
      </c>
      <c r="T17" s="257">
        <v>475</v>
      </c>
      <c r="U17" s="242">
        <v>1234</v>
      </c>
      <c r="V17" s="257">
        <v>32897</v>
      </c>
      <c r="W17" s="226" t="s">
        <v>529</v>
      </c>
    </row>
    <row r="18" spans="1:23" ht="21.75" customHeight="1">
      <c r="A18" s="371" t="s">
        <v>565</v>
      </c>
      <c r="B18" s="252">
        <v>5448</v>
      </c>
      <c r="C18" s="67">
        <v>2245</v>
      </c>
      <c r="D18" s="67">
        <v>554</v>
      </c>
      <c r="E18" s="67">
        <v>693</v>
      </c>
      <c r="F18" s="67">
        <v>848</v>
      </c>
      <c r="G18" s="67">
        <v>91</v>
      </c>
      <c r="H18" s="67">
        <v>1017</v>
      </c>
      <c r="I18" s="31"/>
      <c r="J18" s="72"/>
      <c r="K18" s="72"/>
      <c r="L18" s="72"/>
      <c r="M18" s="186" t="s">
        <v>490</v>
      </c>
      <c r="N18" s="165" t="s">
        <v>139</v>
      </c>
      <c r="O18" s="258">
        <v>8697</v>
      </c>
      <c r="P18" s="257">
        <v>297045</v>
      </c>
      <c r="Q18" s="257">
        <v>169872</v>
      </c>
      <c r="R18" s="257">
        <v>28030</v>
      </c>
      <c r="S18" s="226">
        <v>90115</v>
      </c>
      <c r="T18" s="226">
        <v>891</v>
      </c>
      <c r="U18" s="242">
        <v>1498</v>
      </c>
      <c r="V18" s="257">
        <v>6639</v>
      </c>
      <c r="W18" s="226" t="s">
        <v>529</v>
      </c>
    </row>
    <row r="19" spans="1:23" ht="21.75" customHeight="1">
      <c r="A19" s="371" t="s">
        <v>566</v>
      </c>
      <c r="B19" s="252">
        <v>5296</v>
      </c>
      <c r="C19" s="67">
        <v>2106</v>
      </c>
      <c r="D19" s="67">
        <v>565</v>
      </c>
      <c r="E19" s="67">
        <v>717</v>
      </c>
      <c r="F19" s="67">
        <v>871</v>
      </c>
      <c r="G19" s="67">
        <v>76</v>
      </c>
      <c r="H19" s="67">
        <v>960</v>
      </c>
      <c r="I19" s="31"/>
      <c r="J19" s="72"/>
      <c r="K19" s="72"/>
      <c r="L19" s="72"/>
      <c r="M19" s="186" t="s">
        <v>491</v>
      </c>
      <c r="N19" s="165" t="s">
        <v>139</v>
      </c>
      <c r="O19" s="256">
        <v>2588</v>
      </c>
      <c r="P19" s="257">
        <v>65103</v>
      </c>
      <c r="Q19" s="226">
        <v>50431</v>
      </c>
      <c r="R19" s="226">
        <v>4366</v>
      </c>
      <c r="S19" s="226">
        <v>6005</v>
      </c>
      <c r="T19" s="226">
        <v>244</v>
      </c>
      <c r="U19" s="242">
        <v>333</v>
      </c>
      <c r="V19" s="226">
        <v>3724</v>
      </c>
      <c r="W19" s="226" t="s">
        <v>529</v>
      </c>
    </row>
    <row r="20" spans="1:23" ht="21.75" customHeight="1">
      <c r="A20" s="371" t="s">
        <v>567</v>
      </c>
      <c r="B20" s="252">
        <v>7937</v>
      </c>
      <c r="C20" s="67">
        <v>2745</v>
      </c>
      <c r="D20" s="67">
        <v>790</v>
      </c>
      <c r="E20" s="67">
        <v>764</v>
      </c>
      <c r="F20" s="67">
        <v>2651</v>
      </c>
      <c r="G20" s="67">
        <v>97</v>
      </c>
      <c r="H20" s="67">
        <v>890</v>
      </c>
      <c r="I20" s="31"/>
      <c r="J20" s="72"/>
      <c r="K20" s="72"/>
      <c r="L20" s="72"/>
      <c r="M20" s="186" t="s">
        <v>140</v>
      </c>
      <c r="N20" s="165" t="s">
        <v>139</v>
      </c>
      <c r="O20" s="258">
        <v>231901</v>
      </c>
      <c r="P20" s="257">
        <v>5274765</v>
      </c>
      <c r="Q20" s="257">
        <v>3495872</v>
      </c>
      <c r="R20" s="257">
        <v>1059221</v>
      </c>
      <c r="S20" s="257">
        <v>540112</v>
      </c>
      <c r="T20" s="257">
        <v>33477</v>
      </c>
      <c r="U20" s="242">
        <v>35790</v>
      </c>
      <c r="V20" s="257">
        <v>110293</v>
      </c>
      <c r="W20" s="226" t="s">
        <v>529</v>
      </c>
    </row>
    <row r="21" spans="1:23" ht="21.75" customHeight="1">
      <c r="A21" s="371" t="s">
        <v>568</v>
      </c>
      <c r="B21" s="252">
        <v>4598</v>
      </c>
      <c r="C21" s="67">
        <v>1529</v>
      </c>
      <c r="D21" s="67">
        <v>483</v>
      </c>
      <c r="E21" s="67">
        <v>728</v>
      </c>
      <c r="F21" s="67">
        <v>1061</v>
      </c>
      <c r="G21" s="67">
        <v>111</v>
      </c>
      <c r="H21" s="67">
        <v>686</v>
      </c>
      <c r="I21" s="31"/>
      <c r="J21" s="72"/>
      <c r="K21" s="72"/>
      <c r="L21" s="72"/>
      <c r="M21" s="186" t="s">
        <v>303</v>
      </c>
      <c r="N21" s="165" t="s">
        <v>139</v>
      </c>
      <c r="O21" s="256" t="s">
        <v>528</v>
      </c>
      <c r="P21" s="226" t="s">
        <v>529</v>
      </c>
      <c r="Q21" s="226" t="s">
        <v>529</v>
      </c>
      <c r="R21" s="226" t="s">
        <v>529</v>
      </c>
      <c r="S21" s="226" t="s">
        <v>529</v>
      </c>
      <c r="T21" s="226" t="s">
        <v>529</v>
      </c>
      <c r="U21" s="226" t="s">
        <v>529</v>
      </c>
      <c r="V21" s="226" t="s">
        <v>529</v>
      </c>
      <c r="W21" s="226" t="s">
        <v>529</v>
      </c>
    </row>
    <row r="22" spans="1:23" ht="21.75" customHeight="1">
      <c r="A22" s="195"/>
      <c r="B22" s="253"/>
      <c r="C22" s="97"/>
      <c r="D22" s="97"/>
      <c r="E22" s="97"/>
      <c r="F22" s="97"/>
      <c r="G22" s="97"/>
      <c r="H22" s="97"/>
      <c r="I22" s="31"/>
      <c r="J22" s="72"/>
      <c r="K22" s="72" t="s">
        <v>141</v>
      </c>
      <c r="L22" s="518" t="s">
        <v>142</v>
      </c>
      <c r="M22" s="519"/>
      <c r="N22" s="165" t="s">
        <v>527</v>
      </c>
      <c r="O22" s="256" t="s">
        <v>528</v>
      </c>
      <c r="P22" s="257">
        <v>420</v>
      </c>
      <c r="Q22" s="226">
        <v>420</v>
      </c>
      <c r="R22" s="226" t="s">
        <v>529</v>
      </c>
      <c r="S22" s="226" t="s">
        <v>529</v>
      </c>
      <c r="T22" s="226" t="s">
        <v>529</v>
      </c>
      <c r="U22" s="226" t="s">
        <v>529</v>
      </c>
      <c r="V22" s="226" t="s">
        <v>529</v>
      </c>
      <c r="W22" s="226" t="s">
        <v>529</v>
      </c>
    </row>
    <row r="23" spans="1:23" ht="21.75" customHeight="1">
      <c r="A23" s="371" t="s">
        <v>569</v>
      </c>
      <c r="B23" s="252">
        <v>5012</v>
      </c>
      <c r="C23" s="67">
        <v>2240</v>
      </c>
      <c r="D23" s="67">
        <v>581</v>
      </c>
      <c r="E23" s="67">
        <v>580</v>
      </c>
      <c r="F23" s="67">
        <v>711</v>
      </c>
      <c r="G23" s="67">
        <v>77</v>
      </c>
      <c r="H23" s="67">
        <v>823</v>
      </c>
      <c r="I23" s="92"/>
      <c r="J23" s="72"/>
      <c r="K23" s="72" t="s">
        <v>143</v>
      </c>
      <c r="L23" s="518" t="s">
        <v>144</v>
      </c>
      <c r="M23" s="519"/>
      <c r="N23" s="165" t="s">
        <v>527</v>
      </c>
      <c r="O23" s="256" t="s">
        <v>528</v>
      </c>
      <c r="P23" s="257">
        <v>331658</v>
      </c>
      <c r="Q23" s="257">
        <v>265392</v>
      </c>
      <c r="R23" s="257">
        <v>33816</v>
      </c>
      <c r="S23" s="257">
        <v>25803</v>
      </c>
      <c r="T23" s="257">
        <v>1017</v>
      </c>
      <c r="U23" s="257">
        <v>1292</v>
      </c>
      <c r="V23" s="257">
        <v>4297</v>
      </c>
      <c r="W23" s="226">
        <v>41</v>
      </c>
    </row>
    <row r="24" spans="1:23" ht="21.75" customHeight="1">
      <c r="A24" s="371" t="s">
        <v>570</v>
      </c>
      <c r="B24" s="252">
        <v>5813</v>
      </c>
      <c r="C24" s="67">
        <v>2640</v>
      </c>
      <c r="D24" s="67">
        <v>600</v>
      </c>
      <c r="E24" s="67">
        <v>801</v>
      </c>
      <c r="F24" s="67">
        <v>888</v>
      </c>
      <c r="G24" s="67">
        <v>77</v>
      </c>
      <c r="H24" s="67">
        <v>806</v>
      </c>
      <c r="I24" s="31"/>
      <c r="J24" s="72"/>
      <c r="K24" s="72" t="s">
        <v>145</v>
      </c>
      <c r="L24" s="518" t="s">
        <v>146</v>
      </c>
      <c r="M24" s="519"/>
      <c r="N24" s="165" t="s">
        <v>527</v>
      </c>
      <c r="O24" s="256" t="s">
        <v>528</v>
      </c>
      <c r="P24" s="257">
        <v>78</v>
      </c>
      <c r="Q24" s="226">
        <v>78</v>
      </c>
      <c r="R24" s="226" t="s">
        <v>529</v>
      </c>
      <c r="S24" s="226" t="s">
        <v>529</v>
      </c>
      <c r="T24" s="226" t="s">
        <v>529</v>
      </c>
      <c r="U24" s="226" t="s">
        <v>529</v>
      </c>
      <c r="V24" s="226" t="s">
        <v>529</v>
      </c>
      <c r="W24" s="226" t="s">
        <v>529</v>
      </c>
    </row>
    <row r="25" spans="1:23" ht="21.75" customHeight="1">
      <c r="A25" s="371" t="s">
        <v>571</v>
      </c>
      <c r="B25" s="252">
        <v>5771</v>
      </c>
      <c r="C25" s="67">
        <v>2378</v>
      </c>
      <c r="D25" s="67">
        <v>536</v>
      </c>
      <c r="E25" s="67">
        <v>969</v>
      </c>
      <c r="F25" s="67">
        <v>936</v>
      </c>
      <c r="G25" s="67">
        <v>79</v>
      </c>
      <c r="H25" s="67">
        <v>872</v>
      </c>
      <c r="I25" s="31"/>
      <c r="J25" s="72"/>
      <c r="K25" s="72" t="s">
        <v>147</v>
      </c>
      <c r="L25" s="518" t="s">
        <v>148</v>
      </c>
      <c r="M25" s="519"/>
      <c r="N25" s="165" t="s">
        <v>527</v>
      </c>
      <c r="O25" s="256" t="s">
        <v>528</v>
      </c>
      <c r="P25" s="257">
        <v>149824</v>
      </c>
      <c r="Q25" s="257">
        <v>126392</v>
      </c>
      <c r="R25" s="257">
        <v>9439</v>
      </c>
      <c r="S25" s="257">
        <v>10487</v>
      </c>
      <c r="T25" s="257">
        <v>173</v>
      </c>
      <c r="U25" s="257">
        <v>1674</v>
      </c>
      <c r="V25" s="257">
        <v>1659</v>
      </c>
      <c r="W25" s="226" t="s">
        <v>530</v>
      </c>
    </row>
    <row r="26" spans="1:23" ht="21.75" customHeight="1">
      <c r="A26" s="372" t="s">
        <v>572</v>
      </c>
      <c r="B26" s="252">
        <v>10040</v>
      </c>
      <c r="C26" s="204">
        <v>3086</v>
      </c>
      <c r="D26" s="204">
        <v>885</v>
      </c>
      <c r="E26" s="204">
        <v>1092</v>
      </c>
      <c r="F26" s="204">
        <v>3511</v>
      </c>
      <c r="G26" s="204">
        <v>111</v>
      </c>
      <c r="H26" s="204">
        <v>1355</v>
      </c>
      <c r="I26" s="31"/>
      <c r="J26" s="72"/>
      <c r="K26" s="72"/>
      <c r="L26" s="72"/>
      <c r="M26" s="202"/>
      <c r="N26" s="165"/>
      <c r="O26" s="258"/>
      <c r="P26" s="257"/>
      <c r="Q26" s="257"/>
      <c r="R26" s="257"/>
      <c r="S26" s="257"/>
      <c r="T26" s="257"/>
      <c r="U26" s="257"/>
      <c r="V26" s="257"/>
      <c r="W26" s="226"/>
    </row>
    <row r="27" spans="1:23" ht="21.75" customHeight="1">
      <c r="A27" s="205" t="s">
        <v>480</v>
      </c>
      <c r="B27" s="205"/>
      <c r="C27" s="205"/>
      <c r="D27" s="205"/>
      <c r="E27" s="205"/>
      <c r="F27" s="205"/>
      <c r="G27" s="25"/>
      <c r="H27" s="25"/>
      <c r="I27" s="31"/>
      <c r="J27" s="199" t="s">
        <v>417</v>
      </c>
      <c r="K27" s="518" t="s">
        <v>418</v>
      </c>
      <c r="L27" s="518"/>
      <c r="M27" s="519"/>
      <c r="N27" s="165" t="s">
        <v>527</v>
      </c>
      <c r="O27" s="256" t="s">
        <v>528</v>
      </c>
      <c r="P27" s="226">
        <v>2854</v>
      </c>
      <c r="Q27" s="226">
        <v>109</v>
      </c>
      <c r="R27" s="226" t="s">
        <v>529</v>
      </c>
      <c r="S27" s="226">
        <v>2745</v>
      </c>
      <c r="T27" s="226" t="s">
        <v>529</v>
      </c>
      <c r="U27" s="226" t="s">
        <v>529</v>
      </c>
      <c r="V27" s="226" t="s">
        <v>529</v>
      </c>
      <c r="W27" s="226" t="s">
        <v>529</v>
      </c>
    </row>
    <row r="28" spans="9:23" ht="21.75" customHeight="1">
      <c r="I28" s="25"/>
      <c r="J28" s="129"/>
      <c r="K28" s="72"/>
      <c r="L28" s="72"/>
      <c r="M28" s="202"/>
      <c r="N28" s="165"/>
      <c r="O28" s="258"/>
      <c r="P28" s="257"/>
      <c r="Q28" s="257"/>
      <c r="R28" s="257"/>
      <c r="S28" s="257"/>
      <c r="T28" s="257"/>
      <c r="U28" s="257"/>
      <c r="V28" s="257"/>
      <c r="W28" s="226" t="s">
        <v>529</v>
      </c>
    </row>
    <row r="29" spans="1:23" ht="21.75" customHeight="1">
      <c r="A29" s="535"/>
      <c r="B29" s="535"/>
      <c r="C29" s="535"/>
      <c r="D29" s="535"/>
      <c r="E29" s="535"/>
      <c r="F29" s="535"/>
      <c r="G29" s="535"/>
      <c r="H29" s="535"/>
      <c r="J29" s="199" t="s">
        <v>419</v>
      </c>
      <c r="K29" s="518" t="s">
        <v>420</v>
      </c>
      <c r="L29" s="518"/>
      <c r="M29" s="519"/>
      <c r="N29" s="165" t="s">
        <v>527</v>
      </c>
      <c r="O29" s="256" t="s">
        <v>528</v>
      </c>
      <c r="P29" s="257">
        <v>20177</v>
      </c>
      <c r="Q29" s="257">
        <v>18362</v>
      </c>
      <c r="R29" s="226">
        <v>1516</v>
      </c>
      <c r="S29" s="226" t="s">
        <v>529</v>
      </c>
      <c r="T29" s="226" t="s">
        <v>529</v>
      </c>
      <c r="U29" s="226">
        <v>195</v>
      </c>
      <c r="V29" s="226">
        <v>104</v>
      </c>
      <c r="W29" s="226" t="s">
        <v>529</v>
      </c>
    </row>
    <row r="30" spans="1:23" ht="21.75" customHeight="1">
      <c r="A30" s="396" t="s">
        <v>481</v>
      </c>
      <c r="B30" s="396"/>
      <c r="C30" s="396"/>
      <c r="D30" s="396"/>
      <c r="E30" s="396"/>
      <c r="F30" s="396"/>
      <c r="G30" s="396"/>
      <c r="H30" s="396"/>
      <c r="I30" s="14"/>
      <c r="J30" s="129"/>
      <c r="K30" s="72"/>
      <c r="L30" s="72"/>
      <c r="M30" s="202"/>
      <c r="N30" s="165"/>
      <c r="O30" s="258"/>
      <c r="P30" s="257"/>
      <c r="Q30" s="257"/>
      <c r="R30" s="257"/>
      <c r="S30" s="257"/>
      <c r="T30" s="257"/>
      <c r="U30" s="257"/>
      <c r="V30" s="257"/>
      <c r="W30" s="226"/>
    </row>
    <row r="31" spans="3:23" ht="21.75" customHeight="1" thickBot="1">
      <c r="C31" s="93"/>
      <c r="D31" s="206"/>
      <c r="E31" s="206"/>
      <c r="F31" s="206"/>
      <c r="G31" s="93"/>
      <c r="H31" s="97" t="s">
        <v>122</v>
      </c>
      <c r="I31" s="92"/>
      <c r="J31" s="199" t="s">
        <v>421</v>
      </c>
      <c r="K31" s="518" t="s">
        <v>422</v>
      </c>
      <c r="L31" s="518"/>
      <c r="M31" s="519"/>
      <c r="N31" s="165" t="s">
        <v>527</v>
      </c>
      <c r="O31" s="256" t="s">
        <v>528</v>
      </c>
      <c r="P31" s="257">
        <v>307164</v>
      </c>
      <c r="Q31" s="257">
        <v>123764</v>
      </c>
      <c r="R31" s="257">
        <v>24046</v>
      </c>
      <c r="S31" s="257">
        <v>151004</v>
      </c>
      <c r="T31" s="226">
        <v>2127</v>
      </c>
      <c r="U31" s="226">
        <v>535</v>
      </c>
      <c r="V31" s="257">
        <v>4974</v>
      </c>
      <c r="W31" s="257">
        <v>714</v>
      </c>
    </row>
    <row r="32" spans="1:23" ht="21.75" customHeight="1">
      <c r="A32" s="402" t="s">
        <v>149</v>
      </c>
      <c r="B32" s="530" t="s">
        <v>482</v>
      </c>
      <c r="C32" s="536" t="s">
        <v>483</v>
      </c>
      <c r="D32" s="530" t="s">
        <v>484</v>
      </c>
      <c r="E32" s="436" t="s">
        <v>485</v>
      </c>
      <c r="F32" s="530" t="s">
        <v>486</v>
      </c>
      <c r="G32" s="530" t="s">
        <v>487</v>
      </c>
      <c r="H32" s="531" t="s">
        <v>368</v>
      </c>
      <c r="J32" s="129"/>
      <c r="K32" s="72" t="s">
        <v>132</v>
      </c>
      <c r="L32" s="518" t="s">
        <v>423</v>
      </c>
      <c r="M32" s="519"/>
      <c r="N32" s="165" t="s">
        <v>527</v>
      </c>
      <c r="O32" s="256" t="s">
        <v>528</v>
      </c>
      <c r="P32" s="226">
        <v>2100</v>
      </c>
      <c r="Q32" s="226">
        <v>2071</v>
      </c>
      <c r="R32" s="226" t="s">
        <v>529</v>
      </c>
      <c r="S32" s="226" t="s">
        <v>529</v>
      </c>
      <c r="T32" s="226">
        <v>29</v>
      </c>
      <c r="U32" s="226" t="s">
        <v>529</v>
      </c>
      <c r="V32" s="226" t="s">
        <v>529</v>
      </c>
      <c r="W32" s="226" t="s">
        <v>529</v>
      </c>
    </row>
    <row r="33" spans="1:23" ht="21.75" customHeight="1">
      <c r="A33" s="496"/>
      <c r="B33" s="494"/>
      <c r="C33" s="497"/>
      <c r="D33" s="494"/>
      <c r="E33" s="438"/>
      <c r="F33" s="494"/>
      <c r="G33" s="494"/>
      <c r="H33" s="532"/>
      <c r="I33" s="92"/>
      <c r="J33" s="129"/>
      <c r="K33" s="72" t="s">
        <v>135</v>
      </c>
      <c r="L33" s="518" t="s">
        <v>150</v>
      </c>
      <c r="M33" s="519"/>
      <c r="N33" s="165" t="s">
        <v>527</v>
      </c>
      <c r="O33" s="256" t="s">
        <v>528</v>
      </c>
      <c r="P33" s="257">
        <v>214710</v>
      </c>
      <c r="Q33" s="257">
        <v>31339</v>
      </c>
      <c r="R33" s="226">
        <v>24046</v>
      </c>
      <c r="S33" s="257">
        <v>151004</v>
      </c>
      <c r="T33" s="226">
        <v>2098</v>
      </c>
      <c r="U33" s="226">
        <v>535</v>
      </c>
      <c r="V33" s="226">
        <v>4974</v>
      </c>
      <c r="W33" s="226">
        <v>714</v>
      </c>
    </row>
    <row r="34" spans="1:23" ht="21.75" customHeight="1">
      <c r="A34" s="195" t="s">
        <v>384</v>
      </c>
      <c r="B34" s="207">
        <v>148689</v>
      </c>
      <c r="C34" s="208">
        <v>40185</v>
      </c>
      <c r="D34" s="208">
        <v>7443</v>
      </c>
      <c r="E34" s="208">
        <v>15086</v>
      </c>
      <c r="F34" s="208">
        <v>71037</v>
      </c>
      <c r="G34" s="208">
        <v>2569</v>
      </c>
      <c r="H34" s="208">
        <v>12372</v>
      </c>
      <c r="I34" s="129"/>
      <c r="J34" s="129"/>
      <c r="K34" s="72"/>
      <c r="L34" s="72"/>
      <c r="M34" s="186" t="s">
        <v>151</v>
      </c>
      <c r="N34" s="165" t="s">
        <v>527</v>
      </c>
      <c r="O34" s="256" t="s">
        <v>528</v>
      </c>
      <c r="P34" s="257">
        <v>207372</v>
      </c>
      <c r="Q34" s="257">
        <v>30084</v>
      </c>
      <c r="R34" s="226">
        <v>21694</v>
      </c>
      <c r="S34" s="257">
        <v>147428</v>
      </c>
      <c r="T34" s="226">
        <v>2098</v>
      </c>
      <c r="U34" s="226">
        <v>535</v>
      </c>
      <c r="V34" s="226">
        <v>4916</v>
      </c>
      <c r="W34" s="226">
        <v>617</v>
      </c>
    </row>
    <row r="35" spans="1:23" ht="21.75" customHeight="1">
      <c r="A35" s="198">
        <v>2</v>
      </c>
      <c r="B35" s="209">
        <v>161860</v>
      </c>
      <c r="C35" s="171">
        <v>43835</v>
      </c>
      <c r="D35" s="171">
        <v>8344</v>
      </c>
      <c r="E35" s="171">
        <v>15877</v>
      </c>
      <c r="F35" s="171">
        <v>76538</v>
      </c>
      <c r="G35" s="171">
        <v>2817</v>
      </c>
      <c r="H35" s="171">
        <v>14446</v>
      </c>
      <c r="I35" s="31"/>
      <c r="J35" s="129"/>
      <c r="K35" s="72"/>
      <c r="L35" s="72"/>
      <c r="M35" s="186" t="s">
        <v>152</v>
      </c>
      <c r="N35" s="165" t="s">
        <v>527</v>
      </c>
      <c r="O35" s="256" t="s">
        <v>528</v>
      </c>
      <c r="P35" s="257">
        <v>7338</v>
      </c>
      <c r="Q35" s="226">
        <v>1255</v>
      </c>
      <c r="R35" s="226">
        <v>2352</v>
      </c>
      <c r="S35" s="257">
        <v>3576</v>
      </c>
      <c r="T35" s="226" t="s">
        <v>529</v>
      </c>
      <c r="U35" s="226" t="s">
        <v>529</v>
      </c>
      <c r="V35" s="226">
        <v>58</v>
      </c>
      <c r="W35" s="226">
        <v>97</v>
      </c>
    </row>
    <row r="36" spans="1:23" ht="21.75" customHeight="1">
      <c r="A36" s="198">
        <v>3</v>
      </c>
      <c r="B36" s="209">
        <v>176544</v>
      </c>
      <c r="C36" s="171">
        <v>46835</v>
      </c>
      <c r="D36" s="171">
        <v>9211</v>
      </c>
      <c r="E36" s="171">
        <v>16135</v>
      </c>
      <c r="F36" s="171">
        <v>84100</v>
      </c>
      <c r="G36" s="171">
        <v>3479</v>
      </c>
      <c r="H36" s="171">
        <v>16781</v>
      </c>
      <c r="I36" s="31"/>
      <c r="J36" s="129"/>
      <c r="K36" s="72" t="s">
        <v>141</v>
      </c>
      <c r="L36" s="518" t="s">
        <v>153</v>
      </c>
      <c r="M36" s="519"/>
      <c r="N36" s="165" t="s">
        <v>527</v>
      </c>
      <c r="O36" s="256" t="s">
        <v>528</v>
      </c>
      <c r="P36" s="257">
        <v>90354</v>
      </c>
      <c r="Q36" s="257">
        <v>90354</v>
      </c>
      <c r="R36" s="226" t="s">
        <v>529</v>
      </c>
      <c r="S36" s="226" t="s">
        <v>529</v>
      </c>
      <c r="T36" s="226" t="s">
        <v>529</v>
      </c>
      <c r="U36" s="226" t="s">
        <v>529</v>
      </c>
      <c r="V36" s="226" t="s">
        <v>529</v>
      </c>
      <c r="W36" s="226" t="s">
        <v>529</v>
      </c>
    </row>
    <row r="37" spans="1:23" ht="21.75" customHeight="1">
      <c r="A37" s="198">
        <v>4</v>
      </c>
      <c r="B37" s="209">
        <v>183134</v>
      </c>
      <c r="C37" s="171">
        <v>47261</v>
      </c>
      <c r="D37" s="171">
        <v>9097</v>
      </c>
      <c r="E37" s="171">
        <v>16041</v>
      </c>
      <c r="F37" s="171">
        <v>88650</v>
      </c>
      <c r="G37" s="171">
        <v>3802</v>
      </c>
      <c r="H37" s="171">
        <v>18283</v>
      </c>
      <c r="I37" s="31"/>
      <c r="J37" s="129"/>
      <c r="K37" s="72"/>
      <c r="L37" s="533"/>
      <c r="M37" s="534"/>
      <c r="N37" s="165"/>
      <c r="O37" s="258"/>
      <c r="P37" s="257"/>
      <c r="Q37" s="257"/>
      <c r="R37" s="257"/>
      <c r="S37" s="257"/>
      <c r="T37" s="257"/>
      <c r="U37" s="257"/>
      <c r="V37" s="257"/>
      <c r="W37" s="226"/>
    </row>
    <row r="38" spans="1:23" ht="21.75" customHeight="1">
      <c r="A38" s="262">
        <v>5</v>
      </c>
      <c r="B38" s="370">
        <f>SUM(B40:B43,B45:B48,B50:B53)</f>
        <v>187140</v>
      </c>
      <c r="C38" s="214">
        <f aca="true" t="shared" si="2" ref="C38:H38">SUM(C40:C43,C45:C48,C50:C53)</f>
        <v>45491</v>
      </c>
      <c r="D38" s="214">
        <f t="shared" si="2"/>
        <v>9074</v>
      </c>
      <c r="E38" s="214">
        <f t="shared" si="2"/>
        <v>16383</v>
      </c>
      <c r="F38" s="214">
        <f t="shared" si="2"/>
        <v>92597</v>
      </c>
      <c r="G38" s="214">
        <f t="shared" si="2"/>
        <v>4107</v>
      </c>
      <c r="H38" s="214">
        <f t="shared" si="2"/>
        <v>19486</v>
      </c>
      <c r="I38" s="31"/>
      <c r="J38" s="199" t="s">
        <v>424</v>
      </c>
      <c r="K38" s="518" t="s">
        <v>425</v>
      </c>
      <c r="L38" s="518"/>
      <c r="M38" s="519"/>
      <c r="N38" s="165" t="s">
        <v>527</v>
      </c>
      <c r="O38" s="256" t="s">
        <v>528</v>
      </c>
      <c r="P38" s="257">
        <v>272635</v>
      </c>
      <c r="Q38" s="257">
        <v>137653</v>
      </c>
      <c r="R38" s="257">
        <v>5616</v>
      </c>
      <c r="S38" s="257">
        <v>126033</v>
      </c>
      <c r="T38" s="226" t="s">
        <v>529</v>
      </c>
      <c r="U38" s="226">
        <v>51</v>
      </c>
      <c r="V38" s="226">
        <v>3282</v>
      </c>
      <c r="W38" s="226" t="s">
        <v>529</v>
      </c>
    </row>
    <row r="39" spans="1:23" ht="21.75" customHeight="1">
      <c r="A39" s="137"/>
      <c r="B39" s="200"/>
      <c r="C39" s="92"/>
      <c r="D39" s="92"/>
      <c r="E39" s="92"/>
      <c r="F39" s="92"/>
      <c r="G39" s="92"/>
      <c r="H39" s="92"/>
      <c r="I39" s="31"/>
      <c r="J39" s="129"/>
      <c r="K39" s="533"/>
      <c r="L39" s="533"/>
      <c r="M39" s="534"/>
      <c r="N39" s="165"/>
      <c r="O39" s="258"/>
      <c r="P39" s="257"/>
      <c r="Q39" s="257"/>
      <c r="R39" s="257"/>
      <c r="S39" s="257"/>
      <c r="T39" s="257"/>
      <c r="U39" s="257"/>
      <c r="V39" s="257"/>
      <c r="W39" s="226"/>
    </row>
    <row r="40" spans="1:23" ht="21.75" customHeight="1">
      <c r="A40" s="195" t="s">
        <v>430</v>
      </c>
      <c r="B40" s="254">
        <v>17967</v>
      </c>
      <c r="C40" s="67">
        <v>5175</v>
      </c>
      <c r="D40" s="67">
        <v>958</v>
      </c>
      <c r="E40" s="67">
        <v>1499</v>
      </c>
      <c r="F40" s="67">
        <v>8178</v>
      </c>
      <c r="G40" s="67">
        <v>323</v>
      </c>
      <c r="H40" s="67">
        <v>1834</v>
      </c>
      <c r="I40" s="92"/>
      <c r="J40" s="199" t="s">
        <v>426</v>
      </c>
      <c r="K40" s="518" t="s">
        <v>427</v>
      </c>
      <c r="L40" s="518"/>
      <c r="M40" s="519"/>
      <c r="N40" s="165" t="s">
        <v>527</v>
      </c>
      <c r="O40" s="256" t="s">
        <v>528</v>
      </c>
      <c r="P40" s="257">
        <v>17461188</v>
      </c>
      <c r="Q40" s="257">
        <v>8739267</v>
      </c>
      <c r="R40" s="257">
        <v>4080391</v>
      </c>
      <c r="S40" s="257">
        <v>3638678</v>
      </c>
      <c r="T40" s="257">
        <v>322205</v>
      </c>
      <c r="U40" s="257">
        <v>151630</v>
      </c>
      <c r="V40" s="257">
        <v>287829</v>
      </c>
      <c r="W40" s="257">
        <v>241188</v>
      </c>
    </row>
    <row r="41" spans="1:23" ht="21.75" customHeight="1">
      <c r="A41" s="371" t="s">
        <v>562</v>
      </c>
      <c r="B41" s="254">
        <v>13345</v>
      </c>
      <c r="C41" s="67">
        <v>2724</v>
      </c>
      <c r="D41" s="67">
        <v>555</v>
      </c>
      <c r="E41" s="67">
        <v>1086</v>
      </c>
      <c r="F41" s="67">
        <v>7306</v>
      </c>
      <c r="G41" s="67">
        <v>274</v>
      </c>
      <c r="H41" s="67">
        <v>1401</v>
      </c>
      <c r="I41" s="31"/>
      <c r="J41" s="129"/>
      <c r="K41" s="72" t="s">
        <v>132</v>
      </c>
      <c r="L41" s="518" t="s">
        <v>154</v>
      </c>
      <c r="M41" s="519"/>
      <c r="N41" s="165" t="s">
        <v>527</v>
      </c>
      <c r="O41" s="256" t="s">
        <v>528</v>
      </c>
      <c r="P41" s="257">
        <v>2306442</v>
      </c>
      <c r="Q41" s="257">
        <v>720145</v>
      </c>
      <c r="R41" s="257">
        <v>388553</v>
      </c>
      <c r="S41" s="257">
        <v>953598</v>
      </c>
      <c r="T41" s="226" t="s">
        <v>529</v>
      </c>
      <c r="U41" s="257">
        <v>35740</v>
      </c>
      <c r="V41" s="257">
        <v>203163</v>
      </c>
      <c r="W41" s="226">
        <v>5243</v>
      </c>
    </row>
    <row r="42" spans="1:23" ht="21.75" customHeight="1">
      <c r="A42" s="371" t="s">
        <v>563</v>
      </c>
      <c r="B42" s="254">
        <v>14203</v>
      </c>
      <c r="C42" s="67">
        <v>3533</v>
      </c>
      <c r="D42" s="67">
        <v>749</v>
      </c>
      <c r="E42" s="67">
        <v>1296</v>
      </c>
      <c r="F42" s="67">
        <v>6798</v>
      </c>
      <c r="G42" s="67">
        <v>352</v>
      </c>
      <c r="H42" s="67">
        <v>1474</v>
      </c>
      <c r="I42" s="31"/>
      <c r="J42" s="129"/>
      <c r="K42" s="72" t="s">
        <v>135</v>
      </c>
      <c r="L42" s="518" t="s">
        <v>155</v>
      </c>
      <c r="M42" s="519"/>
      <c r="N42" s="165" t="s">
        <v>527</v>
      </c>
      <c r="O42" s="256" t="s">
        <v>528</v>
      </c>
      <c r="P42" s="257">
        <v>2428095</v>
      </c>
      <c r="Q42" s="257">
        <v>903785</v>
      </c>
      <c r="R42" s="257">
        <v>1091010</v>
      </c>
      <c r="S42" s="257">
        <v>425295</v>
      </c>
      <c r="T42" s="257">
        <v>1207</v>
      </c>
      <c r="U42" s="226" t="s">
        <v>529</v>
      </c>
      <c r="V42" s="226">
        <v>6798</v>
      </c>
      <c r="W42" s="226" t="s">
        <v>529</v>
      </c>
    </row>
    <row r="43" spans="1:23" ht="21.75" customHeight="1">
      <c r="A43" s="371" t="s">
        <v>564</v>
      </c>
      <c r="B43" s="254">
        <v>15026</v>
      </c>
      <c r="C43" s="67">
        <v>3647</v>
      </c>
      <c r="D43" s="67">
        <v>715</v>
      </c>
      <c r="E43" s="67">
        <v>1500</v>
      </c>
      <c r="F43" s="67">
        <v>7317</v>
      </c>
      <c r="G43" s="67">
        <v>298</v>
      </c>
      <c r="H43" s="67">
        <v>1549</v>
      </c>
      <c r="I43" s="31"/>
      <c r="J43" s="129"/>
      <c r="K43" s="72" t="s">
        <v>141</v>
      </c>
      <c r="L43" s="518" t="s">
        <v>156</v>
      </c>
      <c r="M43" s="519"/>
      <c r="N43" s="165" t="s">
        <v>527</v>
      </c>
      <c r="O43" s="256" t="s">
        <v>528</v>
      </c>
      <c r="P43" s="257">
        <v>7445108</v>
      </c>
      <c r="Q43" s="257">
        <v>5900400</v>
      </c>
      <c r="R43" s="257">
        <v>519752</v>
      </c>
      <c r="S43" s="257">
        <v>436825</v>
      </c>
      <c r="T43" s="257">
        <v>266100</v>
      </c>
      <c r="U43" s="257">
        <v>95416</v>
      </c>
      <c r="V43" s="226">
        <v>11211</v>
      </c>
      <c r="W43" s="226">
        <v>215404</v>
      </c>
    </row>
    <row r="44" spans="1:23" ht="21.75" customHeight="1">
      <c r="A44" s="195"/>
      <c r="B44" s="255"/>
      <c r="C44" s="97"/>
      <c r="D44" s="97"/>
      <c r="E44" s="97"/>
      <c r="F44" s="97"/>
      <c r="G44" s="97"/>
      <c r="H44" s="97"/>
      <c r="I44" s="31"/>
      <c r="J44" s="129"/>
      <c r="K44" s="72" t="s">
        <v>143</v>
      </c>
      <c r="L44" s="528" t="s">
        <v>494</v>
      </c>
      <c r="M44" s="529"/>
      <c r="N44" s="165" t="s">
        <v>527</v>
      </c>
      <c r="O44" s="256" t="s">
        <v>528</v>
      </c>
      <c r="P44" s="257">
        <v>124482</v>
      </c>
      <c r="Q44" s="257">
        <v>82964</v>
      </c>
      <c r="R44" s="257">
        <v>1245</v>
      </c>
      <c r="S44" s="257">
        <v>40201</v>
      </c>
      <c r="T44" s="226" t="s">
        <v>529</v>
      </c>
      <c r="U44" s="226">
        <v>43</v>
      </c>
      <c r="V44" s="226">
        <v>29</v>
      </c>
      <c r="W44" s="226" t="s">
        <v>529</v>
      </c>
    </row>
    <row r="45" spans="1:23" ht="21.75" customHeight="1">
      <c r="A45" s="371" t="s">
        <v>565</v>
      </c>
      <c r="B45" s="254">
        <v>15853</v>
      </c>
      <c r="C45" s="67">
        <v>3751</v>
      </c>
      <c r="D45" s="67">
        <v>953</v>
      </c>
      <c r="E45" s="67">
        <v>1343</v>
      </c>
      <c r="F45" s="67">
        <v>7793</v>
      </c>
      <c r="G45" s="67">
        <v>307</v>
      </c>
      <c r="H45" s="67">
        <v>1706</v>
      </c>
      <c r="I45" s="92"/>
      <c r="J45" s="129"/>
      <c r="K45" s="72" t="s">
        <v>145</v>
      </c>
      <c r="L45" s="518" t="s">
        <v>509</v>
      </c>
      <c r="M45" s="519"/>
      <c r="N45" s="165" t="s">
        <v>527</v>
      </c>
      <c r="O45" s="256" t="s">
        <v>528</v>
      </c>
      <c r="P45" s="257">
        <v>3809103</v>
      </c>
      <c r="Q45" s="257">
        <v>649218</v>
      </c>
      <c r="R45" s="257">
        <v>1861311</v>
      </c>
      <c r="S45" s="257">
        <v>1271600</v>
      </c>
      <c r="T45" s="226">
        <v>9969</v>
      </c>
      <c r="U45" s="257">
        <v>716</v>
      </c>
      <c r="V45" s="226">
        <v>16289</v>
      </c>
      <c r="W45" s="226" t="s">
        <v>529</v>
      </c>
    </row>
    <row r="46" spans="1:23" ht="21.75" customHeight="1">
      <c r="A46" s="371" t="s">
        <v>566</v>
      </c>
      <c r="B46" s="254">
        <v>15126</v>
      </c>
      <c r="C46" s="67">
        <v>3776</v>
      </c>
      <c r="D46" s="67">
        <v>739</v>
      </c>
      <c r="E46" s="67">
        <v>1272</v>
      </c>
      <c r="F46" s="67">
        <v>7569</v>
      </c>
      <c r="G46" s="67">
        <v>281</v>
      </c>
      <c r="H46" s="67">
        <v>1488</v>
      </c>
      <c r="I46" s="31"/>
      <c r="J46" s="129"/>
      <c r="K46" s="72" t="s">
        <v>147</v>
      </c>
      <c r="L46" s="518" t="s">
        <v>508</v>
      </c>
      <c r="M46" s="519"/>
      <c r="N46" s="165" t="s">
        <v>527</v>
      </c>
      <c r="O46" s="256" t="s">
        <v>528</v>
      </c>
      <c r="P46" s="257">
        <v>346869</v>
      </c>
      <c r="Q46" s="257">
        <v>63067</v>
      </c>
      <c r="R46" s="226">
        <v>16467</v>
      </c>
      <c r="S46" s="257">
        <v>236052</v>
      </c>
      <c r="T46" s="226">
        <v>9017</v>
      </c>
      <c r="U46" s="226" t="s">
        <v>529</v>
      </c>
      <c r="V46" s="226">
        <v>22266</v>
      </c>
      <c r="W46" s="226" t="s">
        <v>529</v>
      </c>
    </row>
    <row r="47" spans="1:23" ht="21.75" customHeight="1">
      <c r="A47" s="371" t="s">
        <v>567</v>
      </c>
      <c r="B47" s="254">
        <v>17051</v>
      </c>
      <c r="C47" s="67">
        <v>4659</v>
      </c>
      <c r="D47" s="67">
        <v>928</v>
      </c>
      <c r="E47" s="67">
        <v>1591</v>
      </c>
      <c r="F47" s="67">
        <v>7836</v>
      </c>
      <c r="G47" s="67">
        <v>330</v>
      </c>
      <c r="H47" s="67">
        <v>1707</v>
      </c>
      <c r="I47" s="31"/>
      <c r="J47" s="129"/>
      <c r="K47" s="72" t="s">
        <v>157</v>
      </c>
      <c r="L47" s="518" t="s">
        <v>492</v>
      </c>
      <c r="M47" s="519"/>
      <c r="N47" s="165" t="s">
        <v>527</v>
      </c>
      <c r="O47" s="256" t="s">
        <v>528</v>
      </c>
      <c r="P47" s="257">
        <v>1001089</v>
      </c>
      <c r="Q47" s="257">
        <v>419688</v>
      </c>
      <c r="R47" s="257">
        <v>202053</v>
      </c>
      <c r="S47" s="257">
        <v>275107</v>
      </c>
      <c r="T47" s="257">
        <v>35912</v>
      </c>
      <c r="U47" s="226">
        <v>19715</v>
      </c>
      <c r="V47" s="257">
        <v>28073</v>
      </c>
      <c r="W47" s="226">
        <v>20541</v>
      </c>
    </row>
    <row r="48" spans="1:23" ht="21.75" customHeight="1">
      <c r="A48" s="371" t="s">
        <v>568</v>
      </c>
      <c r="B48" s="254">
        <v>16378</v>
      </c>
      <c r="C48" s="67">
        <v>3251</v>
      </c>
      <c r="D48" s="67">
        <v>780</v>
      </c>
      <c r="E48" s="67">
        <v>1348</v>
      </c>
      <c r="F48" s="67">
        <v>8788</v>
      </c>
      <c r="G48" s="67">
        <v>496</v>
      </c>
      <c r="H48" s="67">
        <v>1715</v>
      </c>
      <c r="I48" s="31"/>
      <c r="J48" s="129"/>
      <c r="K48" s="72"/>
      <c r="L48" s="72"/>
      <c r="M48" s="202"/>
      <c r="N48" s="165"/>
      <c r="O48" s="258"/>
      <c r="P48" s="257"/>
      <c r="Q48" s="257"/>
      <c r="R48" s="257"/>
      <c r="S48" s="257"/>
      <c r="T48" s="257"/>
      <c r="U48" s="257"/>
      <c r="V48" s="257"/>
      <c r="W48" s="226"/>
    </row>
    <row r="49" spans="1:23" ht="21.75" customHeight="1">
      <c r="A49" s="195"/>
      <c r="B49" s="255"/>
      <c r="C49" s="97"/>
      <c r="D49" s="97"/>
      <c r="E49" s="97"/>
      <c r="F49" s="97"/>
      <c r="G49" s="97"/>
      <c r="H49" s="97"/>
      <c r="I49" s="31"/>
      <c r="J49" s="199" t="s">
        <v>428</v>
      </c>
      <c r="K49" s="518" t="s">
        <v>429</v>
      </c>
      <c r="L49" s="518"/>
      <c r="M49" s="519"/>
      <c r="N49" s="165" t="s">
        <v>527</v>
      </c>
      <c r="O49" s="256" t="s">
        <v>528</v>
      </c>
      <c r="P49" s="257">
        <v>107008</v>
      </c>
      <c r="Q49" s="257">
        <v>16828</v>
      </c>
      <c r="R49" s="257">
        <v>16228</v>
      </c>
      <c r="S49" s="257">
        <v>64316</v>
      </c>
      <c r="T49" s="257">
        <v>361</v>
      </c>
      <c r="U49" s="257">
        <v>215</v>
      </c>
      <c r="V49" s="226">
        <v>1224</v>
      </c>
      <c r="W49" s="226">
        <v>7836</v>
      </c>
    </row>
    <row r="50" spans="1:23" ht="21.75" customHeight="1">
      <c r="A50" s="371" t="s">
        <v>569</v>
      </c>
      <c r="B50" s="254">
        <v>14263</v>
      </c>
      <c r="C50" s="67">
        <v>3013</v>
      </c>
      <c r="D50" s="67">
        <v>605</v>
      </c>
      <c r="E50" s="67">
        <v>1204</v>
      </c>
      <c r="F50" s="67">
        <v>7646</v>
      </c>
      <c r="G50" s="67">
        <v>356</v>
      </c>
      <c r="H50" s="67">
        <v>1439</v>
      </c>
      <c r="I50" s="92"/>
      <c r="J50" s="129"/>
      <c r="K50" s="72" t="s">
        <v>132</v>
      </c>
      <c r="L50" s="518" t="s">
        <v>158</v>
      </c>
      <c r="M50" s="519"/>
      <c r="N50" s="165" t="s">
        <v>527</v>
      </c>
      <c r="O50" s="256" t="s">
        <v>528</v>
      </c>
      <c r="P50" s="257">
        <v>40786</v>
      </c>
      <c r="Q50" s="257">
        <v>13680</v>
      </c>
      <c r="R50" s="257">
        <v>16228</v>
      </c>
      <c r="S50" s="257">
        <v>9042</v>
      </c>
      <c r="T50" s="226">
        <v>361</v>
      </c>
      <c r="U50" s="226">
        <v>215</v>
      </c>
      <c r="V50" s="226">
        <v>1224</v>
      </c>
      <c r="W50" s="226">
        <v>36</v>
      </c>
    </row>
    <row r="51" spans="1:23" ht="21.75" customHeight="1">
      <c r="A51" s="371" t="s">
        <v>570</v>
      </c>
      <c r="B51" s="254">
        <v>14836</v>
      </c>
      <c r="C51" s="67">
        <v>3672</v>
      </c>
      <c r="D51" s="67">
        <v>644</v>
      </c>
      <c r="E51" s="67">
        <v>1227</v>
      </c>
      <c r="F51" s="67">
        <v>7462</v>
      </c>
      <c r="G51" s="67">
        <v>349</v>
      </c>
      <c r="H51" s="67">
        <v>1482</v>
      </c>
      <c r="I51" s="31"/>
      <c r="J51" s="129"/>
      <c r="K51" s="72" t="s">
        <v>135</v>
      </c>
      <c r="L51" s="518" t="s">
        <v>159</v>
      </c>
      <c r="M51" s="519"/>
      <c r="N51" s="165" t="s">
        <v>527</v>
      </c>
      <c r="O51" s="256" t="s">
        <v>528</v>
      </c>
      <c r="P51" s="257">
        <v>66222</v>
      </c>
      <c r="Q51" s="257">
        <v>3148</v>
      </c>
      <c r="R51" s="226" t="s">
        <v>529</v>
      </c>
      <c r="S51" s="226">
        <v>55274</v>
      </c>
      <c r="T51" s="226" t="s">
        <v>529</v>
      </c>
      <c r="U51" s="226" t="s">
        <v>529</v>
      </c>
      <c r="V51" s="226" t="s">
        <v>529</v>
      </c>
      <c r="W51" s="226">
        <v>7800</v>
      </c>
    </row>
    <row r="52" spans="1:23" ht="21.75" customHeight="1">
      <c r="A52" s="371" t="s">
        <v>571</v>
      </c>
      <c r="B52" s="254">
        <v>14557</v>
      </c>
      <c r="C52" s="67">
        <v>3560</v>
      </c>
      <c r="D52" s="67">
        <v>576</v>
      </c>
      <c r="E52" s="67">
        <v>1320</v>
      </c>
      <c r="F52" s="67">
        <v>7270</v>
      </c>
      <c r="G52" s="67">
        <v>343</v>
      </c>
      <c r="H52" s="67">
        <v>1488</v>
      </c>
      <c r="I52" s="31"/>
      <c r="J52" s="129"/>
      <c r="K52" s="72"/>
      <c r="L52" s="533"/>
      <c r="M52" s="534"/>
      <c r="N52" s="165"/>
      <c r="O52" s="258"/>
      <c r="P52" s="257"/>
      <c r="Q52" s="257"/>
      <c r="R52" s="257"/>
      <c r="S52" s="257"/>
      <c r="T52" s="257"/>
      <c r="U52" s="257"/>
      <c r="V52" s="257"/>
      <c r="W52" s="226"/>
    </row>
    <row r="53" spans="1:23" ht="21.75" customHeight="1">
      <c r="A53" s="372" t="s">
        <v>572</v>
      </c>
      <c r="B53" s="254">
        <v>18535</v>
      </c>
      <c r="C53" s="204">
        <v>4730</v>
      </c>
      <c r="D53" s="204">
        <v>872</v>
      </c>
      <c r="E53" s="204">
        <v>1697</v>
      </c>
      <c r="F53" s="204">
        <v>8634</v>
      </c>
      <c r="G53" s="204">
        <v>398</v>
      </c>
      <c r="H53" s="204">
        <v>2203</v>
      </c>
      <c r="I53" s="31"/>
      <c r="J53" s="381" t="s">
        <v>493</v>
      </c>
      <c r="K53" s="381"/>
      <c r="L53" s="381"/>
      <c r="M53" s="443"/>
      <c r="N53" s="165"/>
      <c r="O53" s="256"/>
      <c r="P53" s="260">
        <v>100</v>
      </c>
      <c r="Q53" s="261">
        <v>54.4</v>
      </c>
      <c r="R53" s="261">
        <v>21.4</v>
      </c>
      <c r="S53" s="261">
        <v>19.1</v>
      </c>
      <c r="T53" s="261">
        <v>1.4</v>
      </c>
      <c r="U53" s="261">
        <v>0.8</v>
      </c>
      <c r="V53" s="261">
        <v>1.8</v>
      </c>
      <c r="W53" s="261">
        <v>1</v>
      </c>
    </row>
    <row r="54" spans="1:16" ht="21.75" customHeight="1">
      <c r="A54" s="205" t="s">
        <v>480</v>
      </c>
      <c r="B54" s="205"/>
      <c r="C54" s="205"/>
      <c r="D54" s="205"/>
      <c r="E54" s="205"/>
      <c r="F54" s="205"/>
      <c r="G54" s="25"/>
      <c r="H54" s="25"/>
      <c r="I54" s="31"/>
      <c r="J54" s="210" t="s">
        <v>367</v>
      </c>
      <c r="K54" s="210"/>
      <c r="L54" s="210"/>
      <c r="M54" s="210"/>
      <c r="N54" s="210"/>
      <c r="O54" s="210"/>
      <c r="P54" s="210"/>
    </row>
    <row r="55" ht="21.75" customHeight="1">
      <c r="I55" s="25"/>
    </row>
    <row r="56" ht="21.75" customHeight="1"/>
    <row r="57" ht="21.75" customHeight="1"/>
    <row r="58" spans="11:14" ht="21.75" customHeight="1">
      <c r="K58" s="19"/>
      <c r="L58" s="19"/>
      <c r="M58" s="19"/>
      <c r="N58" s="19"/>
    </row>
    <row r="59" ht="21.75" customHeight="1"/>
    <row r="60" ht="21.75" customHeight="1"/>
    <row r="61" spans="11:14" ht="21.75" customHeight="1">
      <c r="K61" s="19"/>
      <c r="L61" s="19"/>
      <c r="M61" s="19"/>
      <c r="N61" s="19"/>
    </row>
    <row r="62" spans="11:14" ht="21.75" customHeight="1">
      <c r="K62" s="19"/>
      <c r="L62" s="19"/>
      <c r="M62" s="19"/>
      <c r="N62" s="19"/>
    </row>
    <row r="63" spans="11:14" ht="21.75" customHeight="1">
      <c r="K63" s="19"/>
      <c r="L63" s="19"/>
      <c r="M63" s="19"/>
      <c r="N63" s="19"/>
    </row>
    <row r="64" spans="11:14" ht="21.75" customHeight="1">
      <c r="K64" s="19"/>
      <c r="L64" s="19"/>
      <c r="M64" s="19"/>
      <c r="N64" s="19"/>
    </row>
    <row r="65" spans="11:14" ht="21.75" customHeight="1">
      <c r="K65" s="19"/>
      <c r="L65" s="19"/>
      <c r="M65" s="19"/>
      <c r="N65" s="19"/>
    </row>
    <row r="66" spans="11:14" ht="21.75" customHeight="1">
      <c r="K66" s="19"/>
      <c r="L66" s="19"/>
      <c r="M66" s="19"/>
      <c r="N66" s="19"/>
    </row>
    <row r="67" spans="11:14" ht="21.75" customHeight="1">
      <c r="K67" s="19"/>
      <c r="L67" s="19"/>
      <c r="M67" s="19"/>
      <c r="N67" s="19"/>
    </row>
    <row r="68" spans="11:14" ht="21.75" customHeight="1">
      <c r="K68" s="19"/>
      <c r="L68" s="19"/>
      <c r="M68" s="19"/>
      <c r="N68" s="19"/>
    </row>
    <row r="69" spans="11:14" ht="21.75" customHeight="1">
      <c r="K69" s="19"/>
      <c r="L69" s="19"/>
      <c r="M69" s="19"/>
      <c r="N69" s="19"/>
    </row>
    <row r="70" spans="11:14" ht="21.75" customHeight="1">
      <c r="K70" s="19"/>
      <c r="L70" s="19"/>
      <c r="M70" s="19"/>
      <c r="N70" s="19"/>
    </row>
    <row r="71" spans="11:14" ht="15" customHeight="1">
      <c r="K71" s="19"/>
      <c r="L71" s="19"/>
      <c r="M71" s="19"/>
      <c r="N71" s="19"/>
    </row>
    <row r="72" spans="11:14" ht="15" customHeight="1">
      <c r="K72" s="19"/>
      <c r="L72" s="19"/>
      <c r="M72" s="19"/>
      <c r="N72" s="19"/>
    </row>
    <row r="73" spans="11:14" ht="15" customHeight="1">
      <c r="K73" s="19"/>
      <c r="L73" s="19"/>
      <c r="M73" s="19"/>
      <c r="N73" s="19"/>
    </row>
    <row r="74" spans="11:14" ht="15" customHeight="1">
      <c r="K74" s="19"/>
      <c r="L74" s="19"/>
      <c r="M74" s="19"/>
      <c r="N74" s="19"/>
    </row>
    <row r="75" spans="11:14" ht="15" customHeight="1">
      <c r="K75" s="19"/>
      <c r="L75" s="19"/>
      <c r="M75" s="19"/>
      <c r="N75" s="19"/>
    </row>
    <row r="76" spans="11:14" ht="15" customHeight="1">
      <c r="K76" s="19"/>
      <c r="L76" s="19"/>
      <c r="M76" s="19"/>
      <c r="N76" s="19"/>
    </row>
    <row r="77" spans="11:14" ht="14.25">
      <c r="K77" s="19"/>
      <c r="L77" s="19"/>
      <c r="M77" s="19"/>
      <c r="N77" s="19"/>
    </row>
    <row r="78" spans="11:14" ht="14.25">
      <c r="K78" s="19"/>
      <c r="L78" s="19"/>
      <c r="M78" s="19"/>
      <c r="N78" s="19"/>
    </row>
    <row r="79" spans="11:14" ht="14.25">
      <c r="K79" s="19"/>
      <c r="L79" s="19"/>
      <c r="M79" s="19"/>
      <c r="N79" s="19"/>
    </row>
    <row r="80" spans="11:14" ht="14.25">
      <c r="K80" s="19"/>
      <c r="L80" s="19"/>
      <c r="M80" s="19"/>
      <c r="N80" s="19"/>
    </row>
    <row r="81" spans="11:14" ht="14.25">
      <c r="K81" s="19"/>
      <c r="L81" s="19"/>
      <c r="M81" s="19"/>
      <c r="N81" s="19"/>
    </row>
    <row r="82" spans="11:14" ht="14.25">
      <c r="K82" s="19"/>
      <c r="L82" s="19"/>
      <c r="M82" s="19"/>
      <c r="N82" s="19"/>
    </row>
    <row r="83" spans="11:14" ht="14.25">
      <c r="K83" s="19"/>
      <c r="L83" s="19"/>
      <c r="M83" s="19"/>
      <c r="N83" s="19"/>
    </row>
    <row r="84" spans="11:14" ht="14.25">
      <c r="K84" s="19"/>
      <c r="L84" s="19"/>
      <c r="M84" s="19"/>
      <c r="N84" s="19"/>
    </row>
    <row r="85" spans="11:14" ht="14.25">
      <c r="K85" s="19"/>
      <c r="L85" s="19"/>
      <c r="M85" s="19"/>
      <c r="N85" s="19"/>
    </row>
    <row r="86" spans="11:14" ht="14.25">
      <c r="K86" s="19"/>
      <c r="L86" s="19"/>
      <c r="M86" s="19"/>
      <c r="N86" s="19"/>
    </row>
    <row r="87" spans="11:14" ht="14.25">
      <c r="K87" s="19"/>
      <c r="L87" s="19"/>
      <c r="M87" s="19"/>
      <c r="N87" s="19"/>
    </row>
    <row r="88" spans="11:14" ht="14.25">
      <c r="K88" s="19"/>
      <c r="L88" s="19"/>
      <c r="M88" s="19"/>
      <c r="N88" s="19"/>
    </row>
    <row r="89" spans="11:14" ht="14.25">
      <c r="K89" s="19"/>
      <c r="L89" s="19"/>
      <c r="M89" s="19"/>
      <c r="N89" s="19"/>
    </row>
    <row r="90" spans="11:14" ht="14.25">
      <c r="K90" s="19"/>
      <c r="L90" s="19"/>
      <c r="M90" s="19"/>
      <c r="N90" s="19"/>
    </row>
    <row r="91" spans="11:14" ht="14.25">
      <c r="K91" s="19"/>
      <c r="L91" s="19"/>
      <c r="M91" s="19"/>
      <c r="N91" s="19"/>
    </row>
    <row r="92" spans="11:14" ht="14.25">
      <c r="K92" s="19"/>
      <c r="L92" s="19"/>
      <c r="M92" s="19"/>
      <c r="N92" s="19"/>
    </row>
    <row r="93" spans="11:14" ht="14.25">
      <c r="K93" s="19"/>
      <c r="L93" s="19"/>
      <c r="M93" s="19"/>
      <c r="N93" s="19"/>
    </row>
    <row r="94" spans="11:14" ht="14.25">
      <c r="K94" s="19"/>
      <c r="L94" s="19"/>
      <c r="M94" s="19"/>
      <c r="N94" s="19"/>
    </row>
    <row r="95" spans="11:14" ht="14.25">
      <c r="K95" s="19"/>
      <c r="L95" s="19"/>
      <c r="M95" s="19"/>
      <c r="N95" s="19"/>
    </row>
    <row r="96" spans="11:14" ht="14.25">
      <c r="K96" s="19"/>
      <c r="L96" s="19"/>
      <c r="M96" s="19"/>
      <c r="N96" s="19"/>
    </row>
    <row r="97" spans="11:14" ht="14.25">
      <c r="K97" s="19"/>
      <c r="L97" s="19"/>
      <c r="M97" s="19"/>
      <c r="N97" s="19"/>
    </row>
    <row r="98" spans="11:14" ht="14.25">
      <c r="K98" s="19"/>
      <c r="L98" s="19"/>
      <c r="M98" s="19"/>
      <c r="N98" s="19"/>
    </row>
    <row r="99" spans="11:14" ht="14.25">
      <c r="K99" s="19"/>
      <c r="L99" s="19"/>
      <c r="M99" s="19"/>
      <c r="N99" s="19"/>
    </row>
    <row r="100" spans="11:14" ht="14.25">
      <c r="K100" s="19"/>
      <c r="L100" s="19"/>
      <c r="M100" s="19"/>
      <c r="N100" s="19"/>
    </row>
  </sheetData>
  <sheetProtection/>
  <mergeCells count="67">
    <mergeCell ref="E5:E6"/>
    <mergeCell ref="F5:F6"/>
    <mergeCell ref="G5:G6"/>
    <mergeCell ref="A5:A6"/>
    <mergeCell ref="B5:B6"/>
    <mergeCell ref="C5:C6"/>
    <mergeCell ref="D5:D6"/>
    <mergeCell ref="P5:P6"/>
    <mergeCell ref="Q5:Q6"/>
    <mergeCell ref="R5:R6"/>
    <mergeCell ref="H5:H6"/>
    <mergeCell ref="I5:I6"/>
    <mergeCell ref="J5:M6"/>
    <mergeCell ref="N5:N6"/>
    <mergeCell ref="O5:O6"/>
    <mergeCell ref="Z9:AB9"/>
    <mergeCell ref="K11:M11"/>
    <mergeCell ref="K13:M13"/>
    <mergeCell ref="L14:M14"/>
    <mergeCell ref="K9:M9"/>
    <mergeCell ref="L15:M15"/>
    <mergeCell ref="L22:M22"/>
    <mergeCell ref="L23:M23"/>
    <mergeCell ref="L24:M24"/>
    <mergeCell ref="L25:M25"/>
    <mergeCell ref="K27:M27"/>
    <mergeCell ref="K29:M29"/>
    <mergeCell ref="A29:H29"/>
    <mergeCell ref="A30:H30"/>
    <mergeCell ref="K31:M31"/>
    <mergeCell ref="L32:M32"/>
    <mergeCell ref="A32:A33"/>
    <mergeCell ref="B32:B33"/>
    <mergeCell ref="C32:C33"/>
    <mergeCell ref="D32:D33"/>
    <mergeCell ref="E32:E33"/>
    <mergeCell ref="F32:F33"/>
    <mergeCell ref="G32:G33"/>
    <mergeCell ref="H32:H33"/>
    <mergeCell ref="L33:M33"/>
    <mergeCell ref="L36:M36"/>
    <mergeCell ref="L37:M37"/>
    <mergeCell ref="L52:M52"/>
    <mergeCell ref="L45:M45"/>
    <mergeCell ref="K38:M38"/>
    <mergeCell ref="K39:M39"/>
    <mergeCell ref="K40:M40"/>
    <mergeCell ref="J53:M53"/>
    <mergeCell ref="L46:M46"/>
    <mergeCell ref="L47:M47"/>
    <mergeCell ref="K49:M49"/>
    <mergeCell ref="L50:M50"/>
    <mergeCell ref="L8:M8"/>
    <mergeCell ref="L51:M51"/>
    <mergeCell ref="L42:M42"/>
    <mergeCell ref="L43:M43"/>
    <mergeCell ref="L44:M44"/>
    <mergeCell ref="L41:M41"/>
    <mergeCell ref="A2:H2"/>
    <mergeCell ref="A3:H3"/>
    <mergeCell ref="J3:W3"/>
    <mergeCell ref="L7:M7"/>
    <mergeCell ref="W5:W6"/>
    <mergeCell ref="S5:S6"/>
    <mergeCell ref="T5:T6"/>
    <mergeCell ref="U5:U6"/>
    <mergeCell ref="V5:V6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68" r:id="rId1"/>
  <ignoredErrors>
    <ignoredError sqref="K41:K47 K50:K51 J49 J40 J38 K36 K32:K33 J31 J29 J27 K22:K25 K14:K15 J13 J11 J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2013-06-11T07:38:34Z</cp:lastPrinted>
  <dcterms:created xsi:type="dcterms:W3CDTF">1998-05-21T06:01:19Z</dcterms:created>
  <dcterms:modified xsi:type="dcterms:W3CDTF">2013-06-11T07:42:54Z</dcterms:modified>
  <cp:category/>
  <cp:version/>
  <cp:contentType/>
  <cp:contentStatus/>
</cp:coreProperties>
</file>