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371" windowWidth="15375" windowHeight="4740" tabRatio="606" activeTab="1"/>
  </bookViews>
  <sheets>
    <sheet name="１０６" sheetId="1" r:id="rId1"/>
    <sheet name="１０８" sheetId="2" r:id="rId2"/>
  </sheets>
  <definedNames>
    <definedName name="_xlnm.Print_Area" localSheetId="0">'１０６'!$B$1:$AA$66</definedName>
  </definedNames>
  <calcPr fullCalcOnLoad="1"/>
</workbook>
</file>

<file path=xl/sharedStrings.xml><?xml version="1.0" encoding="utf-8"?>
<sst xmlns="http://schemas.openxmlformats.org/spreadsheetml/2006/main" count="433" uniqueCount="260">
  <si>
    <t xml:space="preserve">                   </t>
  </si>
  <si>
    <t>設置者名</t>
  </si>
  <si>
    <t>計</t>
  </si>
  <si>
    <t>繊維工業</t>
  </si>
  <si>
    <t>化学工業</t>
  </si>
  <si>
    <t>新　内　川</t>
  </si>
  <si>
    <t>水力計</t>
  </si>
  <si>
    <t>北陸電力(株)</t>
  </si>
  <si>
    <t>火力計</t>
  </si>
  <si>
    <t>七尾大田火力</t>
  </si>
  <si>
    <t>大日川第一</t>
  </si>
  <si>
    <t>吉野谷</t>
  </si>
  <si>
    <t>三ツ又第一</t>
  </si>
  <si>
    <t>原子力計</t>
  </si>
  <si>
    <t>尾添</t>
  </si>
  <si>
    <t>志賀原子力</t>
  </si>
  <si>
    <t>上寺津</t>
  </si>
  <si>
    <t>業務用</t>
  </si>
  <si>
    <t>その他</t>
  </si>
  <si>
    <t>食料品製造業</t>
  </si>
  <si>
    <t>辰口町</t>
  </si>
  <si>
    <t>根上町</t>
  </si>
  <si>
    <t>東部ｸﾘｰﾝｾﾝﾀｰ</t>
  </si>
  <si>
    <t>金沢市</t>
  </si>
  <si>
    <t>その他</t>
  </si>
  <si>
    <t>手取川第一</t>
  </si>
  <si>
    <t>尾口</t>
  </si>
  <si>
    <t>大日川第二</t>
  </si>
  <si>
    <t>白峰</t>
  </si>
  <si>
    <t>桑島</t>
  </si>
  <si>
    <t>市ノ瀬</t>
  </si>
  <si>
    <t>吉野第一</t>
  </si>
  <si>
    <t>新我谷</t>
  </si>
  <si>
    <t>明島</t>
  </si>
  <si>
    <t>福岡第一</t>
  </si>
  <si>
    <t>中宮</t>
  </si>
  <si>
    <t>新丸山</t>
  </si>
  <si>
    <t>大日川</t>
  </si>
  <si>
    <t>　２　四捨五入のため12カ月の合計と年度計が合わない場合がある。</t>
  </si>
  <si>
    <t>対前年度比(％)</t>
  </si>
  <si>
    <t>雄谷川</t>
  </si>
  <si>
    <t>小松精練(株)</t>
  </si>
  <si>
    <t>東レ石川</t>
  </si>
  <si>
    <t>根上</t>
  </si>
  <si>
    <t>（単位：千ｋＷｈ）</t>
  </si>
  <si>
    <t>年次及び月次</t>
  </si>
  <si>
    <t>供給戸数　　　（戸）</t>
  </si>
  <si>
    <t>家庭用</t>
  </si>
  <si>
    <t>工業用</t>
  </si>
  <si>
    <t>商業用</t>
  </si>
  <si>
    <t>公  用</t>
  </si>
  <si>
    <t>医療用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</si>
  <si>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</si>
  <si>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</si>
  <si>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</si>
  <si>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</si>
  <si>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</si>
  <si>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</si>
  <si>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</si>
  <si>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</si>
  <si>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</si>
  <si>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</si>
  <si>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</si>
  <si>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</si>
  <si>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</si>
  <si>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</si>
  <si>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</si>
  <si>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</si>
  <si>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</si>
  <si>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</si>
  <si>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</si>
  <si>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</si>
  <si>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</si>
  <si>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</si>
  <si>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</si>
  <si>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</si>
  <si>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</si>
  <si>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</si>
  <si>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</si>
  <si>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</si>
  <si>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</si>
  <si>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</si>
  <si>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</si>
  <si>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</si>
  <si>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</si>
  <si>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</si>
  <si>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</si>
  <si>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</si>
  <si>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</si>
  <si>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</si>
  <si>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</si>
  <si>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</si>
  <si>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</si>
  <si>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</si>
  <si>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</si>
  <si>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</si>
  <si>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</si>
  <si>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</si>
  <si>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</si>
  <si>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</si>
  <si>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</si>
  <si>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新内川</t>
  </si>
  <si>
    <t>新内川第二</t>
  </si>
  <si>
    <t>その他</t>
  </si>
  <si>
    <t>大聖寺川</t>
  </si>
  <si>
    <t>尾添川</t>
  </si>
  <si>
    <t>目附谷川</t>
  </si>
  <si>
    <t>犀川</t>
  </si>
  <si>
    <t>内川</t>
  </si>
  <si>
    <t>電源開発</t>
  </si>
  <si>
    <t>金沢市</t>
  </si>
  <si>
    <t>西金沢</t>
  </si>
  <si>
    <t>西部クリーンセンター</t>
  </si>
  <si>
    <t>内燃力</t>
  </si>
  <si>
    <t>根上工場</t>
  </si>
  <si>
    <t>根上市</t>
  </si>
  <si>
    <t>資料　中部通商産業局公益事業北陸支局調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</si>
  <si>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</si>
  <si>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</si>
  <si>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</si>
  <si>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</si>
  <si>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</si>
  <si>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</si>
  <si>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</si>
  <si>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</si>
  <si>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</si>
  <si>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</si>
  <si>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</si>
  <si>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自 家 用</t>
  </si>
  <si>
    <t>年度及び月次</t>
  </si>
  <si>
    <t>資料　北陸電力㈱石川支店調</t>
  </si>
  <si>
    <t>電気・ガス及び水道　107</t>
  </si>
  <si>
    <t>電気・ガス及び水道 109</t>
  </si>
  <si>
    <t>４</t>
  </si>
  <si>
    <t>５</t>
  </si>
  <si>
    <t>６</t>
  </si>
  <si>
    <t>７</t>
  </si>
  <si>
    <t>―</t>
  </si>
  <si>
    <t>106　電気・ガス及び水道</t>
  </si>
  <si>
    <r>
      <t>57　　産業別大口電力需要状況</t>
    </r>
    <r>
      <rPr>
        <sz val="14"/>
        <rFont val="ＭＳ ゴシック"/>
        <family val="3"/>
      </rPr>
      <t>(各年４月～翌年３月)</t>
    </r>
  </si>
  <si>
    <t>（単位　千ｋWｈ）</t>
  </si>
  <si>
    <t>５５　　発　　　　電　　　　所（平成８年３月31日現在）</t>
  </si>
  <si>
    <t>（単位　KＷ）</t>
  </si>
  <si>
    <t>発電所名</t>
  </si>
  <si>
    <t>河川名又は
所在地</t>
  </si>
  <si>
    <t>最大認可
出　　　力</t>
  </si>
  <si>
    <t>備考</t>
  </si>
  <si>
    <t>県計</t>
  </si>
  <si>
    <t>　〃　　 第二</t>
  </si>
  <si>
    <r>
      <t>　〃　　 第</t>
    </r>
    <r>
      <rPr>
        <sz val="12"/>
        <rFont val="ＭＳ 明朝"/>
        <family val="1"/>
      </rPr>
      <t>三</t>
    </r>
  </si>
  <si>
    <t>新辰巳</t>
  </si>
  <si>
    <t>注　水力については出力100KＷ以上、火力については出力1,000KＷ以上を計上した。</t>
  </si>
  <si>
    <t>城北水質管理</t>
  </si>
  <si>
    <t>ｾﾝﾀｰｶﾞｽﾀｰﾋﾞﾝ</t>
  </si>
  <si>
    <t>手取川</t>
  </si>
  <si>
    <t>石川県</t>
  </si>
  <si>
    <t>七尾市</t>
  </si>
  <si>
    <t>志賀町</t>
  </si>
  <si>
    <r>
      <t>加賀製紙(株</t>
    </r>
    <r>
      <rPr>
        <sz val="12"/>
        <rFont val="ＭＳ 明朝"/>
        <family val="1"/>
      </rPr>
      <t>)</t>
    </r>
  </si>
  <si>
    <t>金沢市</t>
  </si>
  <si>
    <t>東レ(株）</t>
  </si>
  <si>
    <r>
      <t>(株</t>
    </r>
    <r>
      <rPr>
        <sz val="12"/>
        <rFont val="ＭＳ 明朝"/>
        <family val="1"/>
      </rPr>
      <t>)</t>
    </r>
    <r>
      <rPr>
        <sz val="12"/>
        <rFont val="ＭＳ 明朝"/>
        <family val="1"/>
      </rPr>
      <t>キタセン</t>
    </r>
  </si>
  <si>
    <t>56　　電　力　需　給　状　況</t>
  </si>
  <si>
    <t>供給電力量</t>
  </si>
  <si>
    <t>総数</t>
  </si>
  <si>
    <t>県内発生電力量</t>
  </si>
  <si>
    <t>小計</t>
  </si>
  <si>
    <t>水力</t>
  </si>
  <si>
    <t>火力</t>
  </si>
  <si>
    <r>
      <t>原子</t>
    </r>
    <r>
      <rPr>
        <sz val="12"/>
        <rFont val="ＭＳ 明朝"/>
        <family val="1"/>
      </rPr>
      <t>力</t>
    </r>
  </si>
  <si>
    <t>県外から
の 受 電</t>
  </si>
  <si>
    <t>消費電力量</t>
  </si>
  <si>
    <t>電灯</t>
  </si>
  <si>
    <t>電力　　</t>
  </si>
  <si>
    <t>大口</t>
  </si>
  <si>
    <t>小口</t>
  </si>
  <si>
    <t>注１　業務用電力：契約電力が50KＷ以上で電灯、小型機器で動力を使用するもの。大口電力：契約電力が500KＷ以上で動力を使用するもの。</t>
  </si>
  <si>
    <t>　  　小口電力：契約電力が500KＷ未満で動力を使用するもの。</t>
  </si>
  <si>
    <t>　２　四捨五入のため、12カ月の合計と年度計が合わない場合がある。</t>
  </si>
  <si>
    <t>資料　北陸電力（株）石川支店調</t>
  </si>
  <si>
    <t>平成３年度</t>
  </si>
  <si>
    <t>平成７年４月</t>
  </si>
  <si>
    <r>
      <t xml:space="preserve"> 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５</t>
    </r>
  </si>
  <si>
    <r>
      <t xml:space="preserve"> 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</si>
  <si>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      ７</t>
    </r>
  </si>
  <si>
    <r>
      <t xml:space="preserve">  </t>
    </r>
    <r>
      <rPr>
        <sz val="12"/>
        <rFont val="ＭＳ 明朝"/>
        <family val="1"/>
      </rPr>
      <t xml:space="preserve">       ８</t>
    </r>
  </si>
  <si>
    <r>
      <t xml:space="preserve">  </t>
    </r>
    <r>
      <rPr>
        <sz val="12"/>
        <rFont val="ＭＳ 明朝"/>
        <family val="1"/>
      </rPr>
      <t xml:space="preserve">       ９</t>
    </r>
  </si>
  <si>
    <r>
      <t xml:space="preserve">  </t>
    </r>
    <r>
      <rPr>
        <sz val="12"/>
        <rFont val="ＭＳ 明朝"/>
        <family val="1"/>
      </rPr>
      <t xml:space="preserve">       10</t>
    </r>
  </si>
  <si>
    <r>
      <t xml:space="preserve">  </t>
    </r>
    <r>
      <rPr>
        <sz val="12"/>
        <rFont val="ＭＳ 明朝"/>
        <family val="1"/>
      </rPr>
      <t xml:space="preserve">       11</t>
    </r>
  </si>
  <si>
    <r>
      <t xml:space="preserve">  </t>
    </r>
    <r>
      <rPr>
        <sz val="12"/>
        <rFont val="ＭＳ 明朝"/>
        <family val="1"/>
      </rPr>
      <t xml:space="preserve">       12</t>
    </r>
  </si>
  <si>
    <t>平成８年１月</t>
  </si>
  <si>
    <r>
      <t xml:space="preserve">  </t>
    </r>
    <r>
      <rPr>
        <sz val="12"/>
        <rFont val="ＭＳ 明朝"/>
        <family val="1"/>
      </rPr>
      <t xml:space="preserve">       ２</t>
    </r>
  </si>
  <si>
    <r>
      <t xml:space="preserve">  </t>
    </r>
    <r>
      <rPr>
        <sz val="12"/>
        <rFont val="ＭＳ 明朝"/>
        <family val="1"/>
      </rPr>
      <t xml:space="preserve">       ３</t>
    </r>
  </si>
  <si>
    <t>年度及び
月　　次</t>
  </si>
  <si>
    <t>総数</t>
  </si>
  <si>
    <t>製造業</t>
  </si>
  <si>
    <t>パルプ･紙･
紙加工品製造業</t>
  </si>
  <si>
    <t xml:space="preserve">      ４</t>
  </si>
  <si>
    <r>
      <t xml:space="preserve">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５</t>
    </r>
  </si>
  <si>
    <r>
      <t xml:space="preserve">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</si>
  <si>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    10</t>
    </r>
  </si>
  <si>
    <r>
      <t xml:space="preserve">  </t>
    </r>
    <r>
      <rPr>
        <sz val="12"/>
        <rFont val="ＭＳ 明朝"/>
        <family val="1"/>
      </rPr>
      <t xml:space="preserve">     11</t>
    </r>
  </si>
  <si>
    <r>
      <t xml:space="preserve">  </t>
    </r>
    <r>
      <rPr>
        <sz val="12"/>
        <rFont val="ＭＳ 明朝"/>
        <family val="1"/>
      </rPr>
      <t xml:space="preserve">     ８</t>
    </r>
  </si>
  <si>
    <r>
      <t xml:space="preserve">  </t>
    </r>
    <r>
      <rPr>
        <sz val="12"/>
        <rFont val="ＭＳ 明朝"/>
        <family val="1"/>
      </rPr>
      <t xml:space="preserve">     ９</t>
    </r>
  </si>
  <si>
    <r>
      <t xml:space="preserve">  </t>
    </r>
    <r>
      <rPr>
        <sz val="12"/>
        <rFont val="ＭＳ 明朝"/>
        <family val="1"/>
      </rPr>
      <t xml:space="preserve">     ７</t>
    </r>
  </si>
  <si>
    <r>
      <t xml:space="preserve">  </t>
    </r>
    <r>
      <rPr>
        <sz val="12"/>
        <rFont val="ＭＳ 明朝"/>
        <family val="1"/>
      </rPr>
      <t xml:space="preserve">     12</t>
    </r>
  </si>
  <si>
    <r>
      <t xml:space="preserve">  </t>
    </r>
    <r>
      <rPr>
        <sz val="12"/>
        <rFont val="ＭＳ 明朝"/>
        <family val="1"/>
      </rPr>
      <t xml:space="preserve">     ２</t>
    </r>
  </si>
  <si>
    <r>
      <t xml:space="preserve">  </t>
    </r>
    <r>
      <rPr>
        <sz val="12"/>
        <rFont val="ＭＳ 明朝"/>
        <family val="1"/>
      </rPr>
      <t xml:space="preserve">     ３</t>
    </r>
  </si>
  <si>
    <t>注１　この表は、各年４月から翌年３月までにおいて北陸電力㈱石川支店が取扱った電力需要を示したものである。</t>
  </si>
  <si>
    <t>（単位　千ｋＷｈ）</t>
  </si>
  <si>
    <t>窯業土石製品
製　 造 　業</t>
  </si>
  <si>
    <t>鉄鋼業</t>
  </si>
  <si>
    <t>機械器具
製 造 業</t>
  </si>
  <si>
    <t>その他の
製 造 業</t>
  </si>
  <si>
    <r>
      <t>J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
民公営鉄道</t>
    </r>
  </si>
  <si>
    <t>その他</t>
  </si>
  <si>
    <t>108　電気・ガス及び水道</t>
  </si>
  <si>
    <t>58　　ガ　　 　　　 　　ス（都市ガス）</t>
  </si>
  <si>
    <r>
      <t>（単位　標準熱量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,000</t>
    </r>
    <r>
      <rPr>
        <sz val="12"/>
        <rFont val="ＭＳ 明朝"/>
        <family val="1"/>
      </rPr>
      <t>K</t>
    </r>
    <r>
      <rPr>
        <sz val="12"/>
        <rFont val="ＭＳ 明朝"/>
        <family val="1"/>
      </rPr>
      <t>cal/</t>
    </r>
    <r>
      <rPr>
        <sz val="12"/>
        <rFont val="ＭＳ 明朝"/>
        <family val="1"/>
      </rPr>
      <t>m</t>
    </r>
    <r>
      <rPr>
        <vertAlign val="superscript"/>
        <sz val="8"/>
        <rFont val="ＭＳ 明朝"/>
        <family val="1"/>
      </rPr>
      <t>3</t>
    </r>
    <r>
      <rPr>
        <sz val="12"/>
        <rFont val="ＭＳ 明朝"/>
        <family val="1"/>
      </rPr>
      <t>）</t>
    </r>
  </si>
  <si>
    <t>59　　水　　　　　　　　　　　　　　　道</t>
  </si>
  <si>
    <r>
      <t>（単位　人、千m</t>
    </r>
    <r>
      <rPr>
        <vertAlign val="superscript"/>
        <sz val="8"/>
        <rFont val="ＭＳ 明朝"/>
        <family val="1"/>
      </rPr>
      <t>3</t>
    </r>
    <r>
      <rPr>
        <sz val="12"/>
        <rFont val="ＭＳ 明朝"/>
        <family val="1"/>
      </rPr>
      <t>）</t>
    </r>
  </si>
  <si>
    <t>合計</t>
  </si>
  <si>
    <r>
      <t>供給量　　(</t>
    </r>
    <r>
      <rPr>
        <sz val="12"/>
        <rFont val="ＭＳ 明朝"/>
        <family val="1"/>
      </rPr>
      <t>m</t>
    </r>
    <r>
      <rPr>
        <vertAlign val="superscript"/>
        <sz val="8"/>
        <rFont val="ＭＳ 明朝"/>
        <family val="1"/>
      </rPr>
      <t>3</t>
    </r>
    <r>
      <rPr>
        <sz val="12"/>
        <rFont val="ＭＳ 明朝"/>
        <family val="1"/>
      </rPr>
      <t>)</t>
    </r>
  </si>
  <si>
    <t>平成３年</t>
  </si>
  <si>
    <t>　  　  ４</t>
  </si>
  <si>
    <t>　  　  ５</t>
  </si>
  <si>
    <t>　  　  ６</t>
  </si>
  <si>
    <t>　  　  ７</t>
  </si>
  <si>
    <t>平成７年１月</t>
  </si>
  <si>
    <r>
      <t xml:space="preserve">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２</t>
    </r>
  </si>
  <si>
    <r>
      <t xml:space="preserve">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３</t>
    </r>
  </si>
  <si>
    <r>
      <t xml:space="preserve">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４</t>
    </r>
  </si>
  <si>
    <r>
      <t xml:space="preserve"> </t>
    </r>
    <r>
      <rPr>
        <sz val="12"/>
        <rFont val="ＭＳ 明朝"/>
        <family val="1"/>
      </rPr>
      <t xml:space="preserve">      ５</t>
    </r>
  </si>
  <si>
    <r>
      <t xml:space="preserve"> </t>
    </r>
    <r>
      <rPr>
        <sz val="12"/>
        <rFont val="ＭＳ 明朝"/>
        <family val="1"/>
      </rPr>
      <t xml:space="preserve">      ６</t>
    </r>
  </si>
  <si>
    <r>
      <t xml:space="preserve"> </t>
    </r>
    <r>
      <rPr>
        <sz val="12"/>
        <rFont val="ＭＳ 明朝"/>
        <family val="1"/>
      </rPr>
      <t xml:space="preserve">      ７</t>
    </r>
  </si>
  <si>
    <r>
      <t xml:space="preserve"> </t>
    </r>
    <r>
      <rPr>
        <sz val="12"/>
        <rFont val="ＭＳ 明朝"/>
        <family val="1"/>
      </rPr>
      <t xml:space="preserve">      ８</t>
    </r>
  </si>
  <si>
    <r>
      <t xml:space="preserve"> </t>
    </r>
    <r>
      <rPr>
        <sz val="12"/>
        <rFont val="ＭＳ 明朝"/>
        <family val="1"/>
      </rPr>
      <t xml:space="preserve">      ９</t>
    </r>
  </si>
  <si>
    <r>
      <t xml:space="preserve"> </t>
    </r>
    <r>
      <rPr>
        <sz val="12"/>
        <rFont val="ＭＳ 明朝"/>
        <family val="1"/>
      </rPr>
      <t xml:space="preserve">      10</t>
    </r>
  </si>
  <si>
    <r>
      <t xml:space="preserve"> </t>
    </r>
    <r>
      <rPr>
        <sz val="12"/>
        <rFont val="ＭＳ 明朝"/>
        <family val="1"/>
      </rPr>
      <t xml:space="preserve">      11</t>
    </r>
  </si>
  <si>
    <r>
      <t xml:space="preserve"> </t>
    </r>
    <r>
      <rPr>
        <sz val="12"/>
        <rFont val="ＭＳ 明朝"/>
        <family val="1"/>
      </rPr>
      <t xml:space="preserve">      12</t>
    </r>
  </si>
  <si>
    <t>小松市</t>
  </si>
  <si>
    <t>資料　金沢市企業局、小松ガス㈱調</t>
  </si>
  <si>
    <r>
      <t>製　造　量
（m</t>
    </r>
    <r>
      <rPr>
        <vertAlign val="superscript"/>
        <sz val="8"/>
        <rFont val="ＭＳ 明朝"/>
        <family val="1"/>
      </rPr>
      <t>3</t>
    </r>
    <r>
      <rPr>
        <sz val="12"/>
        <rFont val="ＭＳ 明朝"/>
        <family val="1"/>
      </rPr>
      <t>）</t>
    </r>
  </si>
  <si>
    <t>上水道</t>
  </si>
  <si>
    <t>年次及び
市町村別</t>
  </si>
  <si>
    <t>給水
人口</t>
  </si>
  <si>
    <r>
      <t>実績年間
給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</si>
  <si>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r>
      <t>左の</t>
    </r>
    <r>
      <rPr>
        <sz val="12"/>
        <rFont val="ＭＳ 明朝"/>
        <family val="1"/>
      </rPr>
      <t>う</t>
    </r>
    <r>
      <rPr>
        <sz val="12"/>
        <rFont val="ＭＳ 明朝"/>
        <family val="1"/>
      </rPr>
      <t>ち
県水受水量</t>
    </r>
  </si>
  <si>
    <t>有効
水量</t>
  </si>
  <si>
    <t>無効
水量</t>
  </si>
  <si>
    <t>簡易水道</t>
  </si>
  <si>
    <t xml:space="preserve">    ４</t>
  </si>
  <si>
    <t xml:space="preserve">    ５</t>
  </si>
  <si>
    <t xml:space="preserve">    ６</t>
  </si>
  <si>
    <t xml:space="preserve">    ７</t>
  </si>
  <si>
    <t>資料　石川県生活衛生課「水道統計調査」</t>
  </si>
  <si>
    <t>―</t>
  </si>
  <si>
    <t>金沢市</t>
  </si>
  <si>
    <t>―</t>
  </si>
  <si>
    <t>９　　電　　　気　・　ガ　　　ス　　　及　　　び　　　水　　　道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</si>
</sst>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#,##0;[Red]#,##0"/>
    <numFmt numFmtId="187" formatCode="0;[Red]0"/>
    <numFmt numFmtId="188" formatCode="0.0_ ;[Red]\-0.0\ "/>
    <numFmt numFmtId="189" formatCode="0;&quot;△ &quot;0"/>
    <numFmt numFmtId="190" formatCode="#,##0.0;[Red]\-#,##0.0\ "/>
    <numFmt numFmtId="191" formatCode="#,##0.0;&quot;△ &quot;#,##0.0"/>
    <numFmt numFmtId="192" formatCode="#,##0;&quot;△ &quot;#,##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6" fontId="0" fillId="0" borderId="0" xfId="58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6" fontId="0" fillId="0" borderId="0" xfId="58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6" fillId="0" borderId="0" xfId="0" applyFont="1" applyFill="1" applyAlignment="1">
      <alignment horizontal="right" vertical="top"/>
    </xf>
    <xf numFmtId="0" fontId="0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0" fillId="0" borderId="0" xfId="58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6" fontId="11" fillId="0" borderId="0" xfId="58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6" fontId="0" fillId="0" borderId="0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37" fontId="1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6" fontId="1" fillId="0" borderId="0" xfId="58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vertical="center"/>
    </xf>
    <xf numFmtId="0" fontId="13" fillId="0" borderId="14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6" fontId="0" fillId="0" borderId="14" xfId="5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 applyProtection="1">
      <alignment vertical="center"/>
      <protection/>
    </xf>
    <xf numFmtId="186" fontId="0" fillId="0" borderId="23" xfId="0" applyNumberFormat="1" applyFont="1" applyFill="1" applyBorder="1" applyAlignment="1" applyProtection="1">
      <alignment vertical="center"/>
      <protection/>
    </xf>
    <xf numFmtId="186" fontId="0" fillId="0" borderId="15" xfId="0" applyNumberFormat="1" applyFont="1" applyFill="1" applyBorder="1" applyAlignment="1" applyProtection="1">
      <alignment vertical="center"/>
      <protection/>
    </xf>
    <xf numFmtId="186" fontId="0" fillId="0" borderId="15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 applyProtection="1">
      <alignment vertical="center"/>
      <protection/>
    </xf>
    <xf numFmtId="186" fontId="0" fillId="0" borderId="18" xfId="0" applyNumberFormat="1" applyFont="1" applyFill="1" applyBorder="1" applyAlignment="1">
      <alignment horizontal="right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shrinkToFit="1"/>
    </xf>
    <xf numFmtId="6" fontId="13" fillId="0" borderId="0" xfId="58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6" fontId="0" fillId="0" borderId="25" xfId="58" applyFont="1" applyFill="1" applyBorder="1" applyAlignment="1" quotePrefix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6" fontId="0" fillId="0" borderId="10" xfId="58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distributed" vertical="center"/>
    </xf>
    <xf numFmtId="6" fontId="0" fillId="0" borderId="0" xfId="58" applyFont="1" applyFill="1" applyBorder="1" applyAlignment="1" quotePrefix="1">
      <alignment horizontal="left" vertical="center"/>
    </xf>
    <xf numFmtId="6" fontId="0" fillId="0" borderId="0" xfId="58" applyFont="1" applyFill="1" applyBorder="1" applyAlignment="1">
      <alignment horizontal="distributed" vertical="center" wrapText="1"/>
    </xf>
    <xf numFmtId="186" fontId="0" fillId="0" borderId="0" xfId="0" applyNumberForma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6" fontId="0" fillId="0" borderId="14" xfId="58" applyFont="1" applyFill="1" applyBorder="1" applyAlignment="1">
      <alignment horizontal="distributed" vertical="center"/>
    </xf>
    <xf numFmtId="6" fontId="13" fillId="0" borderId="19" xfId="58" applyFont="1" applyFill="1" applyBorder="1" applyAlignment="1" quotePrefix="1">
      <alignment horizontal="left" vertical="center"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6" fontId="13" fillId="0" borderId="18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" fillId="0" borderId="0" xfId="0" applyNumberFormat="1" applyFont="1" applyFill="1" applyBorder="1" applyAlignment="1" applyProtection="1">
      <alignment horizontal="right" vertical="center"/>
      <protection/>
    </xf>
    <xf numFmtId="186" fontId="1" fillId="0" borderId="18" xfId="0" applyNumberFormat="1" applyFont="1" applyFill="1" applyBorder="1" applyAlignment="1" applyProtection="1">
      <alignment vertical="center"/>
      <protection/>
    </xf>
    <xf numFmtId="186" fontId="1" fillId="0" borderId="0" xfId="0" applyNumberFormat="1" applyFont="1" applyFill="1" applyBorder="1" applyAlignment="1" applyProtection="1">
      <alignment vertical="center"/>
      <protection/>
    </xf>
    <xf numFmtId="37" fontId="13" fillId="0" borderId="13" xfId="0" applyNumberFormat="1" applyFont="1" applyFill="1" applyBorder="1" applyAlignment="1" applyProtection="1">
      <alignment vertical="center"/>
      <protection/>
    </xf>
    <xf numFmtId="191" fontId="0" fillId="0" borderId="26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horizontal="right" vertical="center" wrapText="1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186" fontId="0" fillId="0" borderId="20" xfId="0" applyNumberFormat="1" applyFont="1" applyFill="1" applyBorder="1" applyAlignment="1">
      <alignment horizontal="right" vertical="center" wrapText="1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186" fontId="1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6" fontId="0" fillId="0" borderId="0" xfId="58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 vertical="distributed"/>
    </xf>
    <xf numFmtId="0" fontId="0" fillId="0" borderId="14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distributed" vertical="distributed"/>
    </xf>
    <xf numFmtId="6" fontId="0" fillId="0" borderId="0" xfId="58" applyFont="1" applyFill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0" fontId="13" fillId="0" borderId="18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6" fontId="0" fillId="0" borderId="13" xfId="58" applyFont="1" applyFill="1" applyBorder="1" applyAlignment="1">
      <alignment horizontal="distributed" vertical="center"/>
    </xf>
    <xf numFmtId="6" fontId="0" fillId="0" borderId="35" xfId="58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6" fontId="0" fillId="0" borderId="0" xfId="58" applyFont="1" applyFill="1" applyBorder="1" applyAlignment="1">
      <alignment vertical="center"/>
    </xf>
    <xf numFmtId="6" fontId="0" fillId="0" borderId="14" xfId="58" applyFont="1" applyFill="1" applyBorder="1" applyAlignment="1">
      <alignment vertical="center"/>
    </xf>
    <xf numFmtId="6" fontId="0" fillId="0" borderId="0" xfId="58" applyFont="1" applyFill="1" applyBorder="1" applyAlignment="1" quotePrefix="1">
      <alignment horizontal="center" vertical="center"/>
    </xf>
    <xf numFmtId="6" fontId="0" fillId="0" borderId="14" xfId="58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191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horizontal="center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 wrapText="1"/>
    </xf>
    <xf numFmtId="0" fontId="13" fillId="0" borderId="35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6" fontId="13" fillId="0" borderId="0" xfId="58" applyFont="1" applyFill="1" applyBorder="1" applyAlignment="1" quotePrefix="1">
      <alignment horizontal="center" vertical="center"/>
    </xf>
    <xf numFmtId="6" fontId="13" fillId="0" borderId="19" xfId="58" applyFont="1" applyFill="1" applyBorder="1" applyAlignment="1" quotePrefix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6" fontId="0" fillId="0" borderId="14" xfId="58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6" fontId="0" fillId="0" borderId="34" xfId="58" applyFont="1" applyFill="1" applyBorder="1" applyAlignment="1">
      <alignment horizontal="center" vertical="center"/>
    </xf>
    <xf numFmtId="6" fontId="0" fillId="0" borderId="27" xfId="58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14" xfId="58" applyFont="1" applyFill="1" applyBorder="1" applyAlignment="1">
      <alignment horizontal="center" vertical="center"/>
    </xf>
    <xf numFmtId="6" fontId="0" fillId="0" borderId="11" xfId="58" applyFont="1" applyFill="1" applyBorder="1" applyAlignment="1">
      <alignment horizontal="center" vertical="center"/>
    </xf>
    <xf numFmtId="6" fontId="0" fillId="0" borderId="10" xfId="58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horizontal="distributed" vertical="center"/>
    </xf>
    <xf numFmtId="6" fontId="0" fillId="0" borderId="14" xfId="58" applyFont="1" applyFill="1" applyBorder="1" applyAlignment="1">
      <alignment horizontal="distributed" vertical="center"/>
    </xf>
    <xf numFmtId="6" fontId="0" fillId="0" borderId="11" xfId="58" applyFont="1" applyFill="1" applyBorder="1" applyAlignment="1">
      <alignment horizontal="distributed" vertical="center"/>
    </xf>
    <xf numFmtId="6" fontId="0" fillId="0" borderId="10" xfId="58" applyFont="1" applyFill="1" applyBorder="1" applyAlignment="1">
      <alignment horizontal="distributed" vertical="center"/>
    </xf>
    <xf numFmtId="6" fontId="0" fillId="0" borderId="11" xfId="58" applyFont="1" applyFill="1" applyBorder="1" applyAlignment="1" quotePrefix="1">
      <alignment horizontal="center" vertical="center"/>
    </xf>
    <xf numFmtId="6" fontId="0" fillId="0" borderId="10" xfId="58" applyFont="1" applyFill="1" applyBorder="1" applyAlignment="1" quotePrefix="1">
      <alignment horizontal="center" vertical="center"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43" xfId="0" applyNumberFormat="1" applyFont="1" applyFill="1" applyBorder="1" applyAlignment="1" applyProtection="1">
      <alignment horizontal="right" vertical="center"/>
      <protection/>
    </xf>
    <xf numFmtId="0" fontId="16" fillId="0" borderId="41" xfId="0" applyFont="1" applyFill="1" applyBorder="1" applyAlignment="1" applyProtection="1">
      <alignment horizontal="center" wrapText="1"/>
      <protection/>
    </xf>
    <xf numFmtId="0" fontId="16" fillId="0" borderId="15" xfId="0" applyFont="1" applyFill="1" applyBorder="1" applyAlignment="1" applyProtection="1">
      <alignment horizontal="center" wrapText="1"/>
      <protection/>
    </xf>
    <xf numFmtId="0" fontId="16" fillId="0" borderId="16" xfId="0" applyFont="1" applyFill="1" applyBorder="1" applyAlignment="1" applyProtection="1">
      <alignment horizont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30" xfId="0" applyFont="1" applyFill="1" applyBorder="1" applyAlignment="1" applyProtection="1">
      <alignment horizont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>
      <alignment horizontal="distributed" vertical="center" wrapText="1"/>
    </xf>
    <xf numFmtId="6" fontId="13" fillId="0" borderId="14" xfId="58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 vertical="center"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86" fontId="1" fillId="0" borderId="18" xfId="0" applyNumberFormat="1" applyFont="1" applyFill="1" applyBorder="1" applyAlignment="1" applyProtection="1">
      <alignment horizontal="right" vertical="center"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zoomScaleSheetLayoutView="70" zoomScalePageLayoutView="0" workbookViewId="0" topLeftCell="A1">
      <selection activeCell="A1" sqref="A1"/>
    </sheetView>
  </sheetViews>
  <sheetFormatPr defaultColWidth="10.59765625" defaultRowHeight="15"/>
  <cols>
    <col min="1" max="1" width="4.59765625" style="15" customWidth="1"/>
    <col min="2" max="2" width="5" style="15" customWidth="1"/>
    <col min="3" max="3" width="8.3984375" style="15" customWidth="1"/>
    <col min="4" max="4" width="11.59765625" style="15" customWidth="1"/>
    <col min="5" max="5" width="14.09765625" style="15" customWidth="1"/>
    <col min="6" max="6" width="15.09765625" style="15" customWidth="1"/>
    <col min="7" max="7" width="11.59765625" style="15" customWidth="1"/>
    <col min="8" max="8" width="6.09765625" style="15" customWidth="1"/>
    <col min="9" max="9" width="15.8984375" style="15" customWidth="1"/>
    <col min="10" max="10" width="3.59765625" style="15" customWidth="1"/>
    <col min="11" max="12" width="12.59765625" style="15" customWidth="1"/>
    <col min="13" max="13" width="12.8984375" style="15" customWidth="1"/>
    <col min="14" max="14" width="12.59765625" style="15" customWidth="1"/>
    <col min="15" max="15" width="13.59765625" style="15" customWidth="1"/>
    <col min="16" max="18" width="12.59765625" style="15" customWidth="1"/>
    <col min="19" max="19" width="11.59765625" style="15" customWidth="1"/>
    <col min="20" max="20" width="14.59765625" style="15" customWidth="1"/>
    <col min="21" max="24" width="13.8984375" style="15" customWidth="1"/>
    <col min="25" max="25" width="15.19921875" style="15" customWidth="1"/>
    <col min="26" max="26" width="13.8984375" style="15" customWidth="1"/>
    <col min="27" max="16384" width="10.59765625" style="15" customWidth="1"/>
  </cols>
  <sheetData>
    <row r="1" spans="1:26" s="20" customFormat="1" ht="19.5" customHeight="1">
      <c r="A1" s="19" t="s">
        <v>138</v>
      </c>
      <c r="B1" s="19"/>
      <c r="D1" s="21"/>
      <c r="E1" s="21"/>
      <c r="F1" s="59"/>
      <c r="G1" s="21"/>
      <c r="H1" s="21"/>
      <c r="I1" s="21"/>
      <c r="J1" s="21"/>
      <c r="K1" s="21"/>
      <c r="L1" s="21" t="s">
        <v>0</v>
      </c>
      <c r="M1" s="21"/>
      <c r="N1" s="21"/>
      <c r="O1" s="21"/>
      <c r="Z1" s="22" t="s">
        <v>131</v>
      </c>
    </row>
    <row r="2" spans="1:26" s="6" customFormat="1" ht="24.75" customHeight="1">
      <c r="A2" s="343" t="s">
        <v>259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2:26" s="8" customFormat="1" ht="19.5" customHeight="1">
      <c r="B3" s="270" t="s">
        <v>141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T3" s="214" t="s">
        <v>139</v>
      </c>
      <c r="U3" s="214"/>
      <c r="V3" s="214"/>
      <c r="W3" s="214"/>
      <c r="X3" s="214"/>
      <c r="Y3" s="214"/>
      <c r="Z3" s="214"/>
    </row>
    <row r="4" spans="3:26" s="8" customFormat="1" ht="18" customHeight="1" thickBot="1">
      <c r="C4" s="9"/>
      <c r="D4" s="7"/>
      <c r="E4" s="7"/>
      <c r="F4" s="7"/>
      <c r="G4" s="7"/>
      <c r="H4" s="7"/>
      <c r="I4" s="7"/>
      <c r="J4" s="7"/>
      <c r="K4" s="7"/>
      <c r="L4" s="7"/>
      <c r="M4" s="7"/>
      <c r="P4" s="10"/>
      <c r="Q4" s="10" t="s">
        <v>142</v>
      </c>
      <c r="U4" s="7"/>
      <c r="V4" s="7"/>
      <c r="W4" s="7"/>
      <c r="X4" s="7"/>
      <c r="Y4" s="7"/>
      <c r="Z4" s="10" t="s">
        <v>140</v>
      </c>
    </row>
    <row r="5" spans="1:26" s="4" customFormat="1" ht="19.5" customHeight="1">
      <c r="A5" s="195" t="s">
        <v>143</v>
      </c>
      <c r="B5" s="195"/>
      <c r="C5" s="195"/>
      <c r="D5" s="278"/>
      <c r="E5" s="199" t="s">
        <v>144</v>
      </c>
      <c r="F5" s="275" t="s">
        <v>145</v>
      </c>
      <c r="G5" s="271" t="s">
        <v>1</v>
      </c>
      <c r="H5" s="272"/>
      <c r="I5" s="185" t="s">
        <v>146</v>
      </c>
      <c r="J5" s="195" t="s">
        <v>143</v>
      </c>
      <c r="K5" s="195"/>
      <c r="L5" s="196"/>
      <c r="M5" s="199" t="s">
        <v>144</v>
      </c>
      <c r="N5" s="275" t="s">
        <v>145</v>
      </c>
      <c r="O5" s="271" t="s">
        <v>1</v>
      </c>
      <c r="P5" s="272"/>
      <c r="Q5" s="271" t="s">
        <v>146</v>
      </c>
      <c r="T5" s="182" t="s">
        <v>193</v>
      </c>
      <c r="U5" s="185" t="s">
        <v>194</v>
      </c>
      <c r="V5" s="188" t="s">
        <v>195</v>
      </c>
      <c r="W5" s="189"/>
      <c r="X5" s="189"/>
      <c r="Y5" s="189"/>
      <c r="Z5" s="189"/>
    </row>
    <row r="6" spans="1:26" s="4" customFormat="1" ht="19.5" customHeight="1">
      <c r="A6" s="279"/>
      <c r="B6" s="279"/>
      <c r="C6" s="279"/>
      <c r="D6" s="280"/>
      <c r="E6" s="200"/>
      <c r="F6" s="276"/>
      <c r="G6" s="273"/>
      <c r="H6" s="274"/>
      <c r="I6" s="277"/>
      <c r="J6" s="197"/>
      <c r="K6" s="197"/>
      <c r="L6" s="198"/>
      <c r="M6" s="200"/>
      <c r="N6" s="276"/>
      <c r="O6" s="273"/>
      <c r="P6" s="274"/>
      <c r="Q6" s="273"/>
      <c r="T6" s="183"/>
      <c r="U6" s="186"/>
      <c r="V6" s="190" t="s">
        <v>2</v>
      </c>
      <c r="W6" s="192" t="s">
        <v>19</v>
      </c>
      <c r="X6" s="192" t="s">
        <v>3</v>
      </c>
      <c r="Y6" s="260" t="s">
        <v>196</v>
      </c>
      <c r="Z6" s="193" t="s">
        <v>4</v>
      </c>
    </row>
    <row r="7" spans="1:26" s="11" customFormat="1" ht="21.75" customHeight="1">
      <c r="A7" s="281" t="s">
        <v>147</v>
      </c>
      <c r="B7" s="281"/>
      <c r="C7" s="281"/>
      <c r="D7" s="282"/>
      <c r="E7" s="99"/>
      <c r="F7" s="63">
        <v>1638872</v>
      </c>
      <c r="G7" s="83"/>
      <c r="H7" s="83"/>
      <c r="I7" s="84"/>
      <c r="J7" s="211" t="s">
        <v>8</v>
      </c>
      <c r="K7" s="212"/>
      <c r="L7" s="213"/>
      <c r="M7" s="108"/>
      <c r="N7" s="167">
        <f>SUM(N8:N18)</f>
        <v>539368</v>
      </c>
      <c r="P7" s="23"/>
      <c r="Q7" s="4"/>
      <c r="R7" s="4"/>
      <c r="S7"/>
      <c r="T7" s="184"/>
      <c r="U7" s="187"/>
      <c r="V7" s="191"/>
      <c r="W7" s="187"/>
      <c r="X7" s="187"/>
      <c r="Y7" s="261"/>
      <c r="Z7" s="194"/>
    </row>
    <row r="8" spans="2:26" s="4" customFormat="1" ht="21.75" customHeight="1">
      <c r="B8" s="24"/>
      <c r="C8" s="31"/>
      <c r="D8" s="85"/>
      <c r="E8" s="100"/>
      <c r="F8" s="97"/>
      <c r="G8" s="73"/>
      <c r="H8" s="73"/>
      <c r="I8" s="85"/>
      <c r="J8" s="32"/>
      <c r="K8" s="180" t="s">
        <v>9</v>
      </c>
      <c r="L8" s="181"/>
      <c r="M8" s="109" t="s">
        <v>156</v>
      </c>
      <c r="N8" s="14">
        <v>500000</v>
      </c>
      <c r="O8" s="223" t="s">
        <v>7</v>
      </c>
      <c r="P8" s="223"/>
      <c r="S8"/>
      <c r="T8" s="139"/>
      <c r="U8" s="136"/>
      <c r="V8" s="140"/>
      <c r="W8" s="140"/>
      <c r="X8" s="140"/>
      <c r="Y8" s="141"/>
      <c r="Z8" s="142"/>
    </row>
    <row r="9" spans="2:26" s="4" customFormat="1" ht="21.75" customHeight="1">
      <c r="B9" s="283" t="s">
        <v>6</v>
      </c>
      <c r="C9" s="283"/>
      <c r="D9" s="213"/>
      <c r="E9" s="101"/>
      <c r="F9" s="63">
        <f>SUM(F10:F32)</f>
        <v>559503</v>
      </c>
      <c r="G9" s="83"/>
      <c r="H9" s="83"/>
      <c r="I9" s="84"/>
      <c r="J9" s="32"/>
      <c r="K9" s="209" t="s">
        <v>111</v>
      </c>
      <c r="L9" s="210"/>
      <c r="M9" s="109" t="s">
        <v>23</v>
      </c>
      <c r="N9" s="14">
        <v>2100</v>
      </c>
      <c r="O9" s="223" t="s">
        <v>158</v>
      </c>
      <c r="P9" s="223"/>
      <c r="Q9" s="30" t="s">
        <v>128</v>
      </c>
      <c r="S9"/>
      <c r="T9" s="153" t="s">
        <v>180</v>
      </c>
      <c r="U9" s="344">
        <f>SUM(V9,Y42:Z42)</f>
        <v>1562839</v>
      </c>
      <c r="V9" s="118">
        <f>SUM(W9:Z9,U42:X42)</f>
        <v>1433735</v>
      </c>
      <c r="W9" s="118">
        <v>54526</v>
      </c>
      <c r="X9" s="118">
        <v>472332</v>
      </c>
      <c r="Y9" s="118">
        <v>53067</v>
      </c>
      <c r="Z9" s="118">
        <v>100794</v>
      </c>
    </row>
    <row r="10" spans="2:26" s="4" customFormat="1" ht="21.75" customHeight="1">
      <c r="B10" s="83"/>
      <c r="C10" s="203" t="s">
        <v>32</v>
      </c>
      <c r="D10" s="204"/>
      <c r="E10" s="102" t="s">
        <v>104</v>
      </c>
      <c r="F10" s="98">
        <v>5600</v>
      </c>
      <c r="G10" s="205" t="s">
        <v>155</v>
      </c>
      <c r="H10" s="205"/>
      <c r="I10" s="84"/>
      <c r="J10" s="32"/>
      <c r="K10" s="180" t="s">
        <v>43</v>
      </c>
      <c r="L10" s="181"/>
      <c r="M10" s="110" t="s">
        <v>115</v>
      </c>
      <c r="N10" s="14">
        <v>6300</v>
      </c>
      <c r="O10" s="223" t="s">
        <v>41</v>
      </c>
      <c r="P10" s="223"/>
      <c r="Q10" s="30" t="s">
        <v>117</v>
      </c>
      <c r="S10"/>
      <c r="T10" s="154" t="s">
        <v>197</v>
      </c>
      <c r="U10" s="344">
        <f>SUM(V10,Y43:Z43)</f>
        <v>1598975</v>
      </c>
      <c r="V10" s="118">
        <f>SUM(W10:Z10,U43:X43)</f>
        <v>1455242</v>
      </c>
      <c r="W10" s="118">
        <v>54040</v>
      </c>
      <c r="X10" s="118">
        <v>478673</v>
      </c>
      <c r="Y10" s="118">
        <v>50592</v>
      </c>
      <c r="Z10" s="118">
        <v>112180</v>
      </c>
    </row>
    <row r="11" spans="2:26" s="4" customFormat="1" ht="21.75" customHeight="1">
      <c r="B11" s="83"/>
      <c r="C11" s="203" t="s">
        <v>27</v>
      </c>
      <c r="D11" s="206"/>
      <c r="E11" s="103" t="s">
        <v>154</v>
      </c>
      <c r="F11" s="98">
        <v>14800</v>
      </c>
      <c r="G11" s="205" t="s">
        <v>117</v>
      </c>
      <c r="H11" s="205"/>
      <c r="I11" s="84"/>
      <c r="J11" s="32"/>
      <c r="K11" s="180" t="s">
        <v>22</v>
      </c>
      <c r="L11" s="181"/>
      <c r="M11" s="109" t="s">
        <v>23</v>
      </c>
      <c r="N11" s="14">
        <v>3000</v>
      </c>
      <c r="O11" s="223" t="s">
        <v>159</v>
      </c>
      <c r="P11" s="223"/>
      <c r="Q11" s="30" t="s">
        <v>117</v>
      </c>
      <c r="S11"/>
      <c r="T11" s="55" t="s">
        <v>134</v>
      </c>
      <c r="U11" s="344">
        <f>SUM(V11,Y44:Z44)</f>
        <v>1555120</v>
      </c>
      <c r="V11" s="118">
        <f>SUM(W11:Z11,U44:X44)</f>
        <v>1408861</v>
      </c>
      <c r="W11" s="118">
        <v>65710</v>
      </c>
      <c r="X11" s="118">
        <v>435788</v>
      </c>
      <c r="Y11" s="118">
        <v>49421</v>
      </c>
      <c r="Z11" s="118">
        <v>123563</v>
      </c>
    </row>
    <row r="12" spans="2:26" ht="21.75" customHeight="1">
      <c r="B12" s="83"/>
      <c r="C12" s="205" t="s">
        <v>30</v>
      </c>
      <c r="D12" s="206"/>
      <c r="E12" s="86" t="s">
        <v>118</v>
      </c>
      <c r="F12" s="98">
        <v>6200</v>
      </c>
      <c r="G12" s="205" t="s">
        <v>7</v>
      </c>
      <c r="H12" s="205"/>
      <c r="I12" s="84"/>
      <c r="J12" s="32"/>
      <c r="K12" s="180" t="s">
        <v>152</v>
      </c>
      <c r="L12" s="289"/>
      <c r="M12" s="109" t="s">
        <v>23</v>
      </c>
      <c r="N12" s="14">
        <v>2400</v>
      </c>
      <c r="O12" s="223" t="s">
        <v>117</v>
      </c>
      <c r="P12" s="223"/>
      <c r="Q12" s="30" t="s">
        <v>117</v>
      </c>
      <c r="S12"/>
      <c r="T12" s="55" t="s">
        <v>135</v>
      </c>
      <c r="U12" s="344">
        <f>SUM(V12,Y45:Z45)</f>
        <v>1668604</v>
      </c>
      <c r="V12" s="118">
        <f>SUM(W12:Z12,U45:X45)</f>
        <v>1511874</v>
      </c>
      <c r="W12" s="118">
        <v>68413</v>
      </c>
      <c r="X12" s="118">
        <v>457318</v>
      </c>
      <c r="Y12" s="118">
        <v>47798</v>
      </c>
      <c r="Z12" s="118">
        <v>131028</v>
      </c>
    </row>
    <row r="13" spans="2:26" s="4" customFormat="1" ht="21.75" customHeight="1">
      <c r="B13" s="83"/>
      <c r="C13" s="203" t="s">
        <v>28</v>
      </c>
      <c r="D13" s="206"/>
      <c r="E13" s="86" t="s">
        <v>117</v>
      </c>
      <c r="F13" s="98">
        <v>14200</v>
      </c>
      <c r="G13" s="205" t="s">
        <v>119</v>
      </c>
      <c r="H13" s="205"/>
      <c r="I13" s="84"/>
      <c r="J13" s="32"/>
      <c r="K13" s="201" t="s">
        <v>153</v>
      </c>
      <c r="L13" s="202"/>
      <c r="M13" s="109"/>
      <c r="N13" s="14"/>
      <c r="O13" s="223"/>
      <c r="P13" s="223"/>
      <c r="Q13" s="30"/>
      <c r="S13"/>
      <c r="T13" s="138" t="s">
        <v>136</v>
      </c>
      <c r="U13" s="345">
        <f aca="true" t="shared" si="0" ref="U13:Z13">SUM(U16:U31)</f>
        <v>1713096</v>
      </c>
      <c r="V13" s="164">
        <v>1553183</v>
      </c>
      <c r="W13" s="164">
        <v>68376</v>
      </c>
      <c r="X13" s="164">
        <f t="shared" si="0"/>
        <v>452401</v>
      </c>
      <c r="Y13" s="164">
        <f t="shared" si="0"/>
        <v>38951</v>
      </c>
      <c r="Z13" s="164">
        <f t="shared" si="0"/>
        <v>132619</v>
      </c>
    </row>
    <row r="14" spans="2:26" s="4" customFormat="1" ht="21.75" customHeight="1">
      <c r="B14" s="83"/>
      <c r="C14" s="203" t="s">
        <v>29</v>
      </c>
      <c r="D14" s="206"/>
      <c r="E14" s="86" t="s">
        <v>120</v>
      </c>
      <c r="F14" s="98">
        <v>7500</v>
      </c>
      <c r="G14" s="205" t="s">
        <v>120</v>
      </c>
      <c r="H14" s="205"/>
      <c r="I14" s="84"/>
      <c r="K14" s="290" t="s">
        <v>112</v>
      </c>
      <c r="L14" s="291"/>
      <c r="M14" s="109" t="s">
        <v>23</v>
      </c>
      <c r="N14" s="107">
        <v>2000</v>
      </c>
      <c r="O14" s="223" t="s">
        <v>119</v>
      </c>
      <c r="P14" s="223"/>
      <c r="Q14" s="30" t="s">
        <v>117</v>
      </c>
      <c r="S14"/>
      <c r="T14" s="60"/>
      <c r="U14" s="126"/>
      <c r="V14" s="120"/>
      <c r="W14" s="120"/>
      <c r="X14" s="120"/>
      <c r="Y14" s="120"/>
      <c r="Z14" s="120"/>
    </row>
    <row r="15" spans="2:26" s="4" customFormat="1" ht="21.75" customHeight="1">
      <c r="B15" s="83"/>
      <c r="C15" s="203" t="s">
        <v>31</v>
      </c>
      <c r="D15" s="206"/>
      <c r="E15" s="86" t="s">
        <v>121</v>
      </c>
      <c r="F15" s="98">
        <v>5700</v>
      </c>
      <c r="G15" s="205" t="s">
        <v>121</v>
      </c>
      <c r="H15" s="205"/>
      <c r="I15" s="84"/>
      <c r="J15" s="33"/>
      <c r="K15" s="207" t="s">
        <v>113</v>
      </c>
      <c r="L15" s="208"/>
      <c r="M15" s="111"/>
      <c r="N15" s="14"/>
      <c r="O15" s="137"/>
      <c r="P15" s="137"/>
      <c r="Q15" s="30"/>
      <c r="S15"/>
      <c r="T15" s="28"/>
      <c r="U15" s="126"/>
      <c r="V15" s="120"/>
      <c r="W15" s="120"/>
      <c r="X15" s="120"/>
      <c r="Y15" s="120"/>
      <c r="Z15" s="120"/>
    </row>
    <row r="16" spans="2:26" s="4" customFormat="1" ht="21.75" customHeight="1">
      <c r="B16" s="83"/>
      <c r="C16" s="203" t="s">
        <v>34</v>
      </c>
      <c r="D16" s="206"/>
      <c r="E16" s="104" t="s">
        <v>122</v>
      </c>
      <c r="F16" s="98">
        <v>3900</v>
      </c>
      <c r="G16" s="205" t="s">
        <v>122</v>
      </c>
      <c r="H16" s="205"/>
      <c r="I16" s="84"/>
      <c r="J16" s="33"/>
      <c r="K16" s="180" t="s">
        <v>42</v>
      </c>
      <c r="L16" s="181"/>
      <c r="M16" s="109" t="s">
        <v>20</v>
      </c>
      <c r="N16" s="14">
        <v>5000</v>
      </c>
      <c r="O16" s="223" t="s">
        <v>160</v>
      </c>
      <c r="P16" s="223"/>
      <c r="Q16" s="30" t="s">
        <v>117</v>
      </c>
      <c r="S16"/>
      <c r="T16" s="155" t="s">
        <v>181</v>
      </c>
      <c r="U16" s="346">
        <f>SUM(V16,Y48:Z48)</f>
        <v>136714</v>
      </c>
      <c r="V16" s="118">
        <f>SUM(W16:Z16,U48:X48)</f>
        <v>124757</v>
      </c>
      <c r="W16" s="118">
        <v>5024</v>
      </c>
      <c r="X16" s="118">
        <v>37682</v>
      </c>
      <c r="Y16" s="118">
        <v>3466</v>
      </c>
      <c r="Z16" s="118">
        <v>10933</v>
      </c>
    </row>
    <row r="17" spans="2:26" s="4" customFormat="1" ht="21.75" customHeight="1">
      <c r="B17" s="83"/>
      <c r="C17" s="203" t="s">
        <v>33</v>
      </c>
      <c r="D17" s="206"/>
      <c r="E17" s="104" t="s">
        <v>123</v>
      </c>
      <c r="F17" s="98">
        <v>4500</v>
      </c>
      <c r="G17" s="205" t="s">
        <v>123</v>
      </c>
      <c r="H17" s="205"/>
      <c r="I17" s="84"/>
      <c r="J17" s="33"/>
      <c r="K17" s="180" t="s">
        <v>114</v>
      </c>
      <c r="L17" s="181"/>
      <c r="M17" s="109" t="s">
        <v>21</v>
      </c>
      <c r="N17" s="14">
        <v>2800</v>
      </c>
      <c r="O17" s="284" t="s">
        <v>161</v>
      </c>
      <c r="P17" s="284"/>
      <c r="Q17" s="30" t="s">
        <v>117</v>
      </c>
      <c r="S17"/>
      <c r="T17" s="58" t="s">
        <v>198</v>
      </c>
      <c r="U17" s="346">
        <f>SUM(V17,Y49:Z49)</f>
        <v>133357</v>
      </c>
      <c r="V17" s="118">
        <f>SUM(W17:Z17,U49:X49)</f>
        <v>121131</v>
      </c>
      <c r="W17" s="118">
        <v>5356</v>
      </c>
      <c r="X17" s="118">
        <v>36311</v>
      </c>
      <c r="Y17" s="118">
        <v>3246</v>
      </c>
      <c r="Z17" s="118">
        <v>11190</v>
      </c>
    </row>
    <row r="18" spans="2:26" s="4" customFormat="1" ht="21.75" customHeight="1">
      <c r="B18" s="83"/>
      <c r="C18" s="203" t="s">
        <v>25</v>
      </c>
      <c r="D18" s="206"/>
      <c r="E18" s="104" t="s">
        <v>124</v>
      </c>
      <c r="F18" s="98">
        <v>250000</v>
      </c>
      <c r="G18" s="205" t="s">
        <v>109</v>
      </c>
      <c r="H18" s="205"/>
      <c r="I18" s="84"/>
      <c r="J18" s="33"/>
      <c r="K18" s="180" t="s">
        <v>24</v>
      </c>
      <c r="L18" s="181"/>
      <c r="M18" s="16"/>
      <c r="N18" s="14">
        <v>15768</v>
      </c>
      <c r="O18" s="149"/>
      <c r="P18" s="137"/>
      <c r="Q18" s="30" t="s">
        <v>117</v>
      </c>
      <c r="S18"/>
      <c r="T18" s="58" t="s">
        <v>199</v>
      </c>
      <c r="U18" s="346">
        <f>SUM(V18,Y50:Z50)</f>
        <v>143038</v>
      </c>
      <c r="V18" s="118">
        <f>SUM(W18:Z18,U50:X50)</f>
        <v>130515</v>
      </c>
      <c r="W18" s="118">
        <v>5886</v>
      </c>
      <c r="X18" s="118">
        <v>39232</v>
      </c>
      <c r="Y18" s="118">
        <v>3269</v>
      </c>
      <c r="Z18" s="118">
        <v>10785</v>
      </c>
    </row>
    <row r="19" spans="2:26" s="4" customFormat="1" ht="21.75" customHeight="1">
      <c r="B19" s="83"/>
      <c r="C19" s="203" t="s">
        <v>148</v>
      </c>
      <c r="D19" s="206"/>
      <c r="E19" s="104" t="s">
        <v>124</v>
      </c>
      <c r="F19" s="98">
        <v>87000</v>
      </c>
      <c r="G19" s="205" t="s">
        <v>7</v>
      </c>
      <c r="H19" s="205"/>
      <c r="I19" s="84"/>
      <c r="J19" s="33"/>
      <c r="K19" s="180"/>
      <c r="L19" s="181"/>
      <c r="M19" s="109"/>
      <c r="N19" s="112"/>
      <c r="O19" s="137"/>
      <c r="P19" s="137"/>
      <c r="S19"/>
      <c r="T19" s="58" t="s">
        <v>204</v>
      </c>
      <c r="U19" s="346">
        <f>SUM(V19,Y51:Z51)</f>
        <v>149736</v>
      </c>
      <c r="V19" s="118">
        <f>SUM(W19:Z19,U51:X51)</f>
        <v>135360</v>
      </c>
      <c r="W19" s="118">
        <v>6706</v>
      </c>
      <c r="X19" s="118">
        <v>39782</v>
      </c>
      <c r="Y19" s="118">
        <v>3334</v>
      </c>
      <c r="Z19" s="118">
        <v>11370</v>
      </c>
    </row>
    <row r="20" spans="2:26" s="4" customFormat="1" ht="21.75" customHeight="1">
      <c r="B20" s="83"/>
      <c r="C20" s="203" t="s">
        <v>149</v>
      </c>
      <c r="D20" s="206"/>
      <c r="E20" s="104" t="s">
        <v>124</v>
      </c>
      <c r="F20" s="98">
        <v>30000</v>
      </c>
      <c r="G20" s="205" t="s">
        <v>124</v>
      </c>
      <c r="H20" s="205"/>
      <c r="I20" s="88"/>
      <c r="J20" s="211" t="s">
        <v>13</v>
      </c>
      <c r="K20" s="212"/>
      <c r="L20" s="213"/>
      <c r="M20" s="109"/>
      <c r="N20" s="63">
        <f>SUM(N21)</f>
        <v>540000</v>
      </c>
      <c r="O20" s="137"/>
      <c r="P20" s="137"/>
      <c r="S20"/>
      <c r="T20" s="58"/>
      <c r="U20" s="126"/>
      <c r="V20" s="120"/>
      <c r="W20" s="120"/>
      <c r="X20" s="120"/>
      <c r="Y20" s="120"/>
      <c r="Z20" s="120"/>
    </row>
    <row r="21" spans="2:26" s="4" customFormat="1" ht="21.75" customHeight="1">
      <c r="B21" s="83"/>
      <c r="C21" s="203" t="s">
        <v>10</v>
      </c>
      <c r="D21" s="206"/>
      <c r="E21" s="103" t="s">
        <v>37</v>
      </c>
      <c r="F21" s="98">
        <v>9000</v>
      </c>
      <c r="G21" s="205" t="s">
        <v>155</v>
      </c>
      <c r="H21" s="205"/>
      <c r="I21" s="84"/>
      <c r="J21" s="34"/>
      <c r="K21" s="180" t="s">
        <v>15</v>
      </c>
      <c r="L21" s="181"/>
      <c r="M21" s="109" t="s">
        <v>157</v>
      </c>
      <c r="N21" s="14">
        <v>540000</v>
      </c>
      <c r="O21" s="223" t="s">
        <v>7</v>
      </c>
      <c r="P21" s="223"/>
      <c r="Q21" s="5"/>
      <c r="S21"/>
      <c r="T21" s="54"/>
      <c r="U21" s="126"/>
      <c r="V21" s="120"/>
      <c r="W21" s="120"/>
      <c r="X21" s="120"/>
      <c r="Y21" s="120"/>
      <c r="Z21" s="120"/>
    </row>
    <row r="22" spans="2:26" s="4" customFormat="1" ht="21.75" customHeight="1">
      <c r="B22" s="83"/>
      <c r="C22" s="205" t="s">
        <v>36</v>
      </c>
      <c r="D22" s="206"/>
      <c r="E22" s="104" t="s">
        <v>119</v>
      </c>
      <c r="F22" s="98">
        <v>3100</v>
      </c>
      <c r="G22" s="205" t="s">
        <v>119</v>
      </c>
      <c r="H22" s="205"/>
      <c r="I22" s="88"/>
      <c r="J22" s="33"/>
      <c r="M22" s="109"/>
      <c r="O22" s="26"/>
      <c r="P22" s="13"/>
      <c r="S22"/>
      <c r="T22" s="58" t="s">
        <v>202</v>
      </c>
      <c r="U22" s="346">
        <f>SUM(V22,Y53:Z53)</f>
        <v>148164</v>
      </c>
      <c r="V22" s="118">
        <f>SUM(W22:Z22,U53:X53)</f>
        <v>132988</v>
      </c>
      <c r="W22" s="118">
        <v>6864</v>
      </c>
      <c r="X22" s="118">
        <v>36149</v>
      </c>
      <c r="Y22" s="118">
        <v>3171</v>
      </c>
      <c r="Z22" s="118">
        <v>11451</v>
      </c>
    </row>
    <row r="23" spans="2:26" s="4" customFormat="1" ht="21.75" customHeight="1">
      <c r="B23" s="83"/>
      <c r="C23" s="203" t="s">
        <v>26</v>
      </c>
      <c r="D23" s="206"/>
      <c r="E23" s="103" t="s">
        <v>105</v>
      </c>
      <c r="F23" s="98">
        <v>17200</v>
      </c>
      <c r="G23" s="205" t="s">
        <v>7</v>
      </c>
      <c r="H23" s="205"/>
      <c r="I23" s="89"/>
      <c r="J23" s="77"/>
      <c r="M23" s="101"/>
      <c r="O23" s="26"/>
      <c r="Q23" s="16"/>
      <c r="S23"/>
      <c r="T23" s="58" t="s">
        <v>203</v>
      </c>
      <c r="U23" s="346">
        <f>SUM(V23,Y54:Z54)</f>
        <v>143123</v>
      </c>
      <c r="V23" s="118">
        <f>SUM(W23:Z23,U54:X54)</f>
        <v>129741</v>
      </c>
      <c r="W23" s="118">
        <v>6074</v>
      </c>
      <c r="X23" s="118">
        <v>36522</v>
      </c>
      <c r="Y23" s="118">
        <v>3146</v>
      </c>
      <c r="Z23" s="118">
        <v>11134</v>
      </c>
    </row>
    <row r="24" spans="2:26" s="4" customFormat="1" ht="21.75" customHeight="1">
      <c r="B24" s="83"/>
      <c r="C24" s="203" t="s">
        <v>11</v>
      </c>
      <c r="D24" s="206"/>
      <c r="E24" s="104" t="s">
        <v>125</v>
      </c>
      <c r="F24" s="98">
        <v>12500</v>
      </c>
      <c r="G24" s="205" t="s">
        <v>125</v>
      </c>
      <c r="H24" s="205"/>
      <c r="I24" s="83"/>
      <c r="J24" s="219"/>
      <c r="K24" s="220"/>
      <c r="L24" s="221"/>
      <c r="M24" s="68"/>
      <c r="N24" s="113"/>
      <c r="O24" s="16"/>
      <c r="P24" s="16"/>
      <c r="Q24" s="16"/>
      <c r="S24"/>
      <c r="T24" s="58" t="s">
        <v>200</v>
      </c>
      <c r="U24" s="346">
        <f>SUM(V24,Y55:Z55)</f>
        <v>144678</v>
      </c>
      <c r="V24" s="118">
        <f>SUM(W24:Z24,U55:X55)</f>
        <v>131713</v>
      </c>
      <c r="W24" s="118">
        <v>5936</v>
      </c>
      <c r="X24" s="118">
        <v>37887</v>
      </c>
      <c r="Y24" s="118">
        <v>3402</v>
      </c>
      <c r="Z24" s="118">
        <v>11594</v>
      </c>
    </row>
    <row r="25" spans="2:26" s="4" customFormat="1" ht="21.75" customHeight="1">
      <c r="B25" s="83"/>
      <c r="C25" s="203" t="s">
        <v>12</v>
      </c>
      <c r="D25" s="206"/>
      <c r="E25" s="104" t="s">
        <v>125</v>
      </c>
      <c r="F25" s="98">
        <v>13000</v>
      </c>
      <c r="G25" s="205" t="s">
        <v>125</v>
      </c>
      <c r="H25" s="205"/>
      <c r="I25" s="83"/>
      <c r="J25" s="77"/>
      <c r="K25" s="224"/>
      <c r="L25" s="225"/>
      <c r="M25" s="72"/>
      <c r="N25" s="114"/>
      <c r="O25" s="27"/>
      <c r="P25" s="12"/>
      <c r="S25"/>
      <c r="T25" s="58" t="s">
        <v>201</v>
      </c>
      <c r="U25" s="346">
        <f>SUM(V25,Y56:Z56)</f>
        <v>140410</v>
      </c>
      <c r="V25" s="118">
        <f>SUM(W25:Z25,U56:X56)</f>
        <v>127532</v>
      </c>
      <c r="W25" s="118">
        <v>5529</v>
      </c>
      <c r="X25" s="118">
        <v>37090</v>
      </c>
      <c r="Y25" s="118">
        <v>3319</v>
      </c>
      <c r="Z25" s="118">
        <v>10653</v>
      </c>
    </row>
    <row r="26" spans="2:26" s="4" customFormat="1" ht="21.75" customHeight="1">
      <c r="B26" s="83"/>
      <c r="C26" s="205" t="s">
        <v>35</v>
      </c>
      <c r="D26" s="206"/>
      <c r="E26" s="103" t="s">
        <v>40</v>
      </c>
      <c r="F26" s="98">
        <v>3000</v>
      </c>
      <c r="G26" s="205" t="s">
        <v>125</v>
      </c>
      <c r="H26" s="205"/>
      <c r="I26" s="83"/>
      <c r="J26" s="77"/>
      <c r="K26" s="236"/>
      <c r="L26" s="237"/>
      <c r="M26" s="72"/>
      <c r="N26" s="114"/>
      <c r="O26" s="12"/>
      <c r="P26" s="13"/>
      <c r="S26"/>
      <c r="T26" s="58"/>
      <c r="U26" s="126"/>
      <c r="V26" s="120"/>
      <c r="W26" s="118"/>
      <c r="X26" s="118"/>
      <c r="Y26" s="118"/>
      <c r="Z26" s="118"/>
    </row>
    <row r="27" spans="2:26" s="4" customFormat="1" ht="21.75" customHeight="1">
      <c r="B27" s="90"/>
      <c r="C27" s="203" t="s">
        <v>14</v>
      </c>
      <c r="D27" s="204"/>
      <c r="E27" s="105" t="s">
        <v>106</v>
      </c>
      <c r="F27" s="91">
        <v>30000</v>
      </c>
      <c r="G27" s="205" t="s">
        <v>123</v>
      </c>
      <c r="H27" s="205"/>
      <c r="I27" s="87"/>
      <c r="J27" s="74"/>
      <c r="K27" s="16"/>
      <c r="L27" s="75"/>
      <c r="M27" s="16"/>
      <c r="N27" s="16"/>
      <c r="S27"/>
      <c r="T27" s="54"/>
      <c r="U27" s="126"/>
      <c r="V27" s="120"/>
      <c r="W27" s="120"/>
      <c r="X27" s="120"/>
      <c r="Y27" s="120"/>
      <c r="Z27" s="120"/>
    </row>
    <row r="28" spans="2:26" s="4" customFormat="1" ht="15" customHeight="1">
      <c r="B28" s="90"/>
      <c r="C28" s="203" t="s">
        <v>16</v>
      </c>
      <c r="D28" s="204"/>
      <c r="E28" s="105" t="s">
        <v>107</v>
      </c>
      <c r="F28" s="91">
        <v>16200</v>
      </c>
      <c r="G28" s="205" t="s">
        <v>110</v>
      </c>
      <c r="H28" s="205"/>
      <c r="I28" s="90"/>
      <c r="J28" s="77"/>
      <c r="K28" s="16"/>
      <c r="L28" s="75"/>
      <c r="M28" s="77"/>
      <c r="N28" s="16"/>
      <c r="S28"/>
      <c r="T28" s="58" t="s">
        <v>205</v>
      </c>
      <c r="U28" s="344">
        <f>SUM(V28,Y58:Z58)</f>
        <v>142010</v>
      </c>
      <c r="V28" s="118">
        <f>SUM(W28:Z28,U58:X58)</f>
        <v>128643</v>
      </c>
      <c r="W28" s="118">
        <v>5538</v>
      </c>
      <c r="X28" s="118">
        <v>37965</v>
      </c>
      <c r="Y28" s="118">
        <v>3206</v>
      </c>
      <c r="Z28" s="118">
        <v>10858</v>
      </c>
    </row>
    <row r="29" spans="2:26" s="4" customFormat="1" ht="15" customHeight="1">
      <c r="B29" s="90"/>
      <c r="C29" s="205" t="s">
        <v>150</v>
      </c>
      <c r="D29" s="204"/>
      <c r="E29" s="102" t="s">
        <v>126</v>
      </c>
      <c r="F29" s="92">
        <v>6000</v>
      </c>
      <c r="G29" s="205" t="s">
        <v>126</v>
      </c>
      <c r="H29" s="205"/>
      <c r="I29" s="90"/>
      <c r="J29" s="77"/>
      <c r="K29" s="16"/>
      <c r="L29" s="75"/>
      <c r="M29" s="77"/>
      <c r="N29" s="16"/>
      <c r="T29" s="152" t="s">
        <v>190</v>
      </c>
      <c r="U29" s="344">
        <f>SUM(V29,Y59:Z59)</f>
        <v>139686</v>
      </c>
      <c r="V29" s="118">
        <f>SUM(W29:Z29,U59:X59)</f>
        <v>125671</v>
      </c>
      <c r="W29" s="118">
        <v>5021</v>
      </c>
      <c r="X29" s="118">
        <v>36665</v>
      </c>
      <c r="Y29" s="118">
        <v>3130</v>
      </c>
      <c r="Z29" s="118">
        <v>11025</v>
      </c>
    </row>
    <row r="30" spans="2:26" s="4" customFormat="1" ht="15" customHeight="1">
      <c r="B30" s="90"/>
      <c r="C30" s="222" t="s">
        <v>101</v>
      </c>
      <c r="D30" s="222"/>
      <c r="E30" s="102" t="s">
        <v>108</v>
      </c>
      <c r="F30" s="92">
        <v>7400</v>
      </c>
      <c r="G30" s="205" t="s">
        <v>127</v>
      </c>
      <c r="H30" s="205"/>
      <c r="I30" s="90"/>
      <c r="J30" s="77"/>
      <c r="K30" s="16"/>
      <c r="L30" s="75"/>
      <c r="M30" s="77"/>
      <c r="N30" s="16"/>
      <c r="T30" s="58" t="s">
        <v>206</v>
      </c>
      <c r="U30" s="344">
        <f>SUM(V30,Y60:Z60)</f>
        <v>143486</v>
      </c>
      <c r="V30" s="118">
        <f>SUM(W30:Z30,U60:X60)</f>
        <v>129897</v>
      </c>
      <c r="W30" s="118">
        <v>5147</v>
      </c>
      <c r="X30" s="118">
        <v>37659</v>
      </c>
      <c r="Y30" s="118">
        <v>3168</v>
      </c>
      <c r="Z30" s="118">
        <v>10408</v>
      </c>
    </row>
    <row r="31" spans="2:26" s="8" customFormat="1" ht="15" customHeight="1">
      <c r="B31" s="83"/>
      <c r="C31" s="217" t="s">
        <v>102</v>
      </c>
      <c r="D31" s="218"/>
      <c r="E31" s="102" t="s">
        <v>119</v>
      </c>
      <c r="F31" s="91">
        <v>3000</v>
      </c>
      <c r="G31" s="205" t="s">
        <v>119</v>
      </c>
      <c r="H31" s="205"/>
      <c r="I31" s="89"/>
      <c r="J31" s="78"/>
      <c r="K31" s="5"/>
      <c r="L31" s="76"/>
      <c r="M31" s="78"/>
      <c r="N31" s="5"/>
      <c r="O31" s="5"/>
      <c r="P31" s="5"/>
      <c r="Q31" s="5"/>
      <c r="R31" s="5"/>
      <c r="S31" s="5"/>
      <c r="T31" s="58" t="s">
        <v>207</v>
      </c>
      <c r="U31" s="344">
        <f>SUM(V31,Y61:Z61)</f>
        <v>148694</v>
      </c>
      <c r="V31" s="118">
        <f>SUM(W31:Z31,U61:X61)</f>
        <v>135236</v>
      </c>
      <c r="W31" s="118">
        <v>5296</v>
      </c>
      <c r="X31" s="118">
        <v>39457</v>
      </c>
      <c r="Y31" s="118">
        <v>3094</v>
      </c>
      <c r="Z31" s="118">
        <v>11218</v>
      </c>
    </row>
    <row r="32" spans="1:26" s="8" customFormat="1" ht="18" customHeight="1">
      <c r="A32" s="79"/>
      <c r="B32" s="93"/>
      <c r="C32" s="216" t="s">
        <v>103</v>
      </c>
      <c r="D32" s="216"/>
      <c r="E32" s="106"/>
      <c r="F32" s="94">
        <v>9703</v>
      </c>
      <c r="G32" s="148"/>
      <c r="H32" s="148"/>
      <c r="I32" s="93"/>
      <c r="J32" s="80"/>
      <c r="K32" s="79"/>
      <c r="L32" s="81"/>
      <c r="M32" s="80"/>
      <c r="N32" s="79"/>
      <c r="O32" s="79"/>
      <c r="P32" s="79"/>
      <c r="Q32" s="79"/>
      <c r="T32" s="143"/>
      <c r="U32" s="118"/>
      <c r="V32" s="118"/>
      <c r="W32" s="156"/>
      <c r="X32" s="118"/>
      <c r="Y32" s="118"/>
      <c r="Z32" s="118"/>
    </row>
    <row r="33" spans="1:26" s="8" customFormat="1" ht="19.5" customHeight="1">
      <c r="A33" s="145" t="s">
        <v>151</v>
      </c>
      <c r="B33" s="4"/>
      <c r="T33" s="144" t="s">
        <v>208</v>
      </c>
      <c r="U33" s="61"/>
      <c r="V33" s="61"/>
      <c r="W33" s="61"/>
      <c r="X33" s="61"/>
      <c r="Y33" s="61"/>
      <c r="Z33" s="61"/>
    </row>
    <row r="34" spans="1:26" s="8" customFormat="1" ht="19.5" customHeight="1">
      <c r="A34" s="4" t="s">
        <v>116</v>
      </c>
      <c r="B34" s="4"/>
      <c r="T34" s="145" t="s">
        <v>38</v>
      </c>
      <c r="U34" s="4"/>
      <c r="V34" s="4"/>
      <c r="W34" s="4"/>
      <c r="X34" s="4"/>
      <c r="Y34" s="4"/>
      <c r="Z34" s="4"/>
    </row>
    <row r="35" spans="20:26" s="8" customFormat="1" ht="19.5" customHeight="1">
      <c r="T35" s="15" t="s">
        <v>130</v>
      </c>
      <c r="U35" s="4"/>
      <c r="V35" s="4"/>
      <c r="W35" s="4"/>
      <c r="X35" s="4"/>
      <c r="Y35" s="4"/>
      <c r="Z35" s="4"/>
    </row>
    <row r="36" s="8" customFormat="1" ht="19.5" customHeight="1"/>
    <row r="37" spans="1:19" s="8" customFormat="1" ht="21.75" customHeight="1">
      <c r="A37" s="214" t="s">
        <v>162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146"/>
    </row>
    <row r="38" spans="3:26" s="8" customFormat="1" ht="21.75" customHeight="1" thickBot="1">
      <c r="C38" s="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7" t="s">
        <v>44</v>
      </c>
      <c r="U38" s="7"/>
      <c r="V38" s="7"/>
      <c r="W38" s="7"/>
      <c r="X38" s="7"/>
      <c r="Y38" s="7"/>
      <c r="Z38" s="10" t="s">
        <v>209</v>
      </c>
    </row>
    <row r="39" spans="1:26" s="8" customFormat="1" ht="21.75" customHeight="1">
      <c r="A39" s="292" t="s">
        <v>129</v>
      </c>
      <c r="B39" s="292"/>
      <c r="C39" s="293"/>
      <c r="D39" s="233" t="s">
        <v>163</v>
      </c>
      <c r="E39" s="234"/>
      <c r="F39" s="234"/>
      <c r="G39" s="234"/>
      <c r="H39" s="234"/>
      <c r="I39" s="234"/>
      <c r="J39" s="234"/>
      <c r="K39" s="239"/>
      <c r="L39" s="238" t="s">
        <v>171</v>
      </c>
      <c r="M39" s="234"/>
      <c r="N39" s="234"/>
      <c r="O39" s="234"/>
      <c r="P39" s="234"/>
      <c r="Q39" s="234"/>
      <c r="R39" s="234"/>
      <c r="S39" s="57"/>
      <c r="T39" s="251" t="s">
        <v>193</v>
      </c>
      <c r="U39" s="233" t="s">
        <v>195</v>
      </c>
      <c r="V39" s="234"/>
      <c r="W39" s="234"/>
      <c r="X39" s="235"/>
      <c r="Y39" s="228" t="s">
        <v>214</v>
      </c>
      <c r="Z39" s="246" t="s">
        <v>215</v>
      </c>
    </row>
    <row r="40" spans="1:26" ht="21.75" customHeight="1">
      <c r="A40" s="294"/>
      <c r="B40" s="294"/>
      <c r="C40" s="295"/>
      <c r="D40" s="240" t="s">
        <v>164</v>
      </c>
      <c r="E40" s="241" t="s">
        <v>165</v>
      </c>
      <c r="F40" s="242"/>
      <c r="G40" s="242"/>
      <c r="H40" s="242"/>
      <c r="I40" s="243"/>
      <c r="J40" s="263" t="s">
        <v>170</v>
      </c>
      <c r="K40" s="264"/>
      <c r="L40" s="244" t="s">
        <v>164</v>
      </c>
      <c r="M40" s="244" t="s">
        <v>172</v>
      </c>
      <c r="N40" s="258" t="s">
        <v>173</v>
      </c>
      <c r="O40" s="242"/>
      <c r="P40" s="242"/>
      <c r="Q40" s="242"/>
      <c r="R40" s="242"/>
      <c r="T40" s="252"/>
      <c r="U40" s="249" t="s">
        <v>210</v>
      </c>
      <c r="V40" s="244" t="s">
        <v>211</v>
      </c>
      <c r="W40" s="226" t="s">
        <v>212</v>
      </c>
      <c r="X40" s="226" t="s">
        <v>213</v>
      </c>
      <c r="Y40" s="229"/>
      <c r="Z40" s="247"/>
    </row>
    <row r="41" spans="1:26" s="25" customFormat="1" ht="21.75" customHeight="1">
      <c r="A41" s="296"/>
      <c r="B41" s="296"/>
      <c r="C41" s="297"/>
      <c r="D41" s="230"/>
      <c r="E41" s="1" t="s">
        <v>166</v>
      </c>
      <c r="F41" s="1" t="s">
        <v>167</v>
      </c>
      <c r="G41" s="241" t="s">
        <v>168</v>
      </c>
      <c r="H41" s="268"/>
      <c r="I41" s="115" t="s">
        <v>169</v>
      </c>
      <c r="J41" s="265"/>
      <c r="K41" s="266"/>
      <c r="L41" s="245"/>
      <c r="M41" s="245"/>
      <c r="N41" s="248"/>
      <c r="O41" s="3" t="s">
        <v>17</v>
      </c>
      <c r="P41" s="151" t="s">
        <v>174</v>
      </c>
      <c r="Q41" s="151" t="s">
        <v>175</v>
      </c>
      <c r="R41" s="2" t="s">
        <v>18</v>
      </c>
      <c r="T41" s="253"/>
      <c r="U41" s="250"/>
      <c r="V41" s="245"/>
      <c r="W41" s="227"/>
      <c r="X41" s="227"/>
      <c r="Y41" s="230"/>
      <c r="Z41" s="248"/>
    </row>
    <row r="42" spans="1:26" ht="21.75" customHeight="1">
      <c r="A42" s="231" t="s">
        <v>180</v>
      </c>
      <c r="B42" s="231"/>
      <c r="C42" s="232"/>
      <c r="D42" s="123">
        <f>SUM(E42,J42)</f>
        <v>7009621</v>
      </c>
      <c r="E42" s="117">
        <f>SUM(F42:I42)</f>
        <v>2054252</v>
      </c>
      <c r="F42" s="116">
        <v>2053723</v>
      </c>
      <c r="G42" s="267">
        <v>529</v>
      </c>
      <c r="H42" s="267"/>
      <c r="I42" s="161" t="s">
        <v>256</v>
      </c>
      <c r="J42" s="267">
        <v>4955369</v>
      </c>
      <c r="K42" s="267"/>
      <c r="L42" s="120">
        <f>SUM(M42:N42)</f>
        <v>6552727</v>
      </c>
      <c r="M42" s="116">
        <v>1861468</v>
      </c>
      <c r="N42" s="118">
        <f>SUM(O42:R42)</f>
        <v>4691259</v>
      </c>
      <c r="O42" s="116">
        <v>1221999</v>
      </c>
      <c r="P42" s="116">
        <v>1562839</v>
      </c>
      <c r="Q42" s="116">
        <v>1686527</v>
      </c>
      <c r="R42" s="116">
        <v>219894</v>
      </c>
      <c r="T42" s="153" t="s">
        <v>180</v>
      </c>
      <c r="U42" s="122">
        <v>40811</v>
      </c>
      <c r="V42" s="116">
        <v>91805</v>
      </c>
      <c r="W42" s="116">
        <v>479175</v>
      </c>
      <c r="X42" s="116">
        <v>141225</v>
      </c>
      <c r="Y42" s="116">
        <v>12294</v>
      </c>
      <c r="Z42" s="116">
        <v>116810</v>
      </c>
    </row>
    <row r="43" spans="1:26" ht="21.75" customHeight="1">
      <c r="A43" s="287" t="s">
        <v>133</v>
      </c>
      <c r="B43" s="287"/>
      <c r="C43" s="288"/>
      <c r="D43" s="123">
        <f>SUM(E43,J43)</f>
        <v>7279260</v>
      </c>
      <c r="E43" s="117">
        <f>SUM(F43:I43)</f>
        <v>1902264</v>
      </c>
      <c r="F43" s="117">
        <v>1571084</v>
      </c>
      <c r="G43" s="215">
        <v>520</v>
      </c>
      <c r="H43" s="215"/>
      <c r="I43" s="117">
        <v>330660</v>
      </c>
      <c r="J43" s="215">
        <v>5376996</v>
      </c>
      <c r="K43" s="215"/>
      <c r="L43" s="120">
        <f>SUM(M43:N43)</f>
        <v>6765066</v>
      </c>
      <c r="M43" s="117">
        <v>1927357</v>
      </c>
      <c r="N43" s="118">
        <f>SUM(O43:R43)</f>
        <v>4837709</v>
      </c>
      <c r="O43" s="117">
        <v>1277073</v>
      </c>
      <c r="P43" s="117">
        <v>1598976</v>
      </c>
      <c r="Q43" s="117">
        <v>1699275</v>
      </c>
      <c r="R43" s="117">
        <v>262385</v>
      </c>
      <c r="T43" s="154" t="s">
        <v>197</v>
      </c>
      <c r="U43" s="123">
        <v>39183</v>
      </c>
      <c r="V43" s="117">
        <v>84478</v>
      </c>
      <c r="W43" s="117">
        <v>482325</v>
      </c>
      <c r="X43" s="117">
        <v>153771</v>
      </c>
      <c r="Y43" s="117">
        <v>18089</v>
      </c>
      <c r="Z43" s="117">
        <v>125644</v>
      </c>
    </row>
    <row r="44" spans="1:26" ht="21.75" customHeight="1">
      <c r="A44" s="287" t="s">
        <v>134</v>
      </c>
      <c r="B44" s="287"/>
      <c r="C44" s="288"/>
      <c r="D44" s="123">
        <f>SUM(E44,J44)</f>
        <v>7424895</v>
      </c>
      <c r="E44" s="117">
        <f>SUM(F44:I44)</f>
        <v>5790202</v>
      </c>
      <c r="F44" s="117">
        <v>1877251</v>
      </c>
      <c r="G44" s="215">
        <v>521</v>
      </c>
      <c r="H44" s="215"/>
      <c r="I44" s="117">
        <v>3912430</v>
      </c>
      <c r="J44" s="215">
        <v>1634693</v>
      </c>
      <c r="K44" s="215"/>
      <c r="L44" s="120">
        <f>SUM(M44:N44)</f>
        <v>6708982</v>
      </c>
      <c r="M44" s="117">
        <v>1994112</v>
      </c>
      <c r="N44" s="118">
        <f>SUM(O44:R44)</f>
        <v>4714870</v>
      </c>
      <c r="O44" s="117">
        <v>1319638</v>
      </c>
      <c r="P44" s="117">
        <v>1555120</v>
      </c>
      <c r="Q44" s="117">
        <v>1625914</v>
      </c>
      <c r="R44" s="117">
        <v>214198</v>
      </c>
      <c r="T44" s="55" t="s">
        <v>134</v>
      </c>
      <c r="U44" s="123">
        <v>36424</v>
      </c>
      <c r="V44" s="117">
        <v>75809</v>
      </c>
      <c r="W44" s="117">
        <v>463697</v>
      </c>
      <c r="X44" s="117">
        <v>158449</v>
      </c>
      <c r="Y44" s="117">
        <v>17923</v>
      </c>
      <c r="Z44" s="117">
        <v>128336</v>
      </c>
    </row>
    <row r="45" spans="1:26" ht="21.75" customHeight="1">
      <c r="A45" s="287" t="s">
        <v>135</v>
      </c>
      <c r="B45" s="287"/>
      <c r="C45" s="288"/>
      <c r="D45" s="123">
        <f>SUM(E45,J45)</f>
        <v>8001051</v>
      </c>
      <c r="E45" s="117">
        <f>SUM(F45:I45)</f>
        <v>6355590</v>
      </c>
      <c r="F45" s="117">
        <v>1406773</v>
      </c>
      <c r="G45" s="215">
        <v>1397416</v>
      </c>
      <c r="H45" s="215"/>
      <c r="I45" s="117">
        <v>3551401</v>
      </c>
      <c r="J45" s="215">
        <v>1645461</v>
      </c>
      <c r="K45" s="215"/>
      <c r="L45" s="120">
        <f>SUM(M45:N45)</f>
        <v>7247249</v>
      </c>
      <c r="M45" s="117">
        <v>2145561</v>
      </c>
      <c r="N45" s="118">
        <f>SUM(O45:R45)</f>
        <v>5101688</v>
      </c>
      <c r="O45" s="117">
        <v>1473038</v>
      </c>
      <c r="P45" s="117">
        <v>1668604</v>
      </c>
      <c r="Q45" s="117">
        <v>1734334</v>
      </c>
      <c r="R45" s="117">
        <v>225712</v>
      </c>
      <c r="T45" s="55" t="s">
        <v>135</v>
      </c>
      <c r="U45" s="123">
        <v>39331</v>
      </c>
      <c r="V45" s="117">
        <v>82218</v>
      </c>
      <c r="W45" s="117">
        <v>515129</v>
      </c>
      <c r="X45" s="117">
        <v>170639</v>
      </c>
      <c r="Y45" s="117">
        <v>18058</v>
      </c>
      <c r="Z45" s="117">
        <v>138672</v>
      </c>
    </row>
    <row r="46" spans="1:26" ht="21.75" customHeight="1">
      <c r="A46" s="285" t="s">
        <v>136</v>
      </c>
      <c r="B46" s="285"/>
      <c r="C46" s="286"/>
      <c r="D46" s="162">
        <v>8236552</v>
      </c>
      <c r="E46" s="163">
        <v>8984680</v>
      </c>
      <c r="F46" s="163">
        <v>1842349</v>
      </c>
      <c r="G46" s="269">
        <v>3388311</v>
      </c>
      <c r="H46" s="269"/>
      <c r="I46" s="163">
        <f>SUM(I48:I61)</f>
        <v>3754020</v>
      </c>
      <c r="J46" s="305">
        <f>SUM(J48:J61)</f>
        <v>-748128</v>
      </c>
      <c r="K46" s="305"/>
      <c r="L46" s="163">
        <f aca="true" t="shared" si="1" ref="L46:R46">SUM(L48:L61)</f>
        <v>7410032</v>
      </c>
      <c r="M46" s="163">
        <f t="shared" si="1"/>
        <v>2239124</v>
      </c>
      <c r="N46" s="163">
        <f t="shared" si="1"/>
        <v>5170908</v>
      </c>
      <c r="O46" s="163">
        <f t="shared" si="1"/>
        <v>1521742</v>
      </c>
      <c r="P46" s="163">
        <f t="shared" si="1"/>
        <v>1713096</v>
      </c>
      <c r="Q46" s="163">
        <f t="shared" si="1"/>
        <v>1721596</v>
      </c>
      <c r="R46" s="163">
        <f t="shared" si="1"/>
        <v>214474</v>
      </c>
      <c r="T46" s="138" t="s">
        <v>136</v>
      </c>
      <c r="U46" s="165">
        <v>39734</v>
      </c>
      <c r="V46" s="163">
        <f>SUM(V48:V61)</f>
        <v>81076</v>
      </c>
      <c r="W46" s="163">
        <f>SUM(W48:W61)</f>
        <v>568045</v>
      </c>
      <c r="X46" s="166">
        <v>171979</v>
      </c>
      <c r="Y46" s="166">
        <v>17274</v>
      </c>
      <c r="Z46" s="166">
        <v>142639</v>
      </c>
    </row>
    <row r="47" spans="1:26" ht="21.75" customHeight="1">
      <c r="A47" s="147"/>
      <c r="B47" s="54"/>
      <c r="C47" s="29"/>
      <c r="D47" s="119"/>
      <c r="E47" s="119"/>
      <c r="F47" s="119"/>
      <c r="G47" s="119"/>
      <c r="H47" s="119"/>
      <c r="I47" s="119"/>
      <c r="J47" s="157"/>
      <c r="K47" s="157"/>
      <c r="L47" s="119"/>
      <c r="M47" s="119"/>
      <c r="N47" s="119"/>
      <c r="O47" s="119"/>
      <c r="P47" s="119"/>
      <c r="Q47" s="119"/>
      <c r="R47" s="119"/>
      <c r="T47" s="28"/>
      <c r="U47" s="70"/>
      <c r="V47" s="69"/>
      <c r="W47" s="69"/>
      <c r="X47" s="71"/>
      <c r="Y47" s="69"/>
      <c r="Z47" s="69"/>
    </row>
    <row r="48" spans="1:26" ht="21.75" customHeight="1">
      <c r="A48" s="298" t="s">
        <v>181</v>
      </c>
      <c r="B48" s="298"/>
      <c r="C48" s="299"/>
      <c r="D48" s="123">
        <f>SUM(E48,J48)</f>
        <v>626132</v>
      </c>
      <c r="E48" s="117">
        <f aca="true" t="shared" si="2" ref="E48:E61">SUM(F48:I48)</f>
        <v>932959</v>
      </c>
      <c r="F48" s="117">
        <v>238094</v>
      </c>
      <c r="G48" s="215">
        <v>306065</v>
      </c>
      <c r="H48" s="215"/>
      <c r="I48" s="117">
        <v>388800</v>
      </c>
      <c r="J48" s="304">
        <v>-306827</v>
      </c>
      <c r="K48" s="304"/>
      <c r="L48" s="120">
        <f aca="true" t="shared" si="3" ref="L48:L61">SUM(M48:N48)</f>
        <v>581827</v>
      </c>
      <c r="M48" s="117">
        <v>187065</v>
      </c>
      <c r="N48" s="118">
        <f>SUM(O48:R48)</f>
        <v>394762</v>
      </c>
      <c r="O48" s="117">
        <v>102792</v>
      </c>
      <c r="P48" s="117">
        <v>136714</v>
      </c>
      <c r="Q48" s="117">
        <v>135563</v>
      </c>
      <c r="R48" s="117">
        <v>19693</v>
      </c>
      <c r="T48" s="155" t="s">
        <v>181</v>
      </c>
      <c r="U48" s="123">
        <v>3384</v>
      </c>
      <c r="V48" s="117">
        <v>6908</v>
      </c>
      <c r="W48" s="117">
        <v>44221</v>
      </c>
      <c r="X48" s="117">
        <v>13139</v>
      </c>
      <c r="Y48" s="117">
        <v>1380</v>
      </c>
      <c r="Z48" s="117">
        <v>10577</v>
      </c>
    </row>
    <row r="49" spans="1:26" ht="21.75" customHeight="1">
      <c r="A49" s="256" t="s">
        <v>182</v>
      </c>
      <c r="B49" s="256"/>
      <c r="C49" s="257"/>
      <c r="D49" s="123">
        <f>SUM(E49,J49)</f>
        <v>606617</v>
      </c>
      <c r="E49" s="117">
        <f t="shared" si="2"/>
        <v>926144</v>
      </c>
      <c r="F49" s="117">
        <v>264852</v>
      </c>
      <c r="G49" s="215">
        <v>259532</v>
      </c>
      <c r="H49" s="215"/>
      <c r="I49" s="117">
        <v>401760</v>
      </c>
      <c r="J49" s="304">
        <v>-319527</v>
      </c>
      <c r="K49" s="304"/>
      <c r="L49" s="120">
        <f t="shared" si="3"/>
        <v>563577</v>
      </c>
      <c r="M49" s="117">
        <v>174818</v>
      </c>
      <c r="N49" s="118">
        <f>SUM(O49:R49)</f>
        <v>388759</v>
      </c>
      <c r="O49" s="117">
        <v>105208</v>
      </c>
      <c r="P49" s="117">
        <v>133357</v>
      </c>
      <c r="Q49" s="117">
        <v>128712</v>
      </c>
      <c r="R49" s="117">
        <v>21482</v>
      </c>
      <c r="T49" s="58" t="s">
        <v>198</v>
      </c>
      <c r="U49" s="123">
        <v>3276</v>
      </c>
      <c r="V49" s="117">
        <v>6503</v>
      </c>
      <c r="W49" s="117">
        <v>42086</v>
      </c>
      <c r="X49" s="117">
        <v>13163</v>
      </c>
      <c r="Y49" s="117">
        <v>1347</v>
      </c>
      <c r="Z49" s="117">
        <v>10879</v>
      </c>
    </row>
    <row r="50" spans="1:26" ht="21.75" customHeight="1">
      <c r="A50" s="256" t="s">
        <v>183</v>
      </c>
      <c r="B50" s="256"/>
      <c r="C50" s="257"/>
      <c r="D50" s="123">
        <f>SUM(E50,J50)</f>
        <v>617271</v>
      </c>
      <c r="E50" s="117">
        <f t="shared" si="2"/>
        <v>805228</v>
      </c>
      <c r="F50" s="117">
        <v>166167</v>
      </c>
      <c r="G50" s="215">
        <v>253043</v>
      </c>
      <c r="H50" s="215"/>
      <c r="I50" s="117">
        <v>386018</v>
      </c>
      <c r="J50" s="304">
        <v>-187957</v>
      </c>
      <c r="K50" s="304"/>
      <c r="L50" s="120">
        <f t="shared" si="3"/>
        <v>547306</v>
      </c>
      <c r="M50" s="117">
        <v>144752</v>
      </c>
      <c r="N50" s="118">
        <f>SUM(O50:R50)</f>
        <v>402554</v>
      </c>
      <c r="O50" s="117">
        <v>113608</v>
      </c>
      <c r="P50" s="117">
        <v>143038</v>
      </c>
      <c r="Q50" s="117">
        <v>129089</v>
      </c>
      <c r="R50" s="117">
        <v>16819</v>
      </c>
      <c r="T50" s="58" t="s">
        <v>199</v>
      </c>
      <c r="U50" s="123">
        <v>3174</v>
      </c>
      <c r="V50" s="117">
        <v>6840</v>
      </c>
      <c r="W50" s="117">
        <v>47407</v>
      </c>
      <c r="X50" s="117">
        <v>13922</v>
      </c>
      <c r="Y50" s="117">
        <v>1308</v>
      </c>
      <c r="Z50" s="117">
        <v>11215</v>
      </c>
    </row>
    <row r="51" spans="1:26" ht="21.75" customHeight="1">
      <c r="A51" s="256" t="s">
        <v>184</v>
      </c>
      <c r="B51" s="256"/>
      <c r="C51" s="257"/>
      <c r="D51" s="123">
        <f>SUM(E51,J51)</f>
        <v>736336</v>
      </c>
      <c r="E51" s="117">
        <f t="shared" si="2"/>
        <v>822042</v>
      </c>
      <c r="F51" s="117">
        <v>266433</v>
      </c>
      <c r="G51" s="215">
        <v>153849</v>
      </c>
      <c r="H51" s="215"/>
      <c r="I51" s="117">
        <v>401760</v>
      </c>
      <c r="J51" s="304">
        <v>-85706</v>
      </c>
      <c r="K51" s="304"/>
      <c r="L51" s="120">
        <f t="shared" si="3"/>
        <v>612990</v>
      </c>
      <c r="M51" s="117">
        <v>151074</v>
      </c>
      <c r="N51" s="118">
        <f>SUM(O51:R51)</f>
        <v>461916</v>
      </c>
      <c r="O51" s="117">
        <v>152625</v>
      </c>
      <c r="P51" s="117">
        <v>149736</v>
      </c>
      <c r="Q51" s="117">
        <v>145712</v>
      </c>
      <c r="R51" s="117">
        <v>13843</v>
      </c>
      <c r="T51" s="58" t="s">
        <v>204</v>
      </c>
      <c r="U51" s="123">
        <v>3369</v>
      </c>
      <c r="V51" s="117">
        <v>6280</v>
      </c>
      <c r="W51" s="117">
        <v>49510</v>
      </c>
      <c r="X51" s="117">
        <v>15009</v>
      </c>
      <c r="Y51" s="117">
        <v>1467</v>
      </c>
      <c r="Z51" s="117">
        <v>12909</v>
      </c>
    </row>
    <row r="52" spans="2:26" ht="21.75" customHeight="1">
      <c r="B52" s="254"/>
      <c r="C52" s="255"/>
      <c r="D52" s="119"/>
      <c r="E52" s="119"/>
      <c r="F52" s="119"/>
      <c r="G52" s="119"/>
      <c r="H52" s="119"/>
      <c r="I52" s="119"/>
      <c r="J52" s="157"/>
      <c r="K52" s="157"/>
      <c r="L52" s="119"/>
      <c r="M52" s="119"/>
      <c r="N52" s="119"/>
      <c r="O52" s="119"/>
      <c r="P52" s="119"/>
      <c r="Q52" s="119"/>
      <c r="R52" s="119"/>
      <c r="T52" s="58"/>
      <c r="U52" s="124"/>
      <c r="V52" s="119"/>
      <c r="W52" s="119"/>
      <c r="X52" s="119"/>
      <c r="Y52" s="119"/>
      <c r="Z52" s="119"/>
    </row>
    <row r="53" spans="1:26" ht="21.75" customHeight="1">
      <c r="A53" s="256" t="s">
        <v>185</v>
      </c>
      <c r="B53" s="256"/>
      <c r="C53" s="257"/>
      <c r="D53" s="123">
        <f>SUM(E53,J53)</f>
        <v>810015</v>
      </c>
      <c r="E53" s="117">
        <f t="shared" si="2"/>
        <v>822048</v>
      </c>
      <c r="F53" s="117">
        <v>111043</v>
      </c>
      <c r="G53" s="215">
        <v>313094</v>
      </c>
      <c r="H53" s="215"/>
      <c r="I53" s="117">
        <v>397911</v>
      </c>
      <c r="J53" s="304">
        <v>-12033</v>
      </c>
      <c r="K53" s="304"/>
      <c r="L53" s="120">
        <f t="shared" si="3"/>
        <v>714532</v>
      </c>
      <c r="M53" s="117">
        <v>206748</v>
      </c>
      <c r="N53" s="118">
        <f>SUM(O53:R53)</f>
        <v>507784</v>
      </c>
      <c r="O53" s="117">
        <v>173539</v>
      </c>
      <c r="P53" s="117">
        <v>148164</v>
      </c>
      <c r="Q53" s="117">
        <v>171550</v>
      </c>
      <c r="R53" s="117">
        <v>14531</v>
      </c>
      <c r="T53" s="58" t="s">
        <v>202</v>
      </c>
      <c r="U53" s="123">
        <v>3448</v>
      </c>
      <c r="V53" s="117">
        <v>6486</v>
      </c>
      <c r="W53" s="117">
        <v>50983</v>
      </c>
      <c r="X53" s="117">
        <v>14436</v>
      </c>
      <c r="Y53" s="117">
        <v>1491</v>
      </c>
      <c r="Z53" s="117">
        <v>13685</v>
      </c>
    </row>
    <row r="54" spans="1:26" ht="21.75" customHeight="1">
      <c r="A54" s="256" t="s">
        <v>186</v>
      </c>
      <c r="B54" s="256"/>
      <c r="C54" s="257"/>
      <c r="D54" s="123">
        <f>SUM(E54,J54)</f>
        <v>626707</v>
      </c>
      <c r="E54" s="117">
        <f t="shared" si="2"/>
        <v>421179</v>
      </c>
      <c r="F54" s="117">
        <v>85667</v>
      </c>
      <c r="G54" s="215">
        <v>335512</v>
      </c>
      <c r="H54" s="215"/>
      <c r="I54" s="118" t="s">
        <v>256</v>
      </c>
      <c r="J54" s="304">
        <v>205528</v>
      </c>
      <c r="K54" s="304"/>
      <c r="L54" s="120">
        <f t="shared" si="3"/>
        <v>625264</v>
      </c>
      <c r="M54" s="117">
        <v>185804</v>
      </c>
      <c r="N54" s="118">
        <f>SUM(O54:R54)</f>
        <v>439460</v>
      </c>
      <c r="O54" s="117">
        <v>124774</v>
      </c>
      <c r="P54" s="117">
        <v>143123</v>
      </c>
      <c r="Q54" s="117">
        <v>154122</v>
      </c>
      <c r="R54" s="117">
        <v>17441</v>
      </c>
      <c r="T54" s="58" t="s">
        <v>203</v>
      </c>
      <c r="U54" s="123">
        <v>3154</v>
      </c>
      <c r="V54" s="117">
        <v>6641</v>
      </c>
      <c r="W54" s="117">
        <v>48467</v>
      </c>
      <c r="X54" s="117">
        <v>14603</v>
      </c>
      <c r="Y54" s="117">
        <v>1302</v>
      </c>
      <c r="Z54" s="117">
        <v>12080</v>
      </c>
    </row>
    <row r="55" spans="1:26" ht="21.75" customHeight="1">
      <c r="A55" s="256" t="s">
        <v>187</v>
      </c>
      <c r="B55" s="256"/>
      <c r="C55" s="257"/>
      <c r="D55" s="123">
        <f>SUM(E55,J55)</f>
        <v>612755</v>
      </c>
      <c r="E55" s="117">
        <f t="shared" si="2"/>
        <v>417826</v>
      </c>
      <c r="F55" s="117">
        <v>49435</v>
      </c>
      <c r="G55" s="215">
        <v>368391</v>
      </c>
      <c r="H55" s="215"/>
      <c r="I55" s="118" t="s">
        <v>256</v>
      </c>
      <c r="J55" s="304">
        <v>194929</v>
      </c>
      <c r="K55" s="304"/>
      <c r="L55" s="120">
        <f t="shared" si="3"/>
        <v>562655</v>
      </c>
      <c r="M55" s="117">
        <v>154825</v>
      </c>
      <c r="N55" s="118">
        <f>SUM(O55:R55)</f>
        <v>407830</v>
      </c>
      <c r="O55" s="117">
        <v>114012</v>
      </c>
      <c r="P55" s="117">
        <v>144678</v>
      </c>
      <c r="Q55" s="117">
        <v>135188</v>
      </c>
      <c r="R55" s="117">
        <v>13952</v>
      </c>
      <c r="T55" s="58" t="s">
        <v>200</v>
      </c>
      <c r="U55" s="123">
        <v>3472</v>
      </c>
      <c r="V55" s="117">
        <v>7181</v>
      </c>
      <c r="W55" s="117">
        <v>47909</v>
      </c>
      <c r="X55" s="117">
        <v>14332</v>
      </c>
      <c r="Y55" s="117">
        <v>1330</v>
      </c>
      <c r="Z55" s="117">
        <v>11635</v>
      </c>
    </row>
    <row r="56" spans="1:26" ht="21.75" customHeight="1">
      <c r="A56" s="256" t="s">
        <v>188</v>
      </c>
      <c r="B56" s="256"/>
      <c r="C56" s="257"/>
      <c r="D56" s="123">
        <f>SUM(E56,J56)</f>
        <v>666461</v>
      </c>
      <c r="E56" s="117">
        <f t="shared" si="2"/>
        <v>664757</v>
      </c>
      <c r="F56" s="117">
        <v>142691</v>
      </c>
      <c r="G56" s="215">
        <v>325415</v>
      </c>
      <c r="H56" s="215"/>
      <c r="I56" s="117">
        <v>196651</v>
      </c>
      <c r="J56" s="304">
        <v>1704</v>
      </c>
      <c r="K56" s="304"/>
      <c r="L56" s="120">
        <f t="shared" si="3"/>
        <v>577335</v>
      </c>
      <c r="M56" s="117">
        <v>171021</v>
      </c>
      <c r="N56" s="118">
        <f>SUM(O56:R56)</f>
        <v>406314</v>
      </c>
      <c r="O56" s="117">
        <v>117547</v>
      </c>
      <c r="P56" s="117">
        <v>140410</v>
      </c>
      <c r="Q56" s="117">
        <v>133721</v>
      </c>
      <c r="R56" s="117">
        <v>14636</v>
      </c>
      <c r="T56" s="58" t="s">
        <v>201</v>
      </c>
      <c r="U56" s="123">
        <v>3311</v>
      </c>
      <c r="V56" s="117">
        <v>7032</v>
      </c>
      <c r="W56" s="117">
        <v>46225</v>
      </c>
      <c r="X56" s="117">
        <v>14373</v>
      </c>
      <c r="Y56" s="117">
        <v>1451</v>
      </c>
      <c r="Z56" s="117">
        <v>11427</v>
      </c>
    </row>
    <row r="57" spans="2:26" ht="21.75" customHeight="1">
      <c r="B57" s="28"/>
      <c r="C57" s="82"/>
      <c r="D57" s="119"/>
      <c r="E57" s="119"/>
      <c r="F57" s="119"/>
      <c r="G57" s="119"/>
      <c r="H57" s="119"/>
      <c r="I57" s="119"/>
      <c r="J57" s="157"/>
      <c r="K57" s="157"/>
      <c r="L57" s="119"/>
      <c r="M57" s="119"/>
      <c r="N57" s="119"/>
      <c r="O57" s="119"/>
      <c r="P57" s="119"/>
      <c r="Q57" s="119"/>
      <c r="R57" s="119"/>
      <c r="T57" s="58"/>
      <c r="U57" s="124"/>
      <c r="V57" s="119"/>
      <c r="W57" s="119"/>
      <c r="X57" s="119"/>
      <c r="Y57" s="119"/>
      <c r="Z57" s="119"/>
    </row>
    <row r="58" spans="1:26" ht="15" customHeight="1">
      <c r="A58" s="256" t="s">
        <v>189</v>
      </c>
      <c r="B58" s="256"/>
      <c r="C58" s="257"/>
      <c r="D58" s="123">
        <f>SUM(E58,J58)</f>
        <v>748321</v>
      </c>
      <c r="E58" s="117">
        <f t="shared" si="2"/>
        <v>874348</v>
      </c>
      <c r="F58" s="117">
        <v>112578</v>
      </c>
      <c r="G58" s="215">
        <v>360010</v>
      </c>
      <c r="H58" s="215"/>
      <c r="I58" s="117">
        <v>401760</v>
      </c>
      <c r="J58" s="304">
        <v>-126027</v>
      </c>
      <c r="K58" s="304"/>
      <c r="L58" s="120">
        <f t="shared" si="3"/>
        <v>631053</v>
      </c>
      <c r="M58" s="117">
        <v>197431</v>
      </c>
      <c r="N58" s="118">
        <f>SUM(O58:R58)</f>
        <v>433622</v>
      </c>
      <c r="O58" s="117">
        <v>130532</v>
      </c>
      <c r="P58" s="117">
        <v>142010</v>
      </c>
      <c r="Q58" s="117">
        <v>143741</v>
      </c>
      <c r="R58" s="117">
        <v>17339</v>
      </c>
      <c r="T58" s="58" t="s">
        <v>205</v>
      </c>
      <c r="U58" s="123">
        <v>3147</v>
      </c>
      <c r="V58" s="117">
        <v>6533</v>
      </c>
      <c r="W58" s="117">
        <v>46931</v>
      </c>
      <c r="X58" s="117">
        <v>14465</v>
      </c>
      <c r="Y58" s="117">
        <v>1541</v>
      </c>
      <c r="Z58" s="117">
        <v>11826</v>
      </c>
    </row>
    <row r="59" spans="1:26" ht="15" customHeight="1">
      <c r="A59" s="298" t="s">
        <v>190</v>
      </c>
      <c r="B59" s="298"/>
      <c r="C59" s="299"/>
      <c r="D59" s="123">
        <f>SUM(E59,J59)</f>
        <v>733036</v>
      </c>
      <c r="E59" s="117">
        <f t="shared" si="2"/>
        <v>880334</v>
      </c>
      <c r="F59" s="117">
        <v>128745</v>
      </c>
      <c r="G59" s="215">
        <v>349829</v>
      </c>
      <c r="H59" s="215"/>
      <c r="I59" s="117">
        <v>401760</v>
      </c>
      <c r="J59" s="304">
        <v>-147298</v>
      </c>
      <c r="K59" s="304"/>
      <c r="L59" s="120">
        <f t="shared" si="3"/>
        <v>691347</v>
      </c>
      <c r="M59" s="117">
        <v>249597</v>
      </c>
      <c r="N59" s="118">
        <f>SUM(O59:R59)</f>
        <v>441750</v>
      </c>
      <c r="O59" s="117">
        <v>131657</v>
      </c>
      <c r="P59" s="117">
        <v>139686</v>
      </c>
      <c r="Q59" s="117">
        <v>147423</v>
      </c>
      <c r="R59" s="117">
        <v>22984</v>
      </c>
      <c r="T59" s="152" t="s">
        <v>190</v>
      </c>
      <c r="U59" s="123">
        <v>3050</v>
      </c>
      <c r="V59" s="117">
        <v>6624</v>
      </c>
      <c r="W59" s="117">
        <v>45614</v>
      </c>
      <c r="X59" s="117">
        <v>14542</v>
      </c>
      <c r="Y59" s="117">
        <v>1611</v>
      </c>
      <c r="Z59" s="117">
        <v>12404</v>
      </c>
    </row>
    <row r="60" spans="1:26" ht="15" customHeight="1">
      <c r="A60" s="256" t="s">
        <v>191</v>
      </c>
      <c r="B60" s="256"/>
      <c r="C60" s="257"/>
      <c r="D60" s="123">
        <f>SUM(E60,J60)</f>
        <v>732050</v>
      </c>
      <c r="E60" s="117">
        <f t="shared" si="2"/>
        <v>818161</v>
      </c>
      <c r="F60" s="117">
        <v>98131</v>
      </c>
      <c r="G60" s="215">
        <v>344190</v>
      </c>
      <c r="H60" s="215"/>
      <c r="I60" s="117">
        <v>375840</v>
      </c>
      <c r="J60" s="304">
        <v>-86111</v>
      </c>
      <c r="K60" s="304"/>
      <c r="L60" s="120">
        <f t="shared" si="3"/>
        <v>649669</v>
      </c>
      <c r="M60" s="117">
        <v>209481</v>
      </c>
      <c r="N60" s="118">
        <f>SUM(O60:R60)</f>
        <v>440188</v>
      </c>
      <c r="O60" s="117">
        <v>128004</v>
      </c>
      <c r="P60" s="117">
        <v>143486</v>
      </c>
      <c r="Q60" s="117">
        <v>147279</v>
      </c>
      <c r="R60" s="117">
        <v>21419</v>
      </c>
      <c r="T60" s="58" t="s">
        <v>206</v>
      </c>
      <c r="U60" s="123">
        <v>3116</v>
      </c>
      <c r="V60" s="117">
        <v>7024</v>
      </c>
      <c r="W60" s="117">
        <v>48677</v>
      </c>
      <c r="X60" s="117">
        <v>14698</v>
      </c>
      <c r="Y60" s="117">
        <v>1531</v>
      </c>
      <c r="Z60" s="117">
        <v>12058</v>
      </c>
    </row>
    <row r="61" spans="1:26" ht="15" customHeight="1">
      <c r="A61" s="302" t="s">
        <v>192</v>
      </c>
      <c r="B61" s="302"/>
      <c r="C61" s="303"/>
      <c r="D61" s="123">
        <f>SUM(E61,J61)</f>
        <v>720853</v>
      </c>
      <c r="E61" s="117">
        <f t="shared" si="2"/>
        <v>599656</v>
      </c>
      <c r="F61" s="121">
        <v>178514</v>
      </c>
      <c r="G61" s="262">
        <v>19382</v>
      </c>
      <c r="H61" s="262"/>
      <c r="I61" s="121">
        <v>401760</v>
      </c>
      <c r="J61" s="304">
        <v>121197</v>
      </c>
      <c r="K61" s="304"/>
      <c r="L61" s="120">
        <f t="shared" si="3"/>
        <v>652477</v>
      </c>
      <c r="M61" s="121">
        <v>206508</v>
      </c>
      <c r="N61" s="118">
        <f>SUM(O61:R61)</f>
        <v>445969</v>
      </c>
      <c r="O61" s="121">
        <v>127444</v>
      </c>
      <c r="P61" s="121">
        <v>148694</v>
      </c>
      <c r="Q61" s="121">
        <v>149496</v>
      </c>
      <c r="R61" s="121">
        <v>20335</v>
      </c>
      <c r="T61" s="150" t="s">
        <v>207</v>
      </c>
      <c r="U61" s="125">
        <v>3834</v>
      </c>
      <c r="V61" s="121">
        <v>7024</v>
      </c>
      <c r="W61" s="121">
        <v>50015</v>
      </c>
      <c r="X61" s="121">
        <v>15298</v>
      </c>
      <c r="Y61" s="121">
        <v>1513</v>
      </c>
      <c r="Z61" s="121">
        <v>11945</v>
      </c>
    </row>
    <row r="62" spans="1:18" ht="21" customHeight="1">
      <c r="A62" s="300" t="s">
        <v>39</v>
      </c>
      <c r="B62" s="300"/>
      <c r="C62" s="301"/>
      <c r="D62" s="168">
        <f>100*D46/D45</f>
        <v>102.94337581400244</v>
      </c>
      <c r="E62" s="168">
        <f>100*E46/E45</f>
        <v>141.36657650981263</v>
      </c>
      <c r="F62" s="168">
        <f>100*F46/F45</f>
        <v>130.96277793218948</v>
      </c>
      <c r="G62" s="259">
        <f>100*G46/G45</f>
        <v>242.46974415635717</v>
      </c>
      <c r="H62" s="259"/>
      <c r="I62" s="168">
        <f>100*I46/I45</f>
        <v>105.70532586998765</v>
      </c>
      <c r="J62" s="306">
        <f>-100*J46/J45</f>
        <v>45.46616419349957</v>
      </c>
      <c r="K62" s="306"/>
      <c r="L62" s="168">
        <f aca="true" t="shared" si="4" ref="L62:R62">100*L46/L45</f>
        <v>102.24613505069303</v>
      </c>
      <c r="M62" s="168">
        <f t="shared" si="4"/>
        <v>104.36077091259583</v>
      </c>
      <c r="N62" s="168">
        <f t="shared" si="4"/>
        <v>101.35680582583647</v>
      </c>
      <c r="O62" s="168">
        <f t="shared" si="4"/>
        <v>103.3063641263837</v>
      </c>
      <c r="P62" s="168">
        <f t="shared" si="4"/>
        <v>102.66642055274949</v>
      </c>
      <c r="Q62" s="168">
        <f t="shared" si="4"/>
        <v>99.26553939437271</v>
      </c>
      <c r="R62" s="168">
        <f t="shared" si="4"/>
        <v>95.02108882115262</v>
      </c>
    </row>
    <row r="63" spans="1:3" ht="14.25">
      <c r="A63" s="145" t="s">
        <v>176</v>
      </c>
      <c r="B63" s="145"/>
      <c r="C63" s="18"/>
    </row>
    <row r="64" spans="1:3" ht="14.25">
      <c r="A64" s="145" t="s">
        <v>177</v>
      </c>
      <c r="B64" s="145"/>
      <c r="C64" s="18"/>
    </row>
    <row r="65" spans="1:2" ht="14.25">
      <c r="A65" s="145" t="s">
        <v>178</v>
      </c>
      <c r="B65" s="145"/>
    </row>
    <row r="66" ht="14.25">
      <c r="A66" s="15" t="s">
        <v>179</v>
      </c>
    </row>
    <row r="81" spans="6:7" ht="14.25">
      <c r="F81" s="209" t="s">
        <v>5</v>
      </c>
      <c r="G81" s="210"/>
    </row>
  </sheetData>
  <sheetProtection/>
  <mergeCells count="172">
    <mergeCell ref="J55:K55"/>
    <mergeCell ref="A2:Z2"/>
    <mergeCell ref="J62:K62"/>
    <mergeCell ref="J61:K61"/>
    <mergeCell ref="J60:K60"/>
    <mergeCell ref="J59:K59"/>
    <mergeCell ref="J58:K58"/>
    <mergeCell ref="J56:K56"/>
    <mergeCell ref="A55:C55"/>
    <mergeCell ref="A54:C54"/>
    <mergeCell ref="A53:C53"/>
    <mergeCell ref="J49:K49"/>
    <mergeCell ref="J48:K48"/>
    <mergeCell ref="J46:K46"/>
    <mergeCell ref="J54:K54"/>
    <mergeCell ref="J53:K53"/>
    <mergeCell ref="J51:K51"/>
    <mergeCell ref="J50:K50"/>
    <mergeCell ref="A62:C62"/>
    <mergeCell ref="A61:C61"/>
    <mergeCell ref="A60:C60"/>
    <mergeCell ref="A59:C59"/>
    <mergeCell ref="A58:C58"/>
    <mergeCell ref="A56:C56"/>
    <mergeCell ref="O12:P12"/>
    <mergeCell ref="K14:L14"/>
    <mergeCell ref="A39:C41"/>
    <mergeCell ref="O40:R40"/>
    <mergeCell ref="O21:P21"/>
    <mergeCell ref="A48:C48"/>
    <mergeCell ref="J45:K45"/>
    <mergeCell ref="J44:K44"/>
    <mergeCell ref="J43:K43"/>
    <mergeCell ref="J42:K42"/>
    <mergeCell ref="O16:P16"/>
    <mergeCell ref="O14:P14"/>
    <mergeCell ref="O13:P13"/>
    <mergeCell ref="O10:P10"/>
    <mergeCell ref="O9:P9"/>
    <mergeCell ref="A46:C46"/>
    <mergeCell ref="A45:C45"/>
    <mergeCell ref="A44:C44"/>
    <mergeCell ref="A43:C43"/>
    <mergeCell ref="K12:L12"/>
    <mergeCell ref="O8:P8"/>
    <mergeCell ref="A5:D6"/>
    <mergeCell ref="A7:D7"/>
    <mergeCell ref="J7:L7"/>
    <mergeCell ref="B9:D9"/>
    <mergeCell ref="K9:L9"/>
    <mergeCell ref="K8:L8"/>
    <mergeCell ref="N5:N6"/>
    <mergeCell ref="G10:H10"/>
    <mergeCell ref="B3:P3"/>
    <mergeCell ref="O5:P6"/>
    <mergeCell ref="Q5:Q6"/>
    <mergeCell ref="T3:Z3"/>
    <mergeCell ref="E5:E6"/>
    <mergeCell ref="F5:F6"/>
    <mergeCell ref="G5:H6"/>
    <mergeCell ref="I5:I6"/>
    <mergeCell ref="G58:H58"/>
    <mergeCell ref="G59:H59"/>
    <mergeCell ref="G55:H55"/>
    <mergeCell ref="G56:H56"/>
    <mergeCell ref="G50:H50"/>
    <mergeCell ref="G51:H51"/>
    <mergeCell ref="G62:H62"/>
    <mergeCell ref="Y6:Y7"/>
    <mergeCell ref="G60:H60"/>
    <mergeCell ref="G61:H61"/>
    <mergeCell ref="G53:H53"/>
    <mergeCell ref="G54:H54"/>
    <mergeCell ref="L40:L41"/>
    <mergeCell ref="J40:K41"/>
    <mergeCell ref="G42:H42"/>
    <mergeCell ref="G44:H44"/>
    <mergeCell ref="G49:H49"/>
    <mergeCell ref="B52:C52"/>
    <mergeCell ref="A51:C51"/>
    <mergeCell ref="A50:C50"/>
    <mergeCell ref="A49:C49"/>
    <mergeCell ref="N40:N41"/>
    <mergeCell ref="G45:H45"/>
    <mergeCell ref="G41:H41"/>
    <mergeCell ref="G46:H46"/>
    <mergeCell ref="G48:H48"/>
    <mergeCell ref="L39:R39"/>
    <mergeCell ref="D39:K39"/>
    <mergeCell ref="D40:D41"/>
    <mergeCell ref="E40:I40"/>
    <mergeCell ref="M40:M41"/>
    <mergeCell ref="Z39:Z41"/>
    <mergeCell ref="U40:U41"/>
    <mergeCell ref="T39:T41"/>
    <mergeCell ref="V40:V41"/>
    <mergeCell ref="W40:W41"/>
    <mergeCell ref="X40:X41"/>
    <mergeCell ref="Y39:Y41"/>
    <mergeCell ref="A42:C42"/>
    <mergeCell ref="U39:X39"/>
    <mergeCell ref="C10:D10"/>
    <mergeCell ref="G26:H26"/>
    <mergeCell ref="K26:L26"/>
    <mergeCell ref="C16:D16"/>
    <mergeCell ref="C17:D17"/>
    <mergeCell ref="C22:D22"/>
    <mergeCell ref="C30:D30"/>
    <mergeCell ref="O11:P11"/>
    <mergeCell ref="C15:D15"/>
    <mergeCell ref="G25:H25"/>
    <mergeCell ref="K25:L25"/>
    <mergeCell ref="G16:H16"/>
    <mergeCell ref="C12:D12"/>
    <mergeCell ref="G23:H23"/>
    <mergeCell ref="K21:L21"/>
    <mergeCell ref="O17:P17"/>
    <mergeCell ref="K11:L11"/>
    <mergeCell ref="C32:D32"/>
    <mergeCell ref="G30:H30"/>
    <mergeCell ref="G31:H31"/>
    <mergeCell ref="C31:D31"/>
    <mergeCell ref="C29:D29"/>
    <mergeCell ref="G24:H24"/>
    <mergeCell ref="J24:L24"/>
    <mergeCell ref="G28:H28"/>
    <mergeCell ref="C26:D26"/>
    <mergeCell ref="C28:D28"/>
    <mergeCell ref="F81:G81"/>
    <mergeCell ref="G22:H22"/>
    <mergeCell ref="J20:L20"/>
    <mergeCell ref="G27:H27"/>
    <mergeCell ref="G29:H29"/>
    <mergeCell ref="A37:R37"/>
    <mergeCell ref="G43:H43"/>
    <mergeCell ref="C25:D25"/>
    <mergeCell ref="C23:D23"/>
    <mergeCell ref="C24:D24"/>
    <mergeCell ref="K18:L18"/>
    <mergeCell ref="K15:L15"/>
    <mergeCell ref="G19:H19"/>
    <mergeCell ref="C21:D21"/>
    <mergeCell ref="G20:H20"/>
    <mergeCell ref="C20:D20"/>
    <mergeCell ref="K17:L17"/>
    <mergeCell ref="C11:D11"/>
    <mergeCell ref="G11:H11"/>
    <mergeCell ref="G14:H14"/>
    <mergeCell ref="G18:H18"/>
    <mergeCell ref="G15:H15"/>
    <mergeCell ref="G12:H12"/>
    <mergeCell ref="C14:D14"/>
    <mergeCell ref="K13:L13"/>
    <mergeCell ref="C27:D27"/>
    <mergeCell ref="G13:H13"/>
    <mergeCell ref="K16:L16"/>
    <mergeCell ref="C13:D13"/>
    <mergeCell ref="G17:H17"/>
    <mergeCell ref="K19:L19"/>
    <mergeCell ref="C18:D18"/>
    <mergeCell ref="C19:D19"/>
    <mergeCell ref="G21:H21"/>
    <mergeCell ref="K10:L10"/>
    <mergeCell ref="T5:T7"/>
    <mergeCell ref="U5:U7"/>
    <mergeCell ref="V5:Z5"/>
    <mergeCell ref="V6:V7"/>
    <mergeCell ref="W6:W7"/>
    <mergeCell ref="X6:X7"/>
    <mergeCell ref="Z6:Z7"/>
    <mergeCell ref="J5:L6"/>
    <mergeCell ref="M5:M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="115" zoomScaleNormal="115" zoomScalePageLayoutView="0" workbookViewId="0" topLeftCell="A1">
      <selection activeCell="A1" sqref="A1"/>
    </sheetView>
  </sheetViews>
  <sheetFormatPr defaultColWidth="10.59765625" defaultRowHeight="15"/>
  <cols>
    <col min="1" max="1" width="14.5" style="15" customWidth="1"/>
    <col min="2" max="2" width="14.3984375" style="15" customWidth="1"/>
    <col min="3" max="3" width="13.19921875" style="15" customWidth="1"/>
    <col min="4" max="4" width="13.09765625" style="15" customWidth="1"/>
    <col min="5" max="5" width="12.59765625" style="15" customWidth="1"/>
    <col min="6" max="6" width="13" style="15" customWidth="1"/>
    <col min="7" max="9" width="12.59765625" style="15" customWidth="1"/>
    <col min="10" max="10" width="7.19921875" style="15" customWidth="1"/>
    <col min="11" max="11" width="2.59765625" style="15" customWidth="1"/>
    <col min="12" max="12" width="11.09765625" style="15" customWidth="1"/>
    <col min="13" max="14" width="14.09765625" style="15" customWidth="1"/>
    <col min="15" max="15" width="11.59765625" style="15" customWidth="1"/>
    <col min="16" max="19" width="14.09765625" style="15" customWidth="1"/>
    <col min="20" max="16384" width="10.59765625" style="15" customWidth="1"/>
  </cols>
  <sheetData>
    <row r="1" spans="1:19" s="35" customFormat="1" ht="19.5" customHeight="1">
      <c r="A1" s="19" t="s">
        <v>216</v>
      </c>
      <c r="S1" s="22" t="s">
        <v>132</v>
      </c>
    </row>
    <row r="2" spans="1:19" ht="19.5" customHeight="1">
      <c r="A2" s="322" t="s">
        <v>217</v>
      </c>
      <c r="B2" s="322"/>
      <c r="C2" s="322"/>
      <c r="D2" s="322"/>
      <c r="E2" s="322"/>
      <c r="F2" s="322"/>
      <c r="G2" s="322"/>
      <c r="H2" s="322"/>
      <c r="I2" s="322"/>
      <c r="J2" s="36"/>
      <c r="K2" s="322" t="s">
        <v>219</v>
      </c>
      <c r="L2" s="322"/>
      <c r="M2" s="322"/>
      <c r="N2" s="322"/>
      <c r="O2" s="322"/>
      <c r="P2" s="322"/>
      <c r="Q2" s="322"/>
      <c r="R2" s="322"/>
      <c r="S2" s="322"/>
    </row>
    <row r="3" spans="2:19" ht="18" customHeight="1" thickBot="1">
      <c r="B3" s="37"/>
      <c r="C3" s="37"/>
      <c r="D3" s="37"/>
      <c r="E3" s="37"/>
      <c r="F3" s="37"/>
      <c r="G3" s="37"/>
      <c r="H3" s="37"/>
      <c r="I3" s="38" t="s">
        <v>218</v>
      </c>
      <c r="J3" s="36"/>
      <c r="L3" s="37"/>
      <c r="M3" s="37"/>
      <c r="N3" s="37"/>
      <c r="O3" s="37"/>
      <c r="P3" s="37"/>
      <c r="Q3" s="37"/>
      <c r="R3" s="37"/>
      <c r="S3" s="38" t="s">
        <v>220</v>
      </c>
    </row>
    <row r="4" spans="1:19" ht="15" customHeight="1">
      <c r="A4" s="313" t="s">
        <v>45</v>
      </c>
      <c r="B4" s="310" t="s">
        <v>242</v>
      </c>
      <c r="C4" s="316" t="s">
        <v>222</v>
      </c>
      <c r="D4" s="317"/>
      <c r="E4" s="317"/>
      <c r="F4" s="317"/>
      <c r="G4" s="317"/>
      <c r="H4" s="318"/>
      <c r="I4" s="307" t="s">
        <v>46</v>
      </c>
      <c r="J4" s="36"/>
      <c r="K4" s="323" t="s">
        <v>244</v>
      </c>
      <c r="L4" s="324"/>
      <c r="M4" s="329" t="s">
        <v>243</v>
      </c>
      <c r="N4" s="330"/>
      <c r="O4" s="330"/>
      <c r="P4" s="330"/>
      <c r="Q4" s="331"/>
      <c r="R4" s="329" t="s">
        <v>250</v>
      </c>
      <c r="S4" s="330"/>
    </row>
    <row r="5" spans="1:19" ht="15" customHeight="1">
      <c r="A5" s="314"/>
      <c r="B5" s="311"/>
      <c r="C5" s="319"/>
      <c r="D5" s="320"/>
      <c r="E5" s="320"/>
      <c r="F5" s="320"/>
      <c r="G5" s="320"/>
      <c r="H5" s="321"/>
      <c r="I5" s="308"/>
      <c r="J5" s="36"/>
      <c r="K5" s="325"/>
      <c r="L5" s="326"/>
      <c r="M5" s="332" t="s">
        <v>245</v>
      </c>
      <c r="N5" s="332" t="s">
        <v>246</v>
      </c>
      <c r="O5" s="340" t="s">
        <v>247</v>
      </c>
      <c r="P5" s="332" t="s">
        <v>248</v>
      </c>
      <c r="Q5" s="332" t="s">
        <v>249</v>
      </c>
      <c r="R5" s="332" t="s">
        <v>245</v>
      </c>
      <c r="S5" s="334" t="s">
        <v>246</v>
      </c>
    </row>
    <row r="6" spans="1:19" ht="15" customHeight="1">
      <c r="A6" s="315"/>
      <c r="B6" s="312"/>
      <c r="C6" s="158" t="s">
        <v>221</v>
      </c>
      <c r="D6" s="158" t="s">
        <v>47</v>
      </c>
      <c r="E6" s="158" t="s">
        <v>48</v>
      </c>
      <c r="F6" s="158" t="s">
        <v>49</v>
      </c>
      <c r="G6" s="158" t="s">
        <v>50</v>
      </c>
      <c r="H6" s="158" t="s">
        <v>51</v>
      </c>
      <c r="I6" s="309"/>
      <c r="J6" s="36"/>
      <c r="K6" s="327"/>
      <c r="L6" s="328"/>
      <c r="M6" s="333"/>
      <c r="N6" s="333"/>
      <c r="O6" s="341"/>
      <c r="P6" s="333"/>
      <c r="Q6" s="333"/>
      <c r="R6" s="333"/>
      <c r="S6" s="335"/>
    </row>
    <row r="7" spans="1:19" ht="15" customHeight="1">
      <c r="A7" s="159" t="s">
        <v>223</v>
      </c>
      <c r="B7" s="127">
        <v>66371779</v>
      </c>
      <c r="C7" s="129">
        <f>SUM(D7:H7)</f>
        <v>65629649</v>
      </c>
      <c r="D7" s="129">
        <v>41532453</v>
      </c>
      <c r="E7" s="129">
        <v>948583</v>
      </c>
      <c r="F7" s="129">
        <v>17683449</v>
      </c>
      <c r="G7" s="129">
        <v>3422770</v>
      </c>
      <c r="H7" s="129">
        <v>2042394</v>
      </c>
      <c r="I7" s="129">
        <v>76493</v>
      </c>
      <c r="J7" s="36"/>
      <c r="K7" s="231" t="s">
        <v>223</v>
      </c>
      <c r="L7" s="232"/>
      <c r="M7" s="133">
        <v>1033705</v>
      </c>
      <c r="N7" s="171">
        <f>SUM(P7:Q7)</f>
        <v>164014</v>
      </c>
      <c r="O7" s="134">
        <v>52638</v>
      </c>
      <c r="P7" s="134">
        <v>145933</v>
      </c>
      <c r="Q7" s="134">
        <v>18081</v>
      </c>
      <c r="R7" s="134">
        <v>77954</v>
      </c>
      <c r="S7" s="134">
        <v>9213</v>
      </c>
    </row>
    <row r="8" spans="1:19" ht="15" customHeight="1">
      <c r="A8" s="40"/>
      <c r="B8" s="128"/>
      <c r="C8" s="130"/>
      <c r="D8" s="130"/>
      <c r="E8" s="130"/>
      <c r="F8" s="130"/>
      <c r="G8" s="130"/>
      <c r="H8" s="130"/>
      <c r="I8" s="130"/>
      <c r="J8" s="36"/>
      <c r="K8" s="287" t="s">
        <v>251</v>
      </c>
      <c r="L8" s="288"/>
      <c r="M8" s="127">
        <v>1040644</v>
      </c>
      <c r="N8" s="171">
        <f>SUM(P8:Q8)</f>
        <v>163750</v>
      </c>
      <c r="O8" s="129">
        <v>54530</v>
      </c>
      <c r="P8" s="129">
        <v>148339</v>
      </c>
      <c r="Q8" s="129">
        <v>15411</v>
      </c>
      <c r="R8" s="129">
        <v>73642</v>
      </c>
      <c r="S8" s="129">
        <v>8790</v>
      </c>
    </row>
    <row r="9" spans="1:19" ht="15" customHeight="1">
      <c r="A9" s="154" t="s">
        <v>224</v>
      </c>
      <c r="B9" s="127">
        <v>68264867</v>
      </c>
      <c r="C9" s="129">
        <f>SUM(D9:H9)</f>
        <v>67548368</v>
      </c>
      <c r="D9" s="129">
        <v>43777896</v>
      </c>
      <c r="E9" s="129">
        <v>925528</v>
      </c>
      <c r="F9" s="129">
        <v>17473812</v>
      </c>
      <c r="G9" s="129">
        <v>3312293</v>
      </c>
      <c r="H9" s="129">
        <v>2058839</v>
      </c>
      <c r="I9" s="129">
        <v>78705</v>
      </c>
      <c r="J9" s="36"/>
      <c r="K9" s="287" t="s">
        <v>252</v>
      </c>
      <c r="L9" s="288"/>
      <c r="M9" s="127">
        <v>1049418</v>
      </c>
      <c r="N9" s="171">
        <f aca="true" t="shared" si="0" ref="N9:N69">SUM(P9:Q9)</f>
        <v>161902</v>
      </c>
      <c r="O9" s="129">
        <v>56911</v>
      </c>
      <c r="P9" s="129">
        <v>147124</v>
      </c>
      <c r="Q9" s="129">
        <v>14778</v>
      </c>
      <c r="R9" s="129">
        <v>72987</v>
      </c>
      <c r="S9" s="129">
        <v>8592</v>
      </c>
    </row>
    <row r="10" spans="1:19" ht="15" customHeight="1">
      <c r="A10" s="40"/>
      <c r="B10" s="128"/>
      <c r="C10" s="130"/>
      <c r="D10" s="130"/>
      <c r="E10" s="130"/>
      <c r="F10" s="130"/>
      <c r="G10" s="130"/>
      <c r="H10" s="130"/>
      <c r="I10" s="130"/>
      <c r="J10" s="36"/>
      <c r="K10" s="287" t="s">
        <v>253</v>
      </c>
      <c r="L10" s="288"/>
      <c r="M10" s="127">
        <v>1057655</v>
      </c>
      <c r="N10" s="171">
        <f t="shared" si="0"/>
        <v>166536</v>
      </c>
      <c r="O10" s="129">
        <v>59937</v>
      </c>
      <c r="P10" s="129">
        <v>153533</v>
      </c>
      <c r="Q10" s="129">
        <v>13003</v>
      </c>
      <c r="R10" s="129">
        <v>71429</v>
      </c>
      <c r="S10" s="129">
        <v>8854</v>
      </c>
    </row>
    <row r="11" spans="1:19" ht="15" customHeight="1">
      <c r="A11" s="154" t="s">
        <v>225</v>
      </c>
      <c r="B11" s="127">
        <v>71279368</v>
      </c>
      <c r="C11" s="129">
        <f>SUM(D11:H11)</f>
        <v>70177925</v>
      </c>
      <c r="D11" s="129">
        <v>46635711</v>
      </c>
      <c r="E11" s="129">
        <v>846572</v>
      </c>
      <c r="F11" s="129">
        <v>17376347</v>
      </c>
      <c r="G11" s="129">
        <v>3231426</v>
      </c>
      <c r="H11" s="129">
        <v>2087869</v>
      </c>
      <c r="I11" s="129">
        <v>80989</v>
      </c>
      <c r="J11" s="36"/>
      <c r="K11" s="285" t="s">
        <v>254</v>
      </c>
      <c r="L11" s="342"/>
      <c r="M11" s="63">
        <f aca="true" t="shared" si="1" ref="M11:R11">SUM(M13:M20,M22,M25,M31,M41,M48,M54,M62,M68)</f>
        <v>1068515</v>
      </c>
      <c r="N11" s="63">
        <f t="shared" si="1"/>
        <v>166052</v>
      </c>
      <c r="O11" s="63">
        <f>SUM(O13:O20,O22,O25,O31,O41,O48,O54,O62,O68)</f>
        <v>61990</v>
      </c>
      <c r="P11" s="63">
        <f t="shared" si="1"/>
        <v>152369</v>
      </c>
      <c r="Q11" s="63">
        <f t="shared" si="1"/>
        <v>13683</v>
      </c>
      <c r="R11" s="63">
        <f t="shared" si="1"/>
        <v>69165</v>
      </c>
      <c r="S11" s="63">
        <v>8503</v>
      </c>
    </row>
    <row r="12" spans="1:19" ht="15" customHeight="1">
      <c r="A12" s="40"/>
      <c r="B12" s="128"/>
      <c r="C12" s="130"/>
      <c r="D12" s="130"/>
      <c r="E12" s="130"/>
      <c r="F12" s="130"/>
      <c r="G12" s="130"/>
      <c r="H12" s="130"/>
      <c r="I12" s="130"/>
      <c r="J12" s="36"/>
      <c r="K12" s="42"/>
      <c r="L12" s="43"/>
      <c r="M12" s="66"/>
      <c r="N12" s="67"/>
      <c r="O12" s="67"/>
      <c r="P12" s="67"/>
      <c r="Q12" s="67"/>
      <c r="R12" s="67"/>
      <c r="S12" s="67"/>
    </row>
    <row r="13" spans="1:19" ht="15" customHeight="1">
      <c r="A13" s="154" t="s">
        <v>226</v>
      </c>
      <c r="B13" s="127">
        <v>72718895</v>
      </c>
      <c r="C13" s="129">
        <f>SUM(D13:H13)</f>
        <v>71842214</v>
      </c>
      <c r="D13" s="129">
        <v>46273157</v>
      </c>
      <c r="E13" s="129">
        <v>735926</v>
      </c>
      <c r="F13" s="129">
        <v>18495032</v>
      </c>
      <c r="G13" s="129">
        <v>4016512</v>
      </c>
      <c r="H13" s="129">
        <v>2321587</v>
      </c>
      <c r="I13" s="129">
        <v>82627</v>
      </c>
      <c r="J13" s="36"/>
      <c r="K13" s="336" t="s">
        <v>52</v>
      </c>
      <c r="L13" s="337"/>
      <c r="M13" s="56">
        <v>443390</v>
      </c>
      <c r="N13" s="179">
        <f t="shared" si="0"/>
        <v>64265</v>
      </c>
      <c r="O13" s="63">
        <v>30269</v>
      </c>
      <c r="P13" s="63">
        <v>60476</v>
      </c>
      <c r="Q13" s="63">
        <v>3789</v>
      </c>
      <c r="R13" s="63">
        <v>4979</v>
      </c>
      <c r="S13" s="63">
        <v>417</v>
      </c>
    </row>
    <row r="14" spans="1:19" ht="15" customHeight="1">
      <c r="A14" s="40"/>
      <c r="B14" s="128"/>
      <c r="C14" s="130"/>
      <c r="D14" s="130"/>
      <c r="E14" s="130"/>
      <c r="F14" s="130"/>
      <c r="G14" s="130"/>
      <c r="H14" s="130"/>
      <c r="I14" s="130"/>
      <c r="J14" s="36"/>
      <c r="K14" s="336" t="s">
        <v>53</v>
      </c>
      <c r="L14" s="337"/>
      <c r="M14" s="56">
        <v>47429</v>
      </c>
      <c r="N14" s="179">
        <f t="shared" si="0"/>
        <v>8473</v>
      </c>
      <c r="O14" s="63">
        <v>5327</v>
      </c>
      <c r="P14" s="63">
        <v>7577</v>
      </c>
      <c r="Q14" s="63">
        <v>896</v>
      </c>
      <c r="R14" s="63">
        <v>277</v>
      </c>
      <c r="S14" s="63">
        <v>19</v>
      </c>
    </row>
    <row r="15" spans="1:19" ht="15" customHeight="1">
      <c r="A15" s="160" t="s">
        <v>227</v>
      </c>
      <c r="B15" s="63">
        <f aca="true" t="shared" si="2" ref="B15:I15">SUM(B21,B46)</f>
        <v>77133493</v>
      </c>
      <c r="C15" s="63">
        <f t="shared" si="2"/>
        <v>75538471</v>
      </c>
      <c r="D15" s="63">
        <f>SUM(D21,D46)</f>
        <v>48609097</v>
      </c>
      <c r="E15" s="63">
        <f t="shared" si="2"/>
        <v>676350</v>
      </c>
      <c r="F15" s="63">
        <f t="shared" si="2"/>
        <v>18428416</v>
      </c>
      <c r="G15" s="63">
        <f t="shared" si="2"/>
        <v>4672385</v>
      </c>
      <c r="H15" s="63">
        <f t="shared" si="2"/>
        <v>3152223</v>
      </c>
      <c r="I15" s="63">
        <f t="shared" si="2"/>
        <v>84896</v>
      </c>
      <c r="J15" s="36"/>
      <c r="K15" s="336" t="s">
        <v>54</v>
      </c>
      <c r="L15" s="337"/>
      <c r="M15" s="56">
        <v>106126</v>
      </c>
      <c r="N15" s="179">
        <f t="shared" si="0"/>
        <v>18866</v>
      </c>
      <c r="O15" s="63">
        <v>8135</v>
      </c>
      <c r="P15" s="63">
        <v>17219</v>
      </c>
      <c r="Q15" s="63">
        <v>1647</v>
      </c>
      <c r="R15" s="63">
        <v>466</v>
      </c>
      <c r="S15" s="63">
        <v>35</v>
      </c>
    </row>
    <row r="16" spans="1:19" ht="15" customHeight="1">
      <c r="A16" s="44"/>
      <c r="B16" s="131"/>
      <c r="C16" s="132"/>
      <c r="D16" s="132"/>
      <c r="E16" s="132"/>
      <c r="F16" s="132"/>
      <c r="G16" s="132"/>
      <c r="H16" s="132"/>
      <c r="I16" s="132"/>
      <c r="J16" s="36"/>
      <c r="K16" s="336" t="s">
        <v>55</v>
      </c>
      <c r="L16" s="337"/>
      <c r="M16" s="56">
        <v>19014</v>
      </c>
      <c r="N16" s="179">
        <f t="shared" si="0"/>
        <v>2949</v>
      </c>
      <c r="O16" s="64" t="s">
        <v>258</v>
      </c>
      <c r="P16" s="63">
        <v>2670</v>
      </c>
      <c r="Q16" s="63">
        <v>279</v>
      </c>
      <c r="R16" s="63">
        <v>5706</v>
      </c>
      <c r="S16" s="63">
        <v>753</v>
      </c>
    </row>
    <row r="17" spans="1:19" ht="15" customHeight="1">
      <c r="A17" s="44"/>
      <c r="B17" s="131"/>
      <c r="C17" s="132"/>
      <c r="D17" s="132"/>
      <c r="E17" s="132"/>
      <c r="F17" s="132"/>
      <c r="G17" s="132"/>
      <c r="H17" s="132"/>
      <c r="I17" s="132"/>
      <c r="J17" s="36"/>
      <c r="K17" s="336" t="s">
        <v>56</v>
      </c>
      <c r="L17" s="337"/>
      <c r="M17" s="56">
        <v>15007</v>
      </c>
      <c r="N17" s="179">
        <f t="shared" si="0"/>
        <v>1715</v>
      </c>
      <c r="O17" s="64" t="s">
        <v>258</v>
      </c>
      <c r="P17" s="63">
        <v>1633</v>
      </c>
      <c r="Q17" s="63">
        <v>82</v>
      </c>
      <c r="R17" s="63">
        <v>4869</v>
      </c>
      <c r="S17" s="63">
        <v>396</v>
      </c>
    </row>
    <row r="18" spans="1:19" ht="15" customHeight="1">
      <c r="A18" s="44"/>
      <c r="B18" s="131"/>
      <c r="C18" s="132"/>
      <c r="D18" s="132"/>
      <c r="E18" s="132"/>
      <c r="F18" s="132"/>
      <c r="G18" s="132"/>
      <c r="H18" s="132"/>
      <c r="I18" s="132"/>
      <c r="J18" s="36"/>
      <c r="K18" s="336" t="s">
        <v>57</v>
      </c>
      <c r="L18" s="337"/>
      <c r="M18" s="56">
        <v>68542</v>
      </c>
      <c r="N18" s="179">
        <f t="shared" si="0"/>
        <v>15430</v>
      </c>
      <c r="O18" s="63">
        <v>6165</v>
      </c>
      <c r="P18" s="63">
        <v>13758</v>
      </c>
      <c r="Q18" s="63">
        <v>1672</v>
      </c>
      <c r="R18" s="63">
        <v>410</v>
      </c>
      <c r="S18" s="63">
        <v>103</v>
      </c>
    </row>
    <row r="19" spans="1:19" ht="15" customHeight="1">
      <c r="A19" s="62"/>
      <c r="B19" s="127"/>
      <c r="C19" s="132"/>
      <c r="D19" s="132"/>
      <c r="E19" s="129"/>
      <c r="F19" s="129"/>
      <c r="G19" s="129"/>
      <c r="H19" s="129"/>
      <c r="I19" s="129"/>
      <c r="J19" s="36"/>
      <c r="K19" s="336" t="s">
        <v>58</v>
      </c>
      <c r="L19" s="337"/>
      <c r="M19" s="56">
        <v>23214</v>
      </c>
      <c r="N19" s="179">
        <f t="shared" si="0"/>
        <v>3229</v>
      </c>
      <c r="O19" s="63">
        <v>1898</v>
      </c>
      <c r="P19" s="63">
        <v>2907</v>
      </c>
      <c r="Q19" s="63">
        <v>322</v>
      </c>
      <c r="R19" s="63">
        <v>523</v>
      </c>
      <c r="S19" s="63">
        <v>60</v>
      </c>
    </row>
    <row r="20" spans="1:19" ht="15" customHeight="1">
      <c r="A20" s="65"/>
      <c r="B20" s="131"/>
      <c r="C20" s="132"/>
      <c r="D20" s="132"/>
      <c r="E20" s="132"/>
      <c r="F20" s="132"/>
      <c r="G20" s="132"/>
      <c r="H20" s="132"/>
      <c r="I20" s="132"/>
      <c r="J20" s="36"/>
      <c r="K20" s="336" t="s">
        <v>59</v>
      </c>
      <c r="L20" s="337"/>
      <c r="M20" s="56">
        <v>38569</v>
      </c>
      <c r="N20" s="179">
        <f t="shared" si="0"/>
        <v>5449</v>
      </c>
      <c r="O20" s="64" t="s">
        <v>258</v>
      </c>
      <c r="P20" s="63">
        <v>5097</v>
      </c>
      <c r="Q20" s="63">
        <v>352</v>
      </c>
      <c r="R20" s="63">
        <v>18714</v>
      </c>
      <c r="S20" s="63">
        <v>2216</v>
      </c>
    </row>
    <row r="21" spans="1:19" ht="15" customHeight="1">
      <c r="A21" s="62" t="s">
        <v>257</v>
      </c>
      <c r="B21" s="170">
        <f aca="true" t="shared" si="3" ref="B21:H21">SUM(B23:B40)</f>
        <v>68334083</v>
      </c>
      <c r="C21" s="170">
        <f t="shared" si="3"/>
        <v>66942076</v>
      </c>
      <c r="D21" s="170">
        <f>SUM(D23:D40)</f>
        <v>42860912</v>
      </c>
      <c r="E21" s="170">
        <f t="shared" si="3"/>
        <v>641096</v>
      </c>
      <c r="F21" s="170">
        <f t="shared" si="3"/>
        <v>17081443</v>
      </c>
      <c r="G21" s="170">
        <f t="shared" si="3"/>
        <v>3854748</v>
      </c>
      <c r="H21" s="170">
        <f t="shared" si="3"/>
        <v>2503877</v>
      </c>
      <c r="I21" s="170">
        <v>74330</v>
      </c>
      <c r="J21" s="36"/>
      <c r="K21" s="338"/>
      <c r="L21" s="339"/>
      <c r="M21" s="66"/>
      <c r="N21" s="67"/>
      <c r="O21" s="67"/>
      <c r="P21" s="67"/>
      <c r="Q21" s="67"/>
      <c r="R21" s="67"/>
      <c r="S21" s="67"/>
    </row>
    <row r="22" spans="1:19" ht="15" customHeight="1">
      <c r="A22" s="44"/>
      <c r="B22" s="131"/>
      <c r="C22" s="132"/>
      <c r="D22" s="132"/>
      <c r="E22" s="132"/>
      <c r="F22" s="132"/>
      <c r="G22" s="132"/>
      <c r="H22" s="132"/>
      <c r="I22" s="132"/>
      <c r="J22" s="36"/>
      <c r="K22" s="336" t="s">
        <v>60</v>
      </c>
      <c r="L22" s="337"/>
      <c r="M22" s="64">
        <f>SUM(M23)</f>
        <v>11102</v>
      </c>
      <c r="N22" s="64">
        <f>SUM(N23)</f>
        <v>3757</v>
      </c>
      <c r="O22" s="64" t="s">
        <v>258</v>
      </c>
      <c r="P22" s="64">
        <f>SUM(P23)</f>
        <v>3041</v>
      </c>
      <c r="Q22" s="64">
        <f>SUM(Q23)</f>
        <v>716</v>
      </c>
      <c r="R22" s="64">
        <f>SUM(R23)</f>
        <v>24</v>
      </c>
      <c r="S22" s="64">
        <f>SUM(S23)</f>
        <v>3</v>
      </c>
    </row>
    <row r="23" spans="1:19" ht="15" customHeight="1">
      <c r="A23" s="152" t="s">
        <v>228</v>
      </c>
      <c r="B23" s="127">
        <v>7410411</v>
      </c>
      <c r="C23" s="129">
        <f>SUM(D23:H23)</f>
        <v>6638236</v>
      </c>
      <c r="D23" s="129">
        <v>4386350</v>
      </c>
      <c r="E23" s="129">
        <v>77114</v>
      </c>
      <c r="F23" s="129">
        <v>1547870</v>
      </c>
      <c r="G23" s="129">
        <v>380890</v>
      </c>
      <c r="H23" s="129">
        <v>246012</v>
      </c>
      <c r="I23" s="129">
        <v>72528</v>
      </c>
      <c r="J23" s="36"/>
      <c r="K23" s="45"/>
      <c r="L23" s="46" t="s">
        <v>61</v>
      </c>
      <c r="M23" s="127">
        <v>11102</v>
      </c>
      <c r="N23" s="171">
        <f t="shared" si="0"/>
        <v>3757</v>
      </c>
      <c r="O23" s="172" t="s">
        <v>256</v>
      </c>
      <c r="P23" s="129">
        <v>3041</v>
      </c>
      <c r="Q23" s="129">
        <v>716</v>
      </c>
      <c r="R23" s="129">
        <v>24</v>
      </c>
      <c r="S23" s="129">
        <v>3</v>
      </c>
    </row>
    <row r="24" spans="1:19" ht="15" customHeight="1">
      <c r="A24" s="41" t="s">
        <v>229</v>
      </c>
      <c r="B24" s="127">
        <v>6777624</v>
      </c>
      <c r="C24" s="129">
        <f>SUM(D24:H24)</f>
        <v>7515128</v>
      </c>
      <c r="D24" s="129">
        <v>4856929</v>
      </c>
      <c r="E24" s="129">
        <v>87941</v>
      </c>
      <c r="F24" s="129">
        <v>1759854</v>
      </c>
      <c r="G24" s="129">
        <v>550262</v>
      </c>
      <c r="H24" s="129">
        <v>260142</v>
      </c>
      <c r="I24" s="129">
        <v>72641</v>
      </c>
      <c r="J24" s="36"/>
      <c r="K24" s="45"/>
      <c r="L24" s="46"/>
      <c r="M24" s="131"/>
      <c r="N24" s="132"/>
      <c r="O24" s="132"/>
      <c r="P24" s="132"/>
      <c r="Q24" s="132"/>
      <c r="R24" s="132"/>
      <c r="S24" s="132"/>
    </row>
    <row r="25" spans="1:19" ht="15" customHeight="1">
      <c r="A25" s="41" t="s">
        <v>230</v>
      </c>
      <c r="B25" s="127">
        <v>6786721</v>
      </c>
      <c r="C25" s="129">
        <f>SUM(D25:H25)</f>
        <v>6512927</v>
      </c>
      <c r="D25" s="129">
        <v>4212362</v>
      </c>
      <c r="E25" s="129">
        <v>62146</v>
      </c>
      <c r="F25" s="129">
        <v>1542318</v>
      </c>
      <c r="G25" s="129">
        <v>469970</v>
      </c>
      <c r="H25" s="129">
        <v>226131</v>
      </c>
      <c r="I25" s="129">
        <v>73665</v>
      </c>
      <c r="J25" s="36"/>
      <c r="K25" s="336" t="s">
        <v>62</v>
      </c>
      <c r="L25" s="337"/>
      <c r="M25" s="63">
        <f>SUM(M26:M29)</f>
        <v>41548</v>
      </c>
      <c r="N25" s="63">
        <f>SUM(N26:N29)</f>
        <v>9726</v>
      </c>
      <c r="O25" s="64" t="s">
        <v>258</v>
      </c>
      <c r="P25" s="63">
        <f>SUM(P26:P29)</f>
        <v>8813</v>
      </c>
      <c r="Q25" s="63">
        <f>SUM(Q26:Q29)</f>
        <v>913</v>
      </c>
      <c r="R25" s="63">
        <f>SUM(R26:R29)</f>
        <v>4248</v>
      </c>
      <c r="S25" s="63">
        <f>SUM(S26:S29)</f>
        <v>545</v>
      </c>
    </row>
    <row r="26" spans="1:19" ht="15" customHeight="1">
      <c r="A26" s="41" t="s">
        <v>231</v>
      </c>
      <c r="B26" s="127">
        <v>5700814</v>
      </c>
      <c r="C26" s="129">
        <f>SUM(D26:H26)</f>
        <v>6490082</v>
      </c>
      <c r="D26" s="129">
        <v>4264348</v>
      </c>
      <c r="E26" s="129">
        <v>61024</v>
      </c>
      <c r="F26" s="129">
        <v>1600419</v>
      </c>
      <c r="G26" s="129">
        <v>337907</v>
      </c>
      <c r="H26" s="129">
        <v>226384</v>
      </c>
      <c r="I26" s="129">
        <v>73318</v>
      </c>
      <c r="J26" s="36"/>
      <c r="K26" s="45"/>
      <c r="L26" s="46" t="s">
        <v>63</v>
      </c>
      <c r="M26" s="127">
        <v>14617</v>
      </c>
      <c r="N26" s="171">
        <f t="shared" si="0"/>
        <v>4475</v>
      </c>
      <c r="O26" s="172" t="s">
        <v>256</v>
      </c>
      <c r="P26" s="129">
        <v>4215</v>
      </c>
      <c r="Q26" s="129">
        <v>260</v>
      </c>
      <c r="R26" s="172" t="s">
        <v>256</v>
      </c>
      <c r="S26" s="172" t="s">
        <v>256</v>
      </c>
    </row>
    <row r="27" spans="1:19" ht="15" customHeight="1">
      <c r="A27" s="39"/>
      <c r="B27" s="131"/>
      <c r="C27" s="132"/>
      <c r="D27" s="132"/>
      <c r="E27" s="132"/>
      <c r="F27" s="132"/>
      <c r="G27" s="132"/>
      <c r="H27" s="132"/>
      <c r="I27" s="132"/>
      <c r="J27" s="36"/>
      <c r="K27" s="45"/>
      <c r="L27" s="46" t="s">
        <v>64</v>
      </c>
      <c r="M27" s="127">
        <v>14528</v>
      </c>
      <c r="N27" s="171">
        <f t="shared" si="0"/>
        <v>2709</v>
      </c>
      <c r="O27" s="172" t="s">
        <v>256</v>
      </c>
      <c r="P27" s="129">
        <v>2463</v>
      </c>
      <c r="Q27" s="129">
        <v>246</v>
      </c>
      <c r="R27" s="172" t="s">
        <v>256</v>
      </c>
      <c r="S27" s="172" t="s">
        <v>256</v>
      </c>
    </row>
    <row r="28" spans="1:19" ht="15" customHeight="1">
      <c r="A28" s="39"/>
      <c r="B28" s="131"/>
      <c r="C28" s="132"/>
      <c r="D28" s="132"/>
      <c r="E28" s="132"/>
      <c r="F28" s="132"/>
      <c r="G28" s="132"/>
      <c r="H28" s="132"/>
      <c r="I28" s="132"/>
      <c r="J28" s="36"/>
      <c r="K28" s="45"/>
      <c r="L28" s="46" t="s">
        <v>65</v>
      </c>
      <c r="M28" s="127">
        <v>12403</v>
      </c>
      <c r="N28" s="171">
        <f t="shared" si="0"/>
        <v>2542</v>
      </c>
      <c r="O28" s="172" t="s">
        <v>256</v>
      </c>
      <c r="P28" s="129">
        <v>2135</v>
      </c>
      <c r="Q28" s="129">
        <v>407</v>
      </c>
      <c r="R28" s="129">
        <v>97</v>
      </c>
      <c r="S28" s="129">
        <v>9</v>
      </c>
    </row>
    <row r="29" spans="1:19" ht="15" customHeight="1">
      <c r="A29" s="39"/>
      <c r="B29" s="131"/>
      <c r="C29" s="132"/>
      <c r="D29" s="132"/>
      <c r="E29" s="132"/>
      <c r="F29" s="132"/>
      <c r="G29" s="132"/>
      <c r="H29" s="132"/>
      <c r="I29" s="132"/>
      <c r="J29" s="36"/>
      <c r="K29" s="45"/>
      <c r="L29" s="46" t="s">
        <v>66</v>
      </c>
      <c r="M29" s="173" t="s">
        <v>256</v>
      </c>
      <c r="N29" s="172" t="s">
        <v>256</v>
      </c>
      <c r="O29" s="172" t="s">
        <v>256</v>
      </c>
      <c r="P29" s="172" t="s">
        <v>256</v>
      </c>
      <c r="Q29" s="172" t="s">
        <v>256</v>
      </c>
      <c r="R29" s="129">
        <v>4151</v>
      </c>
      <c r="S29" s="129">
        <v>536</v>
      </c>
    </row>
    <row r="30" spans="1:19" ht="15" customHeight="1">
      <c r="A30" s="41" t="s">
        <v>232</v>
      </c>
      <c r="B30" s="127">
        <v>5190078</v>
      </c>
      <c r="C30" s="129">
        <f>SUM(D30:H30)</f>
        <v>5467839</v>
      </c>
      <c r="D30" s="129">
        <v>3736788</v>
      </c>
      <c r="E30" s="129">
        <v>48860</v>
      </c>
      <c r="F30" s="129">
        <v>1291050</v>
      </c>
      <c r="G30" s="129">
        <v>184216</v>
      </c>
      <c r="H30" s="129">
        <v>206925</v>
      </c>
      <c r="I30" s="129">
        <v>73411</v>
      </c>
      <c r="J30" s="36"/>
      <c r="K30" s="45"/>
      <c r="L30" s="46"/>
      <c r="M30" s="131"/>
      <c r="N30" s="132"/>
      <c r="O30" s="132"/>
      <c r="P30" s="132"/>
      <c r="Q30" s="132"/>
      <c r="R30" s="132"/>
      <c r="S30" s="132"/>
    </row>
    <row r="31" spans="1:19" ht="15" customHeight="1">
      <c r="A31" s="41" t="s">
        <v>233</v>
      </c>
      <c r="B31" s="127">
        <v>4759049</v>
      </c>
      <c r="C31" s="129">
        <f>SUM(D31:H31)</f>
        <v>5156920</v>
      </c>
      <c r="D31" s="129">
        <v>3487069</v>
      </c>
      <c r="E31" s="129">
        <v>46033</v>
      </c>
      <c r="F31" s="129">
        <v>1292432</v>
      </c>
      <c r="G31" s="129">
        <v>141266</v>
      </c>
      <c r="H31" s="129">
        <v>190120</v>
      </c>
      <c r="I31" s="129">
        <v>73414</v>
      </c>
      <c r="J31" s="36"/>
      <c r="K31" s="336" t="s">
        <v>67</v>
      </c>
      <c r="L31" s="337"/>
      <c r="M31" s="63">
        <f aca="true" t="shared" si="4" ref="M31:S31">SUM(M32:M39)</f>
        <v>70549</v>
      </c>
      <c r="N31" s="63">
        <f t="shared" si="4"/>
        <v>9099</v>
      </c>
      <c r="O31" s="63">
        <f t="shared" si="4"/>
        <v>2904</v>
      </c>
      <c r="P31" s="63">
        <f t="shared" si="4"/>
        <v>8261</v>
      </c>
      <c r="Q31" s="63">
        <f t="shared" si="4"/>
        <v>838</v>
      </c>
      <c r="R31" s="63">
        <f t="shared" si="4"/>
        <v>8674</v>
      </c>
      <c r="S31" s="63">
        <f t="shared" si="4"/>
        <v>1450</v>
      </c>
    </row>
    <row r="32" spans="1:19" ht="15" customHeight="1">
      <c r="A32" s="41" t="s">
        <v>234</v>
      </c>
      <c r="B32" s="127">
        <v>4678309</v>
      </c>
      <c r="C32" s="129">
        <f>SUM(D32:H32)</f>
        <v>4618704</v>
      </c>
      <c r="D32" s="129">
        <v>2966865</v>
      </c>
      <c r="E32" s="129">
        <v>41932</v>
      </c>
      <c r="F32" s="129">
        <v>1261374</v>
      </c>
      <c r="G32" s="129">
        <v>165488</v>
      </c>
      <c r="H32" s="129">
        <v>183045</v>
      </c>
      <c r="I32" s="129">
        <v>73518</v>
      </c>
      <c r="J32" s="36"/>
      <c r="K32" s="45"/>
      <c r="L32" s="46" t="s">
        <v>68</v>
      </c>
      <c r="M32" s="127">
        <v>11722</v>
      </c>
      <c r="N32" s="171">
        <f t="shared" si="0"/>
        <v>1174</v>
      </c>
      <c r="O32" s="172" t="s">
        <v>256</v>
      </c>
      <c r="P32" s="129">
        <v>1095</v>
      </c>
      <c r="Q32" s="129">
        <v>79</v>
      </c>
      <c r="R32" s="172" t="s">
        <v>256</v>
      </c>
      <c r="S32" s="172" t="s">
        <v>256</v>
      </c>
    </row>
    <row r="33" spans="1:19" ht="15" customHeight="1">
      <c r="A33" s="41" t="s">
        <v>235</v>
      </c>
      <c r="B33" s="127">
        <v>4261947</v>
      </c>
      <c r="C33" s="129">
        <f>SUM(D33:H33)</f>
        <v>4312914</v>
      </c>
      <c r="D33" s="129">
        <v>2387652</v>
      </c>
      <c r="E33" s="129">
        <v>36283</v>
      </c>
      <c r="F33" s="129">
        <v>1350890</v>
      </c>
      <c r="G33" s="129">
        <v>356025</v>
      </c>
      <c r="H33" s="129">
        <v>182064</v>
      </c>
      <c r="I33" s="129">
        <v>73583</v>
      </c>
      <c r="J33" s="36"/>
      <c r="K33" s="45"/>
      <c r="L33" s="46" t="s">
        <v>69</v>
      </c>
      <c r="M33" s="127">
        <v>20865</v>
      </c>
      <c r="N33" s="171">
        <f t="shared" si="0"/>
        <v>2629</v>
      </c>
      <c r="O33" s="129">
        <v>1574</v>
      </c>
      <c r="P33" s="129">
        <v>2431</v>
      </c>
      <c r="Q33" s="129">
        <v>198</v>
      </c>
      <c r="R33" s="129">
        <v>100</v>
      </c>
      <c r="S33" s="129">
        <v>14</v>
      </c>
    </row>
    <row r="34" spans="1:19" ht="15" customHeight="1">
      <c r="A34" s="39"/>
      <c r="B34" s="131"/>
      <c r="C34" s="132"/>
      <c r="D34" s="132"/>
      <c r="E34" s="132"/>
      <c r="F34" s="132"/>
      <c r="G34" s="132"/>
      <c r="H34" s="132"/>
      <c r="I34" s="132"/>
      <c r="J34" s="36"/>
      <c r="K34" s="45"/>
      <c r="L34" s="46" t="s">
        <v>70</v>
      </c>
      <c r="M34" s="127">
        <v>37962</v>
      </c>
      <c r="N34" s="171">
        <f t="shared" si="0"/>
        <v>5296</v>
      </c>
      <c r="O34" s="129">
        <v>1330</v>
      </c>
      <c r="P34" s="129">
        <v>4735</v>
      </c>
      <c r="Q34" s="129">
        <v>561</v>
      </c>
      <c r="R34" s="129">
        <v>1519</v>
      </c>
      <c r="S34" s="129">
        <v>195</v>
      </c>
    </row>
    <row r="35" spans="1:19" ht="15" customHeight="1">
      <c r="A35" s="39"/>
      <c r="B35" s="131"/>
      <c r="C35" s="132"/>
      <c r="D35" s="132"/>
      <c r="E35" s="132"/>
      <c r="F35" s="132"/>
      <c r="G35" s="132"/>
      <c r="H35" s="132"/>
      <c r="I35" s="132"/>
      <c r="J35" s="36"/>
      <c r="K35" s="45"/>
      <c r="L35" s="46" t="s">
        <v>71</v>
      </c>
      <c r="M35" s="173" t="s">
        <v>256</v>
      </c>
      <c r="N35" s="172" t="s">
        <v>256</v>
      </c>
      <c r="O35" s="172" t="s">
        <v>256</v>
      </c>
      <c r="P35" s="172" t="s">
        <v>256</v>
      </c>
      <c r="Q35" s="172" t="s">
        <v>256</v>
      </c>
      <c r="R35" s="172">
        <v>841</v>
      </c>
      <c r="S35" s="172">
        <v>100</v>
      </c>
    </row>
    <row r="36" spans="1:19" ht="15" customHeight="1">
      <c r="A36" s="39"/>
      <c r="B36" s="131"/>
      <c r="C36" s="132"/>
      <c r="D36" s="132"/>
      <c r="E36" s="132"/>
      <c r="F36" s="132"/>
      <c r="G36" s="132"/>
      <c r="H36" s="132"/>
      <c r="I36" s="132"/>
      <c r="J36" s="36"/>
      <c r="K36" s="45"/>
      <c r="L36" s="46" t="s">
        <v>72</v>
      </c>
      <c r="M36" s="173" t="s">
        <v>256</v>
      </c>
      <c r="N36" s="172" t="s">
        <v>256</v>
      </c>
      <c r="O36" s="172" t="s">
        <v>256</v>
      </c>
      <c r="P36" s="172" t="s">
        <v>256</v>
      </c>
      <c r="Q36" s="172" t="s">
        <v>256</v>
      </c>
      <c r="R36" s="172">
        <v>1395</v>
      </c>
      <c r="S36" s="172">
        <v>197</v>
      </c>
    </row>
    <row r="37" spans="1:19" ht="15" customHeight="1">
      <c r="A37" s="41" t="s">
        <v>236</v>
      </c>
      <c r="B37" s="127">
        <v>4332797</v>
      </c>
      <c r="C37" s="129">
        <f>SUM(D37:H37)</f>
        <v>4288393</v>
      </c>
      <c r="D37" s="129">
        <v>2259649</v>
      </c>
      <c r="E37" s="129">
        <v>33783</v>
      </c>
      <c r="F37" s="129">
        <v>1350303</v>
      </c>
      <c r="G37" s="129">
        <v>442036</v>
      </c>
      <c r="H37" s="129">
        <v>202622</v>
      </c>
      <c r="I37" s="129">
        <v>73551</v>
      </c>
      <c r="J37" s="36"/>
      <c r="K37" s="45"/>
      <c r="L37" s="46" t="s">
        <v>73</v>
      </c>
      <c r="M37" s="173" t="s">
        <v>256</v>
      </c>
      <c r="N37" s="172" t="s">
        <v>256</v>
      </c>
      <c r="O37" s="172" t="s">
        <v>256</v>
      </c>
      <c r="P37" s="172" t="s">
        <v>256</v>
      </c>
      <c r="Q37" s="172" t="s">
        <v>256</v>
      </c>
      <c r="R37" s="172">
        <v>2979</v>
      </c>
      <c r="S37" s="172">
        <v>319</v>
      </c>
    </row>
    <row r="38" spans="1:19" ht="15" customHeight="1">
      <c r="A38" s="41" t="s">
        <v>237</v>
      </c>
      <c r="B38" s="127">
        <v>4819591</v>
      </c>
      <c r="C38" s="129">
        <f>SUM(D38:H38)</f>
        <v>4447790</v>
      </c>
      <c r="D38" s="129">
        <v>2725051</v>
      </c>
      <c r="E38" s="129">
        <v>37823</v>
      </c>
      <c r="F38" s="129">
        <v>1246217</v>
      </c>
      <c r="G38" s="129">
        <v>258704</v>
      </c>
      <c r="H38" s="129">
        <v>179995</v>
      </c>
      <c r="I38" s="129">
        <v>73840</v>
      </c>
      <c r="J38" s="36"/>
      <c r="K38" s="45"/>
      <c r="L38" s="46" t="s">
        <v>74</v>
      </c>
      <c r="M38" s="173" t="s">
        <v>256</v>
      </c>
      <c r="N38" s="172" t="s">
        <v>256</v>
      </c>
      <c r="O38" s="172" t="s">
        <v>256</v>
      </c>
      <c r="P38" s="172" t="s">
        <v>256</v>
      </c>
      <c r="Q38" s="172" t="s">
        <v>256</v>
      </c>
      <c r="R38" s="172">
        <v>627</v>
      </c>
      <c r="S38" s="172">
        <v>312</v>
      </c>
    </row>
    <row r="39" spans="1:19" ht="15" customHeight="1">
      <c r="A39" s="41" t="s">
        <v>238</v>
      </c>
      <c r="B39" s="127">
        <v>6077471</v>
      </c>
      <c r="C39" s="129">
        <f>SUM(D39:H39)</f>
        <v>5209431</v>
      </c>
      <c r="D39" s="129">
        <v>3439137</v>
      </c>
      <c r="E39" s="129">
        <v>46576</v>
      </c>
      <c r="F39" s="129">
        <v>1329445</v>
      </c>
      <c r="G39" s="129">
        <v>203255</v>
      </c>
      <c r="H39" s="129">
        <v>191018</v>
      </c>
      <c r="I39" s="129">
        <v>73867</v>
      </c>
      <c r="J39" s="36"/>
      <c r="K39" s="45"/>
      <c r="L39" s="46" t="s">
        <v>75</v>
      </c>
      <c r="M39" s="173" t="s">
        <v>256</v>
      </c>
      <c r="N39" s="172" t="s">
        <v>256</v>
      </c>
      <c r="O39" s="172" t="s">
        <v>256</v>
      </c>
      <c r="P39" s="172" t="s">
        <v>256</v>
      </c>
      <c r="Q39" s="172" t="s">
        <v>256</v>
      </c>
      <c r="R39" s="172">
        <v>1213</v>
      </c>
      <c r="S39" s="172">
        <v>313</v>
      </c>
    </row>
    <row r="40" spans="1:19" ht="15" customHeight="1">
      <c r="A40" s="41" t="s">
        <v>239</v>
      </c>
      <c r="B40" s="127">
        <v>7539271</v>
      </c>
      <c r="C40" s="129">
        <f>SUM(D40:H40)</f>
        <v>6283712</v>
      </c>
      <c r="D40" s="129">
        <v>4138712</v>
      </c>
      <c r="E40" s="129">
        <v>61581</v>
      </c>
      <c r="F40" s="129">
        <v>1509271</v>
      </c>
      <c r="G40" s="129">
        <v>364729</v>
      </c>
      <c r="H40" s="129">
        <v>209419</v>
      </c>
      <c r="I40" s="129">
        <v>74330</v>
      </c>
      <c r="J40" s="36"/>
      <c r="K40" s="45"/>
      <c r="L40" s="46"/>
      <c r="M40" s="131"/>
      <c r="N40" s="132"/>
      <c r="O40" s="132"/>
      <c r="P40" s="132"/>
      <c r="Q40" s="132"/>
      <c r="R40" s="132"/>
      <c r="S40" s="132"/>
    </row>
    <row r="41" spans="1:19" ht="15" customHeight="1">
      <c r="A41" s="47"/>
      <c r="B41" s="131"/>
      <c r="C41" s="132"/>
      <c r="D41" s="132"/>
      <c r="E41" s="132"/>
      <c r="F41" s="132"/>
      <c r="G41" s="132"/>
      <c r="H41" s="132"/>
      <c r="I41" s="132"/>
      <c r="J41" s="36"/>
      <c r="K41" s="336" t="s">
        <v>76</v>
      </c>
      <c r="L41" s="337"/>
      <c r="M41" s="63">
        <f aca="true" t="shared" si="5" ref="M41:S41">SUM(M42:M46)</f>
        <v>88186</v>
      </c>
      <c r="N41" s="63">
        <f t="shared" si="5"/>
        <v>10160</v>
      </c>
      <c r="O41" s="63">
        <f t="shared" si="5"/>
        <v>6175</v>
      </c>
      <c r="P41" s="63">
        <f t="shared" si="5"/>
        <v>9431</v>
      </c>
      <c r="Q41" s="63">
        <f t="shared" si="5"/>
        <v>729</v>
      </c>
      <c r="R41" s="63">
        <f t="shared" si="5"/>
        <v>453</v>
      </c>
      <c r="S41" s="63">
        <f t="shared" si="5"/>
        <v>37</v>
      </c>
    </row>
    <row r="42" spans="1:19" ht="15" customHeight="1">
      <c r="A42" s="47"/>
      <c r="B42" s="131"/>
      <c r="C42" s="132"/>
      <c r="D42" s="132"/>
      <c r="E42" s="132"/>
      <c r="F42" s="132"/>
      <c r="G42" s="132"/>
      <c r="H42" s="132"/>
      <c r="I42" s="132"/>
      <c r="J42" s="36"/>
      <c r="K42" s="45"/>
      <c r="L42" s="46" t="s">
        <v>77</v>
      </c>
      <c r="M42" s="127">
        <v>29543</v>
      </c>
      <c r="N42" s="171">
        <f t="shared" si="0"/>
        <v>3630</v>
      </c>
      <c r="O42" s="129">
        <v>2398</v>
      </c>
      <c r="P42" s="129">
        <v>3221</v>
      </c>
      <c r="Q42" s="129">
        <v>409</v>
      </c>
      <c r="R42" s="129">
        <v>453</v>
      </c>
      <c r="S42" s="129">
        <v>37</v>
      </c>
    </row>
    <row r="43" spans="1:19" ht="15" customHeight="1">
      <c r="A43" s="47"/>
      <c r="B43" s="131"/>
      <c r="C43" s="132"/>
      <c r="D43" s="132"/>
      <c r="E43" s="132"/>
      <c r="F43" s="132"/>
      <c r="G43" s="132"/>
      <c r="H43" s="132"/>
      <c r="I43" s="132"/>
      <c r="J43" s="36"/>
      <c r="K43" s="45"/>
      <c r="L43" s="46" t="s">
        <v>78</v>
      </c>
      <c r="M43" s="127">
        <v>11095</v>
      </c>
      <c r="N43" s="171">
        <f t="shared" si="0"/>
        <v>1372</v>
      </c>
      <c r="O43" s="129">
        <v>526</v>
      </c>
      <c r="P43" s="129">
        <v>1358</v>
      </c>
      <c r="Q43" s="129">
        <v>14</v>
      </c>
      <c r="R43" s="172" t="s">
        <v>256</v>
      </c>
      <c r="S43" s="172" t="s">
        <v>256</v>
      </c>
    </row>
    <row r="44" spans="1:19" ht="15" customHeight="1">
      <c r="A44" s="62"/>
      <c r="B44" s="127"/>
      <c r="C44" s="132"/>
      <c r="D44" s="132"/>
      <c r="E44" s="129"/>
      <c r="F44" s="129"/>
      <c r="G44" s="129"/>
      <c r="H44" s="129"/>
      <c r="I44" s="129"/>
      <c r="J44" s="36"/>
      <c r="K44" s="45"/>
      <c r="L44" s="46" t="s">
        <v>79</v>
      </c>
      <c r="M44" s="127">
        <v>10560</v>
      </c>
      <c r="N44" s="171">
        <f t="shared" si="0"/>
        <v>754</v>
      </c>
      <c r="O44" s="129">
        <v>703</v>
      </c>
      <c r="P44" s="129">
        <v>712</v>
      </c>
      <c r="Q44" s="129">
        <v>42</v>
      </c>
      <c r="R44" s="172" t="s">
        <v>256</v>
      </c>
      <c r="S44" s="172" t="s">
        <v>256</v>
      </c>
    </row>
    <row r="45" spans="1:19" ht="15" customHeight="1">
      <c r="A45" s="65"/>
      <c r="B45" s="131"/>
      <c r="C45" s="132"/>
      <c r="D45" s="132"/>
      <c r="E45" s="132"/>
      <c r="F45" s="132"/>
      <c r="G45" s="132"/>
      <c r="H45" s="132"/>
      <c r="I45" s="132"/>
      <c r="J45" s="36"/>
      <c r="K45" s="45"/>
      <c r="L45" s="46" t="s">
        <v>80</v>
      </c>
      <c r="M45" s="127">
        <v>12021</v>
      </c>
      <c r="N45" s="171">
        <f t="shared" si="0"/>
        <v>1419</v>
      </c>
      <c r="O45" s="129">
        <v>302</v>
      </c>
      <c r="P45" s="129">
        <v>1307</v>
      </c>
      <c r="Q45" s="129">
        <v>112</v>
      </c>
      <c r="R45" s="172" t="s">
        <v>256</v>
      </c>
      <c r="S45" s="172" t="s">
        <v>256</v>
      </c>
    </row>
    <row r="46" spans="1:19" ht="15" customHeight="1">
      <c r="A46" s="62" t="s">
        <v>240</v>
      </c>
      <c r="B46" s="170">
        <f aca="true" t="shared" si="6" ref="B46:H46">SUM(B48:B65)</f>
        <v>8799410</v>
      </c>
      <c r="C46" s="170">
        <f t="shared" si="6"/>
        <v>8596395</v>
      </c>
      <c r="D46" s="170">
        <f>SUM(D48:D65)</f>
        <v>5748185</v>
      </c>
      <c r="E46" s="170">
        <f t="shared" si="6"/>
        <v>35254</v>
      </c>
      <c r="F46" s="170">
        <f t="shared" si="6"/>
        <v>1346973</v>
      </c>
      <c r="G46" s="170">
        <f t="shared" si="6"/>
        <v>817637</v>
      </c>
      <c r="H46" s="170">
        <f t="shared" si="6"/>
        <v>648346</v>
      </c>
      <c r="I46" s="170">
        <v>10566</v>
      </c>
      <c r="J46" s="36"/>
      <c r="K46" s="45"/>
      <c r="L46" s="46" t="s">
        <v>81</v>
      </c>
      <c r="M46" s="127">
        <v>24967</v>
      </c>
      <c r="N46" s="171">
        <f t="shared" si="0"/>
        <v>2985</v>
      </c>
      <c r="O46" s="129">
        <v>2246</v>
      </c>
      <c r="P46" s="129">
        <v>2833</v>
      </c>
      <c r="Q46" s="129">
        <v>152</v>
      </c>
      <c r="R46" s="172" t="s">
        <v>256</v>
      </c>
      <c r="S46" s="172" t="s">
        <v>256</v>
      </c>
    </row>
    <row r="47" spans="1:19" ht="15" customHeight="1">
      <c r="A47" s="47"/>
      <c r="B47" s="131"/>
      <c r="C47" s="132"/>
      <c r="D47" s="132"/>
      <c r="E47" s="132"/>
      <c r="F47" s="132"/>
      <c r="G47" s="132"/>
      <c r="H47" s="132"/>
      <c r="I47" s="132"/>
      <c r="J47" s="36"/>
      <c r="K47" s="45"/>
      <c r="L47" s="46"/>
      <c r="M47" s="131"/>
      <c r="N47" s="132"/>
      <c r="O47" s="132"/>
      <c r="P47" s="132"/>
      <c r="Q47" s="132"/>
      <c r="R47" s="132"/>
      <c r="S47" s="132"/>
    </row>
    <row r="48" spans="1:19" ht="15" customHeight="1">
      <c r="A48" s="152" t="s">
        <v>228</v>
      </c>
      <c r="B48" s="127">
        <v>945190</v>
      </c>
      <c r="C48" s="129">
        <f>SUM(D48:H48)</f>
        <v>843431</v>
      </c>
      <c r="D48" s="129">
        <v>590297</v>
      </c>
      <c r="E48" s="129">
        <v>3839</v>
      </c>
      <c r="F48" s="129">
        <v>124739</v>
      </c>
      <c r="G48" s="129">
        <v>67191</v>
      </c>
      <c r="H48" s="129">
        <v>57365</v>
      </c>
      <c r="I48" s="129">
        <v>10404</v>
      </c>
      <c r="J48" s="36"/>
      <c r="K48" s="336" t="s">
        <v>82</v>
      </c>
      <c r="L48" s="337"/>
      <c r="M48" s="63">
        <f aca="true" t="shared" si="7" ref="M48:S48">SUM(M49:M52)</f>
        <v>32751</v>
      </c>
      <c r="N48" s="63">
        <f t="shared" si="7"/>
        <v>4284</v>
      </c>
      <c r="O48" s="63">
        <f t="shared" si="7"/>
        <v>703</v>
      </c>
      <c r="P48" s="63">
        <f t="shared" si="7"/>
        <v>3928</v>
      </c>
      <c r="Q48" s="63">
        <f t="shared" si="7"/>
        <v>356</v>
      </c>
      <c r="R48" s="63">
        <f t="shared" si="7"/>
        <v>7188</v>
      </c>
      <c r="S48" s="63">
        <f t="shared" si="7"/>
        <v>1052</v>
      </c>
    </row>
    <row r="49" spans="1:19" ht="15" customHeight="1">
      <c r="A49" s="41" t="s">
        <v>229</v>
      </c>
      <c r="B49" s="127">
        <v>868790</v>
      </c>
      <c r="C49" s="129">
        <f>SUM(D49:H49)</f>
        <v>913448</v>
      </c>
      <c r="D49" s="129">
        <v>622220</v>
      </c>
      <c r="E49" s="129">
        <v>4848</v>
      </c>
      <c r="F49" s="129">
        <v>130986</v>
      </c>
      <c r="G49" s="129">
        <v>93616</v>
      </c>
      <c r="H49" s="129">
        <v>61778</v>
      </c>
      <c r="I49" s="129">
        <v>10476</v>
      </c>
      <c r="J49" s="36"/>
      <c r="K49" s="48"/>
      <c r="L49" s="46" t="s">
        <v>83</v>
      </c>
      <c r="M49" s="127">
        <v>2663</v>
      </c>
      <c r="N49" s="171">
        <f t="shared" si="0"/>
        <v>264</v>
      </c>
      <c r="O49" s="172" t="s">
        <v>256</v>
      </c>
      <c r="P49" s="129">
        <v>256</v>
      </c>
      <c r="Q49" s="129">
        <v>8</v>
      </c>
      <c r="R49" s="129">
        <v>6991</v>
      </c>
      <c r="S49" s="129">
        <v>906</v>
      </c>
    </row>
    <row r="50" spans="1:19" ht="15" customHeight="1">
      <c r="A50" s="41" t="s">
        <v>230</v>
      </c>
      <c r="B50" s="127">
        <v>870900</v>
      </c>
      <c r="C50" s="129">
        <f>SUM(D50:H50)</f>
        <v>794240</v>
      </c>
      <c r="D50" s="129">
        <v>536727</v>
      </c>
      <c r="E50" s="129">
        <v>3649</v>
      </c>
      <c r="F50" s="129">
        <v>116034</v>
      </c>
      <c r="G50" s="129">
        <v>79322</v>
      </c>
      <c r="H50" s="129">
        <v>58508</v>
      </c>
      <c r="I50" s="129">
        <v>10489</v>
      </c>
      <c r="J50" s="36"/>
      <c r="K50" s="48"/>
      <c r="L50" s="46" t="s">
        <v>84</v>
      </c>
      <c r="M50" s="127">
        <v>7001</v>
      </c>
      <c r="N50" s="171">
        <f t="shared" si="0"/>
        <v>936</v>
      </c>
      <c r="O50" s="172" t="s">
        <v>256</v>
      </c>
      <c r="P50" s="129">
        <v>826</v>
      </c>
      <c r="Q50" s="129">
        <v>110</v>
      </c>
      <c r="R50" s="172" t="s">
        <v>256</v>
      </c>
      <c r="S50" s="172" t="s">
        <v>256</v>
      </c>
    </row>
    <row r="51" spans="1:19" ht="15" customHeight="1">
      <c r="A51" s="41" t="s">
        <v>231</v>
      </c>
      <c r="B51" s="127">
        <v>722200</v>
      </c>
      <c r="C51" s="129">
        <f>SUM(D51:H51)</f>
        <v>773632</v>
      </c>
      <c r="D51" s="129">
        <v>537249</v>
      </c>
      <c r="E51" s="129">
        <v>3136</v>
      </c>
      <c r="F51" s="129">
        <v>122059</v>
      </c>
      <c r="G51" s="129">
        <v>55090</v>
      </c>
      <c r="H51" s="129">
        <v>56098</v>
      </c>
      <c r="I51" s="129">
        <v>10515</v>
      </c>
      <c r="J51" s="36"/>
      <c r="K51" s="48"/>
      <c r="L51" s="46" t="s">
        <v>85</v>
      </c>
      <c r="M51" s="127">
        <v>15350</v>
      </c>
      <c r="N51" s="171">
        <f t="shared" si="0"/>
        <v>2346</v>
      </c>
      <c r="O51" s="172" t="s">
        <v>256</v>
      </c>
      <c r="P51" s="129">
        <v>2172</v>
      </c>
      <c r="Q51" s="129">
        <v>174</v>
      </c>
      <c r="R51" s="172" t="s">
        <v>256</v>
      </c>
      <c r="S51" s="129">
        <v>127</v>
      </c>
    </row>
    <row r="52" spans="1:19" ht="15" customHeight="1">
      <c r="A52" s="39"/>
      <c r="B52" s="131"/>
      <c r="C52" s="132"/>
      <c r="D52" s="132"/>
      <c r="E52" s="132"/>
      <c r="F52" s="132"/>
      <c r="G52" s="132"/>
      <c r="H52" s="132"/>
      <c r="I52" s="132"/>
      <c r="J52" s="36"/>
      <c r="K52" s="48"/>
      <c r="L52" s="46" t="s">
        <v>86</v>
      </c>
      <c r="M52" s="127">
        <v>7737</v>
      </c>
      <c r="N52" s="171">
        <f t="shared" si="0"/>
        <v>738</v>
      </c>
      <c r="O52" s="129">
        <v>703</v>
      </c>
      <c r="P52" s="129">
        <v>674</v>
      </c>
      <c r="Q52" s="129">
        <v>64</v>
      </c>
      <c r="R52" s="129">
        <v>197</v>
      </c>
      <c r="S52" s="129">
        <v>19</v>
      </c>
    </row>
    <row r="53" spans="1:19" ht="15" customHeight="1">
      <c r="A53" s="39"/>
      <c r="B53" s="131"/>
      <c r="C53" s="132"/>
      <c r="D53" s="132"/>
      <c r="E53" s="132"/>
      <c r="F53" s="132"/>
      <c r="G53" s="132"/>
      <c r="H53" s="132"/>
      <c r="I53" s="132"/>
      <c r="J53" s="36"/>
      <c r="K53" s="48"/>
      <c r="L53" s="46"/>
      <c r="M53" s="131"/>
      <c r="N53" s="132"/>
      <c r="O53" s="132"/>
      <c r="P53" s="132"/>
      <c r="Q53" s="132"/>
      <c r="R53" s="132"/>
      <c r="S53" s="132"/>
    </row>
    <row r="54" spans="1:19" ht="15" customHeight="1">
      <c r="A54" s="39"/>
      <c r="B54" s="131"/>
      <c r="C54" s="132"/>
      <c r="D54" s="132"/>
      <c r="E54" s="132"/>
      <c r="F54" s="132"/>
      <c r="G54" s="132"/>
      <c r="H54" s="132"/>
      <c r="I54" s="132"/>
      <c r="J54" s="36"/>
      <c r="K54" s="336" t="s">
        <v>87</v>
      </c>
      <c r="L54" s="337"/>
      <c r="M54" s="63">
        <f aca="true" t="shared" si="8" ref="M54:S54">SUM(M55:M60)</f>
        <v>31683</v>
      </c>
      <c r="N54" s="63">
        <f t="shared" si="8"/>
        <v>4095</v>
      </c>
      <c r="O54" s="63">
        <f t="shared" si="8"/>
        <v>414</v>
      </c>
      <c r="P54" s="63">
        <f t="shared" si="8"/>
        <v>3689</v>
      </c>
      <c r="Q54" s="63">
        <f t="shared" si="8"/>
        <v>406</v>
      </c>
      <c r="R54" s="63">
        <f t="shared" si="8"/>
        <v>4482</v>
      </c>
      <c r="S54" s="63">
        <f t="shared" si="8"/>
        <v>595</v>
      </c>
    </row>
    <row r="55" spans="1:19" ht="15" customHeight="1">
      <c r="A55" s="41" t="s">
        <v>232</v>
      </c>
      <c r="B55" s="127">
        <v>668320</v>
      </c>
      <c r="C55" s="129">
        <f>SUM(D55:H55)</f>
        <v>668931</v>
      </c>
      <c r="D55" s="129">
        <v>474271</v>
      </c>
      <c r="E55" s="129">
        <v>1546</v>
      </c>
      <c r="F55" s="129">
        <v>100858</v>
      </c>
      <c r="G55" s="129">
        <v>43016</v>
      </c>
      <c r="H55" s="129">
        <v>49240</v>
      </c>
      <c r="I55" s="129">
        <v>10512</v>
      </c>
      <c r="J55" s="36"/>
      <c r="K55" s="45"/>
      <c r="L55" s="46" t="s">
        <v>88</v>
      </c>
      <c r="M55" s="127">
        <v>6037</v>
      </c>
      <c r="N55" s="171">
        <f t="shared" si="0"/>
        <v>919</v>
      </c>
      <c r="O55" s="172" t="s">
        <v>256</v>
      </c>
      <c r="P55" s="129">
        <v>703</v>
      </c>
      <c r="Q55" s="129">
        <v>216</v>
      </c>
      <c r="R55" s="172" t="s">
        <v>256</v>
      </c>
      <c r="S55" s="172" t="s">
        <v>256</v>
      </c>
    </row>
    <row r="56" spans="1:19" ht="15" customHeight="1">
      <c r="A56" s="41" t="s">
        <v>233</v>
      </c>
      <c r="B56" s="127">
        <v>615110</v>
      </c>
      <c r="C56" s="129">
        <f>SUM(D56:H56)</f>
        <v>687886</v>
      </c>
      <c r="D56" s="129">
        <v>480653</v>
      </c>
      <c r="E56" s="129">
        <v>1536</v>
      </c>
      <c r="F56" s="129">
        <v>107394</v>
      </c>
      <c r="G56" s="129">
        <v>47361</v>
      </c>
      <c r="H56" s="129">
        <v>50942</v>
      </c>
      <c r="I56" s="129">
        <v>10512</v>
      </c>
      <c r="J56" s="36"/>
      <c r="K56" s="45"/>
      <c r="L56" s="46" t="s">
        <v>89</v>
      </c>
      <c r="M56" s="127">
        <v>5574</v>
      </c>
      <c r="N56" s="171">
        <f t="shared" si="0"/>
        <v>820</v>
      </c>
      <c r="O56" s="172" t="s">
        <v>256</v>
      </c>
      <c r="P56" s="172">
        <v>791</v>
      </c>
      <c r="Q56" s="129">
        <v>29</v>
      </c>
      <c r="R56" s="172" t="s">
        <v>256</v>
      </c>
      <c r="S56" s="172" t="s">
        <v>256</v>
      </c>
    </row>
    <row r="57" spans="1:19" ht="15" customHeight="1">
      <c r="A57" s="41" t="s">
        <v>234</v>
      </c>
      <c r="B57" s="127">
        <v>635930</v>
      </c>
      <c r="C57" s="129">
        <f>SUM(D57:H57)</f>
        <v>607330</v>
      </c>
      <c r="D57" s="129">
        <v>393664</v>
      </c>
      <c r="E57" s="129">
        <v>2363</v>
      </c>
      <c r="F57" s="129">
        <v>103305</v>
      </c>
      <c r="G57" s="129">
        <v>57808</v>
      </c>
      <c r="H57" s="129">
        <v>50190</v>
      </c>
      <c r="I57" s="129">
        <v>10511</v>
      </c>
      <c r="J57" s="36"/>
      <c r="K57" s="45"/>
      <c r="L57" s="46" t="s">
        <v>90</v>
      </c>
      <c r="M57" s="127">
        <v>6111</v>
      </c>
      <c r="N57" s="171">
        <f t="shared" si="0"/>
        <v>814</v>
      </c>
      <c r="O57" s="172" t="s">
        <v>256</v>
      </c>
      <c r="P57" s="129">
        <v>749</v>
      </c>
      <c r="Q57" s="129">
        <v>65</v>
      </c>
      <c r="R57" s="129">
        <v>1077</v>
      </c>
      <c r="S57" s="129">
        <v>138</v>
      </c>
    </row>
    <row r="58" spans="1:19" ht="15" customHeight="1">
      <c r="A58" s="41" t="s">
        <v>235</v>
      </c>
      <c r="B58" s="127">
        <v>611930</v>
      </c>
      <c r="C58" s="129">
        <f>SUM(D58:H58)</f>
        <v>607213</v>
      </c>
      <c r="D58" s="129">
        <v>352358</v>
      </c>
      <c r="E58" s="129">
        <v>3606</v>
      </c>
      <c r="F58" s="129">
        <v>118405</v>
      </c>
      <c r="G58" s="129">
        <v>77431</v>
      </c>
      <c r="H58" s="129">
        <v>55413</v>
      </c>
      <c r="I58" s="129">
        <v>10511</v>
      </c>
      <c r="J58" s="36"/>
      <c r="K58" s="45"/>
      <c r="L58" s="46" t="s">
        <v>91</v>
      </c>
      <c r="M58" s="127">
        <v>8725</v>
      </c>
      <c r="N58" s="171">
        <f t="shared" si="0"/>
        <v>888</v>
      </c>
      <c r="O58" s="172" t="s">
        <v>256</v>
      </c>
      <c r="P58" s="129">
        <v>840</v>
      </c>
      <c r="Q58" s="129">
        <v>48</v>
      </c>
      <c r="R58" s="172" t="s">
        <v>256</v>
      </c>
      <c r="S58" s="172" t="s">
        <v>256</v>
      </c>
    </row>
    <row r="59" spans="1:19" ht="15" customHeight="1">
      <c r="A59" s="39"/>
      <c r="B59" s="131"/>
      <c r="C59" s="132"/>
      <c r="D59" s="132"/>
      <c r="E59" s="132"/>
      <c r="F59" s="132"/>
      <c r="G59" s="132"/>
      <c r="H59" s="132"/>
      <c r="I59" s="132"/>
      <c r="J59" s="36"/>
      <c r="K59" s="45"/>
      <c r="L59" s="46" t="s">
        <v>92</v>
      </c>
      <c r="M59" s="173" t="s">
        <v>256</v>
      </c>
      <c r="N59" s="172" t="s">
        <v>256</v>
      </c>
      <c r="O59" s="172" t="s">
        <v>256</v>
      </c>
      <c r="P59" s="172" t="s">
        <v>256</v>
      </c>
      <c r="Q59" s="172" t="s">
        <v>256</v>
      </c>
      <c r="R59" s="129">
        <v>3405</v>
      </c>
      <c r="S59" s="129">
        <v>457</v>
      </c>
    </row>
    <row r="60" spans="1:19" ht="15" customHeight="1">
      <c r="A60" s="39"/>
      <c r="B60" s="131"/>
      <c r="C60" s="132"/>
      <c r="D60" s="132"/>
      <c r="E60" s="132"/>
      <c r="F60" s="132"/>
      <c r="G60" s="132"/>
      <c r="H60" s="132"/>
      <c r="I60" s="132"/>
      <c r="J60" s="36"/>
      <c r="K60" s="45"/>
      <c r="L60" s="46" t="s">
        <v>93</v>
      </c>
      <c r="M60" s="127">
        <v>5236</v>
      </c>
      <c r="N60" s="171">
        <f t="shared" si="0"/>
        <v>654</v>
      </c>
      <c r="O60" s="129">
        <v>414</v>
      </c>
      <c r="P60" s="129">
        <v>606</v>
      </c>
      <c r="Q60" s="129">
        <v>48</v>
      </c>
      <c r="R60" s="172" t="s">
        <v>256</v>
      </c>
      <c r="S60" s="172" t="s">
        <v>256</v>
      </c>
    </row>
    <row r="61" spans="1:19" ht="15" customHeight="1">
      <c r="A61" s="39"/>
      <c r="B61" s="131"/>
      <c r="C61" s="132"/>
      <c r="D61" s="132"/>
      <c r="E61" s="132"/>
      <c r="F61" s="132"/>
      <c r="G61" s="132"/>
      <c r="H61" s="132"/>
      <c r="I61" s="132"/>
      <c r="J61" s="36"/>
      <c r="K61" s="45"/>
      <c r="L61" s="46"/>
      <c r="M61" s="131"/>
      <c r="N61" s="132"/>
      <c r="O61" s="132"/>
      <c r="P61" s="132"/>
      <c r="Q61" s="132"/>
      <c r="R61" s="132"/>
      <c r="S61" s="132"/>
    </row>
    <row r="62" spans="1:19" ht="15" customHeight="1">
      <c r="A62" s="41" t="s">
        <v>236</v>
      </c>
      <c r="B62" s="127">
        <v>546550</v>
      </c>
      <c r="C62" s="129">
        <f>SUM(D62:H62)</f>
        <v>587767</v>
      </c>
      <c r="D62" s="129">
        <v>360836</v>
      </c>
      <c r="E62" s="129">
        <v>3331</v>
      </c>
      <c r="F62" s="129">
        <v>101233</v>
      </c>
      <c r="G62" s="129">
        <v>74474</v>
      </c>
      <c r="H62" s="129">
        <v>47893</v>
      </c>
      <c r="I62" s="129">
        <v>10525</v>
      </c>
      <c r="J62" s="36"/>
      <c r="K62" s="336" t="s">
        <v>94</v>
      </c>
      <c r="L62" s="337"/>
      <c r="M62" s="169">
        <f>SUM(M63:M66)</f>
        <v>23410</v>
      </c>
      <c r="N62" s="169">
        <f>SUM(N63:N66)</f>
        <v>3167</v>
      </c>
      <c r="O62" s="135" t="s">
        <v>258</v>
      </c>
      <c r="P62" s="169">
        <f>SUM(P63:P66)</f>
        <v>2729</v>
      </c>
      <c r="Q62" s="169">
        <f>SUM(Q63:Q66)</f>
        <v>438</v>
      </c>
      <c r="R62" s="169">
        <f>SUM(R63:R66)</f>
        <v>8152</v>
      </c>
      <c r="S62" s="169">
        <f>SUM(S63:S66)</f>
        <v>821</v>
      </c>
    </row>
    <row r="63" spans="1:19" ht="15" customHeight="1">
      <c r="A63" s="41" t="s">
        <v>237</v>
      </c>
      <c r="B63" s="127">
        <v>602850</v>
      </c>
      <c r="C63" s="129">
        <f>SUM(D63:H63)</f>
        <v>571740</v>
      </c>
      <c r="D63" s="129">
        <v>382652</v>
      </c>
      <c r="E63" s="129">
        <v>1870</v>
      </c>
      <c r="F63" s="129">
        <v>93256</v>
      </c>
      <c r="G63" s="129">
        <v>46220</v>
      </c>
      <c r="H63" s="129">
        <v>47742</v>
      </c>
      <c r="I63" s="129">
        <v>10546</v>
      </c>
      <c r="J63" s="36"/>
      <c r="K63" s="45"/>
      <c r="L63" s="46" t="s">
        <v>95</v>
      </c>
      <c r="M63" s="127">
        <v>7235</v>
      </c>
      <c r="N63" s="171">
        <f t="shared" si="0"/>
        <v>991</v>
      </c>
      <c r="O63" s="172" t="s">
        <v>256</v>
      </c>
      <c r="P63" s="129">
        <v>872</v>
      </c>
      <c r="Q63" s="129">
        <v>119</v>
      </c>
      <c r="R63" s="129">
        <v>1963</v>
      </c>
      <c r="S63" s="129">
        <v>163</v>
      </c>
    </row>
    <row r="64" spans="1:19" ht="15" customHeight="1">
      <c r="A64" s="41" t="s">
        <v>238</v>
      </c>
      <c r="B64" s="127">
        <v>758490</v>
      </c>
      <c r="C64" s="129">
        <f>SUM(D64:H64)</f>
        <v>717669</v>
      </c>
      <c r="D64" s="129">
        <v>493020</v>
      </c>
      <c r="E64" s="129">
        <v>1858</v>
      </c>
      <c r="F64" s="129">
        <v>109727</v>
      </c>
      <c r="G64" s="129">
        <v>58262</v>
      </c>
      <c r="H64" s="129">
        <v>54802</v>
      </c>
      <c r="I64" s="129">
        <v>10555</v>
      </c>
      <c r="J64" s="36"/>
      <c r="K64" s="45"/>
      <c r="L64" s="46" t="s">
        <v>96</v>
      </c>
      <c r="M64" s="127">
        <v>5473</v>
      </c>
      <c r="N64" s="171">
        <f t="shared" si="0"/>
        <v>909</v>
      </c>
      <c r="O64" s="172" t="s">
        <v>256</v>
      </c>
      <c r="P64" s="129">
        <v>798</v>
      </c>
      <c r="Q64" s="129">
        <v>111</v>
      </c>
      <c r="R64" s="129">
        <v>1241</v>
      </c>
      <c r="S64" s="129">
        <v>85</v>
      </c>
    </row>
    <row r="65" spans="1:19" ht="15" customHeight="1">
      <c r="A65" s="41" t="s">
        <v>239</v>
      </c>
      <c r="B65" s="127">
        <v>953150</v>
      </c>
      <c r="C65" s="129">
        <f>SUM(D65:H65)</f>
        <v>823108</v>
      </c>
      <c r="D65" s="129">
        <v>524238</v>
      </c>
      <c r="E65" s="129">
        <v>3672</v>
      </c>
      <c r="F65" s="129">
        <v>118977</v>
      </c>
      <c r="G65" s="129">
        <v>117846</v>
      </c>
      <c r="H65" s="129">
        <v>58375</v>
      </c>
      <c r="I65" s="129">
        <v>10566</v>
      </c>
      <c r="J65" s="36"/>
      <c r="K65" s="45"/>
      <c r="L65" s="46" t="s">
        <v>97</v>
      </c>
      <c r="M65" s="127">
        <v>10702</v>
      </c>
      <c r="N65" s="171">
        <f t="shared" si="0"/>
        <v>1267</v>
      </c>
      <c r="O65" s="172" t="s">
        <v>256</v>
      </c>
      <c r="P65" s="129">
        <v>1059</v>
      </c>
      <c r="Q65" s="129">
        <v>208</v>
      </c>
      <c r="R65" s="129">
        <v>368</v>
      </c>
      <c r="S65" s="129">
        <v>34</v>
      </c>
    </row>
    <row r="66" spans="1:19" ht="15" customHeight="1">
      <c r="A66" s="47"/>
      <c r="B66" s="32"/>
      <c r="C66" s="25"/>
      <c r="D66" s="130"/>
      <c r="E66" s="130"/>
      <c r="F66" s="130"/>
      <c r="G66" s="130"/>
      <c r="H66" s="130"/>
      <c r="I66" s="95"/>
      <c r="J66" s="36"/>
      <c r="K66" s="45"/>
      <c r="L66" s="46" t="s">
        <v>98</v>
      </c>
      <c r="M66" s="173" t="s">
        <v>256</v>
      </c>
      <c r="N66" s="172" t="s">
        <v>256</v>
      </c>
      <c r="O66" s="172" t="s">
        <v>256</v>
      </c>
      <c r="P66" s="172" t="s">
        <v>256</v>
      </c>
      <c r="Q66" s="172" t="s">
        <v>256</v>
      </c>
      <c r="R66" s="129">
        <v>4580</v>
      </c>
      <c r="S66" s="129">
        <v>539</v>
      </c>
    </row>
    <row r="67" spans="1:19" ht="15" customHeight="1">
      <c r="A67" s="29"/>
      <c r="B67" s="32"/>
      <c r="C67" s="25"/>
      <c r="D67" s="25"/>
      <c r="E67" s="25"/>
      <c r="F67" s="25"/>
      <c r="G67" s="25"/>
      <c r="H67" s="25"/>
      <c r="I67" s="95"/>
      <c r="J67" s="36"/>
      <c r="K67" s="45"/>
      <c r="L67" s="46"/>
      <c r="M67" s="131"/>
      <c r="N67" s="132"/>
      <c r="O67" s="132"/>
      <c r="P67" s="132"/>
      <c r="Q67" s="132"/>
      <c r="R67" s="132"/>
      <c r="S67" s="132"/>
    </row>
    <row r="68" spans="1:19" ht="15" customHeight="1">
      <c r="A68" s="49"/>
      <c r="B68" s="50"/>
      <c r="C68" s="51"/>
      <c r="D68" s="51"/>
      <c r="E68" s="51"/>
      <c r="F68" s="51"/>
      <c r="G68" s="51"/>
      <c r="H68" s="51"/>
      <c r="I68" s="96"/>
      <c r="J68" s="36"/>
      <c r="K68" s="336" t="s">
        <v>99</v>
      </c>
      <c r="L68" s="337"/>
      <c r="M68" s="64">
        <f>SUM(M69)</f>
        <v>7995</v>
      </c>
      <c r="N68" s="64">
        <f>SUM(N69)</f>
        <v>1388</v>
      </c>
      <c r="O68" s="64" t="s">
        <v>258</v>
      </c>
      <c r="P68" s="64">
        <f>SUM(P69)</f>
        <v>1140</v>
      </c>
      <c r="Q68" s="64">
        <f>SUM(Q69)</f>
        <v>248</v>
      </c>
      <c r="R68" s="64" t="s">
        <v>137</v>
      </c>
      <c r="S68" s="64" t="s">
        <v>137</v>
      </c>
    </row>
    <row r="69" spans="1:19" ht="15" customHeight="1">
      <c r="A69" s="36" t="s">
        <v>241</v>
      </c>
      <c r="J69" s="36"/>
      <c r="K69" s="52"/>
      <c r="L69" s="53" t="s">
        <v>100</v>
      </c>
      <c r="M69" s="174">
        <v>7995</v>
      </c>
      <c r="N69" s="175">
        <f t="shared" si="0"/>
        <v>1388</v>
      </c>
      <c r="O69" s="176" t="s">
        <v>256</v>
      </c>
      <c r="P69" s="177">
        <v>1140</v>
      </c>
      <c r="Q69" s="177">
        <v>248</v>
      </c>
      <c r="R69" s="178" t="s">
        <v>256</v>
      </c>
      <c r="S69" s="178" t="s">
        <v>256</v>
      </c>
    </row>
    <row r="70" ht="15" customHeight="1">
      <c r="K70" s="15" t="s">
        <v>255</v>
      </c>
    </row>
  </sheetData>
  <sheetProtection/>
  <mergeCells count="38">
    <mergeCell ref="K48:L48"/>
    <mergeCell ref="K54:L54"/>
    <mergeCell ref="K16:L16"/>
    <mergeCell ref="K17:L17"/>
    <mergeCell ref="K18:L18"/>
    <mergeCell ref="K19:L19"/>
    <mergeCell ref="K62:L62"/>
    <mergeCell ref="K68:L68"/>
    <mergeCell ref="K22:L22"/>
    <mergeCell ref="K25:L25"/>
    <mergeCell ref="K31:L31"/>
    <mergeCell ref="K41:L41"/>
    <mergeCell ref="K9:L9"/>
    <mergeCell ref="K10:L10"/>
    <mergeCell ref="K11:L11"/>
    <mergeCell ref="K13:L13"/>
    <mergeCell ref="K14:L14"/>
    <mergeCell ref="K15:L15"/>
    <mergeCell ref="R4:S4"/>
    <mergeCell ref="M5:M6"/>
    <mergeCell ref="P5:P6"/>
    <mergeCell ref="Q5:Q6"/>
    <mergeCell ref="K20:L20"/>
    <mergeCell ref="K21:L21"/>
    <mergeCell ref="K7:L7"/>
    <mergeCell ref="K8:L8"/>
    <mergeCell ref="N5:N6"/>
    <mergeCell ref="O5:O6"/>
    <mergeCell ref="I4:I6"/>
    <mergeCell ref="B4:B6"/>
    <mergeCell ref="A4:A6"/>
    <mergeCell ref="C4:H5"/>
    <mergeCell ref="A2:I2"/>
    <mergeCell ref="K2:S2"/>
    <mergeCell ref="K4:L6"/>
    <mergeCell ref="M4:Q4"/>
    <mergeCell ref="R5:R6"/>
    <mergeCell ref="S5:S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2013-06-07T02:19:07Z</cp:lastPrinted>
  <dcterms:created xsi:type="dcterms:W3CDTF">1998-02-13T08:27:49Z</dcterms:created>
  <dcterms:modified xsi:type="dcterms:W3CDTF">2013-06-07T02:21:38Z</dcterms:modified>
  <cp:category/>
  <cp:version/>
  <cp:contentType/>
  <cp:contentStatus/>
</cp:coreProperties>
</file>