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61" windowWidth="15435" windowHeight="4950" tabRatio="660" activeTab="6"/>
  </bookViews>
  <sheets>
    <sheet name="１１０" sheetId="1" r:id="rId1"/>
    <sheet name="１１２" sheetId="2" r:id="rId2"/>
    <sheet name="１１４" sheetId="3" r:id="rId3"/>
    <sheet name="１１６" sheetId="4" r:id="rId4"/>
    <sheet name="１１８" sheetId="5" r:id="rId5"/>
    <sheet name="１２０" sheetId="6" r:id="rId6"/>
    <sheet name="１２２" sheetId="7" r:id="rId7"/>
  </sheets>
  <definedNames>
    <definedName name="_xlnm.Print_Area" localSheetId="0">'１１０'!$A$1:$AQ$65</definedName>
    <definedName name="_xlnm.Print_Area" localSheetId="1">'１１２'!$A$1:$AA$51</definedName>
  </definedNames>
  <calcPr fullCalcOnLoad="1"/>
</workbook>
</file>

<file path=xl/sharedStrings.xml><?xml version="1.0" encoding="utf-8"?>
<sst xmlns="http://schemas.openxmlformats.org/spreadsheetml/2006/main" count="1403" uniqueCount="534">
  <si>
    <t>航空回数</t>
  </si>
  <si>
    <t>(回)</t>
  </si>
  <si>
    <t>(人)</t>
  </si>
  <si>
    <t>／</t>
  </si>
  <si>
    <t>貨物（小包を含む）輸送</t>
  </si>
  <si>
    <t>―</t>
  </si>
  <si>
    <t>利用率 (％)</t>
  </si>
  <si>
    <t>路線名及び駅名</t>
  </si>
  <si>
    <t>計</t>
  </si>
  <si>
    <t>国の管理</t>
  </si>
  <si>
    <t>県の管理</t>
  </si>
  <si>
    <t>七尾線計</t>
  </si>
  <si>
    <t>(委)</t>
  </si>
  <si>
    <t>和倉温泉</t>
  </si>
  <si>
    <t>その他の駅</t>
  </si>
  <si>
    <t>規格改良済延長</t>
  </si>
  <si>
    <t>加賀温泉</t>
  </si>
  <si>
    <t>―</t>
  </si>
  <si>
    <t>能登中島</t>
  </si>
  <si>
    <t>加賀笠間</t>
  </si>
  <si>
    <t>能登三井</t>
  </si>
  <si>
    <t>延       長</t>
  </si>
  <si>
    <t>九十九湾小木</t>
  </si>
  <si>
    <t>その他の駅</t>
  </si>
  <si>
    <t>車道幅19.5m以上</t>
  </si>
  <si>
    <t xml:space="preserve">  〃  13.0  〃</t>
  </si>
  <si>
    <t xml:space="preserve">  〃   5.5  〃</t>
  </si>
  <si>
    <t xml:space="preserve">  〃   5.5m未満</t>
  </si>
  <si>
    <t>（２）　そ　の　他　の　鉄　道　運　輸　実　績</t>
  </si>
  <si>
    <t>車道幅 5.5m以上</t>
  </si>
  <si>
    <t xml:space="preserve">  〃   3.5　〃</t>
  </si>
  <si>
    <t xml:space="preserve">  〃   3.5m未満</t>
  </si>
  <si>
    <t>乗車人員（計）</t>
  </si>
  <si>
    <t>旅客運賃</t>
  </si>
  <si>
    <t>運輸雑収</t>
  </si>
  <si>
    <t>総延長</t>
  </si>
  <si>
    <t>重用延長</t>
  </si>
  <si>
    <t>未供用延長</t>
  </si>
  <si>
    <t>実延長</t>
  </si>
  <si>
    <t>砂利道</t>
  </si>
  <si>
    <t>道路延長</t>
  </si>
  <si>
    <t>アスファルト系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</si>
  <si>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</si>
  <si>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</si>
  <si>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</si>
  <si>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</si>
  <si>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</si>
  <si>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</si>
  <si>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</si>
  <si>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</si>
  <si>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</si>
  <si>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</si>
  <si>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</si>
  <si>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</si>
  <si>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</si>
  <si>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</si>
  <si>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</si>
  <si>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</si>
  <si>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</si>
  <si>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</si>
  <si>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</si>
  <si>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</si>
  <si>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</si>
  <si>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</si>
  <si>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</si>
  <si>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</si>
  <si>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</si>
  <si>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</si>
  <si>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</si>
  <si>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</si>
  <si>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</si>
  <si>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</si>
  <si>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</si>
  <si>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</si>
  <si>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</si>
  <si>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</si>
  <si>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</si>
  <si>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</si>
  <si>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</si>
  <si>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</si>
  <si>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</si>
  <si>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</si>
  <si>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</si>
  <si>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</si>
  <si>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</si>
  <si>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</si>
  <si>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</si>
  <si>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</si>
  <si>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</si>
  <si>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</si>
  <si>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</si>
  <si>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石川県道路整備課「道路現況調書」</t>
  </si>
  <si>
    <r>
      <t>（１）　市　　町　　村　　別　　車　　種　　別　　車　　両　　数（各年３月3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</si>
  <si>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（単位：台）</t>
  </si>
  <si>
    <t>普通車及び小型車</t>
  </si>
  <si>
    <t>自家用</t>
  </si>
  <si>
    <t>営業用</t>
  </si>
  <si>
    <t>（２）　旅　　客　　自　　動　　車　　輸　　送　　実　　績</t>
  </si>
  <si>
    <t>総トン数</t>
  </si>
  <si>
    <t>滝</t>
  </si>
  <si>
    <t>能登島町</t>
  </si>
  <si>
    <t>総トン数</t>
  </si>
  <si>
    <t>―</t>
  </si>
  <si>
    <t>（３）　乗　　合　　自　　動　　車　　輸　　送　　実　　績　</t>
  </si>
  <si>
    <t>西日本ＪＲバス路線</t>
  </si>
  <si>
    <t>旅客収入</t>
  </si>
  <si>
    <t>その他収入</t>
  </si>
  <si>
    <t>　５Ｇ／Ｔ　以上</t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</si>
  <si>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</si>
  <si>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</si>
  <si>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</si>
  <si>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</si>
  <si>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</si>
  <si>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</si>
  <si>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</si>
  <si>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</si>
  <si>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</si>
  <si>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</si>
  <si>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</si>
  <si>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t/>
  </si>
  <si>
    <t>その他化学工業品</t>
  </si>
  <si>
    <t>資料　石川県倉庫協会「普通営業倉庫・入出庫保管残高表」</t>
  </si>
  <si>
    <t>（単位：千通）</t>
  </si>
  <si>
    <t>年賀郵便物</t>
  </si>
  <si>
    <t>選挙郵便物</t>
  </si>
  <si>
    <t>共同業務</t>
  </si>
  <si>
    <t>公益法人</t>
  </si>
  <si>
    <t>（単位：千個）</t>
  </si>
  <si>
    <t>普通小包</t>
  </si>
  <si>
    <t>普通速達小包</t>
  </si>
  <si>
    <t>書留小包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</si>
  <si>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</si>
  <si>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</si>
  <si>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</si>
  <si>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</si>
  <si>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</si>
  <si>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</si>
  <si>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</si>
  <si>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</si>
  <si>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</si>
  <si>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―</t>
  </si>
  <si>
    <t>平成３年</t>
  </si>
  <si>
    <t>４</t>
  </si>
  <si>
    <t>５</t>
  </si>
  <si>
    <t>６</t>
  </si>
  <si>
    <t>７</t>
  </si>
  <si>
    <t>平成７年４月</t>
  </si>
  <si>
    <t>平成８年１月</t>
  </si>
  <si>
    <t>平成３年度</t>
  </si>
  <si>
    <t>平成３年度</t>
  </si>
  <si>
    <t>４</t>
  </si>
  <si>
    <t>雑収入</t>
  </si>
  <si>
    <t>４</t>
  </si>
  <si>
    <t>５</t>
  </si>
  <si>
    <t>平成７年１月</t>
  </si>
  <si>
    <t>平成３年度</t>
  </si>
  <si>
    <t>60　航　　　　　　空　　　　　　輸　　　　　　送　　　　　　状　　　　　　況</t>
  </si>
  <si>
    <t>個数</t>
  </si>
  <si>
    <t>個数</t>
  </si>
  <si>
    <t>…</t>
  </si>
  <si>
    <t>（１）　駅　　別　　運　　輸　　実　　績　（ＪR西日本及びのと鉄道）</t>
  </si>
  <si>
    <t>資料　西日本旅客鉄道(株)金沢支社及びのと鉄道(株)調</t>
  </si>
  <si>
    <t>乗車人員（人）</t>
  </si>
  <si>
    <t>のと鉄道関連のみ</t>
  </si>
  <si>
    <t>資料　北陸鉄道㈱調</t>
  </si>
  <si>
    <t>６２　　道　　　　　　　　路</t>
  </si>
  <si>
    <t>（１）　国　　道　　及　　び　　県　　道　（平成７年４月１日現在）</t>
  </si>
  <si>
    <t>うち自動車交通不能</t>
  </si>
  <si>
    <t>実延長内訳</t>
  </si>
  <si>
    <t>舗装道計</t>
  </si>
  <si>
    <t>セメント系</t>
  </si>
  <si>
    <t>ｱｽﾌｱﾙﾄ系　　高級</t>
  </si>
  <si>
    <r>
      <t xml:space="preserve">  〃   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簡易</t>
    </r>
  </si>
  <si>
    <t>内訳不明</t>
  </si>
  <si>
    <t>砂利道</t>
  </si>
  <si>
    <t>（規格改良済）</t>
  </si>
  <si>
    <t>（橋　梁）</t>
  </si>
  <si>
    <t>（トンネル）</t>
  </si>
  <si>
    <t>（未改良）</t>
  </si>
  <si>
    <t>資料　中部運輸局石川陸運支局調</t>
  </si>
  <si>
    <t>営業収入（千円）</t>
  </si>
  <si>
    <t>荷物収入</t>
  </si>
  <si>
    <t>注　雑収入とは主として広告収入である。</t>
  </si>
  <si>
    <t>資料　北陸鉄道㈱、小松バス㈱調</t>
  </si>
  <si>
    <t>運輸及び通信 119</t>
  </si>
  <si>
    <t>大型船舶地（千㎡）</t>
  </si>
  <si>
    <t>資料　中部運輸局七尾海運支局、石川県水産課調</t>
  </si>
  <si>
    <t>（３）　旅　 客　 船　 客 　貨 　輸 　送　 量　（平成７年）</t>
  </si>
  <si>
    <t>区分</t>
  </si>
  <si>
    <t>総数</t>
  </si>
  <si>
    <t>11～12月</t>
  </si>
  <si>
    <t>貨物（ｔ）</t>
  </si>
  <si>
    <t>資料　中部運輸局七尾海運支局「内航旅客定期航路事業運航実績報告書」</t>
  </si>
  <si>
    <t>（単位：数量　t、金額　千円）</t>
  </si>
  <si>
    <t>赤</t>
  </si>
  <si>
    <t>青</t>
  </si>
  <si>
    <t>黄</t>
  </si>
  <si>
    <t>緑</t>
  </si>
  <si>
    <t>デジタル</t>
  </si>
  <si>
    <t>（２）　国内有料発信電報通数　（各年３月３１日現在）</t>
  </si>
  <si>
    <t>　　　内　　　　　　　　　　訳</t>
  </si>
  <si>
    <t>郵便局分室</t>
  </si>
  <si>
    <t>簡易郵便局</t>
  </si>
  <si>
    <t>資料　北陸郵政局「統計年報」</t>
  </si>
  <si>
    <t>５</t>
  </si>
  <si>
    <t>６</t>
  </si>
  <si>
    <t>７</t>
  </si>
  <si>
    <t>８</t>
  </si>
  <si>
    <t>（２）　船　　　　　舶　　　　　数（平 成８年３月31日現在）</t>
  </si>
  <si>
    <t>…</t>
  </si>
  <si>
    <t>市町村別</t>
  </si>
  <si>
    <t>セメン
ト　系</t>
  </si>
  <si>
    <r>
      <t>未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改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良</t>
    </r>
  </si>
  <si>
    <t>110　運輸及び通信</t>
  </si>
  <si>
    <t>10　　　運　　　　　　　　輸　　　　　　　　及　　　　　　　　び　　　　　　　　通　　　　　　　　信</t>
  </si>
  <si>
    <t>運輸及び通信　111</t>
  </si>
  <si>
    <t>年度及び
月　　次</t>
  </si>
  <si>
    <t>旅客輸送（定期便）</t>
  </si>
  <si>
    <t>総数</t>
  </si>
  <si>
    <t>小松－東京</t>
  </si>
  <si>
    <t>小松－札幌</t>
  </si>
  <si>
    <t>小松－福岡</t>
  </si>
  <si>
    <t>小松－広島</t>
  </si>
  <si>
    <t>航空回数</t>
  </si>
  <si>
    <r>
      <t>乗</t>
    </r>
    <r>
      <rPr>
        <sz val="12"/>
        <rFont val="ＭＳ 明朝"/>
        <family val="1"/>
      </rPr>
      <t>客</t>
    </r>
  </si>
  <si>
    <r>
      <t>降</t>
    </r>
    <r>
      <rPr>
        <sz val="12"/>
        <rFont val="ＭＳ 明朝"/>
        <family val="1"/>
      </rPr>
      <t>客</t>
    </r>
  </si>
  <si>
    <t>乗客</t>
  </si>
  <si>
    <t>降客</t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</si>
  <si>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</si>
  <si>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</si>
  <si>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</si>
  <si>
    <r>
      <t xml:space="preserve">      </t>
    </r>
    <r>
      <rPr>
        <sz val="12"/>
        <rFont val="ＭＳ 明朝"/>
        <family val="1"/>
      </rPr>
      <t xml:space="preserve"> ８</t>
    </r>
  </si>
  <si>
    <r>
      <t xml:space="preserve">      </t>
    </r>
    <r>
      <rPr>
        <sz val="12"/>
        <rFont val="ＭＳ 明朝"/>
        <family val="1"/>
      </rPr>
      <t xml:space="preserve"> ９</t>
    </r>
  </si>
  <si>
    <r>
      <t xml:space="preserve">      </t>
    </r>
    <r>
      <rPr>
        <sz val="12"/>
        <rFont val="ＭＳ 明朝"/>
        <family val="1"/>
      </rPr>
      <t xml:space="preserve"> 10</t>
    </r>
  </si>
  <si>
    <r>
      <t xml:space="preserve">      </t>
    </r>
    <r>
      <rPr>
        <sz val="12"/>
        <rFont val="ＭＳ 明朝"/>
        <family val="1"/>
      </rPr>
      <t xml:space="preserve"> 11</t>
    </r>
  </si>
  <si>
    <r>
      <t xml:space="preserve">      </t>
    </r>
    <r>
      <rPr>
        <sz val="12"/>
        <rFont val="ＭＳ 明朝"/>
        <family val="1"/>
      </rPr>
      <t xml:space="preserve"> 12</t>
    </r>
  </si>
  <si>
    <r>
      <t xml:space="preserve">      </t>
    </r>
    <r>
      <rPr>
        <sz val="12"/>
        <rFont val="ＭＳ 明朝"/>
        <family val="1"/>
      </rPr>
      <t xml:space="preserve"> ２</t>
    </r>
  </si>
  <si>
    <r>
      <t xml:space="preserve">      </t>
    </r>
    <r>
      <rPr>
        <sz val="12"/>
        <rFont val="ＭＳ 明朝"/>
        <family val="1"/>
      </rPr>
      <t xml:space="preserve"> ３</t>
    </r>
  </si>
  <si>
    <t>注１　航空回数は、出発／到着を表している。</t>
  </si>
  <si>
    <t>　２　小松-ソウル便の利用率は平成６年４月分より</t>
  </si>
  <si>
    <t>資料　石川県空港企画課調</t>
  </si>
  <si>
    <t>年度及び
月    次</t>
  </si>
  <si>
    <t>旅客輸送（定期便）</t>
  </si>
  <si>
    <t>小松－仙台</t>
  </si>
  <si>
    <t>小松－那覇</t>
  </si>
  <si>
    <t>小松－新潟</t>
  </si>
  <si>
    <t>小松－鹿児島</t>
  </si>
  <si>
    <t>小松－ソウル</t>
  </si>
  <si>
    <t>発送</t>
  </si>
  <si>
    <t>到着</t>
  </si>
  <si>
    <r>
      <t>重量（K</t>
    </r>
    <r>
      <rPr>
        <sz val="12"/>
        <rFont val="ＭＳ 明朝"/>
        <family val="1"/>
      </rPr>
      <t>g）</t>
    </r>
  </si>
  <si>
    <r>
      <t>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</si>
  <si>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―</t>
  </si>
  <si>
    <t>※　平成７年２月３日より就航</t>
  </si>
  <si>
    <r>
      <t>※　平成３年６</t>
    </r>
    <r>
      <rPr>
        <sz val="12"/>
        <rFont val="ＭＳ 明朝"/>
        <family val="1"/>
      </rPr>
      <t>月１日より就航</t>
    </r>
  </si>
  <si>
    <r>
      <t>※　平成３年11月</t>
    </r>
    <r>
      <rPr>
        <sz val="12"/>
        <rFont val="ＭＳ 明朝"/>
        <family val="1"/>
      </rPr>
      <t>21日より就航（11/20初便キャンセル）</t>
    </r>
  </si>
  <si>
    <t>112　運輸及び通信</t>
  </si>
  <si>
    <t>運輸及び通信　113</t>
  </si>
  <si>
    <t>61　　鉄　　　　　　　　　道</t>
  </si>
  <si>
    <t>（単位　１日平均）</t>
  </si>
  <si>
    <t>内訳不詳理由
改札フリー
車内精算が多
いため</t>
  </si>
  <si>
    <t>４</t>
  </si>
  <si>
    <t>西日本旅客鉄道計</t>
  </si>
  <si>
    <t>北陸本線計</t>
  </si>
  <si>
    <t>大聖寺</t>
  </si>
  <si>
    <t>動橋</t>
  </si>
  <si>
    <t>粟津</t>
  </si>
  <si>
    <t>小松</t>
  </si>
  <si>
    <t>寺井</t>
  </si>
  <si>
    <t>美川</t>
  </si>
  <si>
    <t>松任</t>
  </si>
  <si>
    <t>西金沢</t>
  </si>
  <si>
    <t>金沢</t>
  </si>
  <si>
    <t>東金沢</t>
  </si>
  <si>
    <t>森本</t>
  </si>
  <si>
    <t>津幡</t>
  </si>
  <si>
    <t>その他の駅</t>
  </si>
  <si>
    <t>注　　　(委)は業務委託駅である。</t>
  </si>
  <si>
    <t>本津幡</t>
  </si>
  <si>
    <t>宇ノ気</t>
  </si>
  <si>
    <t>高松</t>
  </si>
  <si>
    <t>宝達</t>
  </si>
  <si>
    <t>羽咋</t>
  </si>
  <si>
    <t>能登部</t>
  </si>
  <si>
    <t>良川</t>
  </si>
  <si>
    <t>七尾</t>
  </si>
  <si>
    <t>のと鉄道計</t>
  </si>
  <si>
    <t>田鶴浜</t>
  </si>
  <si>
    <t>穴水</t>
  </si>
  <si>
    <t>輪島</t>
  </si>
  <si>
    <t>宇出津</t>
  </si>
  <si>
    <t>松波</t>
  </si>
  <si>
    <t>鵜飼</t>
  </si>
  <si>
    <t>珠洲</t>
  </si>
  <si>
    <t>注　　１．石川総線及び浅野川線である。</t>
  </si>
  <si>
    <t>　　　２．運輸雑収とは広告料、荷物運搬料を含む。</t>
  </si>
  <si>
    <t>注　　四捨五入の関係で合計が合わない場合がある。</t>
  </si>
  <si>
    <t>資料　石川県道路整備課「道路現況調書」</t>
  </si>
  <si>
    <t>定期</t>
  </si>
  <si>
    <t>定期外</t>
  </si>
  <si>
    <t>運賃総額</t>
  </si>
  <si>
    <t>項目</t>
  </si>
  <si>
    <t>（単位　人員千人、金額千円）</t>
  </si>
  <si>
    <t>（単位　km、箇所数）</t>
  </si>
  <si>
    <t>項目　</t>
  </si>
  <si>
    <t>一般国道</t>
  </si>
  <si>
    <t>県道</t>
  </si>
  <si>
    <t>主要</t>
  </si>
  <si>
    <t>一般</t>
  </si>
  <si>
    <t>総延長</t>
  </si>
  <si>
    <t>重用延長</t>
  </si>
  <si>
    <t>実延長</t>
  </si>
  <si>
    <t>未改良延長</t>
  </si>
  <si>
    <t>道路延長</t>
  </si>
  <si>
    <t>個数</t>
  </si>
  <si>
    <t>延長</t>
  </si>
  <si>
    <t>114　運輸及び通信</t>
  </si>
  <si>
    <t>運輸及び通信　115</t>
  </si>
  <si>
    <r>
      <t>(</t>
    </r>
    <r>
      <rPr>
        <sz val="12"/>
        <rFont val="ＭＳ 明朝"/>
        <family val="1"/>
      </rPr>
      <t xml:space="preserve">2)     </t>
    </r>
    <r>
      <rPr>
        <sz val="12"/>
        <rFont val="ＭＳ 明朝"/>
        <family val="1"/>
      </rPr>
      <t>市　　　　町　　　　村　　　　道　（平成７年４月１日現在）</t>
    </r>
  </si>
  <si>
    <r>
      <t>（単位　k</t>
    </r>
    <r>
      <rPr>
        <sz val="12"/>
        <rFont val="ＭＳ 明朝"/>
        <family val="1"/>
      </rPr>
      <t>m、箇所数</t>
    </r>
    <r>
      <rPr>
        <sz val="12"/>
        <rFont val="ＭＳ 明朝"/>
        <family val="1"/>
      </rPr>
      <t>）</t>
    </r>
  </si>
  <si>
    <t>改　良　済
未改良内訳</t>
  </si>
  <si>
    <r>
      <t>規格
改良済
延</t>
    </r>
    <r>
      <rPr>
        <sz val="12"/>
        <rFont val="ＭＳ 明朝"/>
        <family val="1"/>
      </rPr>
      <t>長</t>
    </r>
  </si>
  <si>
    <t>未改良
延長</t>
  </si>
  <si>
    <t>種類別延長</t>
  </si>
  <si>
    <t>橋梁</t>
  </si>
  <si>
    <t>トンネル</t>
  </si>
  <si>
    <t>延長</t>
  </si>
  <si>
    <t>個数</t>
  </si>
  <si>
    <t>規格改良済</t>
  </si>
  <si>
    <t>幅員別内訳</t>
  </si>
  <si>
    <r>
      <t>車　道
19.5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m
以　上</t>
    </r>
  </si>
  <si>
    <r>
      <t>車　道
13.0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m
以　上</t>
    </r>
  </si>
  <si>
    <r>
      <t>車　道
5.5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m
以　上</t>
    </r>
  </si>
  <si>
    <t>車　道
5.5　m
未　満</t>
  </si>
  <si>
    <t>車　道
5.5　m
以　上</t>
  </si>
  <si>
    <t>車　道
3.5　m
以　上</t>
  </si>
  <si>
    <t>車　道
3.5　m
未　満</t>
  </si>
  <si>
    <r>
      <t>うち自
動車交
通</t>
    </r>
    <r>
      <rPr>
        <sz val="12"/>
        <rFont val="ＭＳ 明朝"/>
        <family val="1"/>
      </rPr>
      <t>不</t>
    </r>
    <r>
      <rPr>
        <sz val="12"/>
        <rFont val="ＭＳ 明朝"/>
        <family val="1"/>
      </rPr>
      <t>能</t>
    </r>
  </si>
  <si>
    <t>路面別内訳</t>
  </si>
  <si>
    <t>舗装道</t>
  </si>
  <si>
    <t>高級</t>
  </si>
  <si>
    <t>簡易</t>
  </si>
  <si>
    <t>総数</t>
  </si>
  <si>
    <t>注　四捨五入の関係で計が合わない場合がある。</t>
  </si>
  <si>
    <t>116　運輸及び通信</t>
  </si>
  <si>
    <t>運輸及び通信　117</t>
  </si>
  <si>
    <t>63　　自　　　　　　　　　動　　　　　　　　　車</t>
  </si>
  <si>
    <t>年次及び
市町村別</t>
  </si>
  <si>
    <t>貨物車</t>
  </si>
  <si>
    <t>普通車</t>
  </si>
  <si>
    <t>小型車</t>
  </si>
  <si>
    <t>被けん
引　車</t>
  </si>
  <si>
    <t>軽自
動車</t>
  </si>
  <si>
    <t>乗合車</t>
  </si>
  <si>
    <t>乗用車</t>
  </si>
  <si>
    <t xml:space="preserve">特種用途車及び特殊車 </t>
  </si>
  <si>
    <t>二輪</t>
  </si>
  <si>
    <t>特種用途車</t>
  </si>
  <si>
    <t>大　型
特殊車</t>
  </si>
  <si>
    <t>軽　自
特殊車</t>
  </si>
  <si>
    <t>小型二輪
車及び軽
二 輪 車</t>
  </si>
  <si>
    <t>平成４年度</t>
  </si>
  <si>
    <t>注　郡計には町村別不明（合計281台）を含む。</t>
  </si>
  <si>
    <t>118　運輸及び通信</t>
  </si>
  <si>
    <t>年度</t>
  </si>
  <si>
    <r>
      <t>一般</t>
    </r>
    <r>
      <rPr>
        <sz val="12"/>
        <rFont val="ＭＳ 明朝"/>
        <family val="1"/>
      </rPr>
      <t>貸切旅客自動車（観光バス）</t>
    </r>
  </si>
  <si>
    <t>年度末実在車両数</t>
  </si>
  <si>
    <t>輸送人員（人）</t>
  </si>
  <si>
    <t>一般貸切旅客自動車（ハイヤ、タクシー）</t>
  </si>
  <si>
    <r>
      <t>年度及</t>
    </r>
    <r>
      <rPr>
        <sz val="12"/>
        <rFont val="ＭＳ 明朝"/>
        <family val="1"/>
      </rPr>
      <t>び営業所別</t>
    </r>
  </si>
  <si>
    <t>総走行粁</t>
  </si>
  <si>
    <t>年度末現在営業粁</t>
  </si>
  <si>
    <r>
      <t>旅客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>送人</t>
    </r>
    <r>
      <rPr>
        <sz val="12"/>
        <rFont val="ＭＳ 明朝"/>
        <family val="1"/>
      </rPr>
      <t>員</t>
    </r>
  </si>
  <si>
    <r>
      <t>輸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>入</t>
    </r>
  </si>
  <si>
    <t>総額</t>
  </si>
  <si>
    <t>西日本JRバス金沢営業所</t>
  </si>
  <si>
    <t>西日本JRバス穴水営業所</t>
  </si>
  <si>
    <t>資料　西日本ＪＲバス（株）金沢支店調</t>
  </si>
  <si>
    <t>年度および
路　線　別</t>
  </si>
  <si>
    <t>その他の私鉄バス路線</t>
  </si>
  <si>
    <t>年度末現
在営業粁</t>
  </si>
  <si>
    <t>旅　　 　客
輸送人員</t>
  </si>
  <si>
    <t>総額</t>
  </si>
  <si>
    <t>北陸鉄道</t>
  </si>
  <si>
    <t>小松バス</t>
  </si>
  <si>
    <t>64　　港　　　湾　　　及　　　び　　　船　　　舶</t>
  </si>
  <si>
    <t>（１）　　　　港　湾　及　び　入　港　船　舶　（平成７年）</t>
  </si>
  <si>
    <t>　本表の入港船舶は、平成７年の事実につき調査集計したもので、積載貨物の有無にかかわらず、総トン数５トン以上のものにつき調査
したものである。</t>
  </si>
  <si>
    <t>港湾名</t>
  </si>
  <si>
    <t>種類</t>
  </si>
  <si>
    <t>所属地</t>
  </si>
  <si>
    <t xml:space="preserve">総数  </t>
  </si>
  <si>
    <t>隻数</t>
  </si>
  <si>
    <t>七尾</t>
  </si>
  <si>
    <t>金沢</t>
  </si>
  <si>
    <t>塩屋</t>
  </si>
  <si>
    <t>福浦</t>
  </si>
  <si>
    <t>輪島</t>
  </si>
  <si>
    <t>飯田</t>
  </si>
  <si>
    <t>小木</t>
  </si>
  <si>
    <t>宇出津</t>
  </si>
  <si>
    <t>穴水</t>
  </si>
  <si>
    <t>和倉</t>
  </si>
  <si>
    <t>半浦</t>
  </si>
  <si>
    <t>県内合計</t>
  </si>
  <si>
    <t>重要港湾</t>
  </si>
  <si>
    <t>地方港湾</t>
  </si>
  <si>
    <r>
      <t>地方</t>
    </r>
    <r>
      <rPr>
        <sz val="12"/>
        <rFont val="ＭＳ 明朝"/>
        <family val="1"/>
      </rPr>
      <t>港</t>
    </r>
    <r>
      <rPr>
        <sz val="12"/>
        <rFont val="ＭＳ 明朝"/>
        <family val="1"/>
      </rPr>
      <t>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(避難港)</t>
    </r>
  </si>
  <si>
    <r>
      <t>七尾</t>
    </r>
    <r>
      <rPr>
        <sz val="12"/>
        <rFont val="ＭＳ 明朝"/>
        <family val="1"/>
      </rPr>
      <t>市</t>
    </r>
  </si>
  <si>
    <r>
      <t>金沢</t>
    </r>
    <r>
      <rPr>
        <sz val="12"/>
        <rFont val="ＭＳ 明朝"/>
        <family val="1"/>
      </rPr>
      <t>市</t>
    </r>
  </si>
  <si>
    <r>
      <t>加賀</t>
    </r>
    <r>
      <rPr>
        <sz val="12"/>
        <rFont val="ＭＳ 明朝"/>
        <family val="1"/>
      </rPr>
      <t>市</t>
    </r>
  </si>
  <si>
    <r>
      <t>羽咋</t>
    </r>
    <r>
      <rPr>
        <sz val="12"/>
        <rFont val="ＭＳ 明朝"/>
        <family val="1"/>
      </rPr>
      <t>市</t>
    </r>
  </si>
  <si>
    <r>
      <t>富来</t>
    </r>
    <r>
      <rPr>
        <sz val="12"/>
        <rFont val="ＭＳ 明朝"/>
        <family val="1"/>
      </rPr>
      <t>町</t>
    </r>
  </si>
  <si>
    <r>
      <t>輪島</t>
    </r>
    <r>
      <rPr>
        <sz val="12"/>
        <rFont val="ＭＳ 明朝"/>
        <family val="1"/>
      </rPr>
      <t>市</t>
    </r>
  </si>
  <si>
    <r>
      <t>珠洲</t>
    </r>
    <r>
      <rPr>
        <sz val="12"/>
        <rFont val="ＭＳ 明朝"/>
        <family val="1"/>
      </rPr>
      <t>市</t>
    </r>
  </si>
  <si>
    <r>
      <t>内浦</t>
    </r>
    <r>
      <rPr>
        <sz val="12"/>
        <rFont val="ＭＳ 明朝"/>
        <family val="1"/>
      </rPr>
      <t>町</t>
    </r>
  </si>
  <si>
    <r>
      <t>能都</t>
    </r>
    <r>
      <rPr>
        <sz val="12"/>
        <rFont val="ＭＳ 明朝"/>
        <family val="1"/>
      </rPr>
      <t>町</t>
    </r>
  </si>
  <si>
    <r>
      <t>穴水</t>
    </r>
    <r>
      <rPr>
        <sz val="12"/>
        <rFont val="ＭＳ 明朝"/>
        <family val="1"/>
      </rPr>
      <t>町</t>
    </r>
  </si>
  <si>
    <t>港湾名</t>
  </si>
  <si>
    <t>七尾</t>
  </si>
  <si>
    <t>金沢</t>
  </si>
  <si>
    <t>塩屋</t>
  </si>
  <si>
    <t>福浦</t>
  </si>
  <si>
    <t>輪島</t>
  </si>
  <si>
    <t>飯田</t>
  </si>
  <si>
    <t>小木</t>
  </si>
  <si>
    <t>宇出津</t>
  </si>
  <si>
    <t>穴水</t>
  </si>
  <si>
    <t>和倉</t>
  </si>
  <si>
    <t>半浦</t>
  </si>
  <si>
    <t>県内合計</t>
  </si>
  <si>
    <t>外航商船</t>
  </si>
  <si>
    <t>隻数</t>
  </si>
  <si>
    <t>内航商船</t>
  </si>
  <si>
    <t>漁船</t>
  </si>
  <si>
    <t>その他</t>
  </si>
  <si>
    <t>資料　石川県港湾課「港湾統計年報」</t>
  </si>
  <si>
    <t>区分</t>
  </si>
  <si>
    <t>汽船</t>
  </si>
  <si>
    <t>帆船</t>
  </si>
  <si>
    <t>総数</t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</si>
  <si>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Ｇ／Ｔ　以上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</si>
  <si>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Ｇ／Ｔ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未満</t>
    </r>
  </si>
  <si>
    <t>鋼船</t>
  </si>
  <si>
    <t>木船</t>
  </si>
  <si>
    <t>注　　Ｇ／Ｔとは船舶用語で総トン数（Ｇross tonnage）のことである。</t>
  </si>
  <si>
    <t>１～２月</t>
  </si>
  <si>
    <t>３～４月</t>
  </si>
  <si>
    <t>５～６月</t>
  </si>
  <si>
    <t>７～８月</t>
  </si>
  <si>
    <t>９～10月</t>
  </si>
  <si>
    <t>旅客（人）</t>
  </si>
  <si>
    <t>注　　 総数の（　）内には不定期航路事業を含む。</t>
  </si>
  <si>
    <t>120　運輸及び通信</t>
  </si>
  <si>
    <t>運輸及び通信　121</t>
  </si>
  <si>
    <t>65　　普　通　営　業　倉　庫　使　用　状　況</t>
  </si>
  <si>
    <t>年次及び
月　　次</t>
  </si>
  <si>
    <t>入庫高</t>
  </si>
  <si>
    <t>数量</t>
  </si>
  <si>
    <t>金額</t>
  </si>
  <si>
    <t>出庫高</t>
  </si>
  <si>
    <t>在庫高総数</t>
  </si>
  <si>
    <t>農水産品</t>
  </si>
  <si>
    <t>金属</t>
  </si>
  <si>
    <t>金属製品機械</t>
  </si>
  <si>
    <t xml:space="preserve"> 　　 ４</t>
  </si>
  <si>
    <t xml:space="preserve"> 　　 ５</t>
  </si>
  <si>
    <t xml:space="preserve"> 　　 ６</t>
  </si>
  <si>
    <t xml:space="preserve"> 　　 ７</t>
  </si>
  <si>
    <t>雑品</t>
  </si>
  <si>
    <t>雑工業品</t>
  </si>
  <si>
    <t>食料工業品</t>
  </si>
  <si>
    <t>繊維工業品</t>
  </si>
  <si>
    <t>紙パルプ</t>
  </si>
  <si>
    <t>窯業品</t>
  </si>
  <si>
    <t>122　運輸及び通信</t>
  </si>
  <si>
    <t>運輸及び通信　123</t>
  </si>
  <si>
    <t>66　　　電　　　報　　　電　　　話　　</t>
  </si>
  <si>
    <r>
      <t>（１）　　　加入電話数及び公衆電話数（各年３月3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</si>
  <si>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年度別</t>
  </si>
  <si>
    <t>一般加入電話数</t>
  </si>
  <si>
    <t>公衆電話数</t>
  </si>
  <si>
    <t>事務</t>
  </si>
  <si>
    <t>住宅</t>
  </si>
  <si>
    <t>ビル電話</t>
  </si>
  <si>
    <t>資料　日本電信電（株）北陸支社調</t>
  </si>
  <si>
    <t>総数</t>
  </si>
  <si>
    <t>直営局</t>
  </si>
  <si>
    <t>委託機関</t>
  </si>
  <si>
    <t>郵便局</t>
  </si>
  <si>
    <t>67　　有　　　　線　　　　放　　　　送</t>
  </si>
  <si>
    <t>（１）　　　　　　有線放送電話設備設置状況（各年３月31日現在）</t>
  </si>
  <si>
    <t>設備数</t>
  </si>
  <si>
    <t>端末設備数</t>
  </si>
  <si>
    <t>単独業務</t>
  </si>
  <si>
    <t>地　　方
公共団体</t>
  </si>
  <si>
    <t>農　　林
漁業団体</t>
  </si>
  <si>
    <t>個人</t>
  </si>
  <si>
    <t>総数</t>
  </si>
  <si>
    <t>通話及び
放送受信</t>
  </si>
  <si>
    <t>放送受信
の　　み</t>
  </si>
  <si>
    <t>北陸電気通信監理局「年度末報告調査資料」</t>
  </si>
  <si>
    <t>（２）　　　　　有線放送設備設置状況（各年３月31日現在）</t>
  </si>
  <si>
    <t>有線ラジオ</t>
  </si>
  <si>
    <t>有線テレビ</t>
  </si>
  <si>
    <t>施設数</t>
  </si>
  <si>
    <t>68　　郵　　　　　　　　　　便</t>
  </si>
  <si>
    <t>（１）　　　　　施　　　　　設　　　　　数（各年３月31日現在）</t>
  </si>
  <si>
    <t>普通局</t>
  </si>
  <si>
    <t>集配</t>
  </si>
  <si>
    <t>特定局</t>
  </si>
  <si>
    <t>無集配</t>
  </si>
  <si>
    <t>（２）　　　　　普　通　常　郵　便　物　数</t>
  </si>
  <si>
    <t>第１種</t>
  </si>
  <si>
    <t>定型</t>
  </si>
  <si>
    <t>定型外</t>
  </si>
  <si>
    <t>第２種</t>
  </si>
  <si>
    <t>第３種</t>
  </si>
  <si>
    <t>第４種</t>
  </si>
  <si>
    <t>（３）　　　　　特　殊　常　郵　便　物　数</t>
  </si>
  <si>
    <t>特殊通常郵便物</t>
  </si>
  <si>
    <t>普通速達</t>
  </si>
  <si>
    <t>書留（含書留速達）</t>
  </si>
  <si>
    <t>（４）　　　小　　包　　便　　物　　物　　数　</t>
  </si>
  <si>
    <t>年度別</t>
  </si>
  <si>
    <t>…</t>
  </si>
  <si>
    <t>―</t>
  </si>
  <si>
    <t>４　年　度</t>
  </si>
  <si>
    <t>５　年　度</t>
  </si>
  <si>
    <t>６　年　度</t>
  </si>
  <si>
    <t>７　年　度</t>
  </si>
  <si>
    <t>―</t>
  </si>
  <si>
    <t>―</t>
  </si>
  <si>
    <t xml:space="preserve">     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</si>
</sst>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0.0;[Red]0.0"/>
    <numFmt numFmtId="194" formatCode="#,##0;[Red]#,##0"/>
    <numFmt numFmtId="195" formatCode="#,##0.0_);\(#,##0.0\)"/>
    <numFmt numFmtId="196" formatCode="#,##0_);\(#,##0\)"/>
    <numFmt numFmtId="197" formatCode="#,##0.0;[Red]\-#,##0.0\ "/>
    <numFmt numFmtId="198" formatCode="0;&quot;△ &quot;0"/>
    <numFmt numFmtId="199" formatCode="0.0;&quot;△ &quot;0.0"/>
    <numFmt numFmtId="200" formatCode="#,##0;&quot;△ &quot;#,##0"/>
    <numFmt numFmtId="201" formatCode="#,##0;&quot;▲ &quot;#,##0"/>
    <numFmt numFmtId="202" formatCode="0;&quot;▲ &quot;0"/>
    <numFmt numFmtId="203" formatCode="#,##0.0;&quot;▲ &quot;#,##0.0"/>
    <numFmt numFmtId="204" formatCode="#,##0.00_ ;[Red]\-#,##0.00\ "/>
    <numFmt numFmtId="205" formatCode="#,##0.00;&quot;△ &quot;#,##0.00"/>
    <numFmt numFmtId="206" formatCode="#,##0.00_);[Red]\(#,##0.00\)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8" fontId="0" fillId="0" borderId="0" xfId="48" applyFont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182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8" fontId="14" fillId="0" borderId="0" xfId="48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178" fontId="0" fillId="0" borderId="23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7" fontId="17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horizontal="right" vertical="center"/>
      <protection/>
    </xf>
    <xf numFmtId="37" fontId="19" fillId="0" borderId="0" xfId="0" applyNumberFormat="1" applyFont="1" applyBorder="1" applyAlignment="1" applyProtection="1">
      <alignment horizontal="right" vertical="center"/>
      <protection/>
    </xf>
    <xf numFmtId="185" fontId="1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8" fontId="17" fillId="0" borderId="17" xfId="0" applyNumberFormat="1" applyFont="1" applyFill="1" applyBorder="1" applyAlignment="1">
      <alignment vertical="center"/>
    </xf>
    <xf numFmtId="38" fontId="19" fillId="0" borderId="17" xfId="0" applyNumberFormat="1" applyFont="1" applyFill="1" applyBorder="1" applyAlignment="1">
      <alignment vertical="center"/>
    </xf>
    <xf numFmtId="38" fontId="17" fillId="0" borderId="0" xfId="0" applyNumberFormat="1" applyFont="1" applyFill="1" applyBorder="1" applyAlignment="1">
      <alignment vertical="center"/>
    </xf>
    <xf numFmtId="38" fontId="19" fillId="0" borderId="0" xfId="0" applyNumberFormat="1" applyFont="1" applyFill="1" applyBorder="1" applyAlignment="1">
      <alignment vertical="center"/>
    </xf>
    <xf numFmtId="38" fontId="20" fillId="0" borderId="17" xfId="0" applyNumberFormat="1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7" fontId="20" fillId="0" borderId="0" xfId="0" applyNumberFormat="1" applyFont="1" applyFill="1" applyBorder="1" applyAlignment="1">
      <alignment horizontal="right" vertical="center"/>
    </xf>
    <xf numFmtId="38" fontId="20" fillId="0" borderId="18" xfId="0" applyNumberFormat="1" applyFont="1" applyFill="1" applyBorder="1" applyAlignment="1">
      <alignment horizontal="right" vertical="center"/>
    </xf>
    <xf numFmtId="37" fontId="20" fillId="0" borderId="0" xfId="0" applyNumberFormat="1" applyFont="1" applyFill="1" applyBorder="1" applyAlignment="1" applyProtection="1">
      <alignment vertical="center"/>
      <protection/>
    </xf>
    <xf numFmtId="37" fontId="20" fillId="0" borderId="18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78" fontId="17" fillId="0" borderId="0" xfId="48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38" fontId="17" fillId="0" borderId="23" xfId="0" applyNumberFormat="1" applyFont="1" applyFill="1" applyBorder="1" applyAlignment="1">
      <alignment vertical="center"/>
    </xf>
    <xf numFmtId="38" fontId="17" fillId="0" borderId="17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distributed" vertical="center"/>
    </xf>
    <xf numFmtId="177" fontId="18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8" fontId="18" fillId="0" borderId="0" xfId="48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12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8" fontId="17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0" xfId="0" applyNumberFormat="1" applyFont="1" applyFill="1" applyBorder="1" applyAlignment="1" applyProtection="1">
      <alignment horizontal="right" vertical="center"/>
      <protection/>
    </xf>
    <xf numFmtId="191" fontId="17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31" xfId="0" applyFont="1" applyFill="1" applyBorder="1" applyAlignment="1" applyProtection="1">
      <alignment horizontal="right" vertical="center"/>
      <protection/>
    </xf>
    <xf numFmtId="178" fontId="19" fillId="0" borderId="0" xfId="0" applyNumberFormat="1" applyFont="1" applyFill="1" applyBorder="1" applyAlignment="1">
      <alignment horizontal="right" vertical="center"/>
    </xf>
    <xf numFmtId="193" fontId="18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8" fontId="20" fillId="0" borderId="17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distributed" vertical="top"/>
    </xf>
    <xf numFmtId="0" fontId="0" fillId="0" borderId="0" xfId="0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0" fillId="0" borderId="0" xfId="0" applyFont="1" applyFill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34" xfId="0" applyBorder="1" applyAlignment="1">
      <alignment horizontal="center" vertical="top"/>
    </xf>
    <xf numFmtId="38" fontId="0" fillId="0" borderId="0" xfId="48" applyFont="1" applyAlignment="1">
      <alignment/>
    </xf>
    <xf numFmtId="0" fontId="0" fillId="0" borderId="35" xfId="0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4" xfId="0" applyFont="1" applyFill="1" applyBorder="1" applyAlignment="1">
      <alignment vertical="center"/>
    </xf>
    <xf numFmtId="183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185" fontId="0" fillId="0" borderId="3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 applyProtection="1">
      <alignment vertical="center"/>
      <protection/>
    </xf>
    <xf numFmtId="185" fontId="0" fillId="0" borderId="15" xfId="0" applyNumberFormat="1" applyFont="1" applyBorder="1" applyAlignment="1" applyProtection="1">
      <alignment horizontal="right" vertical="center"/>
      <protection/>
    </xf>
    <xf numFmtId="37" fontId="0" fillId="0" borderId="34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>
      <alignment/>
    </xf>
    <xf numFmtId="37" fontId="0" fillId="0" borderId="0" xfId="0" applyNumberFormat="1" applyFont="1" applyBorder="1" applyAlignment="1" applyProtection="1">
      <alignment horizontal="centerContinuous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0" fillId="0" borderId="34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48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8" fontId="0" fillId="0" borderId="34" xfId="48" applyNumberFormat="1" applyFont="1" applyFill="1" applyBorder="1" applyAlignment="1">
      <alignment horizontal="right" vertical="center"/>
    </xf>
    <xf numFmtId="178" fontId="0" fillId="0" borderId="32" xfId="48" applyNumberFormat="1" applyFont="1" applyFill="1" applyBorder="1" applyAlignment="1">
      <alignment horizontal="right" vertical="center"/>
    </xf>
    <xf numFmtId="37" fontId="0" fillId="0" borderId="3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34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Alignment="1">
      <alignment vertical="top"/>
    </xf>
    <xf numFmtId="194" fontId="0" fillId="0" borderId="0" xfId="0" applyNumberFormat="1" applyFont="1" applyFill="1" applyBorder="1" applyAlignment="1" applyProtection="1">
      <alignment horizontal="center" vertical="center"/>
      <protection/>
    </xf>
    <xf numFmtId="194" fontId="0" fillId="0" borderId="22" xfId="0" applyNumberFormat="1" applyFont="1" applyFill="1" applyBorder="1" applyAlignment="1" applyProtection="1">
      <alignment horizontal="centerContinuous" vertical="center"/>
      <protection/>
    </xf>
    <xf numFmtId="194" fontId="18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Alignment="1">
      <alignment vertical="center"/>
    </xf>
    <xf numFmtId="194" fontId="18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4" xfId="48" applyFont="1" applyFill="1" applyBorder="1" applyAlignment="1" applyProtection="1">
      <alignment vertical="center"/>
      <protection/>
    </xf>
    <xf numFmtId="38" fontId="0" fillId="0" borderId="34" xfId="48" applyFont="1" applyFill="1" applyBorder="1" applyAlignment="1" applyProtection="1">
      <alignment horizontal="right" vertical="center"/>
      <protection/>
    </xf>
    <xf numFmtId="38" fontId="0" fillId="0" borderId="28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3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14" fillId="0" borderId="31" xfId="48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 applyProtection="1">
      <alignment vertical="center"/>
      <protection/>
    </xf>
    <xf numFmtId="178" fontId="0" fillId="0" borderId="28" xfId="0" applyNumberFormat="1" applyFont="1" applyFill="1" applyBorder="1" applyAlignment="1" applyProtection="1">
      <alignment vertical="center"/>
      <protection/>
    </xf>
    <xf numFmtId="178" fontId="0" fillId="0" borderId="32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177" fontId="0" fillId="0" borderId="28" xfId="0" applyNumberFormat="1" applyFont="1" applyFill="1" applyBorder="1" applyAlignment="1" applyProtection="1">
      <alignment vertical="center"/>
      <protection/>
    </xf>
    <xf numFmtId="177" fontId="0" fillId="0" borderId="32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horizontal="right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30" xfId="48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8" fillId="0" borderId="3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14" fillId="0" borderId="34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78" fontId="0" fillId="0" borderId="36" xfId="48" applyNumberFormat="1" applyFont="1" applyFill="1" applyBorder="1" applyAlignment="1">
      <alignment horizontal="right" vertical="center"/>
    </xf>
    <xf numFmtId="0" fontId="14" fillId="0" borderId="38" xfId="0" applyFont="1" applyBorder="1" applyAlignment="1">
      <alignment vertical="center"/>
    </xf>
    <xf numFmtId="0" fontId="0" fillId="0" borderId="34" xfId="0" applyFont="1" applyFill="1" applyBorder="1" applyAlignment="1">
      <alignment horizontal="distributed" vertical="distributed"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0" fontId="0" fillId="0" borderId="38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198" fontId="0" fillId="0" borderId="14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14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Border="1" applyAlignment="1" applyProtection="1">
      <alignment horizontal="center" vertical="center"/>
      <protection/>
    </xf>
    <xf numFmtId="199" fontId="0" fillId="0" borderId="0" xfId="0" applyNumberFormat="1" applyFont="1" applyBorder="1" applyAlignment="1" applyProtection="1">
      <alignment vertical="center"/>
      <protection/>
    </xf>
    <xf numFmtId="199" fontId="0" fillId="0" borderId="34" xfId="0" applyNumberFormat="1" applyFont="1" applyBorder="1" applyAlignment="1" applyProtection="1">
      <alignment vertical="center"/>
      <protection/>
    </xf>
    <xf numFmtId="199" fontId="0" fillId="0" borderId="14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Border="1" applyAlignment="1" applyProtection="1">
      <alignment horizontal="right" vertical="center"/>
      <protection/>
    </xf>
    <xf numFmtId="200" fontId="0" fillId="0" borderId="1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horizontal="right" vertical="center"/>
      <protection/>
    </xf>
    <xf numFmtId="199" fontId="0" fillId="0" borderId="0" xfId="0" applyNumberFormat="1" applyBorder="1" applyAlignment="1" applyProtection="1">
      <alignment horizontal="right" vertical="center"/>
      <protection/>
    </xf>
    <xf numFmtId="199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14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distributed"/>
    </xf>
    <xf numFmtId="0" fontId="16" fillId="0" borderId="0" xfId="0" applyFont="1" applyFill="1" applyBorder="1" applyAlignment="1">
      <alignment vertical="center"/>
    </xf>
    <xf numFmtId="0" fontId="0" fillId="0" borderId="40" xfId="0" applyBorder="1" applyAlignment="1">
      <alignment horizontal="distributed" vertical="center"/>
    </xf>
    <xf numFmtId="38" fontId="18" fillId="0" borderId="0" xfId="0" applyNumberFormat="1" applyFont="1" applyBorder="1" applyAlignment="1">
      <alignment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16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38" fontId="18" fillId="0" borderId="0" xfId="48" applyFont="1" applyFill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200" fontId="0" fillId="0" borderId="28" xfId="0" applyNumberFormat="1" applyFont="1" applyFill="1" applyBorder="1" applyAlignment="1">
      <alignment horizontal="right" vertical="center"/>
    </xf>
    <xf numFmtId="200" fontId="0" fillId="0" borderId="14" xfId="0" applyNumberFormat="1" applyFont="1" applyFill="1" applyBorder="1" applyAlignment="1">
      <alignment horizontal="right" vertical="center"/>
    </xf>
    <xf numFmtId="200" fontId="0" fillId="0" borderId="32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17" xfId="0" applyNumberFormat="1" applyFont="1" applyFill="1" applyBorder="1" applyAlignment="1">
      <alignment horizontal="right" vertical="center"/>
    </xf>
    <xf numFmtId="200" fontId="14" fillId="0" borderId="31" xfId="0" applyNumberFormat="1" applyFont="1" applyFill="1" applyBorder="1" applyAlignment="1">
      <alignment horizontal="right" vertical="center"/>
    </xf>
    <xf numFmtId="200" fontId="14" fillId="0" borderId="34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distributed" vertical="center"/>
    </xf>
    <xf numFmtId="0" fontId="18" fillId="0" borderId="38" xfId="0" applyFont="1" applyFill="1" applyBorder="1" applyAlignment="1">
      <alignment horizontal="distributed" vertical="center"/>
    </xf>
    <xf numFmtId="205" fontId="0" fillId="0" borderId="15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>
      <alignment horizontal="center" vertical="center"/>
    </xf>
    <xf numFmtId="205" fontId="0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distributed" vertical="center"/>
      <protection/>
    </xf>
    <xf numFmtId="196" fontId="16" fillId="0" borderId="28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Border="1" applyAlignment="1" applyProtection="1" quotePrefix="1">
      <alignment horizontal="left" vertical="center"/>
      <protection/>
    </xf>
    <xf numFmtId="0" fontId="18" fillId="0" borderId="12" xfId="0" applyFont="1" applyBorder="1" applyAlignment="1" applyProtection="1" quotePrefix="1">
      <alignment horizontal="left" vertical="center"/>
      <protection/>
    </xf>
    <xf numFmtId="37" fontId="18" fillId="0" borderId="34" xfId="0" applyNumberFormat="1" applyFont="1" applyFill="1" applyBorder="1" applyAlignment="1" applyProtection="1">
      <alignment vertical="center"/>
      <protection/>
    </xf>
    <xf numFmtId="37" fontId="18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91" fontId="18" fillId="0" borderId="34" xfId="0" applyNumberFormat="1" applyFont="1" applyFill="1" applyBorder="1" applyAlignment="1" applyProtection="1">
      <alignment horizontal="right" vertical="center"/>
      <protection/>
    </xf>
    <xf numFmtId="191" fontId="21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18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" fontId="18" fillId="0" borderId="34" xfId="0" applyNumberFormat="1" applyFont="1" applyFill="1" applyBorder="1" applyAlignment="1">
      <alignment horizontal="right" vertical="center"/>
    </xf>
    <xf numFmtId="200" fontId="0" fillId="0" borderId="14" xfId="0" applyNumberFormat="1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200" fontId="18" fillId="0" borderId="34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2" xfId="0" applyBorder="1" applyAlignment="1" applyProtection="1" quotePrefix="1">
      <alignment horizontal="distributed" vertical="center"/>
      <protection/>
    </xf>
    <xf numFmtId="0" fontId="18" fillId="0" borderId="12" xfId="0" applyFont="1" applyBorder="1" applyAlignment="1" applyProtection="1" quotePrefix="1">
      <alignment horizontal="distributed" vertical="center"/>
      <protection/>
    </xf>
    <xf numFmtId="199" fontId="18" fillId="0" borderId="0" xfId="0" applyNumberFormat="1" applyFont="1" applyFill="1" applyBorder="1" applyAlignment="1" applyProtection="1">
      <alignment vertical="center"/>
      <protection/>
    </xf>
    <xf numFmtId="199" fontId="18" fillId="0" borderId="0" xfId="0" applyNumberFormat="1" applyFont="1" applyFill="1" applyBorder="1" applyAlignment="1" applyProtection="1">
      <alignment horizontal="right" vertical="center"/>
      <protection/>
    </xf>
    <xf numFmtId="203" fontId="0" fillId="0" borderId="32" xfId="48" applyNumberFormat="1" applyFont="1" applyFill="1" applyBorder="1" applyAlignment="1">
      <alignment horizontal="right" vertical="center"/>
    </xf>
    <xf numFmtId="177" fontId="18" fillId="0" borderId="14" xfId="0" applyNumberFormat="1" applyFont="1" applyFill="1" applyBorder="1" applyAlignment="1" applyProtection="1">
      <alignment vertical="center"/>
      <protection/>
    </xf>
    <xf numFmtId="177" fontId="18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left"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199" fontId="0" fillId="0" borderId="34" xfId="0" applyNumberFormat="1" applyFont="1" applyFill="1" applyBorder="1" applyAlignment="1" applyProtection="1">
      <alignment vertical="center"/>
      <protection/>
    </xf>
    <xf numFmtId="199" fontId="0" fillId="0" borderId="34" xfId="0" applyNumberFormat="1" applyFont="1" applyFill="1" applyBorder="1" applyAlignment="1" applyProtection="1">
      <alignment horizontal="right" vertical="center"/>
      <protection/>
    </xf>
    <xf numFmtId="198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185" fontId="0" fillId="0" borderId="34" xfId="0" applyNumberFormat="1" applyFont="1" applyFill="1" applyBorder="1" applyAlignment="1" applyProtection="1">
      <alignment vertical="center"/>
      <protection/>
    </xf>
    <xf numFmtId="183" fontId="0" fillId="0" borderId="34" xfId="0" applyNumberFormat="1" applyFont="1" applyFill="1" applyBorder="1" applyAlignment="1" applyProtection="1">
      <alignment vertical="center"/>
      <protection/>
    </xf>
    <xf numFmtId="200" fontId="0" fillId="0" borderId="34" xfId="0" applyNumberFormat="1" applyFont="1" applyFill="1" applyBorder="1" applyAlignment="1" applyProtection="1">
      <alignment vertical="center"/>
      <protection/>
    </xf>
    <xf numFmtId="200" fontId="0" fillId="0" borderId="15" xfId="0" applyNumberFormat="1" applyFont="1" applyFill="1" applyBorder="1" applyAlignment="1" applyProtection="1">
      <alignment vertical="center"/>
      <protection/>
    </xf>
    <xf numFmtId="198" fontId="18" fillId="0" borderId="0" xfId="0" applyNumberFormat="1" applyFont="1" applyFill="1" applyBorder="1" applyAlignment="1" applyProtection="1">
      <alignment horizontal="right" vertical="center"/>
      <protection/>
    </xf>
    <xf numFmtId="200" fontId="18" fillId="0" borderId="0" xfId="0" applyNumberFormat="1" applyFont="1" applyFill="1" applyBorder="1" applyAlignment="1" applyProtection="1">
      <alignment vertical="center"/>
      <protection/>
    </xf>
    <xf numFmtId="200" fontId="0" fillId="0" borderId="14" xfId="0" applyNumberFormat="1" applyFont="1" applyFill="1" applyBorder="1" applyAlignment="1" applyProtection="1">
      <alignment horizontal="left" vertical="center"/>
      <protection/>
    </xf>
    <xf numFmtId="200" fontId="18" fillId="0" borderId="0" xfId="0" applyNumberFormat="1" applyFont="1" applyFill="1" applyBorder="1" applyAlignment="1" applyProtection="1">
      <alignment horizontal="left" vertical="center"/>
      <protection/>
    </xf>
    <xf numFmtId="200" fontId="0" fillId="0" borderId="34" xfId="0" applyNumberFormat="1" applyFont="1" applyFill="1" applyBorder="1" applyAlignment="1" applyProtection="1">
      <alignment horizontal="left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top"/>
    </xf>
    <xf numFmtId="201" fontId="0" fillId="0" borderId="32" xfId="48" applyNumberFormat="1" applyFont="1" applyFill="1" applyBorder="1" applyAlignment="1">
      <alignment horizontal="right" vertical="center"/>
    </xf>
    <xf numFmtId="202" fontId="0" fillId="0" borderId="0" xfId="48" applyNumberFormat="1" applyFont="1" applyFill="1" applyBorder="1" applyAlignment="1">
      <alignment horizontal="right" vertical="center"/>
    </xf>
    <xf numFmtId="200" fontId="0" fillId="0" borderId="0" xfId="48" applyNumberFormat="1" applyFont="1" applyFill="1" applyBorder="1" applyAlignment="1">
      <alignment horizontal="right" vertical="center"/>
    </xf>
    <xf numFmtId="203" fontId="0" fillId="0" borderId="0" xfId="48" applyNumberFormat="1" applyFont="1" applyFill="1" applyBorder="1" applyAlignment="1">
      <alignment horizontal="right" vertical="center"/>
    </xf>
    <xf numFmtId="200" fontId="0" fillId="0" borderId="32" xfId="48" applyNumberFormat="1" applyFont="1" applyFill="1" applyBorder="1" applyAlignment="1">
      <alignment horizontal="right" vertical="center"/>
    </xf>
    <xf numFmtId="178" fontId="0" fillId="0" borderId="32" xfId="0" applyNumberFormat="1" applyFont="1" applyFill="1" applyBorder="1" applyAlignment="1">
      <alignment vertical="center"/>
    </xf>
    <xf numFmtId="38" fontId="18" fillId="0" borderId="0" xfId="0" applyNumberFormat="1" applyFont="1" applyFill="1" applyAlignment="1">
      <alignment vertical="center"/>
    </xf>
    <xf numFmtId="38" fontId="18" fillId="0" borderId="0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194" fontId="0" fillId="0" borderId="0" xfId="0" applyNumberFormat="1" applyFont="1" applyFill="1" applyBorder="1" applyAlignment="1" applyProtection="1">
      <alignment horizontal="center"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94" fontId="0" fillId="0" borderId="34" xfId="0" applyNumberFormat="1" applyFont="1" applyFill="1" applyBorder="1" applyAlignment="1" applyProtection="1">
      <alignment vertical="center"/>
      <protection/>
    </xf>
    <xf numFmtId="193" fontId="0" fillId="0" borderId="3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94" fontId="18" fillId="0" borderId="14" xfId="0" applyNumberFormat="1" applyFont="1" applyFill="1" applyBorder="1" applyAlignment="1" applyProtection="1">
      <alignment vertical="center"/>
      <protection/>
    </xf>
    <xf numFmtId="178" fontId="18" fillId="0" borderId="17" xfId="48" applyNumberFormat="1" applyFont="1" applyFill="1" applyBorder="1" applyAlignment="1" applyProtection="1">
      <alignment horizontal="center" vertical="center"/>
      <protection/>
    </xf>
    <xf numFmtId="194" fontId="18" fillId="0" borderId="0" xfId="0" applyNumberFormat="1" applyFont="1" applyFill="1" applyBorder="1" applyAlignment="1" applyProtection="1">
      <alignment horizontal="center" vertical="center"/>
      <protection/>
    </xf>
    <xf numFmtId="193" fontId="18" fillId="0" borderId="0" xfId="0" applyNumberFormat="1" applyFont="1" applyFill="1" applyBorder="1" applyAlignment="1" applyProtection="1">
      <alignment horizontal="center" vertical="center"/>
      <protection/>
    </xf>
    <xf numFmtId="177" fontId="1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38" fontId="18" fillId="0" borderId="17" xfId="48" applyFont="1" applyFill="1" applyBorder="1" applyAlignment="1" applyProtection="1">
      <alignment vertical="center"/>
      <protection/>
    </xf>
    <xf numFmtId="38" fontId="18" fillId="0" borderId="0" xfId="48" applyFont="1" applyFill="1" applyBorder="1" applyAlignment="1" applyProtection="1">
      <alignment horizontal="center" vertical="center"/>
      <protection/>
    </xf>
    <xf numFmtId="178" fontId="0" fillId="0" borderId="17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 applyProtection="1">
      <alignment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8" fontId="18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7" fontId="18" fillId="0" borderId="0" xfId="0" applyNumberFormat="1" applyFont="1" applyFill="1" applyBorder="1" applyAlignment="1" applyProtection="1">
      <alignment vertical="center"/>
      <protection/>
    </xf>
    <xf numFmtId="38" fontId="0" fillId="0" borderId="35" xfId="48" applyFont="1" applyFill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205" fontId="0" fillId="0" borderId="0" xfId="0" applyNumberFormat="1" applyFont="1" applyFill="1" applyBorder="1" applyAlignment="1">
      <alignment vertical="center"/>
    </xf>
    <xf numFmtId="37" fontId="0" fillId="0" borderId="36" xfId="0" applyNumberFormat="1" applyFont="1" applyFill="1" applyBorder="1" applyAlignment="1">
      <alignment vertical="center"/>
    </xf>
    <xf numFmtId="205" fontId="0" fillId="0" borderId="34" xfId="0" applyNumberFormat="1" applyFont="1" applyFill="1" applyBorder="1" applyAlignment="1">
      <alignment vertical="center"/>
    </xf>
    <xf numFmtId="38" fontId="18" fillId="0" borderId="14" xfId="48" applyNumberFormat="1" applyFont="1" applyFill="1" applyBorder="1" applyAlignment="1">
      <alignment vertical="center"/>
    </xf>
    <xf numFmtId="205" fontId="18" fillId="0" borderId="14" xfId="48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3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7" fontId="18" fillId="0" borderId="3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18" fillId="0" borderId="34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18" fillId="0" borderId="31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18" fillId="0" borderId="31" xfId="0" applyNumberFormat="1" applyFont="1" applyFill="1" applyBorder="1" applyAlignment="1" applyProtection="1">
      <alignment horizontal="right" vertical="center"/>
      <protection/>
    </xf>
    <xf numFmtId="38" fontId="18" fillId="0" borderId="31" xfId="48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38" xfId="0" applyFont="1" applyBorder="1" applyAlignment="1" applyProtection="1">
      <alignment horizontal="distributed" vertical="center"/>
      <protection/>
    </xf>
    <xf numFmtId="37" fontId="0" fillId="0" borderId="0" xfId="48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horizontal="distributed" vertical="center"/>
      <protection/>
    </xf>
    <xf numFmtId="0" fontId="0" fillId="0" borderId="40" xfId="0" applyFont="1" applyBorder="1" applyAlignment="1" applyProtection="1">
      <alignment horizontal="distributed" vertical="center"/>
      <protection/>
    </xf>
    <xf numFmtId="0" fontId="0" fillId="0" borderId="50" xfId="0" applyFont="1" applyBorder="1" applyAlignment="1" applyProtection="1">
      <alignment horizontal="distributed" vertical="center"/>
      <protection/>
    </xf>
    <xf numFmtId="37" fontId="0" fillId="0" borderId="34" xfId="0" applyNumberFormat="1" applyFont="1" applyBorder="1" applyAlignment="1" applyProtection="1">
      <alignment horizontal="right" vertical="center"/>
      <protection/>
    </xf>
    <xf numFmtId="37" fontId="0" fillId="0" borderId="34" xfId="48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41" xfId="0" applyFont="1" applyBorder="1" applyAlignment="1" applyProtection="1">
      <alignment horizontal="distributed" vertical="center"/>
      <protection/>
    </xf>
    <xf numFmtId="0" fontId="0" fillId="0" borderId="40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38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201" fontId="18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5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distributed" vertical="center"/>
    </xf>
    <xf numFmtId="0" fontId="0" fillId="0" borderId="41" xfId="0" applyFill="1" applyBorder="1" applyAlignment="1" quotePrefix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34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0" xfId="0" applyFont="1" applyFill="1" applyAlignment="1">
      <alignment horizontal="distributed" vertical="distributed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53" xfId="0" applyFill="1" applyBorder="1" applyAlignment="1" quotePrefix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Fill="1" applyBorder="1" applyAlignment="1" quotePrefix="1">
      <alignment horizontal="center" vertical="center"/>
    </xf>
    <xf numFmtId="0" fontId="0" fillId="0" borderId="56" xfId="0" applyBorder="1" applyAlignment="1">
      <alignment vertical="center"/>
    </xf>
    <xf numFmtId="0" fontId="18" fillId="0" borderId="55" xfId="0" applyFont="1" applyFill="1" applyBorder="1" applyAlignment="1" quotePrefix="1">
      <alignment horizontal="center" vertical="center"/>
    </xf>
    <xf numFmtId="0" fontId="18" fillId="0" borderId="57" xfId="0" applyFont="1" applyBorder="1" applyAlignment="1">
      <alignment vertical="center"/>
    </xf>
    <xf numFmtId="0" fontId="18" fillId="0" borderId="19" xfId="0" applyFont="1" applyFill="1" applyBorder="1" applyAlignment="1">
      <alignment horizontal="distributed" vertical="center"/>
    </xf>
    <xf numFmtId="0" fontId="18" fillId="0" borderId="0" xfId="0" applyFont="1" applyBorder="1" applyAlignment="1" applyProtection="1" quotePrefix="1">
      <alignment horizontal="center" vertical="center"/>
      <protection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0" fillId="0" borderId="12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4" xfId="0" applyBorder="1" applyAlignment="1">
      <alignment horizontal="distributed"/>
    </xf>
    <xf numFmtId="0" fontId="0" fillId="0" borderId="38" xfId="0" applyBorder="1" applyAlignment="1">
      <alignment horizontal="distributed"/>
    </xf>
    <xf numFmtId="0" fontId="18" fillId="0" borderId="63" xfId="0" applyFont="1" applyFill="1" applyBorder="1" applyAlignment="1">
      <alignment horizontal="distributed" vertical="center"/>
    </xf>
    <xf numFmtId="0" fontId="18" fillId="0" borderId="30" xfId="0" applyFont="1" applyFill="1" applyBorder="1" applyAlignment="1">
      <alignment horizontal="distributed" vertical="center"/>
    </xf>
    <xf numFmtId="0" fontId="18" fillId="0" borderId="64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 wrapText="1"/>
    </xf>
    <xf numFmtId="0" fontId="0" fillId="0" borderId="65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1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18" fillId="0" borderId="3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194" fontId="0" fillId="0" borderId="28" xfId="0" applyNumberFormat="1" applyFont="1" applyFill="1" applyBorder="1" applyAlignment="1" applyProtection="1">
      <alignment horizontal="distributed" vertical="center"/>
      <protection/>
    </xf>
    <xf numFmtId="194" fontId="0" fillId="0" borderId="17" xfId="0" applyNumberFormat="1" applyFont="1" applyFill="1" applyBorder="1" applyAlignment="1" applyProtection="1">
      <alignment horizontal="distributed" vertical="center"/>
      <protection/>
    </xf>
    <xf numFmtId="194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38" xfId="0" applyBorder="1" applyAlignment="1">
      <alignment horizontal="distributed"/>
    </xf>
    <xf numFmtId="0" fontId="14" fillId="0" borderId="0" xfId="0" applyFont="1" applyBorder="1" applyAlignment="1" applyProtection="1" quotePrefix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5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 wrapText="1"/>
    </xf>
    <xf numFmtId="0" fontId="0" fillId="0" borderId="71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38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72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distributed" vertical="center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18</xdr:row>
      <xdr:rowOff>66675</xdr:rowOff>
    </xdr:from>
    <xdr:to>
      <xdr:col>13</xdr:col>
      <xdr:colOff>381000</xdr:colOff>
      <xdr:row>19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0077450" y="4505325"/>
          <a:ext cx="476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76200</xdr:rowOff>
    </xdr:from>
    <xdr:to>
      <xdr:col>13</xdr:col>
      <xdr:colOff>400050</xdr:colOff>
      <xdr:row>29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10001250" y="5010150"/>
          <a:ext cx="142875" cy="23812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9"/>
  <sheetViews>
    <sheetView zoomScaleSheetLayoutView="70" zoomScalePageLayoutView="0" workbookViewId="0" topLeftCell="A1">
      <selection activeCell="B1" sqref="B1"/>
    </sheetView>
  </sheetViews>
  <sheetFormatPr defaultColWidth="10.59765625" defaultRowHeight="15"/>
  <cols>
    <col min="1" max="1" width="15" style="10" customWidth="1"/>
    <col min="2" max="2" width="10" style="10" customWidth="1"/>
    <col min="3" max="3" width="2.8984375" style="10" customWidth="1"/>
    <col min="4" max="4" width="6.69921875" style="10" customWidth="1"/>
    <col min="5" max="6" width="11.59765625" style="276" customWidth="1"/>
    <col min="7" max="7" width="9" style="10" customWidth="1"/>
    <col min="8" max="9" width="6.8984375" style="10" customWidth="1"/>
    <col min="10" max="10" width="2.8984375" style="10" customWidth="1"/>
    <col min="11" max="11" width="6.8984375" style="10" customWidth="1"/>
    <col min="12" max="13" width="11.59765625" style="276" customWidth="1"/>
    <col min="14" max="15" width="6.8984375" style="10" customWidth="1"/>
    <col min="16" max="16" width="4.8984375" style="10" customWidth="1"/>
    <col min="17" max="17" width="2.8984375" style="10" customWidth="1"/>
    <col min="18" max="18" width="4.8984375" style="10" customWidth="1"/>
    <col min="19" max="19" width="8.5" style="276" customWidth="1"/>
    <col min="20" max="20" width="8.69921875" style="276" customWidth="1"/>
    <col min="21" max="21" width="7" style="10" customWidth="1"/>
    <col min="22" max="23" width="6.69921875" style="10" customWidth="1"/>
    <col min="24" max="24" width="2.8984375" style="10" customWidth="1"/>
    <col min="25" max="25" width="6.69921875" style="10" customWidth="1"/>
    <col min="26" max="26" width="8.19921875" style="276" customWidth="1"/>
    <col min="27" max="27" width="8.5" style="276" customWidth="1"/>
    <col min="28" max="28" width="6.8984375" style="10" customWidth="1"/>
    <col min="29" max="29" width="6.69921875" style="10" customWidth="1"/>
    <col min="30" max="30" width="4.8984375" style="10" customWidth="1"/>
    <col min="31" max="31" width="2.8984375" style="10" customWidth="1"/>
    <col min="32" max="32" width="4.8984375" style="10" customWidth="1"/>
    <col min="33" max="33" width="8.19921875" style="276" customWidth="1"/>
    <col min="34" max="34" width="9.5" style="276" customWidth="1"/>
    <col min="35" max="35" width="7" style="10" customWidth="1"/>
    <col min="36" max="36" width="6.8984375" style="10" customWidth="1"/>
    <col min="37" max="37" width="4.8984375" style="10" customWidth="1"/>
    <col min="38" max="38" width="3.8984375" style="10" customWidth="1"/>
    <col min="39" max="39" width="4.8984375" style="10" customWidth="1"/>
    <col min="40" max="40" width="8.3984375" style="10" customWidth="1"/>
    <col min="41" max="41" width="8.59765625" style="10" customWidth="1"/>
    <col min="42" max="42" width="6.69921875" style="10" customWidth="1"/>
    <col min="43" max="43" width="6.8984375" style="10" customWidth="1"/>
    <col min="44" max="44" width="4.8984375" style="10" customWidth="1"/>
    <col min="45" max="45" width="2.8984375" style="10" customWidth="1"/>
    <col min="46" max="46" width="4.8984375" style="10" customWidth="1"/>
    <col min="47" max="47" width="12.19921875" style="10" customWidth="1"/>
    <col min="48" max="48" width="8.59765625" style="10" customWidth="1"/>
    <col min="49" max="49" width="6.69921875" style="10" customWidth="1"/>
    <col min="50" max="50" width="12.09765625" style="10" customWidth="1"/>
    <col min="51" max="52" width="11.09765625" style="10" customWidth="1"/>
    <col min="53" max="53" width="10.59765625" style="10" customWidth="1"/>
    <col min="54" max="54" width="13.19921875" style="10" bestFit="1" customWidth="1"/>
    <col min="55" max="16384" width="10.59765625" style="10" customWidth="1"/>
  </cols>
  <sheetData>
    <row r="1" spans="1:51" s="2" customFormat="1" ht="19.5" customHeight="1">
      <c r="A1" s="484" t="s">
        <v>213</v>
      </c>
      <c r="E1" s="271"/>
      <c r="F1" s="279"/>
      <c r="L1" s="279"/>
      <c r="M1" s="279"/>
      <c r="S1" s="279"/>
      <c r="T1" s="279"/>
      <c r="Z1" s="279"/>
      <c r="AA1" s="279"/>
      <c r="AG1" s="279"/>
      <c r="AH1" s="279"/>
      <c r="AQ1" s="43" t="s">
        <v>215</v>
      </c>
      <c r="AX1" s="3"/>
      <c r="AY1" s="16"/>
    </row>
    <row r="2" spans="1:52" s="4" customFormat="1" ht="24.75" customHeight="1">
      <c r="A2" s="864" t="s">
        <v>214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3"/>
      <c r="AZ2" s="33"/>
    </row>
    <row r="3" spans="1:52" s="5" customFormat="1" ht="19.5" customHeight="1">
      <c r="A3" s="613" t="s">
        <v>156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"/>
      <c r="AZ3" s="35"/>
    </row>
    <row r="4" spans="1:44" s="5" customFormat="1" ht="18" customHeight="1" thickBot="1">
      <c r="A4" s="6"/>
      <c r="B4" s="7"/>
      <c r="C4" s="7"/>
      <c r="D4" s="7"/>
      <c r="E4" s="272"/>
      <c r="F4" s="272"/>
      <c r="G4" s="7"/>
      <c r="H4" s="7"/>
      <c r="I4" s="7"/>
      <c r="J4" s="7"/>
      <c r="K4" s="7"/>
      <c r="L4" s="272"/>
      <c r="M4" s="272"/>
      <c r="N4" s="7"/>
      <c r="O4" s="7"/>
      <c r="P4" s="7"/>
      <c r="Q4" s="7"/>
      <c r="R4" s="7"/>
      <c r="S4" s="272"/>
      <c r="T4" s="272"/>
      <c r="U4" s="7"/>
      <c r="V4" s="7"/>
      <c r="W4" s="7"/>
      <c r="X4" s="7"/>
      <c r="Y4" s="7"/>
      <c r="Z4" s="272"/>
      <c r="AA4" s="272"/>
      <c r="AB4" s="7"/>
      <c r="AC4" s="7"/>
      <c r="AD4" s="7"/>
      <c r="AE4" s="7"/>
      <c r="AF4" s="7"/>
      <c r="AG4" s="272"/>
      <c r="AH4" s="272"/>
      <c r="AI4" s="7"/>
      <c r="AJ4" s="7"/>
      <c r="AR4" s="1"/>
    </row>
    <row r="5" spans="1:51" s="5" customFormat="1" ht="24.75" customHeight="1">
      <c r="A5" s="579" t="s">
        <v>216</v>
      </c>
      <c r="B5" s="584" t="s">
        <v>217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34"/>
      <c r="AL5" s="34"/>
      <c r="AM5" s="34"/>
      <c r="AN5" s="34"/>
      <c r="AO5" s="34"/>
      <c r="AP5" s="34"/>
      <c r="AQ5" s="34"/>
      <c r="AR5" s="223"/>
      <c r="AS5" s="223"/>
      <c r="AT5" s="223"/>
      <c r="AU5" s="223"/>
      <c r="AV5" s="223"/>
      <c r="AW5" s="223"/>
      <c r="AX5" s="223"/>
      <c r="AY5" s="224"/>
    </row>
    <row r="6" spans="1:51" s="5" customFormat="1" ht="24.75" customHeight="1">
      <c r="A6" s="580"/>
      <c r="B6" s="570" t="s">
        <v>218</v>
      </c>
      <c r="C6" s="582"/>
      <c r="D6" s="582"/>
      <c r="E6" s="582"/>
      <c r="F6" s="582"/>
      <c r="G6" s="582"/>
      <c r="H6" s="583"/>
      <c r="I6" s="570" t="s">
        <v>219</v>
      </c>
      <c r="J6" s="571"/>
      <c r="K6" s="571"/>
      <c r="L6" s="571"/>
      <c r="M6" s="571"/>
      <c r="N6" s="571"/>
      <c r="O6" s="571"/>
      <c r="P6" s="571" t="s">
        <v>220</v>
      </c>
      <c r="Q6" s="571"/>
      <c r="R6" s="571"/>
      <c r="S6" s="571"/>
      <c r="T6" s="571"/>
      <c r="U6" s="571"/>
      <c r="V6" s="572"/>
      <c r="W6" s="570" t="s">
        <v>221</v>
      </c>
      <c r="X6" s="571"/>
      <c r="Y6" s="571"/>
      <c r="Z6" s="571"/>
      <c r="AA6" s="571"/>
      <c r="AB6" s="571"/>
      <c r="AC6" s="572"/>
      <c r="AD6" s="570" t="s">
        <v>222</v>
      </c>
      <c r="AE6" s="571"/>
      <c r="AF6" s="571"/>
      <c r="AG6" s="571"/>
      <c r="AH6" s="571"/>
      <c r="AI6" s="571"/>
      <c r="AJ6" s="571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</row>
    <row r="7" spans="1:51" s="5" customFormat="1" ht="24.75" customHeight="1">
      <c r="A7" s="580"/>
      <c r="B7" s="586" t="s">
        <v>223</v>
      </c>
      <c r="C7" s="587"/>
      <c r="D7" s="588"/>
      <c r="E7" s="359" t="s">
        <v>224</v>
      </c>
      <c r="F7" s="360" t="s">
        <v>225</v>
      </c>
      <c r="G7" s="554" t="s">
        <v>6</v>
      </c>
      <c r="H7" s="556"/>
      <c r="I7" s="586" t="s">
        <v>223</v>
      </c>
      <c r="J7" s="587"/>
      <c r="K7" s="588"/>
      <c r="L7" s="359" t="s">
        <v>224</v>
      </c>
      <c r="M7" s="360" t="s">
        <v>225</v>
      </c>
      <c r="N7" s="554" t="s">
        <v>6</v>
      </c>
      <c r="O7" s="555"/>
      <c r="P7" s="587" t="s">
        <v>223</v>
      </c>
      <c r="Q7" s="587"/>
      <c r="R7" s="588"/>
      <c r="S7" s="359" t="s">
        <v>224</v>
      </c>
      <c r="T7" s="360" t="s">
        <v>225</v>
      </c>
      <c r="U7" s="554" t="s">
        <v>6</v>
      </c>
      <c r="V7" s="556"/>
      <c r="W7" s="573" t="s">
        <v>223</v>
      </c>
      <c r="X7" s="574"/>
      <c r="Y7" s="575"/>
      <c r="Z7" s="357" t="s">
        <v>224</v>
      </c>
      <c r="AA7" s="358" t="s">
        <v>225</v>
      </c>
      <c r="AB7" s="554" t="s">
        <v>6</v>
      </c>
      <c r="AC7" s="556"/>
      <c r="AD7" s="573" t="s">
        <v>223</v>
      </c>
      <c r="AE7" s="574"/>
      <c r="AF7" s="575"/>
      <c r="AG7" s="357" t="s">
        <v>224</v>
      </c>
      <c r="AH7" s="358" t="s">
        <v>225</v>
      </c>
      <c r="AI7" s="554" t="s">
        <v>6</v>
      </c>
      <c r="AJ7" s="555"/>
      <c r="AK7" s="8"/>
      <c r="AL7" s="8"/>
      <c r="AM7" s="8"/>
      <c r="AN7" s="8"/>
      <c r="AO7" s="8"/>
      <c r="AP7" s="153"/>
      <c r="AQ7" s="153"/>
      <c r="AR7" s="8"/>
      <c r="AS7" s="8"/>
      <c r="AT7" s="8"/>
      <c r="AU7" s="8"/>
      <c r="AV7" s="8"/>
      <c r="AW7" s="153"/>
      <c r="AX7" s="153"/>
      <c r="AY7" s="224"/>
    </row>
    <row r="8" spans="1:51" s="5" customFormat="1" ht="24.75" customHeight="1">
      <c r="A8" s="581"/>
      <c r="B8" s="576" t="s">
        <v>1</v>
      </c>
      <c r="C8" s="577"/>
      <c r="D8" s="578"/>
      <c r="E8" s="273" t="s">
        <v>2</v>
      </c>
      <c r="F8" s="280" t="s">
        <v>2</v>
      </c>
      <c r="G8" s="9" t="s">
        <v>226</v>
      </c>
      <c r="H8" s="9" t="s">
        <v>227</v>
      </c>
      <c r="I8" s="576" t="s">
        <v>1</v>
      </c>
      <c r="J8" s="577"/>
      <c r="K8" s="578"/>
      <c r="L8" s="273" t="s">
        <v>2</v>
      </c>
      <c r="M8" s="280" t="s">
        <v>2</v>
      </c>
      <c r="N8" s="9" t="s">
        <v>226</v>
      </c>
      <c r="O8" s="18" t="s">
        <v>227</v>
      </c>
      <c r="P8" s="589" t="s">
        <v>1</v>
      </c>
      <c r="Q8" s="577"/>
      <c r="R8" s="578"/>
      <c r="S8" s="273" t="s">
        <v>2</v>
      </c>
      <c r="T8" s="280" t="s">
        <v>2</v>
      </c>
      <c r="U8" s="9" t="s">
        <v>226</v>
      </c>
      <c r="V8" s="9" t="s">
        <v>227</v>
      </c>
      <c r="W8" s="576" t="s">
        <v>1</v>
      </c>
      <c r="X8" s="577"/>
      <c r="Y8" s="578"/>
      <c r="Z8" s="273" t="s">
        <v>2</v>
      </c>
      <c r="AA8" s="280" t="s">
        <v>2</v>
      </c>
      <c r="AB8" s="9" t="s">
        <v>226</v>
      </c>
      <c r="AC8" s="9" t="s">
        <v>227</v>
      </c>
      <c r="AD8" s="576" t="s">
        <v>1</v>
      </c>
      <c r="AE8" s="577"/>
      <c r="AF8" s="578"/>
      <c r="AG8" s="273" t="s">
        <v>2</v>
      </c>
      <c r="AH8" s="280" t="s">
        <v>2</v>
      </c>
      <c r="AI8" s="9" t="s">
        <v>226</v>
      </c>
      <c r="AJ8" s="18" t="s">
        <v>227</v>
      </c>
      <c r="AK8" s="153"/>
      <c r="AL8" s="223"/>
      <c r="AM8" s="223"/>
      <c r="AN8" s="153"/>
      <c r="AO8" s="153"/>
      <c r="AP8" s="153"/>
      <c r="AQ8" s="153"/>
      <c r="AR8" s="153"/>
      <c r="AS8" s="223"/>
      <c r="AT8" s="223"/>
      <c r="AU8" s="153"/>
      <c r="AV8" s="153"/>
      <c r="AW8" s="153"/>
      <c r="AX8" s="153"/>
      <c r="AY8" s="224"/>
    </row>
    <row r="9" spans="1:51" s="5" customFormat="1" ht="24.75" customHeight="1">
      <c r="A9" s="361" t="s">
        <v>148</v>
      </c>
      <c r="B9" s="256">
        <f>SUM(I9,P9,W9,AD9,B45,I45,P45,W45)</f>
        <v>3907</v>
      </c>
      <c r="C9" s="256" t="s">
        <v>3</v>
      </c>
      <c r="D9" s="256">
        <f aca="true" t="shared" si="0" ref="D9:F11">SUM(K9,R9,Y9,AF9,D45,K45,R45,Y45)</f>
        <v>3911</v>
      </c>
      <c r="E9" s="256">
        <f t="shared" si="0"/>
        <v>894114</v>
      </c>
      <c r="F9" s="256">
        <f t="shared" si="0"/>
        <v>910830</v>
      </c>
      <c r="G9" s="368">
        <v>73</v>
      </c>
      <c r="H9" s="373">
        <v>74.4</v>
      </c>
      <c r="I9" s="366">
        <v>2180</v>
      </c>
      <c r="J9" s="253" t="s">
        <v>3</v>
      </c>
      <c r="K9" s="253">
        <v>2185</v>
      </c>
      <c r="L9" s="253">
        <v>706753</v>
      </c>
      <c r="M9" s="253">
        <v>720510</v>
      </c>
      <c r="N9" s="368">
        <v>75.8</v>
      </c>
      <c r="O9" s="368">
        <v>76.5</v>
      </c>
      <c r="P9" s="253">
        <v>364</v>
      </c>
      <c r="Q9" s="253" t="s">
        <v>3</v>
      </c>
      <c r="R9" s="253">
        <v>363</v>
      </c>
      <c r="S9" s="253">
        <v>69181</v>
      </c>
      <c r="T9" s="253">
        <v>70298</v>
      </c>
      <c r="U9" s="252">
        <v>69.8</v>
      </c>
      <c r="V9" s="368">
        <v>70.8</v>
      </c>
      <c r="W9" s="376">
        <v>630</v>
      </c>
      <c r="X9" s="376" t="s">
        <v>3</v>
      </c>
      <c r="Y9" s="478">
        <v>631</v>
      </c>
      <c r="Z9" s="253">
        <v>58887</v>
      </c>
      <c r="AA9" s="253">
        <v>59886</v>
      </c>
      <c r="AB9" s="252">
        <v>75.5</v>
      </c>
      <c r="AC9" s="252">
        <v>76.8</v>
      </c>
      <c r="AD9" s="253">
        <v>150</v>
      </c>
      <c r="AE9" s="253" t="s">
        <v>3</v>
      </c>
      <c r="AF9" s="253">
        <v>150</v>
      </c>
      <c r="AG9" s="253">
        <v>1789</v>
      </c>
      <c r="AH9" s="253">
        <v>1928</v>
      </c>
      <c r="AI9" s="368">
        <v>65.1</v>
      </c>
      <c r="AJ9" s="368">
        <v>70</v>
      </c>
      <c r="AY9" s="155"/>
    </row>
    <row r="10" spans="1:51" s="5" customFormat="1" ht="24.75" customHeight="1">
      <c r="A10" s="19" t="s">
        <v>142</v>
      </c>
      <c r="B10" s="256">
        <f>SUM(I10,P10,W10,AD10,B46,I46,P46,W46)</f>
        <v>4934</v>
      </c>
      <c r="C10" s="256" t="s">
        <v>3</v>
      </c>
      <c r="D10" s="256">
        <f t="shared" si="0"/>
        <v>4942</v>
      </c>
      <c r="E10" s="256">
        <v>982656</v>
      </c>
      <c r="F10" s="256">
        <f t="shared" si="0"/>
        <v>987559</v>
      </c>
      <c r="G10" s="369">
        <v>70.4</v>
      </c>
      <c r="H10" s="374">
        <v>70.8</v>
      </c>
      <c r="I10" s="367">
        <v>2548</v>
      </c>
      <c r="J10" s="256" t="s">
        <v>3</v>
      </c>
      <c r="K10" s="256">
        <v>2551</v>
      </c>
      <c r="L10" s="256">
        <v>770054</v>
      </c>
      <c r="M10" s="256">
        <v>769970</v>
      </c>
      <c r="N10" s="369">
        <v>70.6</v>
      </c>
      <c r="O10" s="369">
        <v>70.6</v>
      </c>
      <c r="P10" s="256">
        <v>365</v>
      </c>
      <c r="Q10" s="256" t="s">
        <v>3</v>
      </c>
      <c r="R10" s="256">
        <v>364</v>
      </c>
      <c r="S10" s="256">
        <v>68108</v>
      </c>
      <c r="T10" s="256">
        <v>69823</v>
      </c>
      <c r="U10" s="255">
        <v>66.4</v>
      </c>
      <c r="V10" s="369">
        <v>68.2</v>
      </c>
      <c r="W10" s="377">
        <v>727</v>
      </c>
      <c r="X10" s="377" t="s">
        <v>3</v>
      </c>
      <c r="Y10" s="464">
        <v>730</v>
      </c>
      <c r="Z10" s="256">
        <v>75980</v>
      </c>
      <c r="AA10" s="256">
        <v>77582</v>
      </c>
      <c r="AB10" s="255">
        <v>78.9</v>
      </c>
      <c r="AC10" s="255">
        <v>80.2</v>
      </c>
      <c r="AD10" s="256">
        <v>644</v>
      </c>
      <c r="AE10" s="256" t="s">
        <v>3</v>
      </c>
      <c r="AF10" s="256">
        <v>645</v>
      </c>
      <c r="AG10" s="256">
        <v>7541</v>
      </c>
      <c r="AH10" s="256">
        <v>7795</v>
      </c>
      <c r="AI10" s="369">
        <v>61.6</v>
      </c>
      <c r="AJ10" s="369">
        <v>63.6</v>
      </c>
      <c r="AY10" s="155"/>
    </row>
    <row r="11" spans="1:51" s="5" customFormat="1" ht="24.75" customHeight="1">
      <c r="A11" s="19" t="s">
        <v>143</v>
      </c>
      <c r="B11" s="256">
        <f>SUM(I11,P11,W11,AD11,B47,I47,P47,W47)</f>
        <v>5667</v>
      </c>
      <c r="C11" s="256" t="s">
        <v>3</v>
      </c>
      <c r="D11" s="256">
        <f t="shared" si="0"/>
        <v>5668</v>
      </c>
      <c r="E11" s="256">
        <f t="shared" si="0"/>
        <v>1019308</v>
      </c>
      <c r="F11" s="256">
        <f t="shared" si="0"/>
        <v>1026813</v>
      </c>
      <c r="G11" s="369">
        <v>65.8</v>
      </c>
      <c r="H11" s="374">
        <v>66.3</v>
      </c>
      <c r="I11" s="367">
        <v>2898</v>
      </c>
      <c r="J11" s="256" t="s">
        <v>3</v>
      </c>
      <c r="K11" s="256">
        <v>2899</v>
      </c>
      <c r="L11" s="256">
        <v>792247</v>
      </c>
      <c r="M11" s="256">
        <v>793290</v>
      </c>
      <c r="N11" s="369">
        <v>66.5</v>
      </c>
      <c r="O11" s="369">
        <v>66.6</v>
      </c>
      <c r="P11" s="256">
        <v>510</v>
      </c>
      <c r="Q11" s="256" t="s">
        <v>3</v>
      </c>
      <c r="R11" s="256">
        <v>513</v>
      </c>
      <c r="S11" s="256">
        <v>79164</v>
      </c>
      <c r="T11" s="256">
        <v>84284</v>
      </c>
      <c r="U11" s="255">
        <v>62.1</v>
      </c>
      <c r="V11" s="369">
        <v>66.1</v>
      </c>
      <c r="W11" s="377">
        <v>725</v>
      </c>
      <c r="X11" s="377" t="s">
        <v>3</v>
      </c>
      <c r="Y11" s="464">
        <v>726</v>
      </c>
      <c r="Z11" s="256">
        <v>84046</v>
      </c>
      <c r="AA11" s="256">
        <v>83440</v>
      </c>
      <c r="AB11" s="255">
        <v>70</v>
      </c>
      <c r="AC11" s="255">
        <v>69.5</v>
      </c>
      <c r="AD11" s="256">
        <v>895</v>
      </c>
      <c r="AE11" s="256" t="s">
        <v>3</v>
      </c>
      <c r="AF11" s="256">
        <v>893</v>
      </c>
      <c r="AG11" s="256">
        <v>9558</v>
      </c>
      <c r="AH11" s="256">
        <v>9572</v>
      </c>
      <c r="AI11" s="369">
        <v>56.2</v>
      </c>
      <c r="AJ11" s="369">
        <v>56.3</v>
      </c>
      <c r="AY11" s="155"/>
    </row>
    <row r="12" spans="1:51" s="5" customFormat="1" ht="24.75" customHeight="1">
      <c r="A12" s="19" t="s">
        <v>144</v>
      </c>
      <c r="B12" s="256">
        <f>SUM(I12,P12,W12,AD12,B48,I48,P48,W48,AD48)</f>
        <v>5859</v>
      </c>
      <c r="C12" s="256" t="s">
        <v>3</v>
      </c>
      <c r="D12" s="256">
        <f>SUM(K12,R12,Y12,AF12,D48,K48,R48,Y48,AF48)</f>
        <v>5860</v>
      </c>
      <c r="E12" s="256">
        <f>SUM(L12,S12,Z12,AG12,E48,L48,S48,Z48,AG48)</f>
        <v>1074269</v>
      </c>
      <c r="F12" s="256">
        <f>SUM(M12,T12,AA12,AH12,F48,M48,T48,AA48,AH48)</f>
        <v>1072585</v>
      </c>
      <c r="G12" s="369">
        <v>56.4</v>
      </c>
      <c r="H12" s="374">
        <v>58</v>
      </c>
      <c r="I12" s="367">
        <v>2919</v>
      </c>
      <c r="J12" s="256" t="s">
        <v>3</v>
      </c>
      <c r="K12" s="256">
        <v>2918</v>
      </c>
      <c r="L12" s="256">
        <v>825642</v>
      </c>
      <c r="M12" s="256">
        <v>814385</v>
      </c>
      <c r="N12" s="369">
        <v>67.1</v>
      </c>
      <c r="O12" s="369">
        <v>66.2</v>
      </c>
      <c r="P12" s="256">
        <v>517</v>
      </c>
      <c r="Q12" s="256" t="s">
        <v>3</v>
      </c>
      <c r="R12" s="256">
        <v>518</v>
      </c>
      <c r="S12" s="256">
        <v>78902</v>
      </c>
      <c r="T12" s="256">
        <v>84998</v>
      </c>
      <c r="U12" s="255">
        <v>60.4</v>
      </c>
      <c r="V12" s="369">
        <v>65.9</v>
      </c>
      <c r="W12" s="377">
        <v>742</v>
      </c>
      <c r="X12" s="377" t="s">
        <v>3</v>
      </c>
      <c r="Y12" s="464">
        <v>745</v>
      </c>
      <c r="Z12" s="256">
        <v>88046</v>
      </c>
      <c r="AA12" s="256">
        <v>88399</v>
      </c>
      <c r="AB12" s="255">
        <v>72</v>
      </c>
      <c r="AC12" s="255">
        <v>72.1</v>
      </c>
      <c r="AD12" s="256">
        <v>894</v>
      </c>
      <c r="AE12" s="256" t="s">
        <v>3</v>
      </c>
      <c r="AF12" s="256">
        <v>893</v>
      </c>
      <c r="AG12" s="256">
        <v>11606</v>
      </c>
      <c r="AH12" s="256">
        <v>11701</v>
      </c>
      <c r="AI12" s="369">
        <v>68.3</v>
      </c>
      <c r="AJ12" s="369">
        <v>69</v>
      </c>
      <c r="AY12" s="155"/>
    </row>
    <row r="13" spans="1:51" s="17" customFormat="1" ht="24.75" customHeight="1">
      <c r="A13" s="362" t="s">
        <v>145</v>
      </c>
      <c r="B13" s="182">
        <f>SUM(I13,P13,W13,AD13,B49,I49,P49,W49,AD49)</f>
        <v>6092</v>
      </c>
      <c r="C13" s="182" t="s">
        <v>3</v>
      </c>
      <c r="D13" s="182">
        <f aca="true" t="shared" si="1" ref="D13:AH13">SUM(D15:D28)</f>
        <v>6095</v>
      </c>
      <c r="E13" s="182">
        <v>1142217</v>
      </c>
      <c r="F13" s="182">
        <f t="shared" si="1"/>
        <v>1136754</v>
      </c>
      <c r="G13" s="455">
        <v>67.6</v>
      </c>
      <c r="H13" s="456">
        <v>67.3</v>
      </c>
      <c r="I13" s="476">
        <f>SUM(I15:I28)</f>
        <v>2917</v>
      </c>
      <c r="J13" s="182" t="s">
        <v>3</v>
      </c>
      <c r="K13" s="182">
        <f t="shared" si="1"/>
        <v>2915</v>
      </c>
      <c r="L13" s="182">
        <f t="shared" si="1"/>
        <v>884551</v>
      </c>
      <c r="M13" s="182">
        <f t="shared" si="1"/>
        <v>872274</v>
      </c>
      <c r="N13" s="455">
        <f>AVERAGE(N15:N18,N20:N23,N25:N28)</f>
        <v>69.99999999999999</v>
      </c>
      <c r="O13" s="455">
        <f>AVERAGE(O15:O18,O20:O23,O25:O28)</f>
        <v>69.15833333333333</v>
      </c>
      <c r="P13" s="182">
        <f t="shared" si="1"/>
        <v>516</v>
      </c>
      <c r="Q13" s="182" t="s">
        <v>3</v>
      </c>
      <c r="R13" s="182">
        <f t="shared" si="1"/>
        <v>517</v>
      </c>
      <c r="S13" s="182">
        <f t="shared" si="1"/>
        <v>81042</v>
      </c>
      <c r="T13" s="182">
        <f t="shared" si="1"/>
        <v>84944</v>
      </c>
      <c r="U13" s="181">
        <v>53.9</v>
      </c>
      <c r="V13" s="455">
        <v>55.7</v>
      </c>
      <c r="W13" s="477">
        <f t="shared" si="1"/>
        <v>733</v>
      </c>
      <c r="X13" s="477" t="s">
        <v>3</v>
      </c>
      <c r="Y13" s="479">
        <f t="shared" si="1"/>
        <v>733</v>
      </c>
      <c r="Z13" s="182">
        <f t="shared" si="1"/>
        <v>85145</v>
      </c>
      <c r="AA13" s="182">
        <f t="shared" si="1"/>
        <v>86094</v>
      </c>
      <c r="AB13" s="181">
        <f>AVERAGE(AB15:AB18,AB20:AB23,AB25:AB28)</f>
        <v>69.40833333333332</v>
      </c>
      <c r="AC13" s="181">
        <f>AVERAGE(AC15:AC18,AC20:AC23,AC25:AC28)</f>
        <v>70.14166666666667</v>
      </c>
      <c r="AD13" s="182">
        <f t="shared" si="1"/>
        <v>922</v>
      </c>
      <c r="AE13" s="182" t="s">
        <v>3</v>
      </c>
      <c r="AF13" s="182">
        <f t="shared" si="1"/>
        <v>929</v>
      </c>
      <c r="AG13" s="182">
        <f t="shared" si="1"/>
        <v>11726</v>
      </c>
      <c r="AH13" s="182">
        <f t="shared" si="1"/>
        <v>11652</v>
      </c>
      <c r="AI13" s="455">
        <v>66.4</v>
      </c>
      <c r="AJ13" s="455">
        <v>66</v>
      </c>
      <c r="AY13" s="155"/>
    </row>
    <row r="14" spans="1:36" ht="15" customHeight="1">
      <c r="A14" s="20"/>
      <c r="B14" s="304"/>
      <c r="C14" s="304"/>
      <c r="D14" s="304"/>
      <c r="E14" s="460"/>
      <c r="F14" s="460"/>
      <c r="G14" s="461"/>
      <c r="H14" s="374"/>
      <c r="I14" s="367"/>
      <c r="J14" s="304"/>
      <c r="K14" s="462"/>
      <c r="L14" s="460"/>
      <c r="M14" s="460"/>
      <c r="N14" s="461"/>
      <c r="O14" s="461"/>
      <c r="P14" s="304"/>
      <c r="Q14" s="304"/>
      <c r="R14" s="462"/>
      <c r="S14" s="460"/>
      <c r="T14" s="460"/>
      <c r="U14" s="304"/>
      <c r="V14" s="461"/>
      <c r="W14" s="463"/>
      <c r="X14" s="463"/>
      <c r="Y14" s="464"/>
      <c r="Z14" s="460"/>
      <c r="AA14" s="460"/>
      <c r="AB14" s="304"/>
      <c r="AC14" s="304"/>
      <c r="AD14" s="304"/>
      <c r="AE14" s="304"/>
      <c r="AF14" s="462"/>
      <c r="AG14" s="460"/>
      <c r="AH14" s="460"/>
      <c r="AI14" s="461"/>
      <c r="AJ14" s="461"/>
    </row>
    <row r="15" spans="1:51" ht="24.75" customHeight="1">
      <c r="A15" s="363" t="s">
        <v>146</v>
      </c>
      <c r="B15" s="256">
        <f>SUM(I15,P15,W15,AD15,B51,I51,P51,W51,AD51)</f>
        <v>493</v>
      </c>
      <c r="C15" s="256" t="s">
        <v>3</v>
      </c>
      <c r="D15" s="460">
        <f>SUM(K15,R15,Y15,AF15,D51,K51,R51,Y51,AF51)</f>
        <v>493</v>
      </c>
      <c r="E15" s="256">
        <v>80070</v>
      </c>
      <c r="F15" s="256">
        <f>SUM(M15,T15,AA15,AH15,F51,M51,T51,AA51,AH51)</f>
        <v>79537</v>
      </c>
      <c r="G15" s="369">
        <v>58.7</v>
      </c>
      <c r="H15" s="374">
        <v>58.1</v>
      </c>
      <c r="I15" s="367">
        <v>240</v>
      </c>
      <c r="J15" s="256" t="s">
        <v>3</v>
      </c>
      <c r="K15" s="465">
        <v>240</v>
      </c>
      <c r="L15" s="256">
        <v>63380</v>
      </c>
      <c r="M15" s="256">
        <v>63098</v>
      </c>
      <c r="N15" s="369">
        <v>60.1</v>
      </c>
      <c r="O15" s="369">
        <v>59.8</v>
      </c>
      <c r="P15" s="465">
        <v>30</v>
      </c>
      <c r="Q15" s="256" t="s">
        <v>3</v>
      </c>
      <c r="R15" s="465">
        <v>30</v>
      </c>
      <c r="S15" s="256">
        <v>3609</v>
      </c>
      <c r="T15" s="256">
        <v>3923</v>
      </c>
      <c r="U15" s="255">
        <v>41.8</v>
      </c>
      <c r="V15" s="369">
        <v>45.4</v>
      </c>
      <c r="W15" s="377">
        <v>60</v>
      </c>
      <c r="X15" s="377" t="s">
        <v>3</v>
      </c>
      <c r="Y15" s="464">
        <v>60</v>
      </c>
      <c r="Z15" s="256">
        <v>6774</v>
      </c>
      <c r="AA15" s="256">
        <v>6110</v>
      </c>
      <c r="AB15" s="255">
        <v>68</v>
      </c>
      <c r="AC15" s="255">
        <v>61.3</v>
      </c>
      <c r="AD15" s="465">
        <v>80</v>
      </c>
      <c r="AE15" s="256" t="s">
        <v>3</v>
      </c>
      <c r="AF15" s="465">
        <v>80</v>
      </c>
      <c r="AG15" s="256">
        <v>1218</v>
      </c>
      <c r="AH15" s="256">
        <v>1187</v>
      </c>
      <c r="AI15" s="369">
        <v>80.1</v>
      </c>
      <c r="AJ15" s="369">
        <v>78.1</v>
      </c>
      <c r="AY15"/>
    </row>
    <row r="16" spans="1:51" ht="24.75" customHeight="1">
      <c r="A16" s="21" t="s">
        <v>228</v>
      </c>
      <c r="B16" s="256">
        <f>SUM(I16,P16,W16,AD16,B52,I52,P52,W52,AD52)</f>
        <v>505</v>
      </c>
      <c r="C16" s="256" t="s">
        <v>3</v>
      </c>
      <c r="D16" s="460">
        <f aca="true" t="shared" si="2" ref="D16:F18">SUM(K16,R16,Y16,AF16,D52,K52,R52,Y52,AF52)</f>
        <v>505</v>
      </c>
      <c r="E16" s="256">
        <f t="shared" si="2"/>
        <v>96968</v>
      </c>
      <c r="F16" s="256">
        <f t="shared" si="2"/>
        <v>92704</v>
      </c>
      <c r="G16" s="369">
        <v>68.8</v>
      </c>
      <c r="H16" s="374">
        <v>65.8</v>
      </c>
      <c r="I16" s="367">
        <v>248</v>
      </c>
      <c r="J16" s="256" t="s">
        <v>3</v>
      </c>
      <c r="K16" s="465">
        <v>248</v>
      </c>
      <c r="L16" s="256">
        <v>75228</v>
      </c>
      <c r="M16" s="256">
        <v>71215</v>
      </c>
      <c r="N16" s="369">
        <v>69.6</v>
      </c>
      <c r="O16" s="369">
        <v>65.9</v>
      </c>
      <c r="P16" s="465">
        <v>31</v>
      </c>
      <c r="Q16" s="256" t="s">
        <v>3</v>
      </c>
      <c r="R16" s="465">
        <v>31</v>
      </c>
      <c r="S16" s="256">
        <v>6280</v>
      </c>
      <c r="T16" s="256">
        <v>6462</v>
      </c>
      <c r="U16" s="255">
        <v>70.4</v>
      </c>
      <c r="V16" s="369">
        <v>72.4</v>
      </c>
      <c r="W16" s="377">
        <v>65</v>
      </c>
      <c r="X16" s="377" t="s">
        <v>3</v>
      </c>
      <c r="Y16" s="464">
        <v>65</v>
      </c>
      <c r="Z16" s="256">
        <v>7908</v>
      </c>
      <c r="AA16" s="256">
        <v>7632</v>
      </c>
      <c r="AB16" s="255">
        <v>74.4</v>
      </c>
      <c r="AC16" s="255">
        <v>71.8</v>
      </c>
      <c r="AD16" s="465">
        <v>78</v>
      </c>
      <c r="AE16" s="256" t="s">
        <v>3</v>
      </c>
      <c r="AF16" s="465">
        <v>78</v>
      </c>
      <c r="AG16" s="256">
        <v>1088</v>
      </c>
      <c r="AH16" s="256">
        <v>1086</v>
      </c>
      <c r="AI16" s="369">
        <v>73.4</v>
      </c>
      <c r="AJ16" s="369">
        <v>73.3</v>
      </c>
      <c r="AY16"/>
    </row>
    <row r="17" spans="1:51" ht="24.75" customHeight="1">
      <c r="A17" s="21" t="s">
        <v>229</v>
      </c>
      <c r="B17" s="256">
        <f aca="true" t="shared" si="3" ref="B17:B28">SUM(I17,P17,W17,AD17,B53,I53,P53,W53,AD53)</f>
        <v>519</v>
      </c>
      <c r="C17" s="256" t="s">
        <v>3</v>
      </c>
      <c r="D17" s="460">
        <f t="shared" si="2"/>
        <v>519</v>
      </c>
      <c r="E17" s="256">
        <f t="shared" si="2"/>
        <v>102094</v>
      </c>
      <c r="F17" s="256">
        <f t="shared" si="2"/>
        <v>101859</v>
      </c>
      <c r="G17" s="369">
        <v>67.9</v>
      </c>
      <c r="H17" s="374">
        <v>67.8</v>
      </c>
      <c r="I17" s="367">
        <v>240</v>
      </c>
      <c r="J17" s="256" t="s">
        <v>3</v>
      </c>
      <c r="K17" s="465">
        <v>240</v>
      </c>
      <c r="L17" s="256">
        <v>76875</v>
      </c>
      <c r="M17" s="256">
        <v>74681</v>
      </c>
      <c r="N17" s="369">
        <v>72.1</v>
      </c>
      <c r="O17" s="369">
        <v>70.1</v>
      </c>
      <c r="P17" s="465">
        <v>60</v>
      </c>
      <c r="Q17" s="256" t="s">
        <v>3</v>
      </c>
      <c r="R17" s="465">
        <v>60</v>
      </c>
      <c r="S17" s="256">
        <v>10656</v>
      </c>
      <c r="T17" s="256">
        <v>11369</v>
      </c>
      <c r="U17" s="255">
        <v>51.2</v>
      </c>
      <c r="V17" s="369">
        <v>54.6</v>
      </c>
      <c r="W17" s="377">
        <v>60</v>
      </c>
      <c r="X17" s="377" t="s">
        <v>3</v>
      </c>
      <c r="Y17" s="464">
        <v>60</v>
      </c>
      <c r="Z17" s="256">
        <v>7302</v>
      </c>
      <c r="AA17" s="256">
        <v>7448</v>
      </c>
      <c r="AB17" s="255">
        <v>73.3</v>
      </c>
      <c r="AC17" s="255">
        <v>74.8</v>
      </c>
      <c r="AD17" s="465">
        <v>77</v>
      </c>
      <c r="AE17" s="256" t="s">
        <v>3</v>
      </c>
      <c r="AF17" s="465">
        <v>77</v>
      </c>
      <c r="AG17" s="256">
        <v>903</v>
      </c>
      <c r="AH17" s="256">
        <v>889</v>
      </c>
      <c r="AI17" s="369">
        <v>61.7</v>
      </c>
      <c r="AJ17" s="369">
        <v>60.8</v>
      </c>
      <c r="AY17"/>
    </row>
    <row r="18" spans="1:51" ht="24.75" customHeight="1">
      <c r="A18" s="21" t="s">
        <v>230</v>
      </c>
      <c r="B18" s="256">
        <f t="shared" si="3"/>
        <v>539</v>
      </c>
      <c r="C18" s="256" t="s">
        <v>3</v>
      </c>
      <c r="D18" s="460">
        <f t="shared" si="2"/>
        <v>539</v>
      </c>
      <c r="E18" s="256">
        <f t="shared" si="2"/>
        <v>94718</v>
      </c>
      <c r="F18" s="256">
        <f t="shared" si="2"/>
        <v>94765</v>
      </c>
      <c r="G18" s="369">
        <v>62.5</v>
      </c>
      <c r="H18" s="374">
        <v>62.5</v>
      </c>
      <c r="I18" s="367">
        <v>248</v>
      </c>
      <c r="J18" s="256" t="s">
        <v>3</v>
      </c>
      <c r="K18" s="465">
        <v>248</v>
      </c>
      <c r="L18" s="256">
        <v>72547</v>
      </c>
      <c r="M18" s="256">
        <v>71054</v>
      </c>
      <c r="N18" s="369">
        <v>68.2</v>
      </c>
      <c r="O18" s="369">
        <v>66.6</v>
      </c>
      <c r="P18" s="465">
        <v>62</v>
      </c>
      <c r="Q18" s="256" t="s">
        <v>3</v>
      </c>
      <c r="R18" s="465">
        <v>62</v>
      </c>
      <c r="S18" s="256">
        <v>9086</v>
      </c>
      <c r="T18" s="256">
        <v>9649</v>
      </c>
      <c r="U18" s="255">
        <v>42.4</v>
      </c>
      <c r="V18" s="369">
        <v>45.6</v>
      </c>
      <c r="W18" s="377">
        <v>62</v>
      </c>
      <c r="X18" s="377" t="s">
        <v>3</v>
      </c>
      <c r="Y18" s="464">
        <v>62</v>
      </c>
      <c r="Z18" s="256">
        <v>5982</v>
      </c>
      <c r="AA18" s="256">
        <v>6527</v>
      </c>
      <c r="AB18" s="255">
        <v>58.1</v>
      </c>
      <c r="AC18" s="255">
        <v>63.4</v>
      </c>
      <c r="AD18" s="465">
        <v>82</v>
      </c>
      <c r="AE18" s="256" t="s">
        <v>3</v>
      </c>
      <c r="AF18" s="465">
        <v>82</v>
      </c>
      <c r="AG18" s="256">
        <v>1020</v>
      </c>
      <c r="AH18" s="256">
        <v>962</v>
      </c>
      <c r="AI18" s="369">
        <v>65.5</v>
      </c>
      <c r="AJ18" s="369">
        <v>61.7</v>
      </c>
      <c r="AY18"/>
    </row>
    <row r="19" spans="1:51" ht="15" customHeight="1">
      <c r="A19" s="21"/>
      <c r="B19" s="255"/>
      <c r="C19" s="255"/>
      <c r="D19" s="481"/>
      <c r="E19" s="256"/>
      <c r="F19" s="256"/>
      <c r="G19" s="369"/>
      <c r="H19" s="374"/>
      <c r="I19" s="367"/>
      <c r="J19" s="256"/>
      <c r="K19" s="465"/>
      <c r="L19" s="256"/>
      <c r="M19" s="256"/>
      <c r="N19" s="369"/>
      <c r="O19" s="369"/>
      <c r="P19" s="465"/>
      <c r="Q19" s="256"/>
      <c r="R19" s="465"/>
      <c r="S19" s="256"/>
      <c r="T19" s="256"/>
      <c r="U19" s="255"/>
      <c r="V19" s="369"/>
      <c r="W19" s="377"/>
      <c r="X19" s="377"/>
      <c r="Y19" s="464"/>
      <c r="Z19" s="256"/>
      <c r="AA19" s="256"/>
      <c r="AB19" s="255"/>
      <c r="AC19" s="255"/>
      <c r="AD19" s="465"/>
      <c r="AE19" s="256"/>
      <c r="AF19" s="465"/>
      <c r="AG19" s="256"/>
      <c r="AH19" s="256"/>
      <c r="AI19" s="369"/>
      <c r="AJ19" s="369"/>
      <c r="AY19"/>
    </row>
    <row r="20" spans="1:51" ht="24.75" customHeight="1">
      <c r="A20" s="21" t="s">
        <v>231</v>
      </c>
      <c r="B20" s="256">
        <f t="shared" si="3"/>
        <v>548</v>
      </c>
      <c r="C20" s="256" t="s">
        <v>3</v>
      </c>
      <c r="D20" s="460">
        <f aca="true" t="shared" si="4" ref="D20:F23">SUM(K20,R20,Y20,AF20,D56,K56,R56,Y56,AF56)</f>
        <v>548</v>
      </c>
      <c r="E20" s="256">
        <f t="shared" si="4"/>
        <v>108910</v>
      </c>
      <c r="F20" s="256">
        <f t="shared" si="4"/>
        <v>108519</v>
      </c>
      <c r="G20" s="369">
        <v>72.3</v>
      </c>
      <c r="H20" s="374">
        <v>72.2</v>
      </c>
      <c r="I20" s="367">
        <v>248</v>
      </c>
      <c r="J20" s="256" t="s">
        <v>3</v>
      </c>
      <c r="K20" s="465">
        <v>248</v>
      </c>
      <c r="L20" s="256">
        <v>81632</v>
      </c>
      <c r="M20" s="256">
        <v>79480</v>
      </c>
      <c r="N20" s="369">
        <v>76.3</v>
      </c>
      <c r="O20" s="369">
        <v>76</v>
      </c>
      <c r="P20" s="465">
        <v>62</v>
      </c>
      <c r="Q20" s="256" t="s">
        <v>3</v>
      </c>
      <c r="R20" s="465">
        <v>62</v>
      </c>
      <c r="S20" s="256">
        <v>10396</v>
      </c>
      <c r="T20" s="256">
        <v>11514</v>
      </c>
      <c r="U20" s="255">
        <v>54.6</v>
      </c>
      <c r="V20" s="369">
        <v>53.5</v>
      </c>
      <c r="W20" s="377">
        <v>62</v>
      </c>
      <c r="X20" s="377" t="s">
        <v>3</v>
      </c>
      <c r="Y20" s="464">
        <v>62</v>
      </c>
      <c r="Z20" s="256">
        <v>7764</v>
      </c>
      <c r="AA20" s="256">
        <v>7699</v>
      </c>
      <c r="AB20" s="255">
        <v>69</v>
      </c>
      <c r="AC20" s="255">
        <v>68.4</v>
      </c>
      <c r="AD20" s="465">
        <v>88</v>
      </c>
      <c r="AE20" s="256" t="s">
        <v>3</v>
      </c>
      <c r="AF20" s="465">
        <v>88</v>
      </c>
      <c r="AG20" s="256">
        <v>1323</v>
      </c>
      <c r="AH20" s="256">
        <v>1323</v>
      </c>
      <c r="AI20" s="369">
        <v>79.1</v>
      </c>
      <c r="AJ20" s="369">
        <v>79.1</v>
      </c>
      <c r="AY20"/>
    </row>
    <row r="21" spans="1:51" ht="24.75" customHeight="1">
      <c r="A21" s="21" t="s">
        <v>232</v>
      </c>
      <c r="B21" s="256">
        <f t="shared" si="3"/>
        <v>511</v>
      </c>
      <c r="C21" s="256" t="s">
        <v>3</v>
      </c>
      <c r="D21" s="460">
        <f t="shared" si="4"/>
        <v>511</v>
      </c>
      <c r="E21" s="256">
        <f t="shared" si="4"/>
        <v>100177</v>
      </c>
      <c r="F21" s="256">
        <f t="shared" si="4"/>
        <v>98379</v>
      </c>
      <c r="G21" s="369">
        <v>70.1</v>
      </c>
      <c r="H21" s="374">
        <v>69.4</v>
      </c>
      <c r="I21" s="367">
        <v>238</v>
      </c>
      <c r="J21" s="256" t="s">
        <v>3</v>
      </c>
      <c r="K21" s="465">
        <v>236</v>
      </c>
      <c r="L21" s="256">
        <v>77863</v>
      </c>
      <c r="M21" s="256">
        <v>75900</v>
      </c>
      <c r="N21" s="369">
        <v>73.1</v>
      </c>
      <c r="O21" s="369">
        <v>72.1</v>
      </c>
      <c r="P21" s="465">
        <v>60</v>
      </c>
      <c r="Q21" s="256" t="s">
        <v>3</v>
      </c>
      <c r="R21" s="465">
        <v>60</v>
      </c>
      <c r="S21" s="256">
        <v>8117</v>
      </c>
      <c r="T21" s="256">
        <v>8235</v>
      </c>
      <c r="U21" s="255">
        <v>59.6</v>
      </c>
      <c r="V21" s="369">
        <v>60.5</v>
      </c>
      <c r="W21" s="377">
        <v>60</v>
      </c>
      <c r="X21" s="377" t="s">
        <v>3</v>
      </c>
      <c r="Y21" s="464">
        <v>60</v>
      </c>
      <c r="Z21" s="256">
        <v>6917</v>
      </c>
      <c r="AA21" s="256">
        <v>6685</v>
      </c>
      <c r="AB21" s="255">
        <v>69.4</v>
      </c>
      <c r="AC21" s="255">
        <v>67.1</v>
      </c>
      <c r="AD21" s="465">
        <v>74</v>
      </c>
      <c r="AE21" s="256" t="s">
        <v>3</v>
      </c>
      <c r="AF21" s="465">
        <v>75</v>
      </c>
      <c r="AG21" s="256">
        <v>866</v>
      </c>
      <c r="AH21" s="256">
        <v>937</v>
      </c>
      <c r="AI21" s="369">
        <v>61.6</v>
      </c>
      <c r="AJ21" s="369">
        <v>65.8</v>
      </c>
      <c r="AY21"/>
    </row>
    <row r="22" spans="1:51" ht="24.75" customHeight="1">
      <c r="A22" s="21" t="s">
        <v>233</v>
      </c>
      <c r="B22" s="256">
        <f t="shared" si="3"/>
        <v>537</v>
      </c>
      <c r="C22" s="256" t="s">
        <v>3</v>
      </c>
      <c r="D22" s="460">
        <f t="shared" si="4"/>
        <v>538</v>
      </c>
      <c r="E22" s="256">
        <f t="shared" si="4"/>
        <v>117273</v>
      </c>
      <c r="F22" s="256">
        <f t="shared" si="4"/>
        <v>117036</v>
      </c>
      <c r="G22" s="369">
        <v>78.9</v>
      </c>
      <c r="H22" s="374">
        <v>78.7</v>
      </c>
      <c r="I22" s="367">
        <v>248</v>
      </c>
      <c r="J22" s="256" t="s">
        <v>3</v>
      </c>
      <c r="K22" s="465">
        <v>248</v>
      </c>
      <c r="L22" s="256">
        <v>88968</v>
      </c>
      <c r="M22" s="256">
        <v>87947</v>
      </c>
      <c r="N22" s="369">
        <v>80.2</v>
      </c>
      <c r="O22" s="369">
        <v>79.3</v>
      </c>
      <c r="P22" s="465">
        <v>61</v>
      </c>
      <c r="Q22" s="256" t="s">
        <v>3</v>
      </c>
      <c r="R22" s="465">
        <v>62</v>
      </c>
      <c r="S22" s="256">
        <v>10450</v>
      </c>
      <c r="T22" s="256">
        <v>10785</v>
      </c>
      <c r="U22" s="255">
        <v>75.1</v>
      </c>
      <c r="V22" s="369">
        <v>76.6</v>
      </c>
      <c r="W22" s="377">
        <v>62</v>
      </c>
      <c r="X22" s="377" t="s">
        <v>3</v>
      </c>
      <c r="Y22" s="464">
        <v>62</v>
      </c>
      <c r="Z22" s="256">
        <v>8561</v>
      </c>
      <c r="AA22" s="256">
        <v>8933</v>
      </c>
      <c r="AB22" s="255">
        <v>83.2</v>
      </c>
      <c r="AC22" s="255">
        <v>86.8</v>
      </c>
      <c r="AD22" s="465">
        <v>81</v>
      </c>
      <c r="AE22" s="256" t="s">
        <v>3</v>
      </c>
      <c r="AF22" s="465">
        <v>82</v>
      </c>
      <c r="AG22" s="256">
        <v>1181</v>
      </c>
      <c r="AH22" s="256">
        <v>1120</v>
      </c>
      <c r="AI22" s="369">
        <v>76.7</v>
      </c>
      <c r="AJ22" s="369">
        <v>71.9</v>
      </c>
      <c r="AY22"/>
    </row>
    <row r="23" spans="1:51" ht="24.75" customHeight="1">
      <c r="A23" s="21" t="s">
        <v>234</v>
      </c>
      <c r="B23" s="256">
        <f t="shared" si="3"/>
        <v>506</v>
      </c>
      <c r="C23" s="256" t="s">
        <v>3</v>
      </c>
      <c r="D23" s="460">
        <f t="shared" si="4"/>
        <v>506</v>
      </c>
      <c r="E23" s="256">
        <f t="shared" si="4"/>
        <v>107717</v>
      </c>
      <c r="F23" s="256">
        <f t="shared" si="4"/>
        <v>109183</v>
      </c>
      <c r="G23" s="369">
        <v>77.1</v>
      </c>
      <c r="H23" s="374">
        <v>78.7</v>
      </c>
      <c r="I23" s="367">
        <v>239</v>
      </c>
      <c r="J23" s="256" t="s">
        <v>3</v>
      </c>
      <c r="K23" s="465">
        <v>239</v>
      </c>
      <c r="L23" s="256">
        <v>84098</v>
      </c>
      <c r="M23" s="256">
        <v>85033</v>
      </c>
      <c r="N23" s="369">
        <v>79.5</v>
      </c>
      <c r="O23" s="369">
        <v>80.3</v>
      </c>
      <c r="P23" s="465">
        <v>30</v>
      </c>
      <c r="Q23" s="256" t="s">
        <v>3</v>
      </c>
      <c r="R23" s="465">
        <v>30</v>
      </c>
      <c r="S23" s="256">
        <v>5255</v>
      </c>
      <c r="T23" s="256">
        <v>5548</v>
      </c>
      <c r="U23" s="255">
        <v>57.6</v>
      </c>
      <c r="V23" s="369">
        <v>61.9</v>
      </c>
      <c r="W23" s="377">
        <v>60</v>
      </c>
      <c r="X23" s="377" t="s">
        <v>3</v>
      </c>
      <c r="Y23" s="464">
        <v>60</v>
      </c>
      <c r="Z23" s="256">
        <v>8278</v>
      </c>
      <c r="AA23" s="256">
        <v>8571</v>
      </c>
      <c r="AB23" s="255">
        <v>83.1</v>
      </c>
      <c r="AC23" s="255">
        <v>86.1</v>
      </c>
      <c r="AD23" s="465">
        <v>79</v>
      </c>
      <c r="AE23" s="256" t="s">
        <v>3</v>
      </c>
      <c r="AF23" s="465">
        <v>79</v>
      </c>
      <c r="AG23" s="256">
        <v>1095</v>
      </c>
      <c r="AH23" s="256">
        <v>1049</v>
      </c>
      <c r="AI23" s="369">
        <v>73</v>
      </c>
      <c r="AJ23" s="369">
        <v>69.9</v>
      </c>
      <c r="AY23"/>
    </row>
    <row r="24" spans="1:51" ht="15" customHeight="1">
      <c r="A24" s="21"/>
      <c r="B24" s="255"/>
      <c r="C24" s="255"/>
      <c r="D24" s="481"/>
      <c r="E24" s="256"/>
      <c r="F24" s="256"/>
      <c r="G24" s="369"/>
      <c r="H24" s="374"/>
      <c r="I24" s="367"/>
      <c r="J24" s="256"/>
      <c r="K24" s="465"/>
      <c r="L24" s="256"/>
      <c r="M24" s="256"/>
      <c r="N24" s="369"/>
      <c r="O24" s="369"/>
      <c r="P24" s="465"/>
      <c r="Q24" s="256"/>
      <c r="R24" s="465"/>
      <c r="S24" s="256"/>
      <c r="T24" s="256"/>
      <c r="U24" s="255"/>
      <c r="V24" s="369"/>
      <c r="W24" s="377"/>
      <c r="X24" s="377"/>
      <c r="Y24" s="464"/>
      <c r="Z24" s="256"/>
      <c r="AA24" s="256"/>
      <c r="AB24" s="255"/>
      <c r="AC24" s="255"/>
      <c r="AD24" s="465"/>
      <c r="AE24" s="256"/>
      <c r="AF24" s="465"/>
      <c r="AG24" s="256"/>
      <c r="AH24" s="256"/>
      <c r="AI24" s="369"/>
      <c r="AJ24" s="369"/>
      <c r="AY24"/>
    </row>
    <row r="25" spans="1:51" ht="24.75" customHeight="1">
      <c r="A25" s="21" t="s">
        <v>235</v>
      </c>
      <c r="B25" s="256">
        <f t="shared" si="3"/>
        <v>469</v>
      </c>
      <c r="C25" s="256" t="s">
        <v>3</v>
      </c>
      <c r="D25" s="460">
        <f aca="true" t="shared" si="5" ref="D25:F27">SUM(K25,R25,Y25,AF25,D61,K61,R61,Y61,AF61)</f>
        <v>471</v>
      </c>
      <c r="E25" s="256">
        <f t="shared" si="5"/>
        <v>76052</v>
      </c>
      <c r="F25" s="256">
        <f t="shared" si="5"/>
        <v>83675</v>
      </c>
      <c r="G25" s="369">
        <v>55</v>
      </c>
      <c r="H25" s="374">
        <v>60.5</v>
      </c>
      <c r="I25" s="367">
        <v>247</v>
      </c>
      <c r="J25" s="256" t="s">
        <v>3</v>
      </c>
      <c r="K25" s="465">
        <v>247</v>
      </c>
      <c r="L25" s="256">
        <v>61560</v>
      </c>
      <c r="M25" s="256">
        <v>69262</v>
      </c>
      <c r="N25" s="369">
        <v>56.3</v>
      </c>
      <c r="O25" s="369">
        <v>63.3</v>
      </c>
      <c r="P25" s="465">
        <v>30</v>
      </c>
      <c r="Q25" s="256" t="s">
        <v>3</v>
      </c>
      <c r="R25" s="465">
        <v>30</v>
      </c>
      <c r="S25" s="256">
        <v>3809</v>
      </c>
      <c r="T25" s="256">
        <v>3616</v>
      </c>
      <c r="U25" s="255">
        <v>44.1</v>
      </c>
      <c r="V25" s="369">
        <v>41.9</v>
      </c>
      <c r="W25" s="377">
        <v>62</v>
      </c>
      <c r="X25" s="377" t="s">
        <v>3</v>
      </c>
      <c r="Y25" s="464">
        <v>62</v>
      </c>
      <c r="Z25" s="256">
        <v>5492</v>
      </c>
      <c r="AA25" s="256">
        <v>5735</v>
      </c>
      <c r="AB25" s="255">
        <v>53.4</v>
      </c>
      <c r="AC25" s="255">
        <v>55.7</v>
      </c>
      <c r="AD25" s="465">
        <v>66</v>
      </c>
      <c r="AE25" s="256" t="s">
        <v>3</v>
      </c>
      <c r="AF25" s="465">
        <v>69</v>
      </c>
      <c r="AG25" s="256">
        <v>732</v>
      </c>
      <c r="AH25" s="256">
        <v>761</v>
      </c>
      <c r="AI25" s="369">
        <v>58.4</v>
      </c>
      <c r="AJ25" s="369">
        <v>58</v>
      </c>
      <c r="AY25"/>
    </row>
    <row r="26" spans="1:51" ht="24.75" customHeight="1">
      <c r="A26" s="363" t="s">
        <v>147</v>
      </c>
      <c r="B26" s="256">
        <f t="shared" si="3"/>
        <v>482</v>
      </c>
      <c r="C26" s="256" t="s">
        <v>3</v>
      </c>
      <c r="D26" s="460">
        <f t="shared" si="5"/>
        <v>482</v>
      </c>
      <c r="E26" s="256">
        <f t="shared" si="5"/>
        <v>76951</v>
      </c>
      <c r="F26" s="256">
        <f t="shared" si="5"/>
        <v>67975</v>
      </c>
      <c r="G26" s="369">
        <v>59.8</v>
      </c>
      <c r="H26" s="374">
        <v>52.8</v>
      </c>
      <c r="I26" s="367">
        <v>244</v>
      </c>
      <c r="J26" s="256" t="s">
        <v>3</v>
      </c>
      <c r="K26" s="465">
        <v>244</v>
      </c>
      <c r="L26" s="256">
        <v>61618</v>
      </c>
      <c r="M26" s="256">
        <v>53077</v>
      </c>
      <c r="N26" s="369">
        <v>62.2</v>
      </c>
      <c r="O26" s="369">
        <v>53.4</v>
      </c>
      <c r="P26" s="465">
        <v>30</v>
      </c>
      <c r="Q26" s="256" t="s">
        <v>3</v>
      </c>
      <c r="R26" s="465">
        <v>30</v>
      </c>
      <c r="S26" s="256">
        <v>4013</v>
      </c>
      <c r="T26" s="256">
        <v>3897</v>
      </c>
      <c r="U26" s="255">
        <v>46.4</v>
      </c>
      <c r="V26" s="369">
        <v>45.1</v>
      </c>
      <c r="W26" s="377">
        <v>61</v>
      </c>
      <c r="X26" s="377" t="s">
        <v>3</v>
      </c>
      <c r="Y26" s="464">
        <v>61</v>
      </c>
      <c r="Z26" s="256">
        <v>5684</v>
      </c>
      <c r="AA26" s="256">
        <v>5893</v>
      </c>
      <c r="AB26" s="255">
        <v>54.9</v>
      </c>
      <c r="AC26" s="255">
        <v>56.4</v>
      </c>
      <c r="AD26" s="465">
        <v>75</v>
      </c>
      <c r="AE26" s="256" t="s">
        <v>3</v>
      </c>
      <c r="AF26" s="465">
        <v>75</v>
      </c>
      <c r="AG26" s="256">
        <v>700</v>
      </c>
      <c r="AH26" s="256">
        <v>716</v>
      </c>
      <c r="AI26" s="369">
        <v>49.1</v>
      </c>
      <c r="AJ26" s="369">
        <v>50.2</v>
      </c>
      <c r="AY26"/>
    </row>
    <row r="27" spans="1:51" ht="24.75" customHeight="1">
      <c r="A27" s="21" t="s">
        <v>236</v>
      </c>
      <c r="B27" s="256">
        <f t="shared" si="3"/>
        <v>462</v>
      </c>
      <c r="C27" s="256" t="s">
        <v>3</v>
      </c>
      <c r="D27" s="460">
        <f t="shared" si="5"/>
        <v>461</v>
      </c>
      <c r="E27" s="256">
        <f t="shared" si="5"/>
        <v>82048</v>
      </c>
      <c r="F27" s="256">
        <f t="shared" si="5"/>
        <v>82976</v>
      </c>
      <c r="G27" s="369">
        <v>67.3</v>
      </c>
      <c r="H27" s="374">
        <v>68</v>
      </c>
      <c r="I27" s="367">
        <v>229</v>
      </c>
      <c r="J27" s="256" t="s">
        <v>3</v>
      </c>
      <c r="K27" s="465">
        <v>229</v>
      </c>
      <c r="L27" s="256">
        <v>63296</v>
      </c>
      <c r="M27" s="256">
        <v>63972</v>
      </c>
      <c r="N27" s="369">
        <v>68.9</v>
      </c>
      <c r="O27" s="369">
        <v>69.7</v>
      </c>
      <c r="P27" s="465">
        <v>29</v>
      </c>
      <c r="Q27" s="256" t="s">
        <v>3</v>
      </c>
      <c r="R27" s="465">
        <v>29</v>
      </c>
      <c r="S27" s="256">
        <v>4494</v>
      </c>
      <c r="T27" s="256">
        <v>4646</v>
      </c>
      <c r="U27" s="255">
        <v>53.8</v>
      </c>
      <c r="V27" s="369">
        <v>55.6</v>
      </c>
      <c r="W27" s="377">
        <v>57</v>
      </c>
      <c r="X27" s="377" t="s">
        <v>3</v>
      </c>
      <c r="Y27" s="464">
        <v>57</v>
      </c>
      <c r="Z27" s="256">
        <v>6848</v>
      </c>
      <c r="AA27" s="256">
        <v>6920</v>
      </c>
      <c r="AB27" s="255">
        <v>71.3</v>
      </c>
      <c r="AC27" s="255">
        <v>72.1</v>
      </c>
      <c r="AD27" s="465">
        <v>66</v>
      </c>
      <c r="AE27" s="256" t="s">
        <v>3</v>
      </c>
      <c r="AF27" s="465">
        <v>67</v>
      </c>
      <c r="AG27" s="256">
        <v>625</v>
      </c>
      <c r="AH27" s="256">
        <v>636</v>
      </c>
      <c r="AI27" s="369">
        <v>49.8</v>
      </c>
      <c r="AJ27" s="369">
        <v>50</v>
      </c>
      <c r="AY27"/>
    </row>
    <row r="28" spans="1:51" ht="24.75" customHeight="1">
      <c r="A28" s="22" t="s">
        <v>237</v>
      </c>
      <c r="B28" s="466">
        <f t="shared" si="3"/>
        <v>521</v>
      </c>
      <c r="C28" s="467" t="s">
        <v>3</v>
      </c>
      <c r="D28" s="482">
        <f>SUM(K28,R28,Y28,AF28,D64,K64,R64,Y64,AF64)</f>
        <v>522</v>
      </c>
      <c r="E28" s="467">
        <f>SUM(L28,S28,Z28,AG28,E64,L64,S64,Z64,AG64)</f>
        <v>99230</v>
      </c>
      <c r="F28" s="467">
        <f>SUM(M28,T28,AA28,AH28,F64,M64,T64,AA64,AH64)</f>
        <v>100146</v>
      </c>
      <c r="G28" s="468">
        <v>70.7</v>
      </c>
      <c r="H28" s="469">
        <v>71.2</v>
      </c>
      <c r="I28" s="470">
        <v>248</v>
      </c>
      <c r="J28" s="471" t="s">
        <v>3</v>
      </c>
      <c r="K28" s="472">
        <v>248</v>
      </c>
      <c r="L28" s="467">
        <v>77486</v>
      </c>
      <c r="M28" s="256">
        <v>77555</v>
      </c>
      <c r="N28" s="468">
        <v>73.5</v>
      </c>
      <c r="O28" s="468">
        <v>73.4</v>
      </c>
      <c r="P28" s="472">
        <v>31</v>
      </c>
      <c r="Q28" s="471" t="s">
        <v>3</v>
      </c>
      <c r="R28" s="472">
        <v>31</v>
      </c>
      <c r="S28" s="467">
        <v>4877</v>
      </c>
      <c r="T28" s="467">
        <v>5300</v>
      </c>
      <c r="U28" s="473">
        <v>53.2</v>
      </c>
      <c r="V28" s="468">
        <v>57.8</v>
      </c>
      <c r="W28" s="474">
        <v>62</v>
      </c>
      <c r="X28" s="475" t="s">
        <v>3</v>
      </c>
      <c r="Y28" s="480">
        <v>62</v>
      </c>
      <c r="Z28" s="467">
        <v>7635</v>
      </c>
      <c r="AA28" s="467">
        <v>7941</v>
      </c>
      <c r="AB28" s="473">
        <v>74.8</v>
      </c>
      <c r="AC28" s="473">
        <v>77.8</v>
      </c>
      <c r="AD28" s="472">
        <v>76</v>
      </c>
      <c r="AE28" s="471" t="s">
        <v>3</v>
      </c>
      <c r="AF28" s="472">
        <v>77</v>
      </c>
      <c r="AG28" s="467">
        <v>975</v>
      </c>
      <c r="AH28" s="467">
        <v>986</v>
      </c>
      <c r="AI28" s="468">
        <v>67.5</v>
      </c>
      <c r="AJ28" s="468">
        <v>67.4</v>
      </c>
      <c r="AY28"/>
    </row>
    <row r="29" spans="1:50" ht="15" customHeight="1">
      <c r="A29" s="364" t="s">
        <v>238</v>
      </c>
      <c r="B29" s="27"/>
      <c r="C29" s="27"/>
      <c r="D29" s="27"/>
      <c r="E29" s="32"/>
      <c r="F29" s="32"/>
      <c r="G29" s="27"/>
      <c r="H29" s="27"/>
      <c r="I29" s="219"/>
      <c r="J29" s="219"/>
      <c r="K29" s="219"/>
      <c r="L29" s="281"/>
      <c r="M29" s="281"/>
      <c r="N29" s="28"/>
      <c r="O29" s="28"/>
      <c r="P29" s="27"/>
      <c r="Q29" s="27"/>
      <c r="R29" s="27"/>
      <c r="S29" s="32"/>
      <c r="T29" s="32"/>
      <c r="U29" s="29"/>
      <c r="V29" s="29"/>
      <c r="W29" s="31"/>
      <c r="X29" s="206"/>
      <c r="Y29" s="206"/>
      <c r="Z29" s="208"/>
      <c r="AA29" s="208"/>
      <c r="AB29" s="207"/>
      <c r="AC29" s="29" t="s">
        <v>255</v>
      </c>
      <c r="AD29" s="30"/>
      <c r="AE29" s="30"/>
      <c r="AF29" s="30"/>
      <c r="AG29" s="285"/>
      <c r="AH29" s="285"/>
      <c r="AI29" s="30"/>
      <c r="AJ29" s="30"/>
      <c r="AK29" s="26"/>
      <c r="AL29" s="30"/>
      <c r="AM29" s="30"/>
      <c r="AN29" s="30"/>
      <c r="AO29" s="30"/>
      <c r="AP29" s="30"/>
      <c r="AQ29" s="30"/>
      <c r="AS29" s="30"/>
      <c r="AT29" s="30"/>
      <c r="AU29" s="30"/>
      <c r="AV29" s="30"/>
      <c r="AW29" s="30"/>
      <c r="AX29" s="30"/>
    </row>
    <row r="30" spans="1:50" ht="15" customHeight="1">
      <c r="A30" s="365" t="s">
        <v>239</v>
      </c>
      <c r="B30" s="27"/>
      <c r="C30" s="27"/>
      <c r="D30" s="27"/>
      <c r="E30" s="32"/>
      <c r="F30" s="32"/>
      <c r="G30" s="27"/>
      <c r="H30" s="27"/>
      <c r="I30" s="31"/>
      <c r="J30" s="31"/>
      <c r="K30" s="31"/>
      <c r="L30" s="278"/>
      <c r="M30" s="278"/>
      <c r="N30" s="31"/>
      <c r="O30" s="31"/>
      <c r="P30" s="27"/>
      <c r="Q30" s="27"/>
      <c r="R30" s="27"/>
      <c r="S30" s="32"/>
      <c r="T30" s="32"/>
      <c r="U30" s="29"/>
      <c r="V30" s="29"/>
      <c r="W30" s="31"/>
      <c r="X30" s="206"/>
      <c r="Y30" s="206"/>
      <c r="Z30" s="208"/>
      <c r="AA30" s="208"/>
      <c r="AB30" s="207"/>
      <c r="AC30" s="29"/>
      <c r="AD30" s="30"/>
      <c r="AE30" s="30"/>
      <c r="AF30" s="30"/>
      <c r="AG30" s="285"/>
      <c r="AH30" s="285"/>
      <c r="AI30" s="30"/>
      <c r="AJ30" s="30"/>
      <c r="AK30" s="26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37" ht="14.25" customHeight="1">
      <c r="A31" s="26" t="s">
        <v>240</v>
      </c>
      <c r="B31" s="12"/>
      <c r="C31" s="12"/>
      <c r="D31" s="12"/>
      <c r="E31" s="275"/>
      <c r="F31" s="275"/>
      <c r="G31" s="12"/>
      <c r="H31" s="12"/>
      <c r="I31" s="12"/>
      <c r="J31" s="12"/>
      <c r="K31" s="12"/>
      <c r="L31" s="275"/>
      <c r="M31" s="275"/>
      <c r="N31" s="12"/>
      <c r="O31" s="12"/>
      <c r="P31" s="12"/>
      <c r="Q31" s="12"/>
      <c r="R31" s="13"/>
      <c r="S31" s="275"/>
      <c r="T31" s="275"/>
      <c r="U31" s="14"/>
      <c r="V31" s="14"/>
      <c r="W31" s="217"/>
      <c r="X31" s="217"/>
      <c r="Y31" s="217"/>
      <c r="Z31" s="284"/>
      <c r="AA31" s="284"/>
      <c r="AB31" s="218"/>
      <c r="AC31" s="14"/>
      <c r="AK31" s="11"/>
    </row>
    <row r="32" spans="1:37" ht="14.25" customHeight="1">
      <c r="A32" s="12"/>
      <c r="B32" s="12"/>
      <c r="C32" s="12"/>
      <c r="D32" s="12"/>
      <c r="E32" s="275"/>
      <c r="F32" s="275"/>
      <c r="G32" s="12"/>
      <c r="H32" s="12"/>
      <c r="I32" s="12"/>
      <c r="J32" s="12"/>
      <c r="K32" s="12"/>
      <c r="L32" s="275"/>
      <c r="M32" s="275"/>
      <c r="N32" s="12"/>
      <c r="O32" s="12"/>
      <c r="P32" s="12"/>
      <c r="Q32" s="12"/>
      <c r="R32" s="13"/>
      <c r="S32" s="275"/>
      <c r="T32" s="275"/>
      <c r="U32" s="14"/>
      <c r="V32" s="14"/>
      <c r="W32" s="12"/>
      <c r="X32" s="12"/>
      <c r="Y32" s="12"/>
      <c r="Z32" s="275"/>
      <c r="AA32" s="275"/>
      <c r="AB32" s="14"/>
      <c r="AC32" s="14"/>
      <c r="AK32" s="11"/>
    </row>
    <row r="33" spans="1:37" ht="14.25" customHeight="1">
      <c r="A33" s="12"/>
      <c r="B33" s="12"/>
      <c r="C33" s="12"/>
      <c r="D33" s="12"/>
      <c r="E33" s="275"/>
      <c r="F33" s="275"/>
      <c r="G33" s="12"/>
      <c r="H33" s="12"/>
      <c r="I33" s="12"/>
      <c r="J33" s="12"/>
      <c r="K33" s="12"/>
      <c r="L33" s="275"/>
      <c r="M33" s="275"/>
      <c r="N33" s="12"/>
      <c r="O33" s="12"/>
      <c r="P33" s="12"/>
      <c r="Q33" s="12"/>
      <c r="R33" s="13"/>
      <c r="S33" s="275"/>
      <c r="T33" s="275"/>
      <c r="U33" s="14"/>
      <c r="V33" s="14"/>
      <c r="W33" s="12"/>
      <c r="X33" s="12"/>
      <c r="Y33" s="12"/>
      <c r="Z33" s="275"/>
      <c r="AA33" s="275"/>
      <c r="AB33" s="14"/>
      <c r="AC33" s="14"/>
      <c r="AK33" s="11"/>
    </row>
    <row r="34" spans="1:37" ht="14.25" customHeight="1">
      <c r="A34" s="12"/>
      <c r="B34" s="12"/>
      <c r="C34" s="12"/>
      <c r="D34" s="12"/>
      <c r="E34" s="275"/>
      <c r="F34" s="275"/>
      <c r="G34" s="12"/>
      <c r="H34" s="12"/>
      <c r="I34" s="12"/>
      <c r="J34" s="12"/>
      <c r="K34" s="12"/>
      <c r="L34" s="275"/>
      <c r="M34" s="275"/>
      <c r="N34" s="12"/>
      <c r="O34" s="12"/>
      <c r="P34" s="12"/>
      <c r="Q34" s="12"/>
      <c r="R34" s="13"/>
      <c r="S34" s="275"/>
      <c r="T34" s="275"/>
      <c r="U34" s="14"/>
      <c r="V34" s="14"/>
      <c r="W34" s="12"/>
      <c r="X34" s="12"/>
      <c r="Y34" s="12"/>
      <c r="Z34" s="275"/>
      <c r="AA34" s="275"/>
      <c r="AB34" s="14"/>
      <c r="AC34" s="14"/>
      <c r="AK34" s="11"/>
    </row>
    <row r="35" spans="1:37" ht="14.25" customHeight="1">
      <c r="A35" s="12"/>
      <c r="B35" s="12"/>
      <c r="C35" s="12"/>
      <c r="D35" s="12"/>
      <c r="E35" s="275"/>
      <c r="F35" s="275"/>
      <c r="G35" s="12"/>
      <c r="H35" s="12"/>
      <c r="I35" s="12"/>
      <c r="J35" s="12"/>
      <c r="K35" s="12"/>
      <c r="L35" s="275"/>
      <c r="M35" s="275"/>
      <c r="N35" s="12"/>
      <c r="O35" s="12"/>
      <c r="P35" s="12"/>
      <c r="Q35" s="12"/>
      <c r="R35" s="13"/>
      <c r="S35" s="275"/>
      <c r="T35" s="275"/>
      <c r="U35" s="14"/>
      <c r="V35" s="14"/>
      <c r="W35" s="12"/>
      <c r="X35" s="12"/>
      <c r="Y35" s="12"/>
      <c r="Z35" s="275"/>
      <c r="AA35" s="275"/>
      <c r="AB35" s="14"/>
      <c r="AC35" s="14"/>
      <c r="AK35" s="11"/>
    </row>
    <row r="36" spans="1:37" ht="14.25" customHeight="1">
      <c r="A36" s="12"/>
      <c r="B36" s="12"/>
      <c r="C36" s="12"/>
      <c r="D36" s="12"/>
      <c r="E36" s="275"/>
      <c r="F36" s="275"/>
      <c r="G36" s="12"/>
      <c r="H36" s="12"/>
      <c r="I36" s="12"/>
      <c r="J36" s="12"/>
      <c r="K36" s="12"/>
      <c r="L36" s="275"/>
      <c r="M36" s="275"/>
      <c r="N36" s="12"/>
      <c r="O36" s="12"/>
      <c r="P36" s="12"/>
      <c r="Q36" s="12"/>
      <c r="R36" s="13"/>
      <c r="S36" s="275"/>
      <c r="T36" s="275"/>
      <c r="U36" s="14"/>
      <c r="V36" s="14"/>
      <c r="W36" s="12"/>
      <c r="X36" s="12"/>
      <c r="Y36" s="12"/>
      <c r="Z36" s="275"/>
      <c r="AA36" s="275"/>
      <c r="AB36" s="14"/>
      <c r="AC36" s="14"/>
      <c r="AK36" s="11"/>
    </row>
    <row r="37" spans="1:37" ht="14.25" customHeight="1">
      <c r="A37" s="12"/>
      <c r="B37" s="12"/>
      <c r="C37" s="12"/>
      <c r="D37" s="12"/>
      <c r="E37" s="275"/>
      <c r="F37" s="275"/>
      <c r="G37" s="12"/>
      <c r="H37" s="12"/>
      <c r="I37" s="12"/>
      <c r="J37" s="12"/>
      <c r="K37" s="12"/>
      <c r="L37" s="275"/>
      <c r="M37" s="275"/>
      <c r="N37" s="12"/>
      <c r="O37" s="12"/>
      <c r="P37" s="12"/>
      <c r="Q37" s="12"/>
      <c r="R37" s="13"/>
      <c r="S37" s="275"/>
      <c r="T37" s="275"/>
      <c r="U37" s="14"/>
      <c r="V37" s="14"/>
      <c r="W37" s="12"/>
      <c r="X37" s="12"/>
      <c r="Y37" s="12"/>
      <c r="Z37" s="275"/>
      <c r="AA37" s="275"/>
      <c r="AB37" s="14"/>
      <c r="AC37" s="14"/>
      <c r="AK37" s="11"/>
    </row>
    <row r="38" spans="1:37" ht="14.25" customHeight="1">
      <c r="A38" s="12"/>
      <c r="B38" s="12"/>
      <c r="C38" s="12"/>
      <c r="D38" s="12"/>
      <c r="E38" s="275"/>
      <c r="F38" s="275"/>
      <c r="G38" s="12"/>
      <c r="H38" s="12"/>
      <c r="I38" s="12"/>
      <c r="J38" s="12"/>
      <c r="K38" s="12"/>
      <c r="L38" s="275"/>
      <c r="M38" s="275"/>
      <c r="N38" s="12"/>
      <c r="O38" s="12"/>
      <c r="P38" s="12"/>
      <c r="Q38" s="12"/>
      <c r="R38" s="13"/>
      <c r="S38" s="275"/>
      <c r="T38" s="275"/>
      <c r="U38" s="14"/>
      <c r="V38" s="14"/>
      <c r="W38" s="12"/>
      <c r="X38" s="12"/>
      <c r="Y38" s="12"/>
      <c r="Z38" s="275"/>
      <c r="AA38" s="275"/>
      <c r="AB38" s="14"/>
      <c r="AC38" s="14"/>
      <c r="AK38" s="11"/>
    </row>
    <row r="39" spans="1:29" ht="14.25" customHeight="1">
      <c r="A39" s="12"/>
      <c r="B39" s="12"/>
      <c r="C39" s="12"/>
      <c r="D39" s="12"/>
      <c r="E39" s="275"/>
      <c r="F39" s="275"/>
      <c r="G39" s="12"/>
      <c r="H39" s="12"/>
      <c r="I39" s="12"/>
      <c r="J39" s="12"/>
      <c r="K39" s="12"/>
      <c r="L39" s="275"/>
      <c r="M39" s="275"/>
      <c r="N39" s="12"/>
      <c r="O39" s="12"/>
      <c r="P39" s="12"/>
      <c r="Q39" s="12"/>
      <c r="R39" s="13"/>
      <c r="S39" s="275"/>
      <c r="T39" s="275"/>
      <c r="U39" s="14"/>
      <c r="V39" s="14"/>
      <c r="W39" s="12"/>
      <c r="X39" s="12"/>
      <c r="Y39" s="12"/>
      <c r="Z39" s="275"/>
      <c r="AA39" s="275"/>
      <c r="AB39" s="14"/>
      <c r="AC39" s="14"/>
    </row>
    <row r="40" ht="14.25" customHeight="1" thickBot="1">
      <c r="R40" s="15"/>
    </row>
    <row r="41" spans="1:43" ht="24.75" customHeight="1">
      <c r="A41" s="579" t="s">
        <v>241</v>
      </c>
      <c r="B41" s="565" t="s">
        <v>242</v>
      </c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7"/>
      <c r="AK41" s="590" t="s">
        <v>4</v>
      </c>
      <c r="AL41" s="591"/>
      <c r="AM41" s="592"/>
      <c r="AN41" s="592"/>
      <c r="AO41" s="592"/>
      <c r="AP41" s="592"/>
      <c r="AQ41" s="593"/>
    </row>
    <row r="42" spans="1:43" ht="24.75" customHeight="1">
      <c r="A42" s="580"/>
      <c r="B42" s="554" t="s">
        <v>243</v>
      </c>
      <c r="C42" s="555"/>
      <c r="D42" s="555"/>
      <c r="E42" s="555"/>
      <c r="F42" s="555"/>
      <c r="G42" s="555"/>
      <c r="H42" s="556"/>
      <c r="I42" s="554" t="s">
        <v>244</v>
      </c>
      <c r="J42" s="555"/>
      <c r="K42" s="555"/>
      <c r="L42" s="555"/>
      <c r="M42" s="555"/>
      <c r="N42" s="555"/>
      <c r="O42" s="555"/>
      <c r="P42" s="555" t="s">
        <v>245</v>
      </c>
      <c r="Q42" s="555"/>
      <c r="R42" s="555"/>
      <c r="S42" s="555"/>
      <c r="T42" s="555"/>
      <c r="U42" s="555"/>
      <c r="V42" s="555"/>
      <c r="W42" s="594" t="s">
        <v>246</v>
      </c>
      <c r="X42" s="595"/>
      <c r="Y42" s="595"/>
      <c r="Z42" s="595"/>
      <c r="AA42" s="595"/>
      <c r="AB42" s="595"/>
      <c r="AC42" s="596"/>
      <c r="AD42" s="594" t="s">
        <v>247</v>
      </c>
      <c r="AE42" s="595"/>
      <c r="AF42" s="595"/>
      <c r="AG42" s="595"/>
      <c r="AH42" s="595"/>
      <c r="AI42" s="595"/>
      <c r="AJ42" s="596"/>
      <c r="AK42" s="597" t="s">
        <v>248</v>
      </c>
      <c r="AL42" s="598"/>
      <c r="AM42" s="598"/>
      <c r="AN42" s="598"/>
      <c r="AO42" s="597" t="s">
        <v>249</v>
      </c>
      <c r="AP42" s="598"/>
      <c r="AQ42" s="599"/>
    </row>
    <row r="43" spans="1:51" ht="24.75" customHeight="1">
      <c r="A43" s="580"/>
      <c r="B43" s="561" t="s">
        <v>0</v>
      </c>
      <c r="C43" s="562"/>
      <c r="D43" s="563"/>
      <c r="E43" s="359" t="s">
        <v>224</v>
      </c>
      <c r="F43" s="360" t="s">
        <v>225</v>
      </c>
      <c r="G43" s="554" t="s">
        <v>6</v>
      </c>
      <c r="H43" s="556"/>
      <c r="I43" s="561" t="s">
        <v>0</v>
      </c>
      <c r="J43" s="562"/>
      <c r="K43" s="563"/>
      <c r="L43" s="359" t="s">
        <v>224</v>
      </c>
      <c r="M43" s="360" t="s">
        <v>225</v>
      </c>
      <c r="N43" s="554" t="s">
        <v>6</v>
      </c>
      <c r="O43" s="555"/>
      <c r="P43" s="562" t="s">
        <v>0</v>
      </c>
      <c r="Q43" s="562"/>
      <c r="R43" s="563"/>
      <c r="S43" s="359" t="s">
        <v>224</v>
      </c>
      <c r="T43" s="360" t="s">
        <v>225</v>
      </c>
      <c r="U43" s="554" t="s">
        <v>6</v>
      </c>
      <c r="V43" s="556"/>
      <c r="W43" s="561" t="s">
        <v>0</v>
      </c>
      <c r="X43" s="562"/>
      <c r="Y43" s="563"/>
      <c r="Z43" s="359" t="s">
        <v>224</v>
      </c>
      <c r="AA43" s="360" t="s">
        <v>225</v>
      </c>
      <c r="AB43" s="554" t="s">
        <v>6</v>
      </c>
      <c r="AC43" s="556"/>
      <c r="AD43" s="561" t="s">
        <v>0</v>
      </c>
      <c r="AE43" s="562"/>
      <c r="AF43" s="563"/>
      <c r="AG43" s="359" t="s">
        <v>224</v>
      </c>
      <c r="AH43" s="360" t="s">
        <v>251</v>
      </c>
      <c r="AI43" s="554" t="s">
        <v>6</v>
      </c>
      <c r="AJ43" s="556"/>
      <c r="AK43" s="557" t="s">
        <v>158</v>
      </c>
      <c r="AL43" s="558"/>
      <c r="AM43" s="600" t="s">
        <v>250</v>
      </c>
      <c r="AN43" s="601"/>
      <c r="AO43" s="606" t="s">
        <v>157</v>
      </c>
      <c r="AP43" s="600" t="s">
        <v>250</v>
      </c>
      <c r="AQ43" s="604"/>
      <c r="AY43" s="34"/>
    </row>
    <row r="44" spans="1:51" ht="24.75" customHeight="1">
      <c r="A44" s="581"/>
      <c r="B44" s="602" t="s">
        <v>1</v>
      </c>
      <c r="C44" s="614"/>
      <c r="D44" s="560"/>
      <c r="E44" s="273" t="s">
        <v>2</v>
      </c>
      <c r="F44" s="280" t="s">
        <v>2</v>
      </c>
      <c r="G44" s="9" t="s">
        <v>226</v>
      </c>
      <c r="H44" s="9" t="s">
        <v>227</v>
      </c>
      <c r="I44" s="602" t="s">
        <v>1</v>
      </c>
      <c r="J44" s="614"/>
      <c r="K44" s="560"/>
      <c r="L44" s="273" t="s">
        <v>2</v>
      </c>
      <c r="M44" s="280" t="s">
        <v>2</v>
      </c>
      <c r="N44" s="9" t="s">
        <v>226</v>
      </c>
      <c r="O44" s="18" t="s">
        <v>227</v>
      </c>
      <c r="P44" s="605" t="s">
        <v>1</v>
      </c>
      <c r="Q44" s="614"/>
      <c r="R44" s="560"/>
      <c r="S44" s="273" t="s">
        <v>2</v>
      </c>
      <c r="T44" s="280" t="s">
        <v>2</v>
      </c>
      <c r="U44" s="9" t="s">
        <v>226</v>
      </c>
      <c r="V44" s="9" t="s">
        <v>227</v>
      </c>
      <c r="W44" s="602" t="s">
        <v>1</v>
      </c>
      <c r="X44" s="614"/>
      <c r="Y44" s="560"/>
      <c r="Z44" s="273" t="s">
        <v>2</v>
      </c>
      <c r="AA44" s="280" t="s">
        <v>2</v>
      </c>
      <c r="AB44" s="9" t="s">
        <v>226</v>
      </c>
      <c r="AC44" s="9" t="s">
        <v>227</v>
      </c>
      <c r="AD44" s="602" t="s">
        <v>1</v>
      </c>
      <c r="AE44" s="614"/>
      <c r="AF44" s="560"/>
      <c r="AG44" s="273" t="s">
        <v>2</v>
      </c>
      <c r="AH44" s="280" t="s">
        <v>2</v>
      </c>
      <c r="AI44" s="9" t="s">
        <v>226</v>
      </c>
      <c r="AJ44" s="9" t="s">
        <v>227</v>
      </c>
      <c r="AK44" s="559"/>
      <c r="AL44" s="560"/>
      <c r="AM44" s="602"/>
      <c r="AN44" s="603"/>
      <c r="AO44" s="607"/>
      <c r="AP44" s="602"/>
      <c r="AQ44" s="605"/>
      <c r="AY44" s="34"/>
    </row>
    <row r="45" spans="1:50" ht="24.75" customHeight="1">
      <c r="A45" s="361" t="s">
        <v>148</v>
      </c>
      <c r="B45" s="253">
        <v>287</v>
      </c>
      <c r="C45" s="254" t="s">
        <v>3</v>
      </c>
      <c r="D45" s="253">
        <v>286</v>
      </c>
      <c r="E45" s="253">
        <v>29578</v>
      </c>
      <c r="F45" s="253">
        <v>29540</v>
      </c>
      <c r="G45" s="368">
        <v>78.1</v>
      </c>
      <c r="H45" s="368">
        <v>78.3</v>
      </c>
      <c r="I45" s="253">
        <v>296</v>
      </c>
      <c r="J45" s="261" t="s">
        <v>3</v>
      </c>
      <c r="K45" s="253">
        <v>296</v>
      </c>
      <c r="L45" s="253">
        <v>27926</v>
      </c>
      <c r="M45" s="253">
        <v>28668</v>
      </c>
      <c r="N45" s="368">
        <v>73.4</v>
      </c>
      <c r="O45" s="368">
        <v>75</v>
      </c>
      <c r="P45" s="379" t="s">
        <v>252</v>
      </c>
      <c r="Q45" s="261" t="s">
        <v>3</v>
      </c>
      <c r="R45" s="379" t="s">
        <v>252</v>
      </c>
      <c r="S45" s="379" t="s">
        <v>252</v>
      </c>
      <c r="T45" s="379" t="s">
        <v>252</v>
      </c>
      <c r="U45" s="379" t="s">
        <v>252</v>
      </c>
      <c r="V45" s="379" t="s">
        <v>252</v>
      </c>
      <c r="W45" s="379" t="s">
        <v>252</v>
      </c>
      <c r="X45" s="261"/>
      <c r="Y45" s="379" t="s">
        <v>252</v>
      </c>
      <c r="Z45" s="379" t="s">
        <v>252</v>
      </c>
      <c r="AA45" s="379" t="s">
        <v>252</v>
      </c>
      <c r="AB45" s="380" t="s">
        <v>252</v>
      </c>
      <c r="AC45" s="380" t="s">
        <v>252</v>
      </c>
      <c r="AD45" s="262">
        <v>105</v>
      </c>
      <c r="AE45" s="261" t="s">
        <v>3</v>
      </c>
      <c r="AF45" s="262">
        <v>105</v>
      </c>
      <c r="AG45" s="262">
        <v>12531</v>
      </c>
      <c r="AH45" s="262">
        <v>13187</v>
      </c>
      <c r="AI45" s="380" t="s">
        <v>252</v>
      </c>
      <c r="AJ45" s="380" t="s">
        <v>252</v>
      </c>
      <c r="AK45" s="609" t="s">
        <v>209</v>
      </c>
      <c r="AL45" s="609"/>
      <c r="AM45" s="609">
        <v>722204</v>
      </c>
      <c r="AN45" s="609"/>
      <c r="AO45" s="262" t="s">
        <v>209</v>
      </c>
      <c r="AP45" s="609">
        <v>1280571</v>
      </c>
      <c r="AQ45" s="609"/>
      <c r="AR45" s="157"/>
      <c r="AS45" s="157"/>
      <c r="AT45" s="157"/>
      <c r="AU45" s="154"/>
      <c r="AV45" s="157"/>
      <c r="AW45" s="157"/>
      <c r="AX45" s="154"/>
    </row>
    <row r="46" spans="1:50" ht="24.75" customHeight="1">
      <c r="A46" s="19" t="s">
        <v>142</v>
      </c>
      <c r="B46" s="256">
        <v>289</v>
      </c>
      <c r="C46" s="257" t="s">
        <v>3</v>
      </c>
      <c r="D46" s="256">
        <v>289</v>
      </c>
      <c r="E46" s="256">
        <v>32218</v>
      </c>
      <c r="F46" s="256">
        <v>33041</v>
      </c>
      <c r="G46" s="369">
        <v>67.2</v>
      </c>
      <c r="H46" s="369">
        <v>68.9</v>
      </c>
      <c r="I46" s="256">
        <v>361</v>
      </c>
      <c r="J46" s="263" t="s">
        <v>3</v>
      </c>
      <c r="K46" s="256">
        <v>363</v>
      </c>
      <c r="L46" s="256">
        <v>28775</v>
      </c>
      <c r="M46" s="256">
        <v>29348</v>
      </c>
      <c r="N46" s="369">
        <v>61.8</v>
      </c>
      <c r="O46" s="369">
        <v>62.7</v>
      </c>
      <c r="P46" s="379" t="s">
        <v>252</v>
      </c>
      <c r="Q46" s="263" t="s">
        <v>3</v>
      </c>
      <c r="R46" s="379" t="s">
        <v>252</v>
      </c>
      <c r="S46" s="379" t="s">
        <v>252</v>
      </c>
      <c r="T46" s="379" t="s">
        <v>252</v>
      </c>
      <c r="U46" s="379" t="s">
        <v>252</v>
      </c>
      <c r="V46" s="379" t="s">
        <v>252</v>
      </c>
      <c r="W46" s="379" t="s">
        <v>252</v>
      </c>
      <c r="X46" s="263"/>
      <c r="Y46" s="379" t="s">
        <v>252</v>
      </c>
      <c r="Z46" s="379" t="s">
        <v>252</v>
      </c>
      <c r="AA46" s="379" t="s">
        <v>252</v>
      </c>
      <c r="AB46" s="380" t="s">
        <v>252</v>
      </c>
      <c r="AC46" s="380" t="s">
        <v>252</v>
      </c>
      <c r="AD46" s="264">
        <v>104</v>
      </c>
      <c r="AE46" s="263" t="s">
        <v>3</v>
      </c>
      <c r="AF46" s="264">
        <v>104</v>
      </c>
      <c r="AG46" s="264">
        <v>13489</v>
      </c>
      <c r="AH46" s="264">
        <v>14013</v>
      </c>
      <c r="AI46" s="380" t="s">
        <v>252</v>
      </c>
      <c r="AJ46" s="380" t="s">
        <v>252</v>
      </c>
      <c r="AK46" s="553" t="s">
        <v>209</v>
      </c>
      <c r="AL46" s="553"/>
      <c r="AM46" s="553">
        <v>1572547</v>
      </c>
      <c r="AN46" s="553"/>
      <c r="AO46" s="264" t="s">
        <v>209</v>
      </c>
      <c r="AP46" s="553">
        <v>1845260</v>
      </c>
      <c r="AQ46" s="553"/>
      <c r="AR46" s="157"/>
      <c r="AS46" s="157"/>
      <c r="AT46" s="157"/>
      <c r="AU46" s="154"/>
      <c r="AV46" s="157"/>
      <c r="AW46" s="157"/>
      <c r="AX46" s="154"/>
    </row>
    <row r="47" spans="1:50" ht="24.75" customHeight="1">
      <c r="A47" s="19" t="s">
        <v>143</v>
      </c>
      <c r="B47" s="256">
        <v>288</v>
      </c>
      <c r="C47" s="257" t="s">
        <v>3</v>
      </c>
      <c r="D47" s="256">
        <v>286</v>
      </c>
      <c r="E47" s="256">
        <v>26915</v>
      </c>
      <c r="F47" s="256">
        <v>28229</v>
      </c>
      <c r="G47" s="369">
        <v>56.2</v>
      </c>
      <c r="H47" s="369">
        <v>59</v>
      </c>
      <c r="I47" s="256">
        <v>351</v>
      </c>
      <c r="J47" s="263" t="s">
        <v>3</v>
      </c>
      <c r="K47" s="256">
        <v>351</v>
      </c>
      <c r="L47" s="256">
        <v>27378</v>
      </c>
      <c r="M47" s="256">
        <v>27998</v>
      </c>
      <c r="N47" s="369">
        <v>61</v>
      </c>
      <c r="O47" s="369">
        <v>62.4</v>
      </c>
      <c r="P47" s="379" t="s">
        <v>252</v>
      </c>
      <c r="Q47" s="263" t="s">
        <v>3</v>
      </c>
      <c r="R47" s="379" t="s">
        <v>252</v>
      </c>
      <c r="S47" s="379" t="s">
        <v>252</v>
      </c>
      <c r="T47" s="379" t="s">
        <v>252</v>
      </c>
      <c r="U47" s="379" t="s">
        <v>252</v>
      </c>
      <c r="V47" s="379" t="s">
        <v>252</v>
      </c>
      <c r="W47" s="379" t="s">
        <v>252</v>
      </c>
      <c r="X47" s="263"/>
      <c r="Y47" s="379" t="s">
        <v>252</v>
      </c>
      <c r="Z47" s="379" t="s">
        <v>252</v>
      </c>
      <c r="AA47" s="379" t="s">
        <v>252</v>
      </c>
      <c r="AB47" s="380" t="s">
        <v>252</v>
      </c>
      <c r="AC47" s="380" t="s">
        <v>252</v>
      </c>
      <c r="AD47" s="264">
        <v>104</v>
      </c>
      <c r="AE47" s="263" t="s">
        <v>3</v>
      </c>
      <c r="AF47" s="264">
        <v>105</v>
      </c>
      <c r="AG47" s="264">
        <v>13284</v>
      </c>
      <c r="AH47" s="264">
        <v>13087</v>
      </c>
      <c r="AI47" s="380" t="s">
        <v>252</v>
      </c>
      <c r="AJ47" s="380" t="s">
        <v>252</v>
      </c>
      <c r="AK47" s="553" t="s">
        <v>209</v>
      </c>
      <c r="AL47" s="553"/>
      <c r="AM47" s="553">
        <v>1676747</v>
      </c>
      <c r="AN47" s="553"/>
      <c r="AO47" s="264" t="s">
        <v>209</v>
      </c>
      <c r="AP47" s="553">
        <v>1860441</v>
      </c>
      <c r="AQ47" s="553"/>
      <c r="AR47" s="157"/>
      <c r="AS47" s="157"/>
      <c r="AT47" s="157"/>
      <c r="AU47" s="154"/>
      <c r="AV47" s="157"/>
      <c r="AW47" s="157"/>
      <c r="AX47" s="154"/>
    </row>
    <row r="48" spans="1:50" ht="24.75" customHeight="1">
      <c r="A48" s="19" t="s">
        <v>144</v>
      </c>
      <c r="B48" s="256">
        <v>288</v>
      </c>
      <c r="C48" s="257" t="s">
        <v>3</v>
      </c>
      <c r="D48" s="256">
        <v>286</v>
      </c>
      <c r="E48" s="256">
        <v>28930</v>
      </c>
      <c r="F48" s="256">
        <v>31121</v>
      </c>
      <c r="G48" s="369">
        <v>60.7</v>
      </c>
      <c r="H48" s="369">
        <v>65.3</v>
      </c>
      <c r="I48" s="256">
        <v>371</v>
      </c>
      <c r="J48" s="263" t="s">
        <v>3</v>
      </c>
      <c r="K48" s="256">
        <v>371</v>
      </c>
      <c r="L48" s="256">
        <v>30564</v>
      </c>
      <c r="M48" s="256">
        <v>31165</v>
      </c>
      <c r="N48" s="369">
        <v>64.4</v>
      </c>
      <c r="O48" s="369">
        <v>65.7</v>
      </c>
      <c r="P48" s="264">
        <v>24</v>
      </c>
      <c r="Q48" s="257" t="s">
        <v>3</v>
      </c>
      <c r="R48" s="264">
        <v>25</v>
      </c>
      <c r="S48" s="264">
        <v>93</v>
      </c>
      <c r="T48" s="264">
        <v>103</v>
      </c>
      <c r="U48" s="375">
        <v>20.4</v>
      </c>
      <c r="V48" s="375">
        <v>21.7</v>
      </c>
      <c r="W48" s="379" t="s">
        <v>252</v>
      </c>
      <c r="X48" s="257"/>
      <c r="Y48" s="379" t="s">
        <v>252</v>
      </c>
      <c r="Z48" s="379" t="s">
        <v>252</v>
      </c>
      <c r="AA48" s="379" t="s">
        <v>252</v>
      </c>
      <c r="AB48" s="380" t="s">
        <v>252</v>
      </c>
      <c r="AC48" s="380" t="s">
        <v>252</v>
      </c>
      <c r="AD48" s="264">
        <v>104</v>
      </c>
      <c r="AE48" s="257" t="s">
        <v>3</v>
      </c>
      <c r="AF48" s="264">
        <v>104</v>
      </c>
      <c r="AG48" s="264">
        <v>10486</v>
      </c>
      <c r="AH48" s="264">
        <v>10713</v>
      </c>
      <c r="AI48" s="375">
        <v>37.5</v>
      </c>
      <c r="AJ48" s="375">
        <v>38.3</v>
      </c>
      <c r="AK48" s="553" t="s">
        <v>209</v>
      </c>
      <c r="AL48" s="553"/>
      <c r="AM48" s="553">
        <v>7806894</v>
      </c>
      <c r="AN48" s="553"/>
      <c r="AO48" s="264" t="s">
        <v>209</v>
      </c>
      <c r="AP48" s="553">
        <v>8423203</v>
      </c>
      <c r="AQ48" s="553"/>
      <c r="AR48" s="157"/>
      <c r="AS48" s="157"/>
      <c r="AT48" s="157"/>
      <c r="AU48" s="154"/>
      <c r="AV48" s="157"/>
      <c r="AW48" s="157"/>
      <c r="AX48" s="154"/>
    </row>
    <row r="49" spans="1:50" ht="24.75" customHeight="1">
      <c r="A49" s="362" t="s">
        <v>145</v>
      </c>
      <c r="B49" s="182">
        <f>SUM(B51:B64)</f>
        <v>290</v>
      </c>
      <c r="C49" s="182" t="s">
        <v>3</v>
      </c>
      <c r="D49" s="182">
        <f>SUM(D51:D64)</f>
        <v>290</v>
      </c>
      <c r="E49" s="182">
        <v>30425</v>
      </c>
      <c r="F49" s="182">
        <f>SUM(F51:F64)</f>
        <v>32036</v>
      </c>
      <c r="G49" s="455">
        <v>63.2</v>
      </c>
      <c r="H49" s="455">
        <v>66.5</v>
      </c>
      <c r="I49" s="182">
        <f>SUM(I51:I64)</f>
        <v>368</v>
      </c>
      <c r="J49" s="483" t="s">
        <v>3</v>
      </c>
      <c r="K49" s="182">
        <f>SUM(K51:K64)</f>
        <v>369</v>
      </c>
      <c r="L49" s="182">
        <f>SUM(L51:L64)</f>
        <v>28976</v>
      </c>
      <c r="M49" s="182">
        <f>SUM(M51:M64)</f>
        <v>30854</v>
      </c>
      <c r="N49" s="455">
        <f>AVERAGE(N51:N54,N56:N59,N61:N64)</f>
        <v>61.949999999999996</v>
      </c>
      <c r="O49" s="455">
        <f>AVERAGE(O51:O54,O56:O59,O61:O64)</f>
        <v>65.18333333333334</v>
      </c>
      <c r="P49" s="182">
        <f>SUM(P51:P64)</f>
        <v>154</v>
      </c>
      <c r="Q49" s="182" t="s">
        <v>3</v>
      </c>
      <c r="R49" s="182">
        <f>SUM(R51:R64)</f>
        <v>150</v>
      </c>
      <c r="S49" s="182">
        <f>SUM(S51:S64)</f>
        <v>758</v>
      </c>
      <c r="T49" s="182">
        <f>SUM(T51:T64)</f>
        <v>771</v>
      </c>
      <c r="U49" s="455">
        <v>25.9</v>
      </c>
      <c r="V49" s="455">
        <v>27.1</v>
      </c>
      <c r="W49" s="182">
        <f>SUM(W51:W64)</f>
        <v>88</v>
      </c>
      <c r="X49" s="182"/>
      <c r="Y49" s="182">
        <f>SUM(Y51:Y64)</f>
        <v>88</v>
      </c>
      <c r="Z49" s="182">
        <f>SUM(Z51:Z64)</f>
        <v>9598</v>
      </c>
      <c r="AA49" s="182">
        <f>SUM(AA51:AA64)</f>
        <v>8136</v>
      </c>
      <c r="AB49" s="455">
        <f>AVERAGE(AB59,AB61:AB64)</f>
        <v>86.56</v>
      </c>
      <c r="AC49" s="455">
        <v>73.4</v>
      </c>
      <c r="AD49" s="182">
        <f>SUM(AD51:AD64)</f>
        <v>104</v>
      </c>
      <c r="AE49" s="182" t="s">
        <v>3</v>
      </c>
      <c r="AF49" s="182">
        <f>SUM(AF51:AF64)</f>
        <v>104</v>
      </c>
      <c r="AG49" s="182">
        <f>SUM(AG51:AG64)</f>
        <v>9996</v>
      </c>
      <c r="AH49" s="182">
        <f>SUM(AH51:AH64)</f>
        <v>9993</v>
      </c>
      <c r="AI49" s="455">
        <v>35.7</v>
      </c>
      <c r="AJ49" s="455">
        <v>35.7</v>
      </c>
      <c r="AK49" s="608" t="s">
        <v>525</v>
      </c>
      <c r="AL49" s="608"/>
      <c r="AM49" s="610">
        <f>SUM(AM51:AM64)</f>
        <v>9427473</v>
      </c>
      <c r="AN49" s="610"/>
      <c r="AO49" s="187" t="s">
        <v>525</v>
      </c>
      <c r="AP49" s="608">
        <f>SUM(AP51:AQ64)</f>
        <v>8608952</v>
      </c>
      <c r="AQ49" s="608"/>
      <c r="AR49" s="158"/>
      <c r="AS49" s="158"/>
      <c r="AT49" s="158"/>
      <c r="AU49" s="154"/>
      <c r="AV49" s="158"/>
      <c r="AW49" s="158"/>
      <c r="AX49" s="154"/>
    </row>
    <row r="50" spans="1:50" ht="15" customHeight="1">
      <c r="A50" s="20"/>
      <c r="B50" s="23"/>
      <c r="C50" s="23"/>
      <c r="D50" s="25"/>
      <c r="E50" s="274"/>
      <c r="F50" s="274"/>
      <c r="G50" s="370"/>
      <c r="H50" s="370"/>
      <c r="I50" s="23"/>
      <c r="J50" s="23"/>
      <c r="K50" s="25"/>
      <c r="L50" s="274"/>
      <c r="M50" s="274"/>
      <c r="N50" s="370"/>
      <c r="O50" s="370"/>
      <c r="P50" s="23"/>
      <c r="Q50" s="23"/>
      <c r="R50" s="25"/>
      <c r="S50" s="274"/>
      <c r="T50" s="274"/>
      <c r="U50" s="370"/>
      <c r="V50" s="370"/>
      <c r="W50" s="23"/>
      <c r="X50" s="23"/>
      <c r="Y50" s="25"/>
      <c r="Z50" s="274"/>
      <c r="AA50" s="274"/>
      <c r="AB50" s="370"/>
      <c r="AC50" s="370"/>
      <c r="AD50" s="23"/>
      <c r="AE50" s="23"/>
      <c r="AF50" s="25"/>
      <c r="AG50" s="274"/>
      <c r="AH50" s="274"/>
      <c r="AI50" s="370"/>
      <c r="AJ50" s="370"/>
      <c r="AK50" s="225"/>
      <c r="AL50" s="225"/>
      <c r="AM50" s="286"/>
      <c r="AN50" s="286"/>
      <c r="AO50" s="287"/>
      <c r="AP50" s="288"/>
      <c r="AQ50" s="288"/>
      <c r="AR50" s="611"/>
      <c r="AS50" s="612"/>
      <c r="AT50" s="612"/>
      <c r="AU50" s="612"/>
      <c r="AV50" s="611"/>
      <c r="AW50" s="612"/>
      <c r="AX50" s="612"/>
    </row>
    <row r="51" spans="1:50" ht="24.75" customHeight="1">
      <c r="A51" s="363" t="s">
        <v>146</v>
      </c>
      <c r="B51" s="258">
        <v>30</v>
      </c>
      <c r="C51" s="257" t="s">
        <v>3</v>
      </c>
      <c r="D51" s="258">
        <v>30</v>
      </c>
      <c r="E51" s="257">
        <v>2310</v>
      </c>
      <c r="F51" s="257">
        <v>2405</v>
      </c>
      <c r="G51" s="371">
        <v>46.6</v>
      </c>
      <c r="H51" s="371">
        <v>48.3</v>
      </c>
      <c r="I51" s="258">
        <v>31</v>
      </c>
      <c r="J51" s="263" t="s">
        <v>3</v>
      </c>
      <c r="K51" s="258">
        <v>31</v>
      </c>
      <c r="L51" s="257">
        <v>2144</v>
      </c>
      <c r="M51" s="257">
        <v>2175</v>
      </c>
      <c r="N51" s="371">
        <v>61.3</v>
      </c>
      <c r="O51" s="371">
        <v>54.5</v>
      </c>
      <c r="P51" s="265">
        <v>14</v>
      </c>
      <c r="Q51" s="263" t="s">
        <v>3</v>
      </c>
      <c r="R51" s="265">
        <v>14</v>
      </c>
      <c r="S51" s="264">
        <v>105</v>
      </c>
      <c r="T51" s="264">
        <v>99</v>
      </c>
      <c r="U51" s="375">
        <v>39.5</v>
      </c>
      <c r="V51" s="375">
        <v>37.2</v>
      </c>
      <c r="W51" s="379" t="s">
        <v>252</v>
      </c>
      <c r="X51" s="263"/>
      <c r="Y51" s="379" t="s">
        <v>252</v>
      </c>
      <c r="Z51" s="379" t="s">
        <v>252</v>
      </c>
      <c r="AA51" s="379" t="s">
        <v>252</v>
      </c>
      <c r="AB51" s="380" t="s">
        <v>252</v>
      </c>
      <c r="AC51" s="380" t="s">
        <v>252</v>
      </c>
      <c r="AD51" s="265">
        <v>8</v>
      </c>
      <c r="AE51" s="263" t="s">
        <v>3</v>
      </c>
      <c r="AF51" s="265">
        <v>8</v>
      </c>
      <c r="AG51" s="264">
        <v>530</v>
      </c>
      <c r="AH51" s="264">
        <v>540</v>
      </c>
      <c r="AI51" s="375">
        <v>24.5</v>
      </c>
      <c r="AJ51" s="375">
        <v>25</v>
      </c>
      <c r="AK51" s="553" t="s">
        <v>159</v>
      </c>
      <c r="AL51" s="553"/>
      <c r="AM51" s="564">
        <v>839516</v>
      </c>
      <c r="AN51" s="564"/>
      <c r="AO51" s="264" t="s">
        <v>159</v>
      </c>
      <c r="AP51" s="553">
        <v>765178</v>
      </c>
      <c r="AQ51" s="553"/>
      <c r="AR51" s="159"/>
      <c r="AS51" s="36"/>
      <c r="AT51" s="36"/>
      <c r="AU51" s="154"/>
      <c r="AV51" s="24"/>
      <c r="AW51" s="36"/>
      <c r="AX51" s="154"/>
    </row>
    <row r="52" spans="1:50" ht="24.75" customHeight="1">
      <c r="A52" s="21" t="s">
        <v>228</v>
      </c>
      <c r="B52" s="258">
        <v>31</v>
      </c>
      <c r="C52" s="257" t="s">
        <v>3</v>
      </c>
      <c r="D52" s="258">
        <v>31</v>
      </c>
      <c r="E52" s="257">
        <v>3340</v>
      </c>
      <c r="F52" s="257">
        <v>3174</v>
      </c>
      <c r="G52" s="371">
        <v>64.9</v>
      </c>
      <c r="H52" s="371">
        <v>61.7</v>
      </c>
      <c r="I52" s="258">
        <v>31</v>
      </c>
      <c r="J52" s="263" t="s">
        <v>3</v>
      </c>
      <c r="K52" s="258">
        <v>31</v>
      </c>
      <c r="L52" s="257">
        <v>2387</v>
      </c>
      <c r="M52" s="257">
        <v>2396</v>
      </c>
      <c r="N52" s="371">
        <v>60.1</v>
      </c>
      <c r="O52" s="371">
        <v>60.4</v>
      </c>
      <c r="P52" s="265">
        <v>12</v>
      </c>
      <c r="Q52" s="263" t="s">
        <v>3</v>
      </c>
      <c r="R52" s="265">
        <v>12</v>
      </c>
      <c r="S52" s="264">
        <v>133</v>
      </c>
      <c r="T52" s="264">
        <v>76</v>
      </c>
      <c r="U52" s="375">
        <v>58.3</v>
      </c>
      <c r="V52" s="375">
        <v>33.3</v>
      </c>
      <c r="W52" s="379" t="s">
        <v>252</v>
      </c>
      <c r="X52" s="263"/>
      <c r="Y52" s="379" t="s">
        <v>252</v>
      </c>
      <c r="Z52" s="379" t="s">
        <v>252</v>
      </c>
      <c r="AA52" s="379" t="s">
        <v>252</v>
      </c>
      <c r="AB52" s="380" t="s">
        <v>252</v>
      </c>
      <c r="AC52" s="380" t="s">
        <v>252</v>
      </c>
      <c r="AD52" s="265">
        <v>9</v>
      </c>
      <c r="AE52" s="263" t="s">
        <v>3</v>
      </c>
      <c r="AF52" s="265">
        <v>9</v>
      </c>
      <c r="AG52" s="264">
        <v>604</v>
      </c>
      <c r="AH52" s="264">
        <v>663</v>
      </c>
      <c r="AI52" s="375">
        <v>25.2</v>
      </c>
      <c r="AJ52" s="375">
        <v>27.7</v>
      </c>
      <c r="AK52" s="553" t="s">
        <v>159</v>
      </c>
      <c r="AL52" s="553"/>
      <c r="AM52" s="564">
        <v>726001</v>
      </c>
      <c r="AN52" s="564"/>
      <c r="AO52" s="264" t="s">
        <v>159</v>
      </c>
      <c r="AP52" s="553">
        <v>616303</v>
      </c>
      <c r="AQ52" s="553"/>
      <c r="AR52" s="159"/>
      <c r="AS52" s="36"/>
      <c r="AT52" s="36"/>
      <c r="AU52" s="154"/>
      <c r="AV52" s="24"/>
      <c r="AW52" s="36"/>
      <c r="AX52" s="154"/>
    </row>
    <row r="53" spans="1:50" ht="24.75" customHeight="1">
      <c r="A53" s="21" t="s">
        <v>229</v>
      </c>
      <c r="B53" s="258">
        <v>30</v>
      </c>
      <c r="C53" s="257" t="s">
        <v>3</v>
      </c>
      <c r="D53" s="258">
        <v>30</v>
      </c>
      <c r="E53" s="257">
        <v>3182</v>
      </c>
      <c r="F53" s="257">
        <v>3911</v>
      </c>
      <c r="G53" s="371">
        <v>63.9</v>
      </c>
      <c r="H53" s="371">
        <v>78.5</v>
      </c>
      <c r="I53" s="258">
        <v>30</v>
      </c>
      <c r="J53" s="263" t="s">
        <v>3</v>
      </c>
      <c r="K53" s="258">
        <v>30</v>
      </c>
      <c r="L53" s="257">
        <v>2121</v>
      </c>
      <c r="M53" s="257">
        <v>2454</v>
      </c>
      <c r="N53" s="371">
        <v>54.7</v>
      </c>
      <c r="O53" s="371">
        <v>63.3</v>
      </c>
      <c r="P53" s="265">
        <v>13</v>
      </c>
      <c r="Q53" s="263" t="s">
        <v>3</v>
      </c>
      <c r="R53" s="265">
        <v>13</v>
      </c>
      <c r="S53" s="264">
        <v>78</v>
      </c>
      <c r="T53" s="264">
        <v>44</v>
      </c>
      <c r="U53" s="375">
        <v>31.6</v>
      </c>
      <c r="V53" s="375">
        <v>17.8</v>
      </c>
      <c r="W53" s="379" t="s">
        <v>252</v>
      </c>
      <c r="X53" s="263"/>
      <c r="Y53" s="379" t="s">
        <v>252</v>
      </c>
      <c r="Z53" s="379" t="s">
        <v>252</v>
      </c>
      <c r="AA53" s="379" t="s">
        <v>252</v>
      </c>
      <c r="AB53" s="380" t="s">
        <v>252</v>
      </c>
      <c r="AC53" s="380" t="s">
        <v>252</v>
      </c>
      <c r="AD53" s="265">
        <v>9</v>
      </c>
      <c r="AE53" s="263" t="s">
        <v>3</v>
      </c>
      <c r="AF53" s="265">
        <v>9</v>
      </c>
      <c r="AG53" s="264">
        <v>977</v>
      </c>
      <c r="AH53" s="264">
        <v>1063</v>
      </c>
      <c r="AI53" s="375">
        <v>41.4</v>
      </c>
      <c r="AJ53" s="375">
        <v>45</v>
      </c>
      <c r="AK53" s="553" t="s">
        <v>159</v>
      </c>
      <c r="AL53" s="553"/>
      <c r="AM53" s="564">
        <v>729532</v>
      </c>
      <c r="AN53" s="564"/>
      <c r="AO53" s="264" t="s">
        <v>159</v>
      </c>
      <c r="AP53" s="553">
        <v>668159</v>
      </c>
      <c r="AQ53" s="553"/>
      <c r="AR53" s="159"/>
      <c r="AS53" s="36"/>
      <c r="AT53" s="36"/>
      <c r="AU53" s="154"/>
      <c r="AV53" s="24"/>
      <c r="AW53" s="36"/>
      <c r="AX53" s="154"/>
    </row>
    <row r="54" spans="1:50" ht="24.75" customHeight="1">
      <c r="A54" s="21" t="s">
        <v>230</v>
      </c>
      <c r="B54" s="258">
        <v>31</v>
      </c>
      <c r="C54" s="257" t="s">
        <v>3</v>
      </c>
      <c r="D54" s="258">
        <v>31</v>
      </c>
      <c r="E54" s="257">
        <v>3036</v>
      </c>
      <c r="F54" s="257">
        <v>3500</v>
      </c>
      <c r="G54" s="371">
        <v>59</v>
      </c>
      <c r="H54" s="371">
        <v>68</v>
      </c>
      <c r="I54" s="258">
        <v>31</v>
      </c>
      <c r="J54" s="263" t="s">
        <v>3</v>
      </c>
      <c r="K54" s="258">
        <v>31</v>
      </c>
      <c r="L54" s="257">
        <v>1975</v>
      </c>
      <c r="M54" s="257">
        <v>2153</v>
      </c>
      <c r="N54" s="371">
        <v>49.4</v>
      </c>
      <c r="O54" s="371">
        <v>53.9</v>
      </c>
      <c r="P54" s="265">
        <v>14</v>
      </c>
      <c r="Q54" s="263" t="s">
        <v>3</v>
      </c>
      <c r="R54" s="265">
        <v>14</v>
      </c>
      <c r="S54" s="264">
        <v>61</v>
      </c>
      <c r="T54" s="264">
        <v>67</v>
      </c>
      <c r="U54" s="375">
        <v>22.9</v>
      </c>
      <c r="V54" s="375">
        <v>25.2</v>
      </c>
      <c r="W54" s="379" t="s">
        <v>252</v>
      </c>
      <c r="X54" s="263"/>
      <c r="Y54" s="379" t="s">
        <v>252</v>
      </c>
      <c r="Z54" s="379" t="s">
        <v>252</v>
      </c>
      <c r="AA54" s="379" t="s">
        <v>252</v>
      </c>
      <c r="AB54" s="380" t="s">
        <v>252</v>
      </c>
      <c r="AC54" s="380" t="s">
        <v>252</v>
      </c>
      <c r="AD54" s="265">
        <v>9</v>
      </c>
      <c r="AE54" s="263" t="s">
        <v>3</v>
      </c>
      <c r="AF54" s="265">
        <v>9</v>
      </c>
      <c r="AG54" s="264">
        <v>1011</v>
      </c>
      <c r="AH54" s="264">
        <v>853</v>
      </c>
      <c r="AI54" s="375">
        <v>41.6</v>
      </c>
      <c r="AJ54" s="375">
        <v>35.1</v>
      </c>
      <c r="AK54" s="553" t="s">
        <v>159</v>
      </c>
      <c r="AL54" s="553"/>
      <c r="AM54" s="564">
        <v>790594</v>
      </c>
      <c r="AN54" s="564"/>
      <c r="AO54" s="264" t="s">
        <v>159</v>
      </c>
      <c r="AP54" s="553">
        <v>740995</v>
      </c>
      <c r="AQ54" s="553"/>
      <c r="AR54" s="159"/>
      <c r="AS54" s="36"/>
      <c r="AT54" s="36"/>
      <c r="AU54" s="154"/>
      <c r="AV54" s="24"/>
      <c r="AW54" s="36"/>
      <c r="AX54" s="154"/>
    </row>
    <row r="55" spans="1:50" ht="15" customHeight="1">
      <c r="A55" s="21"/>
      <c r="B55" s="258"/>
      <c r="C55" s="257"/>
      <c r="D55" s="258"/>
      <c r="E55" s="257"/>
      <c r="F55" s="257"/>
      <c r="G55" s="371"/>
      <c r="H55" s="371"/>
      <c r="I55" s="258"/>
      <c r="J55" s="263"/>
      <c r="K55" s="258"/>
      <c r="L55" s="257"/>
      <c r="M55" s="257"/>
      <c r="N55" s="371"/>
      <c r="O55" s="371"/>
      <c r="P55" s="265"/>
      <c r="Q55" s="263"/>
      <c r="R55" s="265"/>
      <c r="S55" s="264"/>
      <c r="T55" s="264"/>
      <c r="U55" s="375"/>
      <c r="V55" s="375"/>
      <c r="W55" s="265"/>
      <c r="X55" s="263"/>
      <c r="Y55" s="265"/>
      <c r="Z55" s="264"/>
      <c r="AA55" s="264"/>
      <c r="AB55" s="375"/>
      <c r="AC55" s="375"/>
      <c r="AD55" s="265"/>
      <c r="AE55" s="263"/>
      <c r="AF55" s="265"/>
      <c r="AG55" s="264"/>
      <c r="AH55" s="264"/>
      <c r="AI55" s="375"/>
      <c r="AJ55" s="375"/>
      <c r="AK55" s="266"/>
      <c r="AL55" s="267"/>
      <c r="AM55" s="289"/>
      <c r="AN55" s="290"/>
      <c r="AO55" s="290"/>
      <c r="AP55" s="264"/>
      <c r="AQ55" s="291"/>
      <c r="AR55" s="160"/>
      <c r="AS55" s="36"/>
      <c r="AT55" s="36"/>
      <c r="AU55" s="154"/>
      <c r="AV55" s="24"/>
      <c r="AW55" s="36"/>
      <c r="AX55" s="154"/>
    </row>
    <row r="56" spans="1:50" ht="24.75" customHeight="1">
      <c r="A56" s="21" t="s">
        <v>231</v>
      </c>
      <c r="B56" s="258">
        <v>31</v>
      </c>
      <c r="C56" s="257" t="s">
        <v>3</v>
      </c>
      <c r="D56" s="258">
        <v>31</v>
      </c>
      <c r="E56" s="257">
        <v>3419</v>
      </c>
      <c r="F56" s="257">
        <v>3907</v>
      </c>
      <c r="G56" s="371">
        <v>66.4</v>
      </c>
      <c r="H56" s="371">
        <v>75.9</v>
      </c>
      <c r="I56" s="258">
        <v>31</v>
      </c>
      <c r="J56" s="263" t="s">
        <v>3</v>
      </c>
      <c r="K56" s="258">
        <v>31</v>
      </c>
      <c r="L56" s="257">
        <v>2838</v>
      </c>
      <c r="M56" s="257">
        <v>3153</v>
      </c>
      <c r="N56" s="371">
        <v>71.1</v>
      </c>
      <c r="O56" s="371">
        <v>78.9</v>
      </c>
      <c r="P56" s="265">
        <v>18</v>
      </c>
      <c r="Q56" s="263" t="s">
        <v>3</v>
      </c>
      <c r="R56" s="265">
        <v>18</v>
      </c>
      <c r="S56" s="264">
        <v>126</v>
      </c>
      <c r="T56" s="264">
        <v>141</v>
      </c>
      <c r="U56" s="375">
        <v>36.8</v>
      </c>
      <c r="V56" s="375">
        <v>41.2</v>
      </c>
      <c r="W56" s="379" t="s">
        <v>252</v>
      </c>
      <c r="X56" s="265"/>
      <c r="Y56" s="379" t="s">
        <v>252</v>
      </c>
      <c r="Z56" s="379" t="s">
        <v>252</v>
      </c>
      <c r="AA56" s="379" t="s">
        <v>252</v>
      </c>
      <c r="AB56" s="380" t="s">
        <v>252</v>
      </c>
      <c r="AC56" s="380" t="s">
        <v>252</v>
      </c>
      <c r="AD56" s="265">
        <v>8</v>
      </c>
      <c r="AE56" s="263" t="s">
        <v>3</v>
      </c>
      <c r="AF56" s="265">
        <v>8</v>
      </c>
      <c r="AG56" s="264">
        <v>1412</v>
      </c>
      <c r="AH56" s="264">
        <v>1302</v>
      </c>
      <c r="AI56" s="375">
        <v>65.4</v>
      </c>
      <c r="AJ56" s="375">
        <v>60.3</v>
      </c>
      <c r="AK56" s="553" t="s">
        <v>159</v>
      </c>
      <c r="AL56" s="553"/>
      <c r="AM56" s="564">
        <v>665924</v>
      </c>
      <c r="AN56" s="564"/>
      <c r="AO56" s="264" t="s">
        <v>159</v>
      </c>
      <c r="AP56" s="553">
        <v>624883</v>
      </c>
      <c r="AQ56" s="553"/>
      <c r="AR56" s="159"/>
      <c r="AS56" s="36"/>
      <c r="AT56" s="36"/>
      <c r="AU56" s="154"/>
      <c r="AV56" s="24"/>
      <c r="AW56" s="36"/>
      <c r="AX56" s="154"/>
    </row>
    <row r="57" spans="1:50" ht="24.75" customHeight="1">
      <c r="A57" s="21" t="s">
        <v>232</v>
      </c>
      <c r="B57" s="258">
        <v>30</v>
      </c>
      <c r="C57" s="257" t="s">
        <v>3</v>
      </c>
      <c r="D57" s="258">
        <v>30</v>
      </c>
      <c r="E57" s="257">
        <v>3769</v>
      </c>
      <c r="F57" s="257">
        <v>3636</v>
      </c>
      <c r="G57" s="371">
        <v>75.7</v>
      </c>
      <c r="H57" s="371">
        <v>73</v>
      </c>
      <c r="I57" s="258">
        <v>29</v>
      </c>
      <c r="J57" s="263" t="s">
        <v>3</v>
      </c>
      <c r="K57" s="258">
        <v>30</v>
      </c>
      <c r="L57" s="257">
        <v>1850</v>
      </c>
      <c r="M57" s="257">
        <v>2023</v>
      </c>
      <c r="N57" s="371">
        <v>49.5</v>
      </c>
      <c r="O57" s="371">
        <v>52.4</v>
      </c>
      <c r="P57" s="265">
        <v>11</v>
      </c>
      <c r="Q57" s="263" t="s">
        <v>3</v>
      </c>
      <c r="R57" s="265">
        <v>11</v>
      </c>
      <c r="S57" s="264">
        <v>36</v>
      </c>
      <c r="T57" s="264">
        <v>51</v>
      </c>
      <c r="U57" s="375">
        <v>17.2</v>
      </c>
      <c r="V57" s="375">
        <v>24.4</v>
      </c>
      <c r="W57" s="379" t="s">
        <v>252</v>
      </c>
      <c r="X57" s="265"/>
      <c r="Y57" s="379" t="s">
        <v>252</v>
      </c>
      <c r="Z57" s="379" t="s">
        <v>252</v>
      </c>
      <c r="AA57" s="379" t="s">
        <v>252</v>
      </c>
      <c r="AB57" s="380" t="s">
        <v>252</v>
      </c>
      <c r="AC57" s="380" t="s">
        <v>252</v>
      </c>
      <c r="AD57" s="265">
        <v>9</v>
      </c>
      <c r="AE57" s="263" t="s">
        <v>3</v>
      </c>
      <c r="AF57" s="265">
        <v>9</v>
      </c>
      <c r="AG57" s="264">
        <v>759</v>
      </c>
      <c r="AH57" s="264">
        <v>912</v>
      </c>
      <c r="AI57" s="375">
        <v>31.2</v>
      </c>
      <c r="AJ57" s="375">
        <v>37.5</v>
      </c>
      <c r="AK57" s="553" t="s">
        <v>159</v>
      </c>
      <c r="AL57" s="553"/>
      <c r="AM57" s="564">
        <v>822870</v>
      </c>
      <c r="AN57" s="564"/>
      <c r="AO57" s="264" t="s">
        <v>159</v>
      </c>
      <c r="AP57" s="553">
        <v>782156</v>
      </c>
      <c r="AQ57" s="553"/>
      <c r="AR57" s="159"/>
      <c r="AS57" s="36"/>
      <c r="AT57" s="36"/>
      <c r="AU57" s="154"/>
      <c r="AV57" s="24"/>
      <c r="AW57" s="36"/>
      <c r="AX57" s="154"/>
    </row>
    <row r="58" spans="1:50" ht="24.75" customHeight="1">
      <c r="A58" s="21" t="s">
        <v>233</v>
      </c>
      <c r="B58" s="258">
        <v>31</v>
      </c>
      <c r="C58" s="257" t="s">
        <v>3</v>
      </c>
      <c r="D58" s="258">
        <v>31</v>
      </c>
      <c r="E58" s="257">
        <v>4151</v>
      </c>
      <c r="F58" s="257">
        <v>4260</v>
      </c>
      <c r="G58" s="371">
        <v>80.7</v>
      </c>
      <c r="H58" s="371">
        <v>82.8</v>
      </c>
      <c r="I58" s="258">
        <v>32</v>
      </c>
      <c r="J58" s="263" t="s">
        <v>3</v>
      </c>
      <c r="K58" s="258">
        <v>32</v>
      </c>
      <c r="L58" s="257">
        <v>2804</v>
      </c>
      <c r="M58" s="257">
        <v>2902</v>
      </c>
      <c r="N58" s="371">
        <v>68.5</v>
      </c>
      <c r="O58" s="371">
        <v>70.9</v>
      </c>
      <c r="P58" s="265">
        <v>13</v>
      </c>
      <c r="Q58" s="263" t="s">
        <v>3</v>
      </c>
      <c r="R58" s="265">
        <v>12</v>
      </c>
      <c r="S58" s="264">
        <v>50</v>
      </c>
      <c r="T58" s="264">
        <v>96</v>
      </c>
      <c r="U58" s="375">
        <v>20.2</v>
      </c>
      <c r="V58" s="375">
        <v>42.1</v>
      </c>
      <c r="W58" s="379" t="s">
        <v>252</v>
      </c>
      <c r="X58" s="265"/>
      <c r="Y58" s="379" t="s">
        <v>252</v>
      </c>
      <c r="Z58" s="379" t="s">
        <v>252</v>
      </c>
      <c r="AA58" s="379" t="s">
        <v>252</v>
      </c>
      <c r="AB58" s="380" t="s">
        <v>252</v>
      </c>
      <c r="AC58" s="380" t="s">
        <v>252</v>
      </c>
      <c r="AD58" s="265">
        <v>9</v>
      </c>
      <c r="AE58" s="263" t="s">
        <v>3</v>
      </c>
      <c r="AF58" s="265">
        <v>9</v>
      </c>
      <c r="AG58" s="264">
        <v>1108</v>
      </c>
      <c r="AH58" s="264">
        <v>993</v>
      </c>
      <c r="AI58" s="375">
        <v>45.6</v>
      </c>
      <c r="AJ58" s="375">
        <v>40.9</v>
      </c>
      <c r="AK58" s="553" t="s">
        <v>159</v>
      </c>
      <c r="AL58" s="553"/>
      <c r="AM58" s="564">
        <v>741117</v>
      </c>
      <c r="AN58" s="564"/>
      <c r="AO58" s="264" t="s">
        <v>159</v>
      </c>
      <c r="AP58" s="553">
        <v>756389</v>
      </c>
      <c r="AQ58" s="553"/>
      <c r="AR58" s="159"/>
      <c r="AS58" s="36"/>
      <c r="AT58" s="36"/>
      <c r="AU58" s="154"/>
      <c r="AV58" s="24"/>
      <c r="AW58" s="36"/>
      <c r="AX58" s="154"/>
    </row>
    <row r="59" spans="1:50" ht="24.75" customHeight="1">
      <c r="A59" s="21" t="s">
        <v>234</v>
      </c>
      <c r="B59" s="258">
        <v>30</v>
      </c>
      <c r="C59" s="257" t="s">
        <v>3</v>
      </c>
      <c r="D59" s="258">
        <v>30</v>
      </c>
      <c r="E59" s="257">
        <v>3624</v>
      </c>
      <c r="F59" s="257">
        <v>3473</v>
      </c>
      <c r="G59" s="371">
        <v>72.8</v>
      </c>
      <c r="H59" s="371">
        <v>69.7</v>
      </c>
      <c r="I59" s="258">
        <v>30</v>
      </c>
      <c r="J59" s="263" t="s">
        <v>3</v>
      </c>
      <c r="K59" s="258">
        <v>30</v>
      </c>
      <c r="L59" s="257">
        <v>2490</v>
      </c>
      <c r="M59" s="257">
        <v>2833</v>
      </c>
      <c r="N59" s="371">
        <v>64.8</v>
      </c>
      <c r="O59" s="371">
        <v>73.8</v>
      </c>
      <c r="P59" s="265">
        <v>12</v>
      </c>
      <c r="Q59" s="263" t="s">
        <v>3</v>
      </c>
      <c r="R59" s="265">
        <v>12</v>
      </c>
      <c r="S59" s="264">
        <v>44</v>
      </c>
      <c r="T59" s="264">
        <v>55</v>
      </c>
      <c r="U59" s="375">
        <v>19.3</v>
      </c>
      <c r="V59" s="375">
        <v>24.1</v>
      </c>
      <c r="W59" s="265">
        <v>18</v>
      </c>
      <c r="X59" s="263" t="s">
        <v>3</v>
      </c>
      <c r="Y59" s="265">
        <v>18</v>
      </c>
      <c r="Z59" s="264">
        <v>2017</v>
      </c>
      <c r="AA59" s="264">
        <v>1755</v>
      </c>
      <c r="AB59" s="375">
        <v>88.9</v>
      </c>
      <c r="AC59" s="375">
        <v>77.4</v>
      </c>
      <c r="AD59" s="265">
        <v>8</v>
      </c>
      <c r="AE59" s="263" t="s">
        <v>3</v>
      </c>
      <c r="AF59" s="265">
        <v>8</v>
      </c>
      <c r="AG59" s="264">
        <v>816</v>
      </c>
      <c r="AH59" s="264">
        <v>866</v>
      </c>
      <c r="AI59" s="375">
        <v>37.8</v>
      </c>
      <c r="AJ59" s="375">
        <v>40.1</v>
      </c>
      <c r="AK59" s="553" t="s">
        <v>159</v>
      </c>
      <c r="AL59" s="553"/>
      <c r="AM59" s="564">
        <v>897557</v>
      </c>
      <c r="AN59" s="564"/>
      <c r="AO59" s="264" t="s">
        <v>159</v>
      </c>
      <c r="AP59" s="553">
        <v>741008</v>
      </c>
      <c r="AQ59" s="553"/>
      <c r="AR59" s="159"/>
      <c r="AS59" s="36"/>
      <c r="AT59" s="36"/>
      <c r="AU59" s="154"/>
      <c r="AV59" s="24"/>
      <c r="AW59" s="36"/>
      <c r="AX59" s="154"/>
    </row>
    <row r="60" spans="1:50" ht="15" customHeight="1">
      <c r="A60" s="21"/>
      <c r="B60" s="258"/>
      <c r="C60" s="257"/>
      <c r="D60" s="258"/>
      <c r="E60" s="257"/>
      <c r="F60" s="257"/>
      <c r="G60" s="371"/>
      <c r="H60" s="371"/>
      <c r="I60" s="258"/>
      <c r="J60" s="263"/>
      <c r="K60" s="258"/>
      <c r="L60" s="257"/>
      <c r="M60" s="257"/>
      <c r="N60" s="371"/>
      <c r="O60" s="371"/>
      <c r="P60" s="258"/>
      <c r="Q60" s="263"/>
      <c r="R60" s="258"/>
      <c r="S60" s="257"/>
      <c r="T60" s="257"/>
      <c r="U60" s="371"/>
      <c r="V60" s="371"/>
      <c r="W60" s="258"/>
      <c r="X60" s="263"/>
      <c r="Y60" s="258"/>
      <c r="Z60" s="257"/>
      <c r="AA60" s="257"/>
      <c r="AB60" s="371"/>
      <c r="AC60" s="371"/>
      <c r="AD60" s="258"/>
      <c r="AE60" s="263"/>
      <c r="AF60" s="258"/>
      <c r="AG60" s="257"/>
      <c r="AH60" s="257"/>
      <c r="AI60" s="371"/>
      <c r="AJ60" s="371"/>
      <c r="AK60" s="266"/>
      <c r="AL60" s="267"/>
      <c r="AM60" s="289"/>
      <c r="AN60" s="290"/>
      <c r="AO60" s="290"/>
      <c r="AP60" s="264"/>
      <c r="AQ60" s="291"/>
      <c r="AR60" s="156"/>
      <c r="AS60" s="36"/>
      <c r="AT60" s="36"/>
      <c r="AU60" s="154"/>
      <c r="AV60" s="24"/>
      <c r="AW60" s="36"/>
      <c r="AX60" s="154"/>
    </row>
    <row r="61" spans="1:50" ht="24.75" customHeight="1">
      <c r="A61" s="21" t="s">
        <v>235</v>
      </c>
      <c r="B61" s="265"/>
      <c r="C61" s="378" t="s">
        <v>252</v>
      </c>
      <c r="D61" s="258"/>
      <c r="E61" s="379" t="s">
        <v>252</v>
      </c>
      <c r="F61" s="379" t="s">
        <v>252</v>
      </c>
      <c r="G61" s="380" t="s">
        <v>252</v>
      </c>
      <c r="H61" s="380" t="s">
        <v>252</v>
      </c>
      <c r="I61" s="258">
        <v>31</v>
      </c>
      <c r="J61" s="263" t="s">
        <v>3</v>
      </c>
      <c r="K61" s="258">
        <v>31</v>
      </c>
      <c r="L61" s="257">
        <v>2254</v>
      </c>
      <c r="M61" s="257">
        <v>2177</v>
      </c>
      <c r="N61" s="371">
        <v>57.2</v>
      </c>
      <c r="O61" s="371">
        <v>55.3</v>
      </c>
      <c r="P61" s="265">
        <v>7</v>
      </c>
      <c r="Q61" s="263" t="s">
        <v>3</v>
      </c>
      <c r="R61" s="265">
        <v>6</v>
      </c>
      <c r="S61" s="264">
        <v>14</v>
      </c>
      <c r="T61" s="264">
        <v>27</v>
      </c>
      <c r="U61" s="375">
        <v>10.5</v>
      </c>
      <c r="V61" s="375">
        <v>23.7</v>
      </c>
      <c r="W61" s="265">
        <v>17</v>
      </c>
      <c r="X61" s="263" t="s">
        <v>3</v>
      </c>
      <c r="Y61" s="265">
        <v>17</v>
      </c>
      <c r="Z61" s="264">
        <v>1557</v>
      </c>
      <c r="AA61" s="264">
        <v>1419</v>
      </c>
      <c r="AB61" s="375">
        <v>72.7</v>
      </c>
      <c r="AC61" s="375">
        <v>66.2</v>
      </c>
      <c r="AD61" s="265">
        <v>9</v>
      </c>
      <c r="AE61" s="263" t="s">
        <v>3</v>
      </c>
      <c r="AF61" s="265">
        <v>9</v>
      </c>
      <c r="AG61" s="264">
        <v>634</v>
      </c>
      <c r="AH61" s="264">
        <v>678</v>
      </c>
      <c r="AI61" s="375">
        <v>26.1</v>
      </c>
      <c r="AJ61" s="375">
        <v>27.9</v>
      </c>
      <c r="AK61" s="553" t="s">
        <v>159</v>
      </c>
      <c r="AL61" s="553"/>
      <c r="AM61" s="564">
        <v>829869</v>
      </c>
      <c r="AN61" s="564"/>
      <c r="AO61" s="264" t="s">
        <v>159</v>
      </c>
      <c r="AP61" s="553">
        <v>828388</v>
      </c>
      <c r="AQ61" s="553"/>
      <c r="AR61" s="159"/>
      <c r="AS61" s="36"/>
      <c r="AT61" s="36"/>
      <c r="AU61" s="154"/>
      <c r="AV61" s="24"/>
      <c r="AW61" s="36"/>
      <c r="AX61" s="154"/>
    </row>
    <row r="62" spans="1:50" ht="24.75" customHeight="1">
      <c r="A62" s="363" t="s">
        <v>147</v>
      </c>
      <c r="B62" s="265"/>
      <c r="C62" s="378" t="s">
        <v>252</v>
      </c>
      <c r="D62" s="258"/>
      <c r="E62" s="379" t="s">
        <v>252</v>
      </c>
      <c r="F62" s="379" t="s">
        <v>252</v>
      </c>
      <c r="G62" s="380" t="s">
        <v>252</v>
      </c>
      <c r="H62" s="380" t="s">
        <v>252</v>
      </c>
      <c r="I62" s="258">
        <v>30</v>
      </c>
      <c r="J62" s="263" t="s">
        <v>3</v>
      </c>
      <c r="K62" s="258">
        <v>30</v>
      </c>
      <c r="L62" s="257">
        <v>2322</v>
      </c>
      <c r="M62" s="257">
        <v>2275</v>
      </c>
      <c r="N62" s="371">
        <v>60.3</v>
      </c>
      <c r="O62" s="371">
        <v>59.1</v>
      </c>
      <c r="P62" s="265">
        <v>15</v>
      </c>
      <c r="Q62" s="263" t="s">
        <v>3</v>
      </c>
      <c r="R62" s="265">
        <v>15</v>
      </c>
      <c r="S62" s="264">
        <v>33</v>
      </c>
      <c r="T62" s="264">
        <v>34</v>
      </c>
      <c r="U62" s="375">
        <v>11.6</v>
      </c>
      <c r="V62" s="375">
        <v>11.9</v>
      </c>
      <c r="W62" s="265">
        <v>18</v>
      </c>
      <c r="X62" s="263" t="s">
        <v>3</v>
      </c>
      <c r="Y62" s="265">
        <v>18</v>
      </c>
      <c r="Z62" s="264">
        <v>1929</v>
      </c>
      <c r="AA62" s="264">
        <v>1438</v>
      </c>
      <c r="AB62" s="375">
        <v>85.1</v>
      </c>
      <c r="AC62" s="375">
        <v>63.4</v>
      </c>
      <c r="AD62" s="265">
        <v>9</v>
      </c>
      <c r="AE62" s="263" t="s">
        <v>3</v>
      </c>
      <c r="AF62" s="265">
        <v>9</v>
      </c>
      <c r="AG62" s="264">
        <v>652</v>
      </c>
      <c r="AH62" s="264">
        <v>645</v>
      </c>
      <c r="AI62" s="375">
        <v>26.8</v>
      </c>
      <c r="AJ62" s="375">
        <v>26.5</v>
      </c>
      <c r="AK62" s="553" t="s">
        <v>159</v>
      </c>
      <c r="AL62" s="553"/>
      <c r="AM62" s="564">
        <v>616122</v>
      </c>
      <c r="AN62" s="564"/>
      <c r="AO62" s="264" t="s">
        <v>159</v>
      </c>
      <c r="AP62" s="553">
        <v>542974</v>
      </c>
      <c r="AQ62" s="553"/>
      <c r="AR62" s="159"/>
      <c r="AS62" s="36"/>
      <c r="AT62" s="36"/>
      <c r="AU62" s="154"/>
      <c r="AV62" s="24"/>
      <c r="AW62" s="36"/>
      <c r="AX62" s="154"/>
    </row>
    <row r="63" spans="1:50" ht="24.75" customHeight="1">
      <c r="A63" s="21" t="s">
        <v>236</v>
      </c>
      <c r="B63" s="258">
        <v>15</v>
      </c>
      <c r="C63" s="257" t="s">
        <v>3</v>
      </c>
      <c r="D63" s="258">
        <v>15</v>
      </c>
      <c r="E63" s="257">
        <v>1014</v>
      </c>
      <c r="F63" s="257">
        <v>1009</v>
      </c>
      <c r="G63" s="371">
        <v>40.7</v>
      </c>
      <c r="H63" s="371">
        <v>40.5</v>
      </c>
      <c r="I63" s="258">
        <v>31</v>
      </c>
      <c r="J63" s="263" t="s">
        <v>3</v>
      </c>
      <c r="K63" s="258">
        <v>31</v>
      </c>
      <c r="L63" s="257">
        <v>2859</v>
      </c>
      <c r="M63" s="257">
        <v>3230</v>
      </c>
      <c r="N63" s="371">
        <v>72.2</v>
      </c>
      <c r="O63" s="371">
        <v>81.6</v>
      </c>
      <c r="P63" s="265">
        <v>10</v>
      </c>
      <c r="Q63" s="263" t="s">
        <v>3</v>
      </c>
      <c r="R63" s="265">
        <v>8</v>
      </c>
      <c r="S63" s="264">
        <v>17</v>
      </c>
      <c r="T63" s="264">
        <v>22</v>
      </c>
      <c r="U63" s="375">
        <v>8.9</v>
      </c>
      <c r="V63" s="375">
        <v>14.5</v>
      </c>
      <c r="W63" s="265">
        <v>17</v>
      </c>
      <c r="X63" s="263" t="s">
        <v>3</v>
      </c>
      <c r="Y63" s="265">
        <v>17</v>
      </c>
      <c r="Z63" s="264">
        <v>2005</v>
      </c>
      <c r="AA63" s="264">
        <v>1650</v>
      </c>
      <c r="AB63" s="375">
        <v>93.9</v>
      </c>
      <c r="AC63" s="375">
        <v>77</v>
      </c>
      <c r="AD63" s="265">
        <v>8</v>
      </c>
      <c r="AE63" s="263" t="s">
        <v>3</v>
      </c>
      <c r="AF63" s="265">
        <v>8</v>
      </c>
      <c r="AG63" s="264">
        <v>890</v>
      </c>
      <c r="AH63" s="264">
        <v>891</v>
      </c>
      <c r="AI63" s="375">
        <v>41.2</v>
      </c>
      <c r="AJ63" s="375">
        <v>41.3</v>
      </c>
      <c r="AK63" s="553" t="s">
        <v>159</v>
      </c>
      <c r="AL63" s="553"/>
      <c r="AM63" s="564">
        <v>825603</v>
      </c>
      <c r="AN63" s="564"/>
      <c r="AO63" s="264" t="s">
        <v>159</v>
      </c>
      <c r="AP63" s="553">
        <v>690103</v>
      </c>
      <c r="AQ63" s="553"/>
      <c r="AR63" s="159"/>
      <c r="AS63" s="36"/>
      <c r="AT63" s="36"/>
      <c r="AU63" s="154"/>
      <c r="AV63" s="24"/>
      <c r="AW63" s="36"/>
      <c r="AX63" s="154"/>
    </row>
    <row r="64" spans="1:50" ht="24.75" customHeight="1">
      <c r="A64" s="22" t="s">
        <v>237</v>
      </c>
      <c r="B64" s="259">
        <v>31</v>
      </c>
      <c r="C64" s="260" t="s">
        <v>3</v>
      </c>
      <c r="D64" s="259">
        <v>31</v>
      </c>
      <c r="E64" s="277">
        <v>2571</v>
      </c>
      <c r="F64" s="277">
        <v>2761</v>
      </c>
      <c r="G64" s="372">
        <v>50</v>
      </c>
      <c r="H64" s="372">
        <v>53.7</v>
      </c>
      <c r="I64" s="259">
        <v>31</v>
      </c>
      <c r="J64" s="268" t="s">
        <v>3</v>
      </c>
      <c r="K64" s="259">
        <v>31</v>
      </c>
      <c r="L64" s="277">
        <v>2932</v>
      </c>
      <c r="M64" s="277">
        <v>3083</v>
      </c>
      <c r="N64" s="372">
        <v>74.3</v>
      </c>
      <c r="O64" s="372">
        <v>78.1</v>
      </c>
      <c r="P64" s="269">
        <v>15</v>
      </c>
      <c r="Q64" s="268" t="s">
        <v>3</v>
      </c>
      <c r="R64" s="269">
        <v>15</v>
      </c>
      <c r="S64" s="282">
        <v>61</v>
      </c>
      <c r="T64" s="282">
        <v>59</v>
      </c>
      <c r="U64" s="381">
        <v>21.4</v>
      </c>
      <c r="V64" s="381">
        <v>20.7</v>
      </c>
      <c r="W64" s="269">
        <v>18</v>
      </c>
      <c r="X64" s="268" t="s">
        <v>3</v>
      </c>
      <c r="Y64" s="269">
        <v>18</v>
      </c>
      <c r="Z64" s="282">
        <v>2090</v>
      </c>
      <c r="AA64" s="282">
        <v>1874</v>
      </c>
      <c r="AB64" s="381">
        <v>92.2</v>
      </c>
      <c r="AC64" s="381">
        <v>82.7</v>
      </c>
      <c r="AD64" s="269">
        <v>9</v>
      </c>
      <c r="AE64" s="268" t="s">
        <v>3</v>
      </c>
      <c r="AF64" s="269">
        <v>9</v>
      </c>
      <c r="AG64" s="282">
        <v>603</v>
      </c>
      <c r="AH64" s="282">
        <v>587</v>
      </c>
      <c r="AI64" s="381">
        <v>24.8</v>
      </c>
      <c r="AJ64" s="381">
        <v>24.2</v>
      </c>
      <c r="AK64" s="568" t="s">
        <v>159</v>
      </c>
      <c r="AL64" s="568"/>
      <c r="AM64" s="569">
        <v>942768</v>
      </c>
      <c r="AN64" s="569"/>
      <c r="AO64" s="270" t="s">
        <v>159</v>
      </c>
      <c r="AP64" s="568">
        <v>852416</v>
      </c>
      <c r="AQ64" s="568"/>
      <c r="AR64" s="159"/>
      <c r="AS64" s="36"/>
      <c r="AT64" s="36"/>
      <c r="AU64" s="154"/>
      <c r="AV64" s="24"/>
      <c r="AW64" s="36"/>
      <c r="AX64" s="154"/>
    </row>
    <row r="65" spans="1:50" s="205" customFormat="1" ht="15" customHeight="1">
      <c r="A65" s="204"/>
      <c r="B65" s="31"/>
      <c r="C65" s="31"/>
      <c r="D65" s="31"/>
      <c r="E65" s="278"/>
      <c r="F65" s="278"/>
      <c r="G65" s="31"/>
      <c r="H65" s="31"/>
      <c r="I65" s="26" t="s">
        <v>254</v>
      </c>
      <c r="J65" s="31"/>
      <c r="K65" s="31"/>
      <c r="L65" s="278"/>
      <c r="M65" s="278"/>
      <c r="N65" s="31"/>
      <c r="O65" s="204"/>
      <c r="P65" s="31" t="s">
        <v>253</v>
      </c>
      <c r="Q65" s="31"/>
      <c r="R65" s="31"/>
      <c r="S65" s="278"/>
      <c r="T65" s="278"/>
      <c r="U65" s="31"/>
      <c r="V65" s="31"/>
      <c r="W65" s="31"/>
      <c r="X65" s="31"/>
      <c r="Y65" s="31"/>
      <c r="Z65" s="278"/>
      <c r="AA65" s="278"/>
      <c r="AB65" s="31"/>
      <c r="AC65" s="31"/>
      <c r="AD65" s="31"/>
      <c r="AE65" s="31"/>
      <c r="AF65" s="31"/>
      <c r="AG65" s="278"/>
      <c r="AH65" s="278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220"/>
      <c r="AU65" s="220"/>
      <c r="AV65" s="220"/>
      <c r="AW65" s="220"/>
      <c r="AX65" s="220"/>
    </row>
    <row r="66" spans="1:50" s="205" customFormat="1" ht="15" customHeight="1">
      <c r="A66" s="204"/>
      <c r="B66" s="206"/>
      <c r="C66" s="206"/>
      <c r="D66" s="206"/>
      <c r="E66" s="208"/>
      <c r="F66" s="208"/>
      <c r="G66" s="207"/>
      <c r="H66" s="207"/>
      <c r="I66" s="204"/>
      <c r="J66" s="206"/>
      <c r="K66" s="206"/>
      <c r="L66" s="208"/>
      <c r="M66" s="208"/>
      <c r="N66" s="207"/>
      <c r="O66" s="207"/>
      <c r="P66" s="204"/>
      <c r="Q66" s="204"/>
      <c r="R66" s="204"/>
      <c r="S66" s="283"/>
      <c r="T66" s="283"/>
      <c r="U66" s="204"/>
      <c r="V66" s="204"/>
      <c r="W66" s="204"/>
      <c r="X66" s="204"/>
      <c r="Y66" s="204"/>
      <c r="Z66" s="283"/>
      <c r="AA66" s="283"/>
      <c r="AB66" s="204"/>
      <c r="AC66" s="204"/>
      <c r="AD66" s="204"/>
      <c r="AE66" s="204"/>
      <c r="AF66" s="204"/>
      <c r="AG66" s="283"/>
      <c r="AH66" s="283"/>
      <c r="AI66" s="204"/>
      <c r="AJ66" s="204"/>
      <c r="AK66" s="204"/>
      <c r="AL66" s="204"/>
      <c r="AM66" s="204"/>
      <c r="AN66" s="204"/>
      <c r="AO66" s="204"/>
      <c r="AP66" s="204"/>
      <c r="AQ66" s="204"/>
      <c r="AR66" s="221"/>
      <c r="AS66" s="221"/>
      <c r="AT66" s="220"/>
      <c r="AU66" s="220"/>
      <c r="AV66" s="220"/>
      <c r="AW66" s="220"/>
      <c r="AX66" s="220"/>
    </row>
    <row r="67" spans="2:52" ht="15" customHeight="1">
      <c r="B67" s="26"/>
      <c r="C67" s="26"/>
      <c r="D67" s="26"/>
      <c r="E67" s="24"/>
      <c r="F67" s="24"/>
      <c r="G67" s="27"/>
      <c r="H67" s="27"/>
      <c r="I67" s="27"/>
      <c r="J67" s="27"/>
      <c r="K67" s="27"/>
      <c r="L67" s="32"/>
      <c r="M67" s="32"/>
      <c r="N67" s="27"/>
      <c r="O67" s="27"/>
      <c r="P67" s="27"/>
      <c r="Q67" s="27"/>
      <c r="R67" s="27"/>
      <c r="S67" s="32"/>
      <c r="T67" s="32"/>
      <c r="U67" s="27"/>
      <c r="V67" s="27"/>
      <c r="W67" s="27"/>
      <c r="X67" s="27"/>
      <c r="Y67" s="27"/>
      <c r="Z67" s="32"/>
      <c r="AA67" s="32"/>
      <c r="AB67" s="30"/>
      <c r="AC67" s="30"/>
      <c r="AD67" s="30"/>
      <c r="AE67" s="30"/>
      <c r="AF67" s="30"/>
      <c r="AG67" s="285"/>
      <c r="AH67" s="285"/>
      <c r="AI67" s="30"/>
      <c r="AJ67" s="30"/>
      <c r="AK67" s="30"/>
      <c r="AL67" s="30"/>
      <c r="AM67" s="30"/>
      <c r="AN67" s="30"/>
      <c r="AO67" s="30"/>
      <c r="AP67" s="30"/>
      <c r="AQ67" s="30"/>
      <c r="AR67" s="222"/>
      <c r="AS67" s="222"/>
      <c r="AT67" s="222"/>
      <c r="AU67" s="222"/>
      <c r="AV67" s="222"/>
      <c r="AW67" s="222"/>
      <c r="AX67" s="222"/>
      <c r="AY67" s="30"/>
      <c r="AZ67" s="30"/>
    </row>
    <row r="68" spans="2:52" ht="15" customHeight="1">
      <c r="B68" s="26"/>
      <c r="C68" s="26"/>
      <c r="D68" s="26"/>
      <c r="E68" s="24"/>
      <c r="F68" s="24"/>
      <c r="G68" s="27"/>
      <c r="H68" s="27"/>
      <c r="I68" s="27"/>
      <c r="J68" s="27"/>
      <c r="K68" s="27"/>
      <c r="L68" s="32"/>
      <c r="M68" s="32"/>
      <c r="N68" s="27"/>
      <c r="O68" s="27"/>
      <c r="P68" s="27"/>
      <c r="Q68" s="27"/>
      <c r="R68" s="27"/>
      <c r="S68" s="32"/>
      <c r="T68" s="32"/>
      <c r="U68" s="27"/>
      <c r="V68" s="27"/>
      <c r="W68" s="27"/>
      <c r="X68" s="27"/>
      <c r="Y68" s="27"/>
      <c r="Z68" s="32"/>
      <c r="AA68" s="32"/>
      <c r="AB68" s="30"/>
      <c r="AC68" s="30"/>
      <c r="AD68" s="30"/>
      <c r="AE68" s="30"/>
      <c r="AF68" s="30"/>
      <c r="AG68" s="285"/>
      <c r="AH68" s="285"/>
      <c r="AI68" s="30"/>
      <c r="AJ68" s="30"/>
      <c r="AK68" s="30"/>
      <c r="AL68" s="30"/>
      <c r="AM68" s="30"/>
      <c r="AN68" s="30"/>
      <c r="AO68" s="30"/>
      <c r="AP68" s="30"/>
      <c r="AQ68" s="30"/>
      <c r="AR68" s="222"/>
      <c r="AS68" s="222"/>
      <c r="AT68" s="222"/>
      <c r="AU68" s="222"/>
      <c r="AV68" s="222"/>
      <c r="AW68" s="222"/>
      <c r="AX68" s="222"/>
      <c r="AY68" s="30"/>
      <c r="AZ68" s="30"/>
    </row>
    <row r="69" spans="44:50" ht="14.25">
      <c r="AR69" s="154"/>
      <c r="AS69" s="154"/>
      <c r="AT69" s="154"/>
      <c r="AU69" s="154"/>
      <c r="AV69" s="154"/>
      <c r="AW69" s="154"/>
      <c r="AX69" s="154"/>
    </row>
  </sheetData>
  <sheetProtection/>
  <mergeCells count="106">
    <mergeCell ref="A2:AJ2"/>
    <mergeCell ref="A3:AJ3"/>
    <mergeCell ref="AK47:AL47"/>
    <mergeCell ref="AV50:AX50"/>
    <mergeCell ref="B44:D44"/>
    <mergeCell ref="I44:K44"/>
    <mergeCell ref="P44:R44"/>
    <mergeCell ref="W44:Y44"/>
    <mergeCell ref="AD44:AF44"/>
    <mergeCell ref="AK48:AL48"/>
    <mergeCell ref="AR50:AU50"/>
    <mergeCell ref="AP45:AQ45"/>
    <mergeCell ref="AP46:AQ46"/>
    <mergeCell ref="AP47:AQ47"/>
    <mergeCell ref="AP48:AQ48"/>
    <mergeCell ref="AP49:AQ49"/>
    <mergeCell ref="AK49:AL49"/>
    <mergeCell ref="AK45:AL45"/>
    <mergeCell ref="AK46:AL46"/>
    <mergeCell ref="AM47:AN47"/>
    <mergeCell ref="AM48:AN48"/>
    <mergeCell ref="AM49:AN49"/>
    <mergeCell ref="AM45:AN45"/>
    <mergeCell ref="AO42:AQ42"/>
    <mergeCell ref="B43:D43"/>
    <mergeCell ref="U43:V43"/>
    <mergeCell ref="AI43:AJ43"/>
    <mergeCell ref="AB7:AC7"/>
    <mergeCell ref="AM43:AN44"/>
    <mergeCell ref="AP43:AQ44"/>
    <mergeCell ref="AO43:AO44"/>
    <mergeCell ref="N7:O7"/>
    <mergeCell ref="P8:R8"/>
    <mergeCell ref="W8:Y8"/>
    <mergeCell ref="P7:R7"/>
    <mergeCell ref="U7:V7"/>
    <mergeCell ref="A41:A44"/>
    <mergeCell ref="AK41:AQ41"/>
    <mergeCell ref="W42:AC42"/>
    <mergeCell ref="P42:V42"/>
    <mergeCell ref="AD42:AJ42"/>
    <mergeCell ref="AK42:AN42"/>
    <mergeCell ref="A5:A8"/>
    <mergeCell ref="B6:H6"/>
    <mergeCell ref="I6:O6"/>
    <mergeCell ref="P6:V6"/>
    <mergeCell ref="B5:AJ5"/>
    <mergeCell ref="B7:D7"/>
    <mergeCell ref="G7:H7"/>
    <mergeCell ref="I7:K7"/>
    <mergeCell ref="B8:D8"/>
    <mergeCell ref="I8:K8"/>
    <mergeCell ref="AP59:AQ59"/>
    <mergeCell ref="AM51:AN51"/>
    <mergeCell ref="W6:AC6"/>
    <mergeCell ref="AD6:AJ6"/>
    <mergeCell ref="AD7:AF7"/>
    <mergeCell ref="W7:Y7"/>
    <mergeCell ref="W43:Y43"/>
    <mergeCell ref="AD8:AF8"/>
    <mergeCell ref="AI7:AJ7"/>
    <mergeCell ref="AB43:AC43"/>
    <mergeCell ref="AM56:AN56"/>
    <mergeCell ref="AM57:AN57"/>
    <mergeCell ref="AM58:AN58"/>
    <mergeCell ref="AM59:AN59"/>
    <mergeCell ref="AM61:AN61"/>
    <mergeCell ref="AK61:AL61"/>
    <mergeCell ref="AK56:AL56"/>
    <mergeCell ref="AP64:AQ64"/>
    <mergeCell ref="AP61:AQ61"/>
    <mergeCell ref="AP62:AQ62"/>
    <mergeCell ref="AP63:AQ63"/>
    <mergeCell ref="AK64:AL64"/>
    <mergeCell ref="AM63:AN63"/>
    <mergeCell ref="AM64:AN64"/>
    <mergeCell ref="AK63:AL63"/>
    <mergeCell ref="AK62:AL62"/>
    <mergeCell ref="AM62:AN62"/>
    <mergeCell ref="AP51:AQ51"/>
    <mergeCell ref="AP52:AQ52"/>
    <mergeCell ref="AP53:AQ53"/>
    <mergeCell ref="AP58:AQ58"/>
    <mergeCell ref="AP54:AQ54"/>
    <mergeCell ref="AP56:AQ56"/>
    <mergeCell ref="AP57:AQ57"/>
    <mergeCell ref="AM54:AN54"/>
    <mergeCell ref="B41:AJ41"/>
    <mergeCell ref="AK58:AL58"/>
    <mergeCell ref="AK51:AL51"/>
    <mergeCell ref="AK52:AL52"/>
    <mergeCell ref="AK53:AL53"/>
    <mergeCell ref="AK54:AL54"/>
    <mergeCell ref="AM46:AN46"/>
    <mergeCell ref="AM52:AN52"/>
    <mergeCell ref="AM53:AN53"/>
    <mergeCell ref="AK59:AL59"/>
    <mergeCell ref="I42:O42"/>
    <mergeCell ref="B42:H42"/>
    <mergeCell ref="AK43:AL44"/>
    <mergeCell ref="AK57:AL57"/>
    <mergeCell ref="G43:H43"/>
    <mergeCell ref="I43:K43"/>
    <mergeCell ref="N43:O43"/>
    <mergeCell ref="P43:R43"/>
    <mergeCell ref="AD43:AF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zoomScaleSheetLayoutView="70" zoomScalePageLayoutView="0" workbookViewId="0" topLeftCell="Q1">
      <selection activeCell="R3" sqref="R3:AA3"/>
    </sheetView>
  </sheetViews>
  <sheetFormatPr defaultColWidth="10.59765625" defaultRowHeight="15"/>
  <cols>
    <col min="1" max="1" width="2.59765625" style="46" customWidth="1"/>
    <col min="2" max="2" width="12.19921875" style="46" customWidth="1"/>
    <col min="3" max="3" width="4.59765625" style="46" customWidth="1"/>
    <col min="4" max="5" width="8.59765625" style="46" customWidth="1"/>
    <col min="6" max="6" width="10.09765625" style="46" customWidth="1"/>
    <col min="7" max="7" width="8.59765625" style="46" customWidth="1"/>
    <col min="8" max="8" width="9.59765625" style="46" customWidth="1"/>
    <col min="9" max="9" width="2.59765625" style="46" customWidth="1"/>
    <col min="10" max="10" width="12.09765625" style="46" customWidth="1"/>
    <col min="11" max="11" width="4.59765625" style="46" customWidth="1"/>
    <col min="12" max="12" width="8.59765625" style="46" customWidth="1"/>
    <col min="13" max="13" width="9.5" style="46" customWidth="1"/>
    <col min="14" max="14" width="8.59765625" style="46" customWidth="1"/>
    <col min="15" max="15" width="10" style="46" customWidth="1"/>
    <col min="16" max="16" width="8.59765625" style="46" customWidth="1"/>
    <col min="17" max="17" width="10.59765625" style="46" customWidth="1"/>
    <col min="18" max="18" width="3.59765625" style="46" customWidth="1"/>
    <col min="19" max="19" width="2.59765625" style="46" customWidth="1"/>
    <col min="20" max="20" width="18.09765625" style="46" customWidth="1"/>
    <col min="21" max="27" width="16.59765625" style="46" customWidth="1"/>
    <col min="28" max="31" width="8.59765625" style="46" customWidth="1"/>
    <col min="32" max="16384" width="10.59765625" style="46" customWidth="1"/>
  </cols>
  <sheetData>
    <row r="1" spans="1:27" s="42" customFormat="1" ht="19.5" customHeight="1">
      <c r="A1" s="41" t="s">
        <v>256</v>
      </c>
      <c r="AA1" s="43" t="s">
        <v>257</v>
      </c>
    </row>
    <row r="2" spans="1:31" ht="19.5" customHeight="1">
      <c r="A2" s="690" t="s">
        <v>258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1"/>
      <c r="P2" s="691"/>
      <c r="R2" s="818" t="s">
        <v>165</v>
      </c>
      <c r="S2" s="818"/>
      <c r="T2" s="818"/>
      <c r="U2" s="818"/>
      <c r="V2" s="818"/>
      <c r="W2" s="818"/>
      <c r="X2" s="818"/>
      <c r="Y2" s="818"/>
      <c r="Z2" s="818"/>
      <c r="AA2" s="818"/>
      <c r="AB2" s="45"/>
      <c r="AC2" s="45"/>
      <c r="AD2" s="45"/>
      <c r="AE2" s="45"/>
    </row>
    <row r="3" spans="1:31" ht="19.5" customHeight="1">
      <c r="A3" s="653" t="s">
        <v>160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47"/>
      <c r="P3" s="647"/>
      <c r="R3" s="626" t="s">
        <v>166</v>
      </c>
      <c r="S3" s="626"/>
      <c r="T3" s="626"/>
      <c r="U3" s="626"/>
      <c r="V3" s="626"/>
      <c r="W3" s="626"/>
      <c r="X3" s="626"/>
      <c r="Y3" s="626"/>
      <c r="Z3" s="626"/>
      <c r="AA3" s="626"/>
      <c r="AB3" s="96"/>
      <c r="AC3" s="96"/>
      <c r="AD3" s="96"/>
      <c r="AE3" s="96"/>
    </row>
    <row r="4" spans="2:27" ht="18" customHeight="1" thickBot="1">
      <c r="B4" s="50"/>
      <c r="C4" s="50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12"/>
      <c r="P4" s="228" t="s">
        <v>259</v>
      </c>
      <c r="R4" s="50"/>
      <c r="S4" s="50"/>
      <c r="T4" s="50"/>
      <c r="U4" s="50"/>
      <c r="V4" s="50"/>
      <c r="W4" s="50"/>
      <c r="X4" s="50"/>
      <c r="Y4" s="50"/>
      <c r="Z4" s="50"/>
      <c r="AA4" s="51" t="s">
        <v>303</v>
      </c>
    </row>
    <row r="5" spans="1:31" ht="19.5" customHeight="1">
      <c r="A5" s="619" t="s">
        <v>7</v>
      </c>
      <c r="B5" s="619"/>
      <c r="C5" s="673"/>
      <c r="D5" s="674" t="s">
        <v>162</v>
      </c>
      <c r="E5" s="675"/>
      <c r="F5" s="675"/>
      <c r="G5" s="675"/>
      <c r="H5" s="676"/>
      <c r="I5" s="677" t="s">
        <v>7</v>
      </c>
      <c r="J5" s="678"/>
      <c r="K5" s="679"/>
      <c r="L5" s="674" t="s">
        <v>162</v>
      </c>
      <c r="M5" s="675"/>
      <c r="N5" s="675"/>
      <c r="O5" s="675"/>
      <c r="P5" s="675"/>
      <c r="R5" s="685" t="s">
        <v>304</v>
      </c>
      <c r="S5" s="686"/>
      <c r="T5" s="687"/>
      <c r="U5" s="671" t="s">
        <v>218</v>
      </c>
      <c r="V5" s="658" t="s">
        <v>305</v>
      </c>
      <c r="W5" s="655"/>
      <c r="X5" s="692"/>
      <c r="Y5" s="658" t="s">
        <v>306</v>
      </c>
      <c r="Z5" s="655"/>
      <c r="AA5" s="655"/>
      <c r="AB5" s="626"/>
      <c r="AC5" s="626"/>
      <c r="AD5" s="626"/>
      <c r="AE5" s="626"/>
    </row>
    <row r="6" spans="1:31" ht="19.5" customHeight="1">
      <c r="A6" s="587" t="s">
        <v>148</v>
      </c>
      <c r="B6" s="680"/>
      <c r="C6" s="681"/>
      <c r="D6" s="161"/>
      <c r="E6" s="163"/>
      <c r="F6" s="292">
        <v>85345</v>
      </c>
      <c r="G6" s="163"/>
      <c r="H6" s="163"/>
      <c r="I6" s="682" t="s">
        <v>11</v>
      </c>
      <c r="J6" s="683"/>
      <c r="K6" s="684"/>
      <c r="L6" s="226"/>
      <c r="M6" s="492">
        <f>SUM(M7:M16)</f>
        <v>15010</v>
      </c>
      <c r="N6" s="83"/>
      <c r="O6" s="83"/>
      <c r="P6" s="83"/>
      <c r="R6" s="688"/>
      <c r="S6" s="688"/>
      <c r="T6" s="689"/>
      <c r="U6" s="672"/>
      <c r="V6" s="392" t="s">
        <v>8</v>
      </c>
      <c r="W6" s="395" t="s">
        <v>9</v>
      </c>
      <c r="X6" s="396" t="s">
        <v>10</v>
      </c>
      <c r="Y6" s="393" t="s">
        <v>8</v>
      </c>
      <c r="Z6" s="392" t="s">
        <v>307</v>
      </c>
      <c r="AA6" s="394" t="s">
        <v>308</v>
      </c>
      <c r="AB6" s="49"/>
      <c r="AC6" s="49"/>
      <c r="AD6" s="232"/>
      <c r="AE6" s="49"/>
    </row>
    <row r="7" spans="1:31" ht="19.5" customHeight="1">
      <c r="A7" s="648" t="s">
        <v>261</v>
      </c>
      <c r="B7" s="649"/>
      <c r="C7" s="650"/>
      <c r="D7" s="161"/>
      <c r="E7" s="163"/>
      <c r="F7" s="292">
        <v>78724</v>
      </c>
      <c r="G7" s="163"/>
      <c r="H7" s="163"/>
      <c r="I7" s="60"/>
      <c r="J7" s="39" t="s">
        <v>278</v>
      </c>
      <c r="K7" s="61" t="s">
        <v>12</v>
      </c>
      <c r="L7" s="179"/>
      <c r="M7" s="58">
        <v>780</v>
      </c>
      <c r="N7" s="51"/>
      <c r="O7" s="51"/>
      <c r="P7" s="51"/>
      <c r="U7" s="231"/>
      <c r="V7" s="55"/>
      <c r="W7" s="55"/>
      <c r="X7" s="55"/>
      <c r="Y7" s="55"/>
      <c r="Z7" s="55"/>
      <c r="AA7" s="55"/>
      <c r="AB7" s="49"/>
      <c r="AC7" s="49"/>
      <c r="AD7" s="49"/>
      <c r="AE7" s="49"/>
    </row>
    <row r="8" spans="1:31" ht="19.5" customHeight="1">
      <c r="A8" s="648" t="s">
        <v>204</v>
      </c>
      <c r="B8" s="649"/>
      <c r="C8" s="650"/>
      <c r="D8" s="161"/>
      <c r="E8" s="163"/>
      <c r="F8" s="292">
        <v>78322</v>
      </c>
      <c r="G8" s="163"/>
      <c r="H8" s="163"/>
      <c r="I8" s="63"/>
      <c r="J8" s="39" t="s">
        <v>279</v>
      </c>
      <c r="K8" s="61" t="s">
        <v>12</v>
      </c>
      <c r="L8" s="179"/>
      <c r="M8" s="58">
        <v>1761</v>
      </c>
      <c r="N8" s="51"/>
      <c r="O8" s="51"/>
      <c r="P8" s="51"/>
      <c r="R8" s="629" t="s">
        <v>309</v>
      </c>
      <c r="S8" s="670"/>
      <c r="T8" s="670"/>
      <c r="U8" s="301">
        <v>2668.7</v>
      </c>
      <c r="V8" s="77">
        <f>SUM(V10:V11)</f>
        <v>737.6</v>
      </c>
      <c r="W8" s="77">
        <f>SUM(W10:W11)</f>
        <v>281.70000000000005</v>
      </c>
      <c r="X8" s="77">
        <f>SUM(X10:X11)</f>
        <v>455.90000000000003</v>
      </c>
      <c r="Y8" s="77">
        <v>1931.1</v>
      </c>
      <c r="Z8" s="77">
        <v>941.8</v>
      </c>
      <c r="AA8" s="77">
        <v>989.2</v>
      </c>
      <c r="AB8" s="68"/>
      <c r="AC8" s="68"/>
      <c r="AD8" s="68"/>
      <c r="AE8" s="68"/>
    </row>
    <row r="9" spans="1:31" ht="19.5" customHeight="1">
      <c r="A9" s="648" t="s">
        <v>205</v>
      </c>
      <c r="B9" s="649"/>
      <c r="C9" s="650"/>
      <c r="D9" s="161"/>
      <c r="E9" s="163"/>
      <c r="F9" s="292">
        <v>77346</v>
      </c>
      <c r="G9" s="163"/>
      <c r="H9" s="163"/>
      <c r="I9" s="64"/>
      <c r="J9" s="39" t="s">
        <v>280</v>
      </c>
      <c r="K9" s="61" t="s">
        <v>12</v>
      </c>
      <c r="L9" s="179"/>
      <c r="M9" s="58">
        <v>950</v>
      </c>
      <c r="N9" s="51"/>
      <c r="O9" s="51"/>
      <c r="P9" s="51"/>
      <c r="R9" s="648"/>
      <c r="S9" s="649"/>
      <c r="T9" s="650"/>
      <c r="U9" s="77"/>
      <c r="V9" s="77"/>
      <c r="W9" s="77"/>
      <c r="X9" s="77"/>
      <c r="Y9" s="77"/>
      <c r="Z9" s="77"/>
      <c r="AA9" s="77"/>
      <c r="AB9" s="171"/>
      <c r="AC9" s="171"/>
      <c r="AD9" s="171"/>
      <c r="AE9" s="171"/>
    </row>
    <row r="10" spans="1:31" ht="19.5" customHeight="1">
      <c r="A10" s="666" t="s">
        <v>206</v>
      </c>
      <c r="B10" s="667"/>
      <c r="C10" s="668"/>
      <c r="D10" s="162"/>
      <c r="E10" s="164"/>
      <c r="F10" s="491">
        <f>SUM(F13,M18)</f>
        <v>76597</v>
      </c>
      <c r="G10" s="164"/>
      <c r="H10" s="164"/>
      <c r="I10" s="64"/>
      <c r="J10" s="39" t="s">
        <v>281</v>
      </c>
      <c r="K10" s="61" t="s">
        <v>12</v>
      </c>
      <c r="L10" s="161"/>
      <c r="M10" s="58">
        <v>737</v>
      </c>
      <c r="N10" s="51"/>
      <c r="O10" s="51"/>
      <c r="P10" s="51"/>
      <c r="R10" s="210"/>
      <c r="S10" s="651" t="s">
        <v>310</v>
      </c>
      <c r="T10" s="652"/>
      <c r="U10" s="77">
        <f>SUM(V10,Y10)</f>
        <v>301.1</v>
      </c>
      <c r="V10" s="77">
        <f>SUM(W10:X10)</f>
        <v>148.1</v>
      </c>
      <c r="W10" s="68">
        <v>85.5</v>
      </c>
      <c r="X10" s="68">
        <v>62.6</v>
      </c>
      <c r="Y10" s="77">
        <f>SUM(Z10:AA10)</f>
        <v>153</v>
      </c>
      <c r="Z10" s="68">
        <v>89.3</v>
      </c>
      <c r="AA10" s="78">
        <v>63.7</v>
      </c>
      <c r="AB10" s="171"/>
      <c r="AC10" s="171"/>
      <c r="AD10" s="171"/>
      <c r="AE10" s="171"/>
    </row>
    <row r="11" spans="1:31" ht="19.5" customHeight="1">
      <c r="A11" s="634"/>
      <c r="B11" s="634"/>
      <c r="C11" s="669"/>
      <c r="D11" s="57"/>
      <c r="E11" s="58"/>
      <c r="F11" s="492"/>
      <c r="G11" s="37"/>
      <c r="H11" s="59"/>
      <c r="I11" s="63"/>
      <c r="J11" s="39" t="s">
        <v>282</v>
      </c>
      <c r="K11" s="70"/>
      <c r="L11" s="179"/>
      <c r="M11" s="58">
        <v>2317</v>
      </c>
      <c r="N11" s="51"/>
      <c r="O11" s="51"/>
      <c r="P11" s="51"/>
      <c r="R11" s="210"/>
      <c r="S11" s="651" t="s">
        <v>311</v>
      </c>
      <c r="T11" s="652"/>
      <c r="U11" s="77">
        <v>2367.6</v>
      </c>
      <c r="V11" s="77">
        <v>589.5</v>
      </c>
      <c r="W11" s="77">
        <f>SUM(W12:W13)</f>
        <v>196.20000000000002</v>
      </c>
      <c r="X11" s="77">
        <v>393.3</v>
      </c>
      <c r="Y11" s="77">
        <v>1778.1</v>
      </c>
      <c r="Z11" s="77">
        <v>852.5</v>
      </c>
      <c r="AA11" s="77">
        <v>925.6</v>
      </c>
      <c r="AB11" s="171"/>
      <c r="AC11" s="171"/>
      <c r="AD11" s="171"/>
      <c r="AE11" s="171"/>
    </row>
    <row r="12" spans="1:31" ht="19.5" customHeight="1">
      <c r="A12" s="383"/>
      <c r="B12" s="384"/>
      <c r="C12" s="73"/>
      <c r="D12" s="57"/>
      <c r="E12" s="58"/>
      <c r="F12" s="492"/>
      <c r="G12" s="66"/>
      <c r="H12" s="67"/>
      <c r="I12" s="64"/>
      <c r="J12" s="39" t="s">
        <v>283</v>
      </c>
      <c r="K12" s="61" t="s">
        <v>12</v>
      </c>
      <c r="L12" s="179"/>
      <c r="M12" s="58">
        <v>999</v>
      </c>
      <c r="N12" s="51"/>
      <c r="O12" s="51"/>
      <c r="P12" s="51"/>
      <c r="R12" s="211"/>
      <c r="S12" s="651" t="s">
        <v>15</v>
      </c>
      <c r="T12" s="652"/>
      <c r="U12" s="77">
        <f>SUM(V12,Y12)</f>
        <v>1741.3000000000002</v>
      </c>
      <c r="V12" s="77">
        <f>SUM(W12:X12)</f>
        <v>548.4</v>
      </c>
      <c r="W12" s="77">
        <f>SUM(W25:W28)</f>
        <v>196.20000000000002</v>
      </c>
      <c r="X12" s="77">
        <f>SUM(X25:X28)</f>
        <v>352.2</v>
      </c>
      <c r="Y12" s="77">
        <v>1192.9</v>
      </c>
      <c r="Z12" s="77">
        <v>603.2</v>
      </c>
      <c r="AA12" s="77">
        <v>589.7</v>
      </c>
      <c r="AB12" s="201"/>
      <c r="AC12" s="201"/>
      <c r="AD12" s="201"/>
      <c r="AE12" s="201"/>
    </row>
    <row r="13" spans="1:31" ht="19.5" customHeight="1">
      <c r="A13" s="627" t="s">
        <v>262</v>
      </c>
      <c r="B13" s="627"/>
      <c r="C13" s="628"/>
      <c r="D13" s="165"/>
      <c r="E13" s="166"/>
      <c r="F13" s="492">
        <f>SUM(F15,M6)</f>
        <v>67696</v>
      </c>
      <c r="G13" s="167"/>
      <c r="H13" s="168"/>
      <c r="I13" s="64"/>
      <c r="J13" s="39" t="s">
        <v>284</v>
      </c>
      <c r="K13" s="61" t="s">
        <v>12</v>
      </c>
      <c r="L13" s="161"/>
      <c r="M13" s="58">
        <v>451</v>
      </c>
      <c r="N13" s="51"/>
      <c r="O13" s="51"/>
      <c r="P13" s="51"/>
      <c r="R13" s="71"/>
      <c r="S13" s="651" t="s">
        <v>312</v>
      </c>
      <c r="T13" s="651"/>
      <c r="U13" s="301">
        <f>SUM(V13,Y13)</f>
        <v>626.3</v>
      </c>
      <c r="V13" s="77">
        <v>41.1</v>
      </c>
      <c r="W13" s="77" t="s">
        <v>526</v>
      </c>
      <c r="X13" s="77">
        <v>41.1</v>
      </c>
      <c r="Y13" s="77">
        <f>SUM(Z13:AA13)</f>
        <v>585.1999999999999</v>
      </c>
      <c r="Z13" s="77">
        <f>SUM(Z31:Z33)</f>
        <v>249.29999999999998</v>
      </c>
      <c r="AA13" s="77">
        <v>335.9</v>
      </c>
      <c r="AB13" s="68"/>
      <c r="AC13" s="68"/>
      <c r="AD13" s="68"/>
      <c r="AE13" s="68"/>
    </row>
    <row r="14" spans="1:31" ht="19.5" customHeight="1">
      <c r="A14" s="96"/>
      <c r="B14" s="96"/>
      <c r="C14" s="69"/>
      <c r="D14" s="57"/>
      <c r="E14" s="58"/>
      <c r="F14" s="492"/>
      <c r="G14" s="37"/>
      <c r="H14" s="59"/>
      <c r="I14" s="63"/>
      <c r="J14" s="39" t="s">
        <v>285</v>
      </c>
      <c r="K14" s="61"/>
      <c r="L14" s="161"/>
      <c r="M14" s="58">
        <v>1962</v>
      </c>
      <c r="N14" s="51"/>
      <c r="O14" s="51"/>
      <c r="P14" s="51"/>
      <c r="R14" s="234"/>
      <c r="S14" s="651" t="s">
        <v>313</v>
      </c>
      <c r="T14" s="651"/>
      <c r="U14" s="301">
        <v>2308.4</v>
      </c>
      <c r="V14" s="77">
        <v>558.8</v>
      </c>
      <c r="W14" s="77">
        <v>186.1</v>
      </c>
      <c r="X14" s="77">
        <v>372.8</v>
      </c>
      <c r="Y14" s="77">
        <f>SUM(Z14:AA14)</f>
        <v>1749.6</v>
      </c>
      <c r="Z14" s="77">
        <v>835.8</v>
      </c>
      <c r="AA14" s="77">
        <v>913.8</v>
      </c>
      <c r="AB14" s="171"/>
      <c r="AC14" s="56"/>
      <c r="AD14" s="56"/>
      <c r="AE14" s="56"/>
    </row>
    <row r="15" spans="1:31" ht="19.5" customHeight="1">
      <c r="A15" s="629" t="s">
        <v>263</v>
      </c>
      <c r="B15" s="629"/>
      <c r="C15" s="630"/>
      <c r="D15" s="165"/>
      <c r="E15" s="166"/>
      <c r="F15" s="492">
        <f>SUM(F17:F31)</f>
        <v>52686</v>
      </c>
      <c r="G15" s="169"/>
      <c r="H15" s="170"/>
      <c r="I15" s="64"/>
      <c r="J15" s="39" t="s">
        <v>13</v>
      </c>
      <c r="K15" s="70"/>
      <c r="L15" s="161"/>
      <c r="M15" s="58">
        <v>1033</v>
      </c>
      <c r="N15" s="58"/>
      <c r="O15" s="51"/>
      <c r="P15" s="51"/>
      <c r="R15" s="234"/>
      <c r="S15" s="234"/>
      <c r="T15" s="68"/>
      <c r="U15" s="203"/>
      <c r="X15" s="68"/>
      <c r="Y15" s="68"/>
      <c r="Z15" s="68"/>
      <c r="AA15" s="68"/>
      <c r="AB15" s="233"/>
      <c r="AC15" s="68"/>
      <c r="AD15" s="68"/>
      <c r="AE15" s="68"/>
    </row>
    <row r="16" spans="1:31" ht="19.5" customHeight="1">
      <c r="A16" s="68"/>
      <c r="B16" s="68"/>
      <c r="C16" s="70"/>
      <c r="D16" s="57"/>
      <c r="E16" s="58"/>
      <c r="F16" s="58"/>
      <c r="G16" s="49"/>
      <c r="H16" s="76"/>
      <c r="I16" s="64"/>
      <c r="J16" s="39" t="s">
        <v>14</v>
      </c>
      <c r="K16" s="70"/>
      <c r="L16" s="161"/>
      <c r="M16" s="58">
        <v>4020</v>
      </c>
      <c r="N16" s="58"/>
      <c r="O16" s="51"/>
      <c r="P16" s="51"/>
      <c r="S16" s="615" t="s">
        <v>176</v>
      </c>
      <c r="T16" s="616"/>
      <c r="U16" s="203"/>
      <c r="Y16" s="68"/>
      <c r="Z16" s="68"/>
      <c r="AB16" s="175"/>
      <c r="AC16" s="78"/>
      <c r="AD16" s="68"/>
      <c r="AE16" s="68"/>
    </row>
    <row r="17" spans="1:31" ht="19.5" customHeight="1">
      <c r="A17" s="68"/>
      <c r="B17" s="39" t="s">
        <v>264</v>
      </c>
      <c r="C17" s="61"/>
      <c r="D17" s="161"/>
      <c r="E17" s="58"/>
      <c r="F17" s="58">
        <v>1448</v>
      </c>
      <c r="G17" s="79"/>
      <c r="H17" s="80"/>
      <c r="I17" s="81"/>
      <c r="J17" s="39"/>
      <c r="K17" s="69"/>
      <c r="L17" s="180"/>
      <c r="M17" s="39"/>
      <c r="N17" s="68"/>
      <c r="O17" s="68"/>
      <c r="P17" s="68"/>
      <c r="R17" s="236"/>
      <c r="S17" s="234"/>
      <c r="T17" s="39" t="s">
        <v>314</v>
      </c>
      <c r="U17" s="485">
        <f>SUM(V17,Y17)</f>
        <v>2068</v>
      </c>
      <c r="V17" s="486">
        <f aca="true" t="shared" si="0" ref="V17:V43">SUM(W17:X17)</f>
        <v>609</v>
      </c>
      <c r="W17" s="298">
        <v>252</v>
      </c>
      <c r="X17" s="298">
        <v>357</v>
      </c>
      <c r="Y17" s="487">
        <f>SUM(Z17:AA17)</f>
        <v>1459</v>
      </c>
      <c r="Z17" s="298">
        <v>720</v>
      </c>
      <c r="AA17" s="298">
        <v>739</v>
      </c>
      <c r="AB17" s="175"/>
      <c r="AC17" s="68"/>
      <c r="AD17" s="68"/>
      <c r="AE17" s="68"/>
    </row>
    <row r="18" spans="1:31" ht="19.5" customHeight="1">
      <c r="A18" s="68"/>
      <c r="B18" s="39" t="s">
        <v>16</v>
      </c>
      <c r="C18" s="70"/>
      <c r="D18" s="161"/>
      <c r="E18" s="58"/>
      <c r="F18" s="58">
        <v>3018</v>
      </c>
      <c r="G18" s="79"/>
      <c r="H18" s="80"/>
      <c r="I18" s="665" t="s">
        <v>286</v>
      </c>
      <c r="J18" s="629"/>
      <c r="K18" s="630"/>
      <c r="L18" s="165"/>
      <c r="M18" s="492">
        <f>SUM(L19:M31)</f>
        <v>8901</v>
      </c>
      <c r="N18" s="68"/>
      <c r="O18" s="83"/>
      <c r="P18" s="83"/>
      <c r="R18" s="236"/>
      <c r="T18" s="39" t="s">
        <v>315</v>
      </c>
      <c r="U18" s="457">
        <v>40.7</v>
      </c>
      <c r="V18" s="488">
        <f>SUM(W18:X18)</f>
        <v>17.3</v>
      </c>
      <c r="W18" s="77">
        <v>9</v>
      </c>
      <c r="X18" s="77">
        <v>8.3</v>
      </c>
      <c r="Y18" s="77">
        <f>SUM(Z18:AA18)</f>
        <v>23.3</v>
      </c>
      <c r="Z18" s="77">
        <v>13</v>
      </c>
      <c r="AA18" s="77">
        <v>10.3</v>
      </c>
      <c r="AB18" s="175"/>
      <c r="AC18" s="78"/>
      <c r="AD18" s="68"/>
      <c r="AE18" s="68"/>
    </row>
    <row r="19" spans="1:31" ht="19.5" customHeight="1">
      <c r="A19" s="68"/>
      <c r="B19" s="39" t="s">
        <v>265</v>
      </c>
      <c r="C19" s="61" t="s">
        <v>12</v>
      </c>
      <c r="D19" s="161"/>
      <c r="E19" s="58"/>
      <c r="F19" s="58">
        <v>984</v>
      </c>
      <c r="G19" s="79"/>
      <c r="H19" s="80"/>
      <c r="I19" s="60"/>
      <c r="J19" s="39" t="s">
        <v>285</v>
      </c>
      <c r="K19" s="70"/>
      <c r="L19" s="161"/>
      <c r="M19" s="58">
        <v>1534</v>
      </c>
      <c r="N19" s="58"/>
      <c r="O19" s="865" t="s">
        <v>163</v>
      </c>
      <c r="P19" s="865"/>
      <c r="R19" s="236"/>
      <c r="S19" s="234"/>
      <c r="T19" s="68"/>
      <c r="U19" s="203"/>
      <c r="X19" s="68"/>
      <c r="Y19" s="68"/>
      <c r="Z19" s="68"/>
      <c r="AA19" s="68"/>
      <c r="AB19" s="175"/>
      <c r="AC19" s="68"/>
      <c r="AD19" s="68"/>
      <c r="AE19" s="68"/>
    </row>
    <row r="20" spans="1:31" ht="19.5" customHeight="1">
      <c r="A20" s="68"/>
      <c r="B20" s="39" t="s">
        <v>266</v>
      </c>
      <c r="C20" s="70"/>
      <c r="D20" s="161"/>
      <c r="E20" s="58"/>
      <c r="F20" s="58">
        <v>1926</v>
      </c>
      <c r="G20" s="37"/>
      <c r="H20" s="59"/>
      <c r="I20" s="60"/>
      <c r="J20" s="39" t="s">
        <v>13</v>
      </c>
      <c r="K20" s="70"/>
      <c r="L20" s="161"/>
      <c r="M20" s="58">
        <v>637</v>
      </c>
      <c r="N20" s="58"/>
      <c r="O20" s="865"/>
      <c r="P20" s="865"/>
      <c r="S20" s="622" t="s">
        <v>177</v>
      </c>
      <c r="T20" s="623"/>
      <c r="U20" s="203"/>
      <c r="Y20" s="68"/>
      <c r="Z20" s="68"/>
      <c r="AB20" s="174"/>
      <c r="AC20" s="77"/>
      <c r="AD20" s="77"/>
      <c r="AE20" s="77"/>
    </row>
    <row r="21" spans="1:31" ht="19.5" customHeight="1">
      <c r="A21" s="68"/>
      <c r="B21" s="39" t="s">
        <v>267</v>
      </c>
      <c r="C21" s="70"/>
      <c r="D21" s="161"/>
      <c r="E21" s="58"/>
      <c r="F21" s="58">
        <v>4877</v>
      </c>
      <c r="G21" s="79"/>
      <c r="H21" s="80"/>
      <c r="I21" s="60"/>
      <c r="J21" s="39" t="s">
        <v>287</v>
      </c>
      <c r="K21" s="61"/>
      <c r="L21" s="179"/>
      <c r="M21" s="58">
        <v>512</v>
      </c>
      <c r="N21" s="58"/>
      <c r="O21" s="624" t="s">
        <v>260</v>
      </c>
      <c r="P21" s="624"/>
      <c r="Q21" s="129"/>
      <c r="T21" s="39" t="s">
        <v>314</v>
      </c>
      <c r="U21" s="489">
        <f>SUM(V21,Y21)</f>
        <v>68</v>
      </c>
      <c r="V21" s="487">
        <f t="shared" si="0"/>
        <v>41</v>
      </c>
      <c r="W21" s="298">
        <v>5</v>
      </c>
      <c r="X21" s="298">
        <v>36</v>
      </c>
      <c r="Y21" s="487">
        <f>SUM(Z21:AA21)</f>
        <v>27</v>
      </c>
      <c r="Z21" s="298">
        <v>17</v>
      </c>
      <c r="AA21" s="298">
        <v>10</v>
      </c>
      <c r="AB21" s="175"/>
      <c r="AC21" s="68"/>
      <c r="AD21" s="68"/>
      <c r="AE21" s="68"/>
    </row>
    <row r="22" spans="1:31" ht="19.5" customHeight="1">
      <c r="A22" s="68"/>
      <c r="B22" s="39" t="s">
        <v>268</v>
      </c>
      <c r="C22" s="70"/>
      <c r="D22" s="161"/>
      <c r="E22" s="58"/>
      <c r="F22" s="58">
        <v>1053</v>
      </c>
      <c r="G22" s="79"/>
      <c r="H22" s="59"/>
      <c r="I22" s="60"/>
      <c r="J22" s="39" t="s">
        <v>18</v>
      </c>
      <c r="K22" s="61"/>
      <c r="L22" s="179"/>
      <c r="M22" s="58">
        <v>535</v>
      </c>
      <c r="N22" s="58"/>
      <c r="O22" s="624"/>
      <c r="P22" s="624"/>
      <c r="T22" s="39" t="s">
        <v>21</v>
      </c>
      <c r="U22" s="301">
        <f>SUM(V22,Y22)</f>
        <v>18.6</v>
      </c>
      <c r="V22" s="77">
        <f t="shared" si="0"/>
        <v>13.4</v>
      </c>
      <c r="W22" s="77">
        <v>1.1</v>
      </c>
      <c r="X22" s="77">
        <v>12.3</v>
      </c>
      <c r="Y22" s="77">
        <f>SUM(Z22:AA22)</f>
        <v>5.2</v>
      </c>
      <c r="Z22" s="77">
        <v>3.7</v>
      </c>
      <c r="AA22" s="77">
        <v>1.5</v>
      </c>
      <c r="AB22" s="174"/>
      <c r="AC22" s="77"/>
      <c r="AD22" s="68"/>
      <c r="AE22" s="68"/>
    </row>
    <row r="23" spans="1:31" ht="19.5" customHeight="1">
      <c r="A23" s="68"/>
      <c r="B23" s="39" t="s">
        <v>269</v>
      </c>
      <c r="D23" s="161"/>
      <c r="E23" s="58"/>
      <c r="F23" s="58">
        <v>1180</v>
      </c>
      <c r="G23" s="79"/>
      <c r="H23" s="80"/>
      <c r="I23" s="60"/>
      <c r="J23" s="39" t="s">
        <v>288</v>
      </c>
      <c r="K23" s="70"/>
      <c r="L23" s="161"/>
      <c r="M23" s="58">
        <v>794</v>
      </c>
      <c r="N23" s="58"/>
      <c r="O23" s="624"/>
      <c r="P23" s="624"/>
      <c r="R23" s="236"/>
      <c r="U23" s="203"/>
      <c r="X23" s="68"/>
      <c r="Y23" s="68"/>
      <c r="Z23" s="68"/>
      <c r="AA23" s="68"/>
      <c r="AB23" s="175"/>
      <c r="AC23" s="68"/>
      <c r="AD23" s="68"/>
      <c r="AE23" s="68"/>
    </row>
    <row r="24" spans="1:31" ht="19.5" customHeight="1">
      <c r="A24" s="68"/>
      <c r="B24" s="39" t="s">
        <v>19</v>
      </c>
      <c r="C24" s="61"/>
      <c r="D24" s="161"/>
      <c r="E24" s="58"/>
      <c r="F24" s="58">
        <v>1357</v>
      </c>
      <c r="G24" s="79"/>
      <c r="H24" s="80"/>
      <c r="I24" s="60"/>
      <c r="J24" s="39" t="s">
        <v>20</v>
      </c>
      <c r="K24" s="61"/>
      <c r="L24" s="179"/>
      <c r="M24" s="58">
        <v>106</v>
      </c>
      <c r="N24" s="96"/>
      <c r="O24" s="624"/>
      <c r="P24" s="624"/>
      <c r="R24" s="237"/>
      <c r="S24" s="615" t="s">
        <v>175</v>
      </c>
      <c r="T24" s="616"/>
      <c r="U24" s="203"/>
      <c r="Y24" s="68"/>
      <c r="Z24" s="68"/>
      <c r="AB24" s="175"/>
      <c r="AC24" s="68"/>
      <c r="AD24" s="68"/>
      <c r="AE24" s="68"/>
    </row>
    <row r="25" spans="1:31" ht="19.5" customHeight="1">
      <c r="A25" s="68"/>
      <c r="B25" s="39" t="s">
        <v>270</v>
      </c>
      <c r="C25" s="61"/>
      <c r="D25" s="161"/>
      <c r="E25" s="58"/>
      <c r="F25" s="58">
        <v>3488</v>
      </c>
      <c r="G25" s="79"/>
      <c r="H25" s="80"/>
      <c r="I25" s="60"/>
      <c r="J25" s="39" t="s">
        <v>289</v>
      </c>
      <c r="K25" s="70"/>
      <c r="L25" s="179"/>
      <c r="M25" s="58">
        <v>343</v>
      </c>
      <c r="N25" s="96"/>
      <c r="O25" s="624"/>
      <c r="P25" s="624"/>
      <c r="R25" s="236"/>
      <c r="S25" s="234"/>
      <c r="T25" s="68" t="s">
        <v>24</v>
      </c>
      <c r="U25" s="301">
        <v>9</v>
      </c>
      <c r="V25" s="77">
        <f t="shared" si="0"/>
        <v>0.7</v>
      </c>
      <c r="W25" s="77" t="s">
        <v>526</v>
      </c>
      <c r="X25" s="77">
        <v>0.7</v>
      </c>
      <c r="Y25" s="77">
        <f>SUM(Z25:AA25)</f>
        <v>8.2</v>
      </c>
      <c r="Z25" s="77">
        <v>6</v>
      </c>
      <c r="AA25" s="77">
        <v>2.2</v>
      </c>
      <c r="AB25" s="175"/>
      <c r="AC25" s="68"/>
      <c r="AD25" s="68"/>
      <c r="AE25" s="68"/>
    </row>
    <row r="26" spans="1:31" ht="19.5" customHeight="1">
      <c r="A26" s="68"/>
      <c r="B26" s="39" t="s">
        <v>271</v>
      </c>
      <c r="C26" s="70"/>
      <c r="D26" s="161"/>
      <c r="E26" s="58"/>
      <c r="F26" s="58">
        <v>2595</v>
      </c>
      <c r="G26" s="79"/>
      <c r="H26" s="80"/>
      <c r="I26" s="60"/>
      <c r="J26" s="39" t="s">
        <v>290</v>
      </c>
      <c r="K26" s="70"/>
      <c r="L26" s="161"/>
      <c r="M26" s="58">
        <v>751</v>
      </c>
      <c r="N26" s="58"/>
      <c r="O26" s="624"/>
      <c r="P26" s="624"/>
      <c r="Q26" s="129"/>
      <c r="R26" s="236"/>
      <c r="T26" s="68" t="s">
        <v>25</v>
      </c>
      <c r="U26" s="301">
        <f>SUM(V26,Y26)</f>
        <v>81.6</v>
      </c>
      <c r="V26" s="77">
        <f t="shared" si="0"/>
        <v>40.9</v>
      </c>
      <c r="W26" s="77">
        <v>36.9</v>
      </c>
      <c r="X26" s="77">
        <v>4</v>
      </c>
      <c r="Y26" s="77">
        <v>40.7</v>
      </c>
      <c r="Z26" s="77">
        <v>28.1</v>
      </c>
      <c r="AA26" s="77">
        <v>12.5</v>
      </c>
      <c r="AB26" s="175"/>
      <c r="AC26" s="68"/>
      <c r="AD26" s="68"/>
      <c r="AE26" s="68"/>
    </row>
    <row r="27" spans="1:31" ht="19.5" customHeight="1">
      <c r="A27" s="68"/>
      <c r="B27" s="39" t="s">
        <v>272</v>
      </c>
      <c r="C27" s="61"/>
      <c r="D27" s="161"/>
      <c r="E27" s="58"/>
      <c r="F27" s="58">
        <v>23896</v>
      </c>
      <c r="G27" s="37"/>
      <c r="H27" s="59"/>
      <c r="I27" s="60"/>
      <c r="J27" s="85" t="s">
        <v>22</v>
      </c>
      <c r="K27" s="61"/>
      <c r="L27" s="179"/>
      <c r="M27" s="58">
        <v>206</v>
      </c>
      <c r="N27" s="58"/>
      <c r="O27" s="624"/>
      <c r="P27" s="624"/>
      <c r="Q27" s="129"/>
      <c r="R27" s="236"/>
      <c r="T27" s="68" t="s">
        <v>26</v>
      </c>
      <c r="U27" s="301">
        <v>1499.7</v>
      </c>
      <c r="V27" s="77">
        <f t="shared" si="0"/>
        <v>500.70000000000005</v>
      </c>
      <c r="W27" s="77">
        <v>158.9</v>
      </c>
      <c r="X27" s="77">
        <v>341.8</v>
      </c>
      <c r="Y27" s="77">
        <f>SUM(Z27:AA27)</f>
        <v>998.9</v>
      </c>
      <c r="Z27" s="77">
        <v>510</v>
      </c>
      <c r="AA27" s="77">
        <v>488.9</v>
      </c>
      <c r="AB27" s="175"/>
      <c r="AC27" s="68"/>
      <c r="AD27" s="68"/>
      <c r="AE27" s="68"/>
    </row>
    <row r="28" spans="1:31" ht="19.5" customHeight="1">
      <c r="A28" s="68"/>
      <c r="B28" s="39" t="s">
        <v>273</v>
      </c>
      <c r="C28" s="70"/>
      <c r="D28" s="161"/>
      <c r="E28" s="58"/>
      <c r="F28" s="58">
        <v>1371</v>
      </c>
      <c r="G28" s="79"/>
      <c r="H28" s="80"/>
      <c r="I28" s="60"/>
      <c r="J28" s="39" t="s">
        <v>291</v>
      </c>
      <c r="K28" s="61"/>
      <c r="L28" s="179"/>
      <c r="M28" s="58">
        <v>237</v>
      </c>
      <c r="N28" s="58"/>
      <c r="O28" s="624"/>
      <c r="P28" s="624"/>
      <c r="Q28" s="49"/>
      <c r="R28" s="236"/>
      <c r="S28" s="236"/>
      <c r="T28" s="68" t="s">
        <v>27</v>
      </c>
      <c r="U28" s="301">
        <v>151.2</v>
      </c>
      <c r="V28" s="77">
        <f t="shared" si="0"/>
        <v>6.1000000000000005</v>
      </c>
      <c r="W28" s="77">
        <v>0.4</v>
      </c>
      <c r="X28" s="77">
        <v>5.7</v>
      </c>
      <c r="Y28" s="77">
        <v>145.1</v>
      </c>
      <c r="Z28" s="77">
        <v>59</v>
      </c>
      <c r="AA28" s="77">
        <v>86</v>
      </c>
      <c r="AB28" s="175"/>
      <c r="AC28" s="68"/>
      <c r="AD28" s="68"/>
      <c r="AE28" s="68"/>
    </row>
    <row r="29" spans="1:31" ht="19.5" customHeight="1">
      <c r="A29" s="68"/>
      <c r="B29" s="39" t="s">
        <v>274</v>
      </c>
      <c r="C29" s="61"/>
      <c r="D29" s="161"/>
      <c r="E29" s="58"/>
      <c r="F29" s="58">
        <v>1780</v>
      </c>
      <c r="G29" s="79"/>
      <c r="H29" s="80"/>
      <c r="I29" s="60"/>
      <c r="J29" s="39" t="s">
        <v>292</v>
      </c>
      <c r="K29" s="61" t="s">
        <v>12</v>
      </c>
      <c r="L29" s="179"/>
      <c r="M29" s="58">
        <v>449</v>
      </c>
      <c r="N29" s="58"/>
      <c r="O29" s="624"/>
      <c r="P29" s="624"/>
      <c r="R29" s="236"/>
      <c r="S29" s="236"/>
      <c r="T29" s="68"/>
      <c r="U29" s="203"/>
      <c r="V29" s="68"/>
      <c r="W29" s="68"/>
      <c r="X29" s="68"/>
      <c r="Y29" s="68"/>
      <c r="Z29" s="68"/>
      <c r="AA29" s="68"/>
      <c r="AB29" s="175"/>
      <c r="AC29" s="68"/>
      <c r="AD29" s="68"/>
      <c r="AE29" s="68"/>
    </row>
    <row r="30" spans="1:31" ht="19.5" customHeight="1">
      <c r="A30" s="68"/>
      <c r="B30" s="39" t="s">
        <v>275</v>
      </c>
      <c r="C30" s="61"/>
      <c r="D30" s="161"/>
      <c r="E30" s="58"/>
      <c r="F30" s="58">
        <v>2032</v>
      </c>
      <c r="G30" s="79"/>
      <c r="H30" s="80"/>
      <c r="I30" s="60"/>
      <c r="J30" s="39" t="s">
        <v>293</v>
      </c>
      <c r="K30" s="70"/>
      <c r="L30" s="161"/>
      <c r="M30" s="58">
        <v>366</v>
      </c>
      <c r="N30" s="58"/>
      <c r="O30" s="624"/>
      <c r="P30" s="624"/>
      <c r="R30" s="236"/>
      <c r="S30" s="615" t="s">
        <v>178</v>
      </c>
      <c r="T30" s="616"/>
      <c r="U30" s="203"/>
      <c r="V30" s="68"/>
      <c r="W30" s="68"/>
      <c r="Y30" s="68"/>
      <c r="Z30" s="68"/>
      <c r="AB30" s="175"/>
      <c r="AC30" s="68"/>
      <c r="AD30" s="68"/>
      <c r="AE30" s="68"/>
    </row>
    <row r="31" spans="1:31" ht="19.5" customHeight="1">
      <c r="A31" s="74"/>
      <c r="B31" s="72" t="s">
        <v>276</v>
      </c>
      <c r="C31" s="70"/>
      <c r="D31" s="178"/>
      <c r="E31" s="87"/>
      <c r="F31" s="87">
        <v>1681</v>
      </c>
      <c r="G31" s="88"/>
      <c r="H31" s="89"/>
      <c r="I31" s="90"/>
      <c r="J31" s="72" t="s">
        <v>23</v>
      </c>
      <c r="K31" s="86"/>
      <c r="L31" s="178"/>
      <c r="M31" s="87">
        <v>2431</v>
      </c>
      <c r="N31" s="87"/>
      <c r="O31" s="625"/>
      <c r="P31" s="625"/>
      <c r="R31" s="236"/>
      <c r="S31" s="237"/>
      <c r="T31" s="68" t="s">
        <v>29</v>
      </c>
      <c r="U31" s="301">
        <f>SUM(V31,Y31)</f>
        <v>46</v>
      </c>
      <c r="V31" s="77">
        <f t="shared" si="0"/>
        <v>4.3</v>
      </c>
      <c r="W31" s="77" t="s">
        <v>526</v>
      </c>
      <c r="X31" s="68">
        <v>4.3</v>
      </c>
      <c r="Y31" s="77">
        <f>SUM(Z31:AA31)</f>
        <v>41.7</v>
      </c>
      <c r="Z31" s="68">
        <v>19.2</v>
      </c>
      <c r="AA31" s="68">
        <v>22.5</v>
      </c>
      <c r="AB31" s="68"/>
      <c r="AC31" s="91"/>
      <c r="AD31" s="68"/>
      <c r="AE31" s="68"/>
    </row>
    <row r="32" spans="1:31" ht="19.5" customHeight="1">
      <c r="A32" s="385" t="s">
        <v>277</v>
      </c>
      <c r="B32" s="75"/>
      <c r="C32" s="75"/>
      <c r="D32" s="75"/>
      <c r="E32" s="75"/>
      <c r="F32" s="75"/>
      <c r="G32" s="75"/>
      <c r="R32" s="236"/>
      <c r="S32" s="236"/>
      <c r="T32" s="68" t="s">
        <v>30</v>
      </c>
      <c r="U32" s="301">
        <f>SUM(V32,Y32)</f>
        <v>406.4</v>
      </c>
      <c r="V32" s="77">
        <f t="shared" si="0"/>
        <v>25.6</v>
      </c>
      <c r="W32" s="77" t="s">
        <v>526</v>
      </c>
      <c r="X32" s="77">
        <v>25.6</v>
      </c>
      <c r="Y32" s="77">
        <f>SUM(Z32:AA32)</f>
        <v>380.79999999999995</v>
      </c>
      <c r="Z32" s="77">
        <v>167.7</v>
      </c>
      <c r="AA32" s="77">
        <v>213.1</v>
      </c>
      <c r="AB32" s="172"/>
      <c r="AC32" s="172"/>
      <c r="AD32" s="172"/>
      <c r="AE32" s="172"/>
    </row>
    <row r="33" spans="1:31" ht="19.5" customHeight="1">
      <c r="A33" s="68" t="s">
        <v>161</v>
      </c>
      <c r="B33" s="68"/>
      <c r="C33" s="68"/>
      <c r="D33" s="68"/>
      <c r="E33" s="68"/>
      <c r="F33" s="68"/>
      <c r="G33" s="68"/>
      <c r="R33" s="236"/>
      <c r="S33" s="236"/>
      <c r="T33" s="68" t="s">
        <v>31</v>
      </c>
      <c r="U33" s="301">
        <f>SUM(V33,Y33)</f>
        <v>173.9</v>
      </c>
      <c r="V33" s="77">
        <f t="shared" si="0"/>
        <v>11.3</v>
      </c>
      <c r="W33" s="77" t="s">
        <v>526</v>
      </c>
      <c r="X33" s="77">
        <v>11.3</v>
      </c>
      <c r="Y33" s="77">
        <f>SUM(Z33:AA33)</f>
        <v>162.6</v>
      </c>
      <c r="Z33" s="77">
        <v>62.4</v>
      </c>
      <c r="AA33" s="77">
        <v>100.2</v>
      </c>
      <c r="AB33" s="78"/>
      <c r="AC33" s="78"/>
      <c r="AD33" s="68"/>
      <c r="AE33" s="91"/>
    </row>
    <row r="34" spans="1:31" ht="19.5" customHeight="1">
      <c r="A34" s="646"/>
      <c r="B34" s="646"/>
      <c r="C34" s="646"/>
      <c r="D34" s="646"/>
      <c r="E34" s="646"/>
      <c r="F34" s="646"/>
      <c r="G34" s="646"/>
      <c r="H34" s="646"/>
      <c r="I34" s="646"/>
      <c r="J34" s="647"/>
      <c r="K34" s="647"/>
      <c r="L34" s="647"/>
      <c r="M34" s="647"/>
      <c r="N34" s="647"/>
      <c r="O34" s="647"/>
      <c r="R34" s="237"/>
      <c r="S34" s="236"/>
      <c r="T34" s="238" t="s">
        <v>167</v>
      </c>
      <c r="U34" s="301">
        <v>29.8</v>
      </c>
      <c r="V34" s="77">
        <f t="shared" si="0"/>
        <v>4</v>
      </c>
      <c r="W34" s="77" t="s">
        <v>526</v>
      </c>
      <c r="X34" s="299">
        <v>4</v>
      </c>
      <c r="Y34" s="77">
        <v>25.8</v>
      </c>
      <c r="Z34" s="46">
        <v>1.7</v>
      </c>
      <c r="AA34" s="46">
        <v>24.2</v>
      </c>
      <c r="AB34" s="78"/>
      <c r="AC34" s="51"/>
      <c r="AD34" s="68"/>
      <c r="AE34" s="68"/>
    </row>
    <row r="35" spans="1:31" ht="19.5" customHeight="1">
      <c r="A35" s="653" t="s">
        <v>28</v>
      </c>
      <c r="B35" s="654"/>
      <c r="C35" s="654"/>
      <c r="D35" s="654"/>
      <c r="E35" s="654"/>
      <c r="F35" s="654"/>
      <c r="G35" s="654"/>
      <c r="H35" s="654"/>
      <c r="I35" s="654"/>
      <c r="J35" s="647"/>
      <c r="K35" s="647"/>
      <c r="L35" s="647"/>
      <c r="M35" s="647"/>
      <c r="N35" s="647"/>
      <c r="O35" s="647"/>
      <c r="R35" s="236"/>
      <c r="S35" s="236"/>
      <c r="T35" s="209"/>
      <c r="U35" s="203"/>
      <c r="AB35" s="78"/>
      <c r="AC35" s="51"/>
      <c r="AD35" s="68"/>
      <c r="AE35" s="68"/>
    </row>
    <row r="36" spans="2:31" ht="19.5" customHeight="1" thickBot="1">
      <c r="B36" s="50"/>
      <c r="C36" s="50"/>
      <c r="D36" s="92"/>
      <c r="E36" s="50"/>
      <c r="F36" s="50"/>
      <c r="G36" s="50"/>
      <c r="H36" s="50"/>
      <c r="O36" s="51" t="s">
        <v>302</v>
      </c>
      <c r="R36" s="644" t="s">
        <v>168</v>
      </c>
      <c r="S36" s="644"/>
      <c r="T36" s="644"/>
      <c r="U36" s="203"/>
      <c r="AB36" s="56"/>
      <c r="AC36" s="51"/>
      <c r="AD36" s="51"/>
      <c r="AE36" s="51"/>
    </row>
    <row r="37" spans="1:31" ht="19.5" customHeight="1">
      <c r="A37" s="655" t="s">
        <v>301</v>
      </c>
      <c r="B37" s="656"/>
      <c r="C37" s="656"/>
      <c r="D37" s="657"/>
      <c r="E37" s="658" t="s">
        <v>148</v>
      </c>
      <c r="F37" s="656"/>
      <c r="G37" s="659" t="s">
        <v>527</v>
      </c>
      <c r="H37" s="660"/>
      <c r="I37" s="618" t="s">
        <v>528</v>
      </c>
      <c r="J37" s="619"/>
      <c r="K37" s="620"/>
      <c r="L37" s="661" t="s">
        <v>529</v>
      </c>
      <c r="M37" s="662"/>
      <c r="N37" s="663" t="s">
        <v>530</v>
      </c>
      <c r="O37" s="664"/>
      <c r="R37" s="236"/>
      <c r="S37" s="645" t="s">
        <v>169</v>
      </c>
      <c r="T37" s="645"/>
      <c r="U37" s="490">
        <f aca="true" t="shared" si="1" ref="U37:AA37">SUM(U38:U40)</f>
        <v>2319.1</v>
      </c>
      <c r="V37" s="78">
        <f t="shared" si="1"/>
        <v>585.4</v>
      </c>
      <c r="W37" s="78">
        <f t="shared" si="1"/>
        <v>196.2</v>
      </c>
      <c r="X37" s="78">
        <f t="shared" si="1"/>
        <v>389.20000000000005</v>
      </c>
      <c r="Y37" s="78">
        <f t="shared" si="1"/>
        <v>1733.6</v>
      </c>
      <c r="Z37" s="78">
        <v>837</v>
      </c>
      <c r="AA37" s="78">
        <f t="shared" si="1"/>
        <v>896.7</v>
      </c>
      <c r="AB37" s="68"/>
      <c r="AC37" s="68"/>
      <c r="AD37" s="68"/>
      <c r="AE37" s="68"/>
    </row>
    <row r="38" spans="1:31" ht="19.5" customHeight="1">
      <c r="A38" s="617" t="s">
        <v>32</v>
      </c>
      <c r="B38" s="617"/>
      <c r="C38" s="617"/>
      <c r="D38" s="353"/>
      <c r="E38" s="390"/>
      <c r="F38" s="493">
        <f>SUM(F39:F40)</f>
        <v>3957</v>
      </c>
      <c r="G38" s="494"/>
      <c r="H38" s="493">
        <f>SUM(H39:H40)</f>
        <v>3893</v>
      </c>
      <c r="I38" s="295"/>
      <c r="J38" s="642">
        <f>SUM(J39:K40)</f>
        <v>3819</v>
      </c>
      <c r="K38" s="642"/>
      <c r="L38" s="296"/>
      <c r="M38" s="297">
        <f>SUM(M39:M40)</f>
        <v>3708</v>
      </c>
      <c r="N38" s="404"/>
      <c r="O38" s="497">
        <f>SUM(O39:O40)</f>
        <v>3718</v>
      </c>
      <c r="R38" s="236"/>
      <c r="S38" s="239"/>
      <c r="T38" s="240" t="s">
        <v>170</v>
      </c>
      <c r="U38" s="301">
        <f>SUM(V38,Y38)</f>
        <v>49.1</v>
      </c>
      <c r="V38" s="77">
        <f t="shared" si="0"/>
        <v>24.3</v>
      </c>
      <c r="W38" s="77">
        <v>6.7</v>
      </c>
      <c r="X38" s="77">
        <v>17.6</v>
      </c>
      <c r="Y38" s="77">
        <v>24.8</v>
      </c>
      <c r="Z38" s="77">
        <v>13.7</v>
      </c>
      <c r="AA38" s="77">
        <v>11.2</v>
      </c>
      <c r="AB38" s="171"/>
      <c r="AC38" s="173"/>
      <c r="AD38" s="171"/>
      <c r="AE38" s="171"/>
    </row>
    <row r="39" spans="1:31" ht="19.5" customHeight="1">
      <c r="A39" s="68"/>
      <c r="B39" s="634" t="s">
        <v>298</v>
      </c>
      <c r="C39" s="612"/>
      <c r="D39" s="635"/>
      <c r="E39" s="94"/>
      <c r="F39" s="292">
        <v>2129</v>
      </c>
      <c r="G39" s="294"/>
      <c r="H39" s="292">
        <v>2052</v>
      </c>
      <c r="I39" s="295"/>
      <c r="J39" s="640">
        <v>1941</v>
      </c>
      <c r="K39" s="640"/>
      <c r="L39" s="296"/>
      <c r="M39" s="297">
        <v>1912</v>
      </c>
      <c r="N39" s="404"/>
      <c r="O39" s="492">
        <v>1900</v>
      </c>
      <c r="R39" s="236"/>
      <c r="S39" s="239"/>
      <c r="T39" s="240" t="s">
        <v>171</v>
      </c>
      <c r="U39" s="301">
        <v>1590.3</v>
      </c>
      <c r="V39" s="77">
        <f t="shared" si="0"/>
        <v>530</v>
      </c>
      <c r="W39" s="77">
        <v>189.5</v>
      </c>
      <c r="X39" s="77">
        <v>340.5</v>
      </c>
      <c r="Y39" s="77">
        <f>SUM(Z39:AA39)</f>
        <v>1060.2</v>
      </c>
      <c r="Z39" s="77">
        <v>545.6</v>
      </c>
      <c r="AA39" s="77">
        <v>514.6</v>
      </c>
      <c r="AB39" s="56"/>
      <c r="AC39" s="51"/>
      <c r="AD39" s="51"/>
      <c r="AE39" s="51"/>
    </row>
    <row r="40" spans="1:31" ht="19.5" customHeight="1">
      <c r="A40" s="68"/>
      <c r="B40" s="634" t="s">
        <v>299</v>
      </c>
      <c r="C40" s="634"/>
      <c r="D40" s="635"/>
      <c r="E40" s="94"/>
      <c r="F40" s="292">
        <v>1828</v>
      </c>
      <c r="G40" s="294"/>
      <c r="H40" s="292">
        <v>1841</v>
      </c>
      <c r="I40" s="295"/>
      <c r="J40" s="640">
        <v>1878</v>
      </c>
      <c r="K40" s="640"/>
      <c r="L40" s="296"/>
      <c r="M40" s="297">
        <v>1796</v>
      </c>
      <c r="N40" s="404"/>
      <c r="O40" s="492">
        <v>1818</v>
      </c>
      <c r="R40" s="236"/>
      <c r="S40" s="240"/>
      <c r="T40" s="241" t="s">
        <v>172</v>
      </c>
      <c r="U40" s="301">
        <f>SUM(V40,Y40)</f>
        <v>679.7</v>
      </c>
      <c r="V40" s="77">
        <f t="shared" si="0"/>
        <v>31.1</v>
      </c>
      <c r="W40" s="77">
        <v>0</v>
      </c>
      <c r="X40" s="77">
        <v>31.1</v>
      </c>
      <c r="Y40" s="77">
        <v>648.6</v>
      </c>
      <c r="Z40" s="77">
        <v>277.6</v>
      </c>
      <c r="AA40" s="77">
        <v>370.9</v>
      </c>
      <c r="AB40" s="56"/>
      <c r="AC40" s="51"/>
      <c r="AD40" s="51"/>
      <c r="AE40" s="51"/>
    </row>
    <row r="41" spans="1:31" ht="19.5" customHeight="1">
      <c r="A41" s="68"/>
      <c r="B41" s="68"/>
      <c r="C41" s="68"/>
      <c r="D41" s="70"/>
      <c r="E41" s="82"/>
      <c r="F41" s="295"/>
      <c r="G41" s="294"/>
      <c r="H41" s="295"/>
      <c r="I41" s="295"/>
      <c r="J41" s="495"/>
      <c r="K41" s="495"/>
      <c r="L41" s="296"/>
      <c r="M41" s="297"/>
      <c r="N41" s="404"/>
      <c r="O41" s="498"/>
      <c r="R41" s="236"/>
      <c r="S41" s="239"/>
      <c r="T41" s="239"/>
      <c r="U41" s="203"/>
      <c r="AB41" s="56"/>
      <c r="AC41" s="51"/>
      <c r="AD41" s="51"/>
      <c r="AE41" s="51"/>
    </row>
    <row r="42" spans="1:31" ht="19.5" customHeight="1">
      <c r="A42" s="636" t="s">
        <v>300</v>
      </c>
      <c r="B42" s="636"/>
      <c r="C42" s="636"/>
      <c r="D42" s="637"/>
      <c r="E42" s="82"/>
      <c r="F42" s="292">
        <f>SUM(F43:F44)</f>
        <v>829456</v>
      </c>
      <c r="G42" s="294"/>
      <c r="H42" s="292">
        <f>SUM(H43:H44)</f>
        <v>818347</v>
      </c>
      <c r="I42" s="295"/>
      <c r="J42" s="640">
        <f>SUM(J43:K44)</f>
        <v>808461</v>
      </c>
      <c r="K42" s="640"/>
      <c r="L42" s="296"/>
      <c r="M42" s="496">
        <f>SUM(M43:M44)</f>
        <v>781406</v>
      </c>
      <c r="N42" s="404"/>
      <c r="O42" s="499">
        <f>SUM(O43:O44)</f>
        <v>780597</v>
      </c>
      <c r="R42" s="236"/>
      <c r="S42" s="645" t="s">
        <v>173</v>
      </c>
      <c r="T42" s="645"/>
      <c r="U42" s="301" t="s">
        <v>526</v>
      </c>
      <c r="V42" s="77" t="s">
        <v>526</v>
      </c>
      <c r="W42" s="77" t="s">
        <v>526</v>
      </c>
      <c r="X42" s="77" t="s">
        <v>526</v>
      </c>
      <c r="Y42" s="77" t="s">
        <v>526</v>
      </c>
      <c r="Z42" s="77" t="s">
        <v>526</v>
      </c>
      <c r="AA42" s="77" t="s">
        <v>526</v>
      </c>
      <c r="AB42" s="68"/>
      <c r="AC42" s="91"/>
      <c r="AD42" s="68"/>
      <c r="AE42" s="68"/>
    </row>
    <row r="43" spans="1:31" ht="19.5" customHeight="1">
      <c r="A43" s="68"/>
      <c r="B43" s="634" t="s">
        <v>33</v>
      </c>
      <c r="C43" s="638"/>
      <c r="D43" s="635"/>
      <c r="E43" s="82"/>
      <c r="F43" s="293">
        <v>811640</v>
      </c>
      <c r="G43" s="294"/>
      <c r="H43" s="293">
        <v>799249</v>
      </c>
      <c r="I43" s="295"/>
      <c r="J43" s="641">
        <v>786894</v>
      </c>
      <c r="K43" s="641"/>
      <c r="L43" s="296"/>
      <c r="M43" s="297">
        <v>759573</v>
      </c>
      <c r="N43" s="296"/>
      <c r="O43" s="389">
        <v>760612</v>
      </c>
      <c r="R43" s="236"/>
      <c r="S43" s="643" t="s">
        <v>174</v>
      </c>
      <c r="T43" s="643"/>
      <c r="U43" s="301">
        <v>48.6</v>
      </c>
      <c r="V43" s="77">
        <f t="shared" si="0"/>
        <v>4.2</v>
      </c>
      <c r="W43" s="77">
        <v>0</v>
      </c>
      <c r="X43" s="77">
        <v>4.2</v>
      </c>
      <c r="Y43" s="77">
        <f>SUM(Z43:AA43)</f>
        <v>44.5</v>
      </c>
      <c r="Z43" s="77">
        <v>15.6</v>
      </c>
      <c r="AA43" s="77">
        <v>28.9</v>
      </c>
      <c r="AB43" s="172"/>
      <c r="AC43" s="172"/>
      <c r="AD43" s="172"/>
      <c r="AE43" s="172"/>
    </row>
    <row r="44" spans="1:31" ht="19.5" customHeight="1">
      <c r="A44" s="74"/>
      <c r="B44" s="631" t="s">
        <v>34</v>
      </c>
      <c r="C44" s="632"/>
      <c r="D44" s="633"/>
      <c r="E44" s="97"/>
      <c r="F44" s="293">
        <v>17816</v>
      </c>
      <c r="G44" s="294"/>
      <c r="H44" s="293">
        <v>19098</v>
      </c>
      <c r="I44" s="295"/>
      <c r="J44" s="639">
        <v>21567</v>
      </c>
      <c r="K44" s="639"/>
      <c r="L44" s="296"/>
      <c r="M44" s="297">
        <v>21833</v>
      </c>
      <c r="N44" s="296"/>
      <c r="O44" s="389">
        <v>19985</v>
      </c>
      <c r="R44" s="242"/>
      <c r="S44" s="354"/>
      <c r="T44" s="386"/>
      <c r="U44" s="352"/>
      <c r="V44" s="300"/>
      <c r="W44" s="300"/>
      <c r="X44" s="300"/>
      <c r="Y44" s="300"/>
      <c r="Z44" s="300"/>
      <c r="AA44" s="300"/>
      <c r="AB44" s="78"/>
      <c r="AC44" s="56"/>
      <c r="AD44" s="68"/>
      <c r="AE44" s="68"/>
    </row>
    <row r="45" spans="1:31" ht="19.5" customHeight="1">
      <c r="A45" s="385" t="s">
        <v>294</v>
      </c>
      <c r="B45" s="75"/>
      <c r="C45" s="75"/>
      <c r="D45" s="55"/>
      <c r="E45" s="55"/>
      <c r="F45" s="55"/>
      <c r="G45" s="55"/>
      <c r="H45" s="176"/>
      <c r="I45" s="176"/>
      <c r="J45" s="177"/>
      <c r="K45" s="177"/>
      <c r="L45" s="177"/>
      <c r="M45" s="177"/>
      <c r="N45" s="177"/>
      <c r="O45" s="177"/>
      <c r="R45" s="387" t="s">
        <v>296</v>
      </c>
      <c r="S45" s="236"/>
      <c r="T45" s="39"/>
      <c r="AB45" s="78"/>
      <c r="AC45" s="78"/>
      <c r="AD45" s="68"/>
      <c r="AE45" s="68"/>
    </row>
    <row r="46" spans="1:31" ht="19.5" customHeight="1">
      <c r="A46" s="387" t="s">
        <v>295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R46" s="68" t="s">
        <v>297</v>
      </c>
      <c r="S46" s="236"/>
      <c r="T46" s="39"/>
      <c r="AB46" s="56"/>
      <c r="AC46" s="56"/>
      <c r="AD46" s="56"/>
      <c r="AE46" s="56"/>
    </row>
    <row r="47" spans="1:31" ht="19.5" customHeight="1">
      <c r="A47" s="68" t="s">
        <v>164</v>
      </c>
      <c r="B47" s="68"/>
      <c r="C47" s="68"/>
      <c r="D47" s="68"/>
      <c r="E47" s="68"/>
      <c r="F47" s="68"/>
      <c r="G47" s="68"/>
      <c r="R47" s="236"/>
      <c r="S47" s="236"/>
      <c r="T47" s="129"/>
      <c r="AB47" s="56"/>
      <c r="AC47" s="56"/>
      <c r="AD47" s="51"/>
      <c r="AE47" s="51"/>
    </row>
    <row r="48" spans="18:20" ht="19.5" customHeight="1">
      <c r="R48" s="236"/>
      <c r="S48" s="235"/>
      <c r="T48" s="209"/>
    </row>
    <row r="49" spans="19:24" ht="15" customHeight="1">
      <c r="S49" s="68"/>
      <c r="T49" s="68"/>
      <c r="U49" s="68"/>
      <c r="V49" s="68"/>
      <c r="W49" s="68"/>
      <c r="X49" s="68"/>
    </row>
    <row r="50" ht="15" customHeight="1"/>
    <row r="51" ht="15" customHeight="1"/>
    <row r="52" ht="15.75" customHeight="1"/>
  </sheetData>
  <sheetProtection/>
  <mergeCells count="60">
    <mergeCell ref="R5:T6"/>
    <mergeCell ref="A9:C9"/>
    <mergeCell ref="A2:P2"/>
    <mergeCell ref="A3:P3"/>
    <mergeCell ref="V5:X5"/>
    <mergeCell ref="Y5:AA5"/>
    <mergeCell ref="AB5:AE5"/>
    <mergeCell ref="R3:AA3"/>
    <mergeCell ref="S16:T16"/>
    <mergeCell ref="S13:T13"/>
    <mergeCell ref="U5:U6"/>
    <mergeCell ref="A5:C5"/>
    <mergeCell ref="D5:H5"/>
    <mergeCell ref="I5:K5"/>
    <mergeCell ref="L5:P5"/>
    <mergeCell ref="A7:C7"/>
    <mergeCell ref="A6:C6"/>
    <mergeCell ref="I6:K6"/>
    <mergeCell ref="A10:C10"/>
    <mergeCell ref="A11:C11"/>
    <mergeCell ref="A8:C8"/>
    <mergeCell ref="R8:T8"/>
    <mergeCell ref="S11:T11"/>
    <mergeCell ref="S12:T12"/>
    <mergeCell ref="R9:T9"/>
    <mergeCell ref="S10:T10"/>
    <mergeCell ref="A35:O35"/>
    <mergeCell ref="A37:D37"/>
    <mergeCell ref="E37:F37"/>
    <mergeCell ref="G37:H37"/>
    <mergeCell ref="L37:M37"/>
    <mergeCell ref="N37:O37"/>
    <mergeCell ref="S14:T14"/>
    <mergeCell ref="I18:K18"/>
    <mergeCell ref="J38:K38"/>
    <mergeCell ref="S43:T43"/>
    <mergeCell ref="R36:T36"/>
    <mergeCell ref="S37:T37"/>
    <mergeCell ref="S42:T42"/>
    <mergeCell ref="A34:O34"/>
    <mergeCell ref="B44:D44"/>
    <mergeCell ref="B39:D39"/>
    <mergeCell ref="B40:D40"/>
    <mergeCell ref="A42:D42"/>
    <mergeCell ref="B43:D43"/>
    <mergeCell ref="J44:K44"/>
    <mergeCell ref="J39:K39"/>
    <mergeCell ref="J40:K40"/>
    <mergeCell ref="J42:K42"/>
    <mergeCell ref="J43:K43"/>
    <mergeCell ref="S24:T24"/>
    <mergeCell ref="A38:C38"/>
    <mergeCell ref="I37:K37"/>
    <mergeCell ref="R2:AA2"/>
    <mergeCell ref="S20:T20"/>
    <mergeCell ref="S30:T30"/>
    <mergeCell ref="O21:P31"/>
    <mergeCell ref="O19:P20"/>
    <mergeCell ref="A13:C13"/>
    <mergeCell ref="A15:C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="85" zoomScaleNormal="85" zoomScalePageLayoutView="0" workbookViewId="0" topLeftCell="A38">
      <selection activeCell="E69" sqref="E69"/>
    </sheetView>
  </sheetViews>
  <sheetFormatPr defaultColWidth="10.59765625" defaultRowHeight="15"/>
  <cols>
    <col min="1" max="1" width="2.59765625" style="46" customWidth="1"/>
    <col min="2" max="2" width="10.59765625" style="46" customWidth="1"/>
    <col min="3" max="3" width="10.8984375" style="46" customWidth="1"/>
    <col min="4" max="5" width="9.19921875" style="46" customWidth="1"/>
    <col min="6" max="6" width="9.59765625" style="46" customWidth="1"/>
    <col min="7" max="7" width="9.69921875" style="46" customWidth="1"/>
    <col min="8" max="8" width="10.8984375" style="46" customWidth="1"/>
    <col min="9" max="9" width="10.69921875" style="46" customWidth="1"/>
    <col min="10" max="10" width="9.19921875" style="310" customWidth="1"/>
    <col min="11" max="11" width="9.19921875" style="46" customWidth="1"/>
    <col min="12" max="12" width="9.19921875" style="310" customWidth="1"/>
    <col min="13" max="15" width="9.19921875" style="46" customWidth="1"/>
    <col min="16" max="16" width="9.5" style="46" customWidth="1"/>
    <col min="17" max="19" width="9.19921875" style="46" customWidth="1"/>
    <col min="20" max="20" width="9.5" style="46" customWidth="1"/>
    <col min="21" max="21" width="9.19921875" style="46" customWidth="1"/>
    <col min="22" max="22" width="9.59765625" style="46" customWidth="1"/>
    <col min="23" max="23" width="9.5" style="46" customWidth="1"/>
    <col min="24" max="25" width="9.19921875" style="46" customWidth="1"/>
    <col min="26" max="26" width="9.59765625" style="46" customWidth="1"/>
    <col min="27" max="16384" width="10.59765625" style="46" customWidth="1"/>
  </cols>
  <sheetData>
    <row r="1" spans="1:26" s="42" customFormat="1" ht="19.5" customHeight="1">
      <c r="A1" s="41" t="s">
        <v>316</v>
      </c>
      <c r="J1" s="306"/>
      <c r="L1" s="306"/>
      <c r="Z1" s="43" t="s">
        <v>317</v>
      </c>
    </row>
    <row r="2" spans="1:26" ht="19.5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</row>
    <row r="3" spans="1:26" ht="19.5" customHeight="1">
      <c r="A3" s="701" t="s">
        <v>318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</row>
    <row r="4" spans="2:26" ht="18" customHeight="1" thickBot="1">
      <c r="B4" s="99"/>
      <c r="C4" s="99"/>
      <c r="D4" s="99"/>
      <c r="E4" s="99"/>
      <c r="F4" s="99"/>
      <c r="G4" s="99"/>
      <c r="H4" s="99"/>
      <c r="I4" s="99"/>
      <c r="J4" s="308"/>
      <c r="K4" s="99"/>
      <c r="L4" s="308"/>
      <c r="M4" s="99"/>
      <c r="N4" s="99"/>
      <c r="O4" s="99"/>
      <c r="P4" s="99"/>
      <c r="Q4" s="99"/>
      <c r="R4" s="99"/>
      <c r="S4" s="99"/>
      <c r="T4" s="100"/>
      <c r="U4" s="99"/>
      <c r="V4" s="101"/>
      <c r="W4" s="99"/>
      <c r="X4" s="702" t="s">
        <v>319</v>
      </c>
      <c r="Y4" s="702"/>
      <c r="Z4" s="702"/>
    </row>
    <row r="5" spans="1:26" ht="15" customHeight="1">
      <c r="A5" s="734" t="s">
        <v>210</v>
      </c>
      <c r="B5" s="735"/>
      <c r="C5" s="738" t="s">
        <v>35</v>
      </c>
      <c r="D5" s="738" t="s">
        <v>36</v>
      </c>
      <c r="E5" s="738" t="s">
        <v>37</v>
      </c>
      <c r="F5" s="738" t="s">
        <v>38</v>
      </c>
      <c r="G5" s="744" t="s">
        <v>320</v>
      </c>
      <c r="H5" s="745"/>
      <c r="I5" s="718" t="s">
        <v>323</v>
      </c>
      <c r="J5" s="719"/>
      <c r="K5" s="719"/>
      <c r="L5" s="719"/>
      <c r="M5" s="719"/>
      <c r="N5" s="719" t="s">
        <v>329</v>
      </c>
      <c r="O5" s="719"/>
      <c r="P5" s="719"/>
      <c r="Q5" s="719"/>
      <c r="R5" s="719"/>
      <c r="S5" s="719"/>
      <c r="T5" s="719"/>
      <c r="U5" s="724"/>
      <c r="V5" s="740" t="s">
        <v>338</v>
      </c>
      <c r="W5" s="741"/>
      <c r="X5" s="741"/>
      <c r="Y5" s="741"/>
      <c r="Z5" s="741"/>
    </row>
    <row r="6" spans="1:26" ht="15" customHeight="1">
      <c r="A6" s="626"/>
      <c r="B6" s="736"/>
      <c r="C6" s="739"/>
      <c r="D6" s="739"/>
      <c r="E6" s="739"/>
      <c r="F6" s="739"/>
      <c r="G6" s="746"/>
      <c r="H6" s="733"/>
      <c r="I6" s="720" t="s">
        <v>40</v>
      </c>
      <c r="J6" s="703" t="s">
        <v>324</v>
      </c>
      <c r="K6" s="704"/>
      <c r="L6" s="705" t="s">
        <v>325</v>
      </c>
      <c r="M6" s="706"/>
      <c r="N6" s="706" t="s">
        <v>328</v>
      </c>
      <c r="O6" s="706"/>
      <c r="P6" s="706"/>
      <c r="Q6" s="731"/>
      <c r="R6" s="705" t="s">
        <v>212</v>
      </c>
      <c r="S6" s="706"/>
      <c r="T6" s="706"/>
      <c r="U6" s="731"/>
      <c r="V6" s="721" t="s">
        <v>39</v>
      </c>
      <c r="W6" s="729" t="s">
        <v>339</v>
      </c>
      <c r="X6" s="730"/>
      <c r="Y6" s="730"/>
      <c r="Z6" s="730"/>
    </row>
    <row r="7" spans="1:26" ht="15" customHeight="1">
      <c r="A7" s="626"/>
      <c r="B7" s="736"/>
      <c r="C7" s="739"/>
      <c r="D7" s="739"/>
      <c r="E7" s="739"/>
      <c r="F7" s="739"/>
      <c r="G7" s="747"/>
      <c r="H7" s="748"/>
      <c r="I7" s="720"/>
      <c r="J7" s="707" t="s">
        <v>327</v>
      </c>
      <c r="K7" s="710" t="s">
        <v>326</v>
      </c>
      <c r="L7" s="707" t="s">
        <v>327</v>
      </c>
      <c r="M7" s="710" t="s">
        <v>326</v>
      </c>
      <c r="N7" s="732" t="s">
        <v>330</v>
      </c>
      <c r="O7" s="697" t="s">
        <v>331</v>
      </c>
      <c r="P7" s="697" t="s">
        <v>332</v>
      </c>
      <c r="Q7" s="697" t="s">
        <v>333</v>
      </c>
      <c r="R7" s="697" t="s">
        <v>334</v>
      </c>
      <c r="S7" s="697" t="s">
        <v>335</v>
      </c>
      <c r="T7" s="725" t="s">
        <v>336</v>
      </c>
      <c r="U7" s="106"/>
      <c r="V7" s="722"/>
      <c r="W7" s="721" t="s">
        <v>8</v>
      </c>
      <c r="X7" s="697" t="s">
        <v>211</v>
      </c>
      <c r="Y7" s="714" t="s">
        <v>41</v>
      </c>
      <c r="Z7" s="715"/>
    </row>
    <row r="8" spans="1:26" ht="15" customHeight="1">
      <c r="A8" s="626"/>
      <c r="B8" s="736"/>
      <c r="C8" s="739"/>
      <c r="D8" s="739"/>
      <c r="E8" s="739"/>
      <c r="F8" s="739"/>
      <c r="G8" s="726" t="s">
        <v>321</v>
      </c>
      <c r="H8" s="726" t="s">
        <v>322</v>
      </c>
      <c r="I8" s="720"/>
      <c r="J8" s="708"/>
      <c r="K8" s="711"/>
      <c r="L8" s="708"/>
      <c r="M8" s="711"/>
      <c r="N8" s="733"/>
      <c r="O8" s="698"/>
      <c r="P8" s="698"/>
      <c r="Q8" s="698"/>
      <c r="R8" s="698"/>
      <c r="S8" s="698"/>
      <c r="T8" s="698"/>
      <c r="U8" s="697" t="s">
        <v>337</v>
      </c>
      <c r="V8" s="722"/>
      <c r="W8" s="722"/>
      <c r="X8" s="698"/>
      <c r="Y8" s="716"/>
      <c r="Z8" s="717"/>
    </row>
    <row r="9" spans="1:26" ht="15" customHeight="1">
      <c r="A9" s="626"/>
      <c r="B9" s="736"/>
      <c r="C9" s="739"/>
      <c r="D9" s="739"/>
      <c r="E9" s="739"/>
      <c r="F9" s="739"/>
      <c r="G9" s="727"/>
      <c r="H9" s="727"/>
      <c r="I9" s="720"/>
      <c r="J9" s="708"/>
      <c r="K9" s="711"/>
      <c r="L9" s="708"/>
      <c r="M9" s="711"/>
      <c r="N9" s="733"/>
      <c r="O9" s="698"/>
      <c r="P9" s="698"/>
      <c r="Q9" s="698"/>
      <c r="R9" s="698"/>
      <c r="S9" s="698"/>
      <c r="T9" s="698"/>
      <c r="U9" s="698"/>
      <c r="V9" s="722"/>
      <c r="W9" s="722"/>
      <c r="X9" s="698"/>
      <c r="Y9" s="742" t="s">
        <v>340</v>
      </c>
      <c r="Z9" s="710" t="s">
        <v>341</v>
      </c>
    </row>
    <row r="10" spans="1:26" ht="15" customHeight="1">
      <c r="A10" s="717"/>
      <c r="B10" s="737"/>
      <c r="C10" s="739"/>
      <c r="D10" s="739"/>
      <c r="E10" s="739"/>
      <c r="F10" s="739"/>
      <c r="G10" s="728"/>
      <c r="H10" s="728"/>
      <c r="I10" s="703"/>
      <c r="J10" s="709"/>
      <c r="K10" s="712"/>
      <c r="L10" s="709"/>
      <c r="M10" s="712"/>
      <c r="N10" s="733"/>
      <c r="O10" s="698"/>
      <c r="P10" s="698"/>
      <c r="Q10" s="698"/>
      <c r="R10" s="698"/>
      <c r="S10" s="698"/>
      <c r="T10" s="698"/>
      <c r="U10" s="698"/>
      <c r="V10" s="723"/>
      <c r="W10" s="723"/>
      <c r="X10" s="713"/>
      <c r="Y10" s="672"/>
      <c r="Z10" s="743"/>
    </row>
    <row r="11" spans="1:29" ht="15" customHeight="1">
      <c r="A11" s="699" t="s">
        <v>342</v>
      </c>
      <c r="B11" s="700"/>
      <c r="C11" s="458">
        <v>9654.7</v>
      </c>
      <c r="D11" s="458">
        <v>109.3</v>
      </c>
      <c r="E11" s="458">
        <v>52.1</v>
      </c>
      <c r="F11" s="458">
        <v>9493.3</v>
      </c>
      <c r="G11" s="458">
        <v>6321.7</v>
      </c>
      <c r="H11" s="458">
        <v>3171.6</v>
      </c>
      <c r="I11" s="458">
        <v>9436.2</v>
      </c>
      <c r="J11" s="510">
        <f>SUM(J13:J20,J22,J25,J31,J41,J48,J54,J62,J68)</f>
        <v>5896</v>
      </c>
      <c r="K11" s="458">
        <v>54.1</v>
      </c>
      <c r="L11" s="510">
        <f>SUM(L13:L20,L22,L25,L31,L41,L48,L54,L62,L68)</f>
        <v>22</v>
      </c>
      <c r="M11" s="458">
        <f>SUM(M13:M20,M22,M25,M31,M41,M48,M54,M62,M68)</f>
        <v>3</v>
      </c>
      <c r="N11" s="458">
        <v>8.4</v>
      </c>
      <c r="O11" s="458">
        <v>63</v>
      </c>
      <c r="P11" s="458">
        <v>1907.6</v>
      </c>
      <c r="Q11" s="458">
        <v>4342.8</v>
      </c>
      <c r="R11" s="458">
        <v>31.4</v>
      </c>
      <c r="S11" s="458">
        <v>297.5</v>
      </c>
      <c r="T11" s="458">
        <f>SUM(T13:T20,T22,T25,T31,T41,T48,T54,T62,T68)</f>
        <v>2842.7000000000007</v>
      </c>
      <c r="U11" s="458">
        <f>SUM(U13:U20,U22,U25,U31,U41,U48,U54,U62,U68)</f>
        <v>581.6</v>
      </c>
      <c r="V11" s="458">
        <v>1642.6</v>
      </c>
      <c r="W11" s="458">
        <f>SUM(W13:W20,W22,W25,W31,W41,W48,W54,W62,W68)</f>
        <v>7850.7</v>
      </c>
      <c r="X11" s="458">
        <v>318</v>
      </c>
      <c r="Y11" s="458">
        <v>735.6</v>
      </c>
      <c r="Z11" s="458">
        <v>6797.1</v>
      </c>
      <c r="AA11" s="107"/>
      <c r="AB11" s="108"/>
      <c r="AC11" s="108"/>
    </row>
    <row r="12" spans="1:27" ht="15" customHeight="1">
      <c r="A12" s="693"/>
      <c r="B12" s="694"/>
      <c r="C12" s="511"/>
      <c r="D12" s="190"/>
      <c r="E12" s="190"/>
      <c r="F12" s="190"/>
      <c r="G12" s="190"/>
      <c r="H12" s="190"/>
      <c r="I12" s="190"/>
      <c r="J12" s="512"/>
      <c r="K12" s="513"/>
      <c r="L12" s="512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514"/>
      <c r="X12" s="190"/>
      <c r="Y12" s="190"/>
      <c r="Z12" s="190"/>
      <c r="AA12" s="107"/>
    </row>
    <row r="13" spans="1:27" ht="15" customHeight="1">
      <c r="A13" s="695" t="s">
        <v>42</v>
      </c>
      <c r="B13" s="696"/>
      <c r="C13" s="459">
        <v>1844.4</v>
      </c>
      <c r="D13" s="181">
        <v>14.5</v>
      </c>
      <c r="E13" s="181">
        <v>3.5</v>
      </c>
      <c r="F13" s="181">
        <v>1826.4</v>
      </c>
      <c r="G13" s="181">
        <f>SUM(N13:Q13)</f>
        <v>1425.6</v>
      </c>
      <c r="H13" s="181">
        <v>400.8</v>
      </c>
      <c r="I13" s="181">
        <v>1815.3</v>
      </c>
      <c r="J13" s="309">
        <v>1234</v>
      </c>
      <c r="K13" s="202">
        <v>10.8</v>
      </c>
      <c r="L13" s="309">
        <v>2</v>
      </c>
      <c r="M13" s="181">
        <v>0.2</v>
      </c>
      <c r="N13" s="181">
        <v>4.4</v>
      </c>
      <c r="O13" s="181">
        <v>33.8</v>
      </c>
      <c r="P13" s="181">
        <v>427.9</v>
      </c>
      <c r="Q13" s="181">
        <v>959.5</v>
      </c>
      <c r="R13" s="181">
        <v>1.5</v>
      </c>
      <c r="S13" s="181">
        <v>12.2</v>
      </c>
      <c r="T13" s="181">
        <v>387.2</v>
      </c>
      <c r="U13" s="181">
        <v>73.6</v>
      </c>
      <c r="V13" s="181">
        <v>48.2</v>
      </c>
      <c r="W13" s="181">
        <f>SUM(X13:Z13)</f>
        <v>1778.2</v>
      </c>
      <c r="X13" s="181">
        <v>171.3</v>
      </c>
      <c r="Y13" s="181">
        <v>330</v>
      </c>
      <c r="Z13" s="181">
        <v>1276.9</v>
      </c>
      <c r="AA13" s="107"/>
    </row>
    <row r="14" spans="1:27" ht="15" customHeight="1">
      <c r="A14" s="695" t="s">
        <v>43</v>
      </c>
      <c r="B14" s="696"/>
      <c r="C14" s="459">
        <f>SUM(D14:F14)</f>
        <v>510.59999999999997</v>
      </c>
      <c r="D14" s="181">
        <v>2.4</v>
      </c>
      <c r="E14" s="181">
        <v>8.3</v>
      </c>
      <c r="F14" s="181">
        <v>499.9</v>
      </c>
      <c r="G14" s="181">
        <v>287.6</v>
      </c>
      <c r="H14" s="181">
        <f aca="true" t="shared" si="0" ref="H14:H20">SUM(R14:T14)</f>
        <v>212.29999999999998</v>
      </c>
      <c r="I14" s="181">
        <v>498</v>
      </c>
      <c r="J14" s="309">
        <v>263</v>
      </c>
      <c r="K14" s="202">
        <v>1.8</v>
      </c>
      <c r="L14" s="309">
        <v>2</v>
      </c>
      <c r="M14" s="181">
        <v>0.1</v>
      </c>
      <c r="N14" s="181">
        <v>0.2</v>
      </c>
      <c r="O14" s="181">
        <v>1.7</v>
      </c>
      <c r="P14" s="181">
        <v>67.1</v>
      </c>
      <c r="Q14" s="181">
        <v>218.7</v>
      </c>
      <c r="R14" s="181">
        <v>0.8</v>
      </c>
      <c r="S14" s="181">
        <v>10.9</v>
      </c>
      <c r="T14" s="181">
        <v>200.6</v>
      </c>
      <c r="U14" s="181">
        <v>14.4</v>
      </c>
      <c r="V14" s="181">
        <v>168.2</v>
      </c>
      <c r="W14" s="181">
        <f aca="true" t="shared" si="1" ref="W14:W69">SUM(X14:Z14)</f>
        <v>331</v>
      </c>
      <c r="X14" s="181">
        <v>5.9</v>
      </c>
      <c r="Y14" s="181">
        <v>13.4</v>
      </c>
      <c r="Z14" s="181">
        <v>311.7</v>
      </c>
      <c r="AA14" s="107"/>
    </row>
    <row r="15" spans="1:27" ht="15" customHeight="1">
      <c r="A15" s="695" t="s">
        <v>44</v>
      </c>
      <c r="B15" s="696"/>
      <c r="C15" s="459">
        <v>654.1</v>
      </c>
      <c r="D15" s="181">
        <v>14.1</v>
      </c>
      <c r="E15" s="181">
        <v>7.6</v>
      </c>
      <c r="F15" s="181">
        <v>632.4</v>
      </c>
      <c r="G15" s="181">
        <v>539.6</v>
      </c>
      <c r="H15" s="181">
        <f t="shared" si="0"/>
        <v>92.8</v>
      </c>
      <c r="I15" s="181">
        <v>627.3</v>
      </c>
      <c r="J15" s="309">
        <v>456</v>
      </c>
      <c r="K15" s="202">
        <v>4.3</v>
      </c>
      <c r="L15" s="309">
        <v>2</v>
      </c>
      <c r="M15" s="181">
        <v>0.8</v>
      </c>
      <c r="N15" s="181">
        <v>1</v>
      </c>
      <c r="O15" s="181">
        <v>6</v>
      </c>
      <c r="P15" s="181">
        <v>208.5</v>
      </c>
      <c r="Q15" s="181">
        <v>324.2</v>
      </c>
      <c r="R15" s="181">
        <v>0.3</v>
      </c>
      <c r="S15" s="181">
        <v>3.3</v>
      </c>
      <c r="T15" s="181">
        <v>89.2</v>
      </c>
      <c r="U15" s="181">
        <v>15.7</v>
      </c>
      <c r="V15" s="181">
        <v>73.2</v>
      </c>
      <c r="W15" s="181">
        <f t="shared" si="1"/>
        <v>559.2</v>
      </c>
      <c r="X15" s="181">
        <v>9.5</v>
      </c>
      <c r="Y15" s="183">
        <v>0</v>
      </c>
      <c r="Z15" s="181">
        <v>549.7</v>
      </c>
      <c r="AA15" s="107"/>
    </row>
    <row r="16" spans="1:27" ht="15" customHeight="1">
      <c r="A16" s="695" t="s">
        <v>45</v>
      </c>
      <c r="B16" s="696"/>
      <c r="C16" s="459">
        <v>348.8</v>
      </c>
      <c r="D16" s="181">
        <v>1.3</v>
      </c>
      <c r="E16" s="183">
        <v>1.1</v>
      </c>
      <c r="F16" s="181">
        <v>346.4</v>
      </c>
      <c r="G16" s="181">
        <f>SUM(N16:Q16)</f>
        <v>237.2</v>
      </c>
      <c r="H16" s="181">
        <v>109.2</v>
      </c>
      <c r="I16" s="181">
        <v>343.7</v>
      </c>
      <c r="J16" s="309">
        <v>231</v>
      </c>
      <c r="K16" s="202">
        <v>2.7</v>
      </c>
      <c r="L16" s="309">
        <v>1</v>
      </c>
      <c r="M16" s="183">
        <v>0</v>
      </c>
      <c r="N16" s="181">
        <v>0.4</v>
      </c>
      <c r="O16" s="181">
        <v>1.8</v>
      </c>
      <c r="P16" s="181">
        <v>46.5</v>
      </c>
      <c r="Q16" s="181">
        <v>188.5</v>
      </c>
      <c r="R16" s="181">
        <v>0.1</v>
      </c>
      <c r="S16" s="181">
        <v>0.3</v>
      </c>
      <c r="T16" s="181">
        <v>108.9</v>
      </c>
      <c r="U16" s="181">
        <v>16.1</v>
      </c>
      <c r="V16" s="181">
        <v>56</v>
      </c>
      <c r="W16" s="181">
        <f t="shared" si="1"/>
        <v>290.4</v>
      </c>
      <c r="X16" s="181">
        <v>21.3</v>
      </c>
      <c r="Y16" s="181">
        <v>1.1</v>
      </c>
      <c r="Z16" s="181">
        <v>268</v>
      </c>
      <c r="AA16" s="107"/>
    </row>
    <row r="17" spans="1:27" ht="15" customHeight="1">
      <c r="A17" s="695" t="s">
        <v>46</v>
      </c>
      <c r="B17" s="696"/>
      <c r="C17" s="459">
        <v>368.5</v>
      </c>
      <c r="D17" s="181">
        <v>0.2</v>
      </c>
      <c r="E17" s="183">
        <v>0</v>
      </c>
      <c r="F17" s="181">
        <f>SUM(G17:H17)</f>
        <v>368.40000000000003</v>
      </c>
      <c r="G17" s="181">
        <f>SUM(N17:Q17)</f>
        <v>199.10000000000002</v>
      </c>
      <c r="H17" s="181">
        <f t="shared" si="0"/>
        <v>169.3</v>
      </c>
      <c r="I17" s="181">
        <v>366.9</v>
      </c>
      <c r="J17" s="309">
        <v>150</v>
      </c>
      <c r="K17" s="202">
        <v>1.4</v>
      </c>
      <c r="L17" s="309">
        <v>1</v>
      </c>
      <c r="M17" s="181">
        <v>0.1</v>
      </c>
      <c r="N17" s="181">
        <v>0.1</v>
      </c>
      <c r="O17" s="181">
        <v>0.4</v>
      </c>
      <c r="P17" s="181">
        <v>49.3</v>
      </c>
      <c r="Q17" s="181">
        <v>149.3</v>
      </c>
      <c r="R17" s="183">
        <v>0</v>
      </c>
      <c r="S17" s="183">
        <v>0</v>
      </c>
      <c r="T17" s="181">
        <v>169.3</v>
      </c>
      <c r="U17" s="181">
        <v>9.4</v>
      </c>
      <c r="V17" s="181">
        <v>88.4</v>
      </c>
      <c r="W17" s="181">
        <f t="shared" si="1"/>
        <v>279.90000000000003</v>
      </c>
      <c r="X17" s="181">
        <v>3.9</v>
      </c>
      <c r="Y17" s="181">
        <v>2.2</v>
      </c>
      <c r="Z17" s="181">
        <v>273.8</v>
      </c>
      <c r="AA17" s="107"/>
    </row>
    <row r="18" spans="1:27" ht="15" customHeight="1">
      <c r="A18" s="695" t="s">
        <v>47</v>
      </c>
      <c r="B18" s="696"/>
      <c r="C18" s="459">
        <v>539.8</v>
      </c>
      <c r="D18" s="181">
        <v>6.8</v>
      </c>
      <c r="E18" s="183">
        <v>11.1</v>
      </c>
      <c r="F18" s="181">
        <v>521.9</v>
      </c>
      <c r="G18" s="181">
        <f>SUM(N18:Q18)</f>
        <v>322.4</v>
      </c>
      <c r="H18" s="181">
        <f t="shared" si="0"/>
        <v>199.39999999999998</v>
      </c>
      <c r="I18" s="181">
        <v>517.8</v>
      </c>
      <c r="J18" s="309">
        <v>283</v>
      </c>
      <c r="K18" s="202">
        <v>4.1</v>
      </c>
      <c r="L18" s="311" t="s">
        <v>531</v>
      </c>
      <c r="M18" s="183" t="s">
        <v>531</v>
      </c>
      <c r="N18" s="181">
        <v>0.2</v>
      </c>
      <c r="O18" s="181">
        <v>1.5</v>
      </c>
      <c r="P18" s="181">
        <v>128.3</v>
      </c>
      <c r="Q18" s="181">
        <v>192.4</v>
      </c>
      <c r="R18" s="181">
        <v>5.8</v>
      </c>
      <c r="S18" s="181">
        <v>40.4</v>
      </c>
      <c r="T18" s="181">
        <v>153.2</v>
      </c>
      <c r="U18" s="181">
        <v>21.8</v>
      </c>
      <c r="V18" s="181">
        <v>80.6</v>
      </c>
      <c r="W18" s="181">
        <f t="shared" si="1"/>
        <v>441.3</v>
      </c>
      <c r="X18" s="181">
        <v>5.6</v>
      </c>
      <c r="Y18" s="181">
        <v>13.1</v>
      </c>
      <c r="Z18" s="181">
        <v>422.6</v>
      </c>
      <c r="AA18" s="107"/>
    </row>
    <row r="19" spans="1:27" ht="15" customHeight="1">
      <c r="A19" s="695" t="s">
        <v>48</v>
      </c>
      <c r="B19" s="696"/>
      <c r="C19" s="459">
        <v>300.3</v>
      </c>
      <c r="D19" s="181">
        <v>2</v>
      </c>
      <c r="E19" s="183">
        <v>0</v>
      </c>
      <c r="F19" s="181">
        <v>298.3</v>
      </c>
      <c r="G19" s="181">
        <v>229.2</v>
      </c>
      <c r="H19" s="181">
        <f t="shared" si="0"/>
        <v>69.1</v>
      </c>
      <c r="I19" s="181">
        <v>296.3</v>
      </c>
      <c r="J19" s="309">
        <v>160</v>
      </c>
      <c r="K19" s="202">
        <v>2</v>
      </c>
      <c r="L19" s="311" t="s">
        <v>531</v>
      </c>
      <c r="M19" s="183" t="s">
        <v>531</v>
      </c>
      <c r="N19" s="181">
        <v>0.1</v>
      </c>
      <c r="O19" s="181">
        <v>0.3</v>
      </c>
      <c r="P19" s="181">
        <v>54.2</v>
      </c>
      <c r="Q19" s="181">
        <v>174.5</v>
      </c>
      <c r="R19" s="181">
        <v>0.9</v>
      </c>
      <c r="S19" s="181">
        <v>5.4</v>
      </c>
      <c r="T19" s="181">
        <v>62.8</v>
      </c>
      <c r="U19" s="181">
        <v>18.6</v>
      </c>
      <c r="V19" s="181">
        <v>68.1</v>
      </c>
      <c r="W19" s="181">
        <f t="shared" si="1"/>
        <v>230.2</v>
      </c>
      <c r="X19" s="181">
        <v>2.2</v>
      </c>
      <c r="Y19" s="181">
        <v>12.4</v>
      </c>
      <c r="Z19" s="181">
        <v>215.6</v>
      </c>
      <c r="AA19" s="107"/>
    </row>
    <row r="20" spans="1:27" ht="15" customHeight="1">
      <c r="A20" s="695" t="s">
        <v>49</v>
      </c>
      <c r="B20" s="696"/>
      <c r="C20" s="459">
        <f>SUM(D20:F20)</f>
        <v>611.4</v>
      </c>
      <c r="D20" s="181">
        <v>11.1</v>
      </c>
      <c r="E20" s="183">
        <v>0</v>
      </c>
      <c r="F20" s="181">
        <v>600.3</v>
      </c>
      <c r="G20" s="181">
        <f>SUM(N20:Q20)</f>
        <v>300.20000000000005</v>
      </c>
      <c r="H20" s="181">
        <f t="shared" si="0"/>
        <v>200.2</v>
      </c>
      <c r="I20" s="181">
        <v>498.2</v>
      </c>
      <c r="J20" s="309">
        <v>510</v>
      </c>
      <c r="K20" s="202">
        <v>2.1</v>
      </c>
      <c r="L20" s="311" t="s">
        <v>531</v>
      </c>
      <c r="M20" s="183" t="s">
        <v>531</v>
      </c>
      <c r="N20" s="183">
        <v>0</v>
      </c>
      <c r="O20" s="183">
        <v>5.4</v>
      </c>
      <c r="P20" s="181">
        <v>128.3</v>
      </c>
      <c r="Q20" s="181">
        <v>166.5</v>
      </c>
      <c r="R20" s="181">
        <v>1.7</v>
      </c>
      <c r="S20" s="181">
        <v>10.3</v>
      </c>
      <c r="T20" s="181">
        <v>188.2</v>
      </c>
      <c r="U20" s="181">
        <v>76.5</v>
      </c>
      <c r="V20" s="181">
        <v>136.7</v>
      </c>
      <c r="W20" s="181">
        <f t="shared" si="1"/>
        <v>363.6</v>
      </c>
      <c r="X20" s="181">
        <v>6.3</v>
      </c>
      <c r="Y20" s="183">
        <v>0</v>
      </c>
      <c r="Z20" s="181">
        <v>357.3</v>
      </c>
      <c r="AA20" s="107"/>
    </row>
    <row r="21" spans="1:27" ht="15" customHeight="1">
      <c r="A21" s="693"/>
      <c r="B21" s="694"/>
      <c r="C21" s="190"/>
      <c r="D21" s="190"/>
      <c r="E21" s="190"/>
      <c r="F21" s="190"/>
      <c r="G21" s="190"/>
      <c r="H21" s="190"/>
      <c r="I21" s="190"/>
      <c r="J21" s="512"/>
      <c r="K21" s="190"/>
      <c r="L21" s="512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07"/>
    </row>
    <row r="22" spans="1:27" ht="15" customHeight="1">
      <c r="A22" s="695" t="s">
        <v>50</v>
      </c>
      <c r="B22" s="696"/>
      <c r="C22" s="181">
        <f aca="true" t="shared" si="2" ref="C22:H22">SUM(C23)</f>
        <v>91.6</v>
      </c>
      <c r="D22" s="181">
        <f t="shared" si="2"/>
        <v>1</v>
      </c>
      <c r="E22" s="181">
        <f t="shared" si="2"/>
        <v>0</v>
      </c>
      <c r="F22" s="181">
        <f t="shared" si="2"/>
        <v>90.6</v>
      </c>
      <c r="G22" s="181">
        <f t="shared" si="2"/>
        <v>53.9</v>
      </c>
      <c r="H22" s="181">
        <f t="shared" si="2"/>
        <v>36.7</v>
      </c>
      <c r="I22" s="181">
        <f>SUM(I23)</f>
        <v>89.8</v>
      </c>
      <c r="J22" s="309">
        <f>SUM(J23)</f>
        <v>50</v>
      </c>
      <c r="K22" s="181">
        <f>SUM(K23)</f>
        <v>0.8</v>
      </c>
      <c r="L22" s="311" t="s">
        <v>531</v>
      </c>
      <c r="M22" s="183" t="s">
        <v>531</v>
      </c>
      <c r="N22" s="181">
        <f aca="true" t="shared" si="3" ref="N22:Z22">SUM(N23)</f>
        <v>0</v>
      </c>
      <c r="O22" s="181">
        <f t="shared" si="3"/>
        <v>0</v>
      </c>
      <c r="P22" s="181">
        <f t="shared" si="3"/>
        <v>11.9</v>
      </c>
      <c r="Q22" s="181">
        <f t="shared" si="3"/>
        <v>42</v>
      </c>
      <c r="R22" s="181">
        <f t="shared" si="3"/>
        <v>0.5</v>
      </c>
      <c r="S22" s="181">
        <f t="shared" si="3"/>
        <v>8.3</v>
      </c>
      <c r="T22" s="181">
        <f t="shared" si="3"/>
        <v>27.9</v>
      </c>
      <c r="U22" s="181">
        <f t="shared" si="3"/>
        <v>6.8</v>
      </c>
      <c r="V22" s="181">
        <f t="shared" si="3"/>
        <v>23.9</v>
      </c>
      <c r="W22" s="181">
        <f t="shared" si="3"/>
        <v>66.7</v>
      </c>
      <c r="X22" s="181">
        <f t="shared" si="3"/>
        <v>3</v>
      </c>
      <c r="Y22" s="181">
        <f t="shared" si="3"/>
        <v>4.1</v>
      </c>
      <c r="Z22" s="181">
        <f t="shared" si="3"/>
        <v>59.6</v>
      </c>
      <c r="AA22" s="107"/>
    </row>
    <row r="23" spans="1:27" ht="15" customHeight="1">
      <c r="A23" s="109"/>
      <c r="B23" s="110" t="s">
        <v>51</v>
      </c>
      <c r="C23" s="327">
        <f>SUM(D23:F23)</f>
        <v>91.6</v>
      </c>
      <c r="D23" s="303">
        <v>1</v>
      </c>
      <c r="E23" s="503">
        <v>0</v>
      </c>
      <c r="F23" s="303">
        <f>SUM(G23:H23)</f>
        <v>90.6</v>
      </c>
      <c r="G23" s="303">
        <f>SUM(N23:Q23)</f>
        <v>53.9</v>
      </c>
      <c r="H23" s="303">
        <f>SUM(R23:T23)</f>
        <v>36.7</v>
      </c>
      <c r="I23" s="303">
        <v>89.8</v>
      </c>
      <c r="J23" s="501">
        <v>50</v>
      </c>
      <c r="K23" s="502">
        <v>0.8</v>
      </c>
      <c r="L23" s="504" t="s">
        <v>526</v>
      </c>
      <c r="M23" s="503" t="s">
        <v>526</v>
      </c>
      <c r="N23" s="503">
        <v>0</v>
      </c>
      <c r="O23" s="503">
        <v>0</v>
      </c>
      <c r="P23" s="303">
        <v>11.9</v>
      </c>
      <c r="Q23" s="303">
        <v>42</v>
      </c>
      <c r="R23" s="303">
        <v>0.5</v>
      </c>
      <c r="S23" s="303">
        <v>8.3</v>
      </c>
      <c r="T23" s="303">
        <v>27.9</v>
      </c>
      <c r="U23" s="303">
        <v>6.8</v>
      </c>
      <c r="V23" s="303">
        <v>23.9</v>
      </c>
      <c r="W23" s="303">
        <f t="shared" si="1"/>
        <v>66.7</v>
      </c>
      <c r="X23" s="303">
        <v>3</v>
      </c>
      <c r="Y23" s="303">
        <v>4.1</v>
      </c>
      <c r="Z23" s="303">
        <v>59.6</v>
      </c>
      <c r="AA23" s="107"/>
    </row>
    <row r="24" spans="1:27" ht="15" customHeight="1">
      <c r="A24" s="109"/>
      <c r="B24" s="110"/>
      <c r="C24" s="304"/>
      <c r="D24" s="304"/>
      <c r="E24" s="304"/>
      <c r="F24" s="304"/>
      <c r="G24" s="304"/>
      <c r="H24" s="304"/>
      <c r="I24" s="304"/>
      <c r="J24" s="500"/>
      <c r="K24" s="304"/>
      <c r="L24" s="500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107"/>
    </row>
    <row r="25" spans="1:27" ht="15" customHeight="1">
      <c r="A25" s="695" t="s">
        <v>52</v>
      </c>
      <c r="B25" s="696"/>
      <c r="C25" s="181">
        <v>548</v>
      </c>
      <c r="D25" s="181">
        <f aca="true" t="shared" si="4" ref="D25:K25">SUM(D26:D29)</f>
        <v>7.5</v>
      </c>
      <c r="E25" s="181">
        <f t="shared" si="4"/>
        <v>1.2000000000000002</v>
      </c>
      <c r="F25" s="181">
        <f t="shared" si="4"/>
        <v>539.2</v>
      </c>
      <c r="G25" s="181">
        <v>425.4</v>
      </c>
      <c r="H25" s="181">
        <v>113.8</v>
      </c>
      <c r="I25" s="181">
        <f t="shared" si="4"/>
        <v>537</v>
      </c>
      <c r="J25" s="309">
        <f t="shared" si="4"/>
        <v>319</v>
      </c>
      <c r="K25" s="181">
        <f t="shared" si="4"/>
        <v>2.3000000000000003</v>
      </c>
      <c r="L25" s="311" t="s">
        <v>531</v>
      </c>
      <c r="M25" s="183" t="s">
        <v>531</v>
      </c>
      <c r="N25" s="181">
        <f aca="true" t="shared" si="5" ref="N25:Z25">SUM(N26:N29)</f>
        <v>0.4</v>
      </c>
      <c r="O25" s="181">
        <f t="shared" si="5"/>
        <v>3.6000000000000005</v>
      </c>
      <c r="P25" s="181">
        <f t="shared" si="5"/>
        <v>152.20000000000002</v>
      </c>
      <c r="Q25" s="181">
        <f t="shared" si="5"/>
        <v>269.3</v>
      </c>
      <c r="R25" s="181">
        <f t="shared" si="5"/>
        <v>0.5</v>
      </c>
      <c r="S25" s="181">
        <f t="shared" si="5"/>
        <v>6.800000000000001</v>
      </c>
      <c r="T25" s="181">
        <f t="shared" si="5"/>
        <v>106.4</v>
      </c>
      <c r="U25" s="181">
        <f t="shared" si="5"/>
        <v>37.2</v>
      </c>
      <c r="V25" s="181">
        <f t="shared" si="5"/>
        <v>140.89999999999998</v>
      </c>
      <c r="W25" s="181">
        <v>398.3</v>
      </c>
      <c r="X25" s="181">
        <f t="shared" si="5"/>
        <v>6.300000000000001</v>
      </c>
      <c r="Y25" s="181">
        <f t="shared" si="5"/>
        <v>131</v>
      </c>
      <c r="Z25" s="181">
        <f t="shared" si="5"/>
        <v>261.1</v>
      </c>
      <c r="AA25" s="107"/>
    </row>
    <row r="26" spans="1:27" ht="15" customHeight="1">
      <c r="A26" s="109"/>
      <c r="B26" s="110" t="s">
        <v>53</v>
      </c>
      <c r="C26" s="327">
        <v>131.7</v>
      </c>
      <c r="D26" s="303">
        <v>2.7</v>
      </c>
      <c r="E26" s="303">
        <v>0.1</v>
      </c>
      <c r="F26" s="303">
        <v>128.9</v>
      </c>
      <c r="G26" s="303">
        <v>118.1</v>
      </c>
      <c r="H26" s="303">
        <f>SUM(R26:T26)</f>
        <v>10.8</v>
      </c>
      <c r="I26" s="303">
        <v>128.1</v>
      </c>
      <c r="J26" s="501">
        <v>76</v>
      </c>
      <c r="K26" s="502">
        <v>0.8</v>
      </c>
      <c r="L26" s="504" t="s">
        <v>526</v>
      </c>
      <c r="M26" s="503" t="s">
        <v>526</v>
      </c>
      <c r="N26" s="503">
        <v>0</v>
      </c>
      <c r="O26" s="503">
        <v>1.3</v>
      </c>
      <c r="P26" s="303">
        <v>39</v>
      </c>
      <c r="Q26" s="303">
        <v>77.9</v>
      </c>
      <c r="R26" s="303">
        <v>0.1</v>
      </c>
      <c r="S26" s="303">
        <v>0.9</v>
      </c>
      <c r="T26" s="303">
        <v>9.8</v>
      </c>
      <c r="U26" s="303">
        <v>4.3</v>
      </c>
      <c r="V26" s="303">
        <v>15.9</v>
      </c>
      <c r="W26" s="303">
        <f t="shared" si="1"/>
        <v>113</v>
      </c>
      <c r="X26" s="303">
        <v>1.6</v>
      </c>
      <c r="Y26" s="303">
        <v>110</v>
      </c>
      <c r="Z26" s="303">
        <v>1.4</v>
      </c>
      <c r="AA26" s="107"/>
    </row>
    <row r="27" spans="1:27" ht="15" customHeight="1">
      <c r="A27" s="109"/>
      <c r="B27" s="110" t="s">
        <v>54</v>
      </c>
      <c r="C27" s="327">
        <v>143.3</v>
      </c>
      <c r="D27" s="303">
        <v>1.6</v>
      </c>
      <c r="E27" s="503">
        <v>0</v>
      </c>
      <c r="F27" s="303">
        <f>SUM(G27:H27)</f>
        <v>141.6</v>
      </c>
      <c r="G27" s="303">
        <f>SUM(N27:Q27)</f>
        <v>103</v>
      </c>
      <c r="H27" s="303">
        <f>SUM(R27:T27)</f>
        <v>38.6</v>
      </c>
      <c r="I27" s="303">
        <v>141.2</v>
      </c>
      <c r="J27" s="501">
        <v>92</v>
      </c>
      <c r="K27" s="502">
        <v>0.5</v>
      </c>
      <c r="L27" s="504" t="s">
        <v>526</v>
      </c>
      <c r="M27" s="503" t="s">
        <v>526</v>
      </c>
      <c r="N27" s="503">
        <v>0</v>
      </c>
      <c r="O27" s="503">
        <v>1.1</v>
      </c>
      <c r="P27" s="303">
        <v>33.4</v>
      </c>
      <c r="Q27" s="303">
        <v>68.5</v>
      </c>
      <c r="R27" s="503">
        <v>0</v>
      </c>
      <c r="S27" s="303">
        <v>3.7</v>
      </c>
      <c r="T27" s="303">
        <v>34.9</v>
      </c>
      <c r="U27" s="303">
        <v>22</v>
      </c>
      <c r="V27" s="303">
        <v>32.4</v>
      </c>
      <c r="W27" s="303">
        <f t="shared" si="1"/>
        <v>109.2</v>
      </c>
      <c r="X27" s="303">
        <v>2.7</v>
      </c>
      <c r="Y27" s="303">
        <v>8</v>
      </c>
      <c r="Z27" s="303">
        <v>98.5</v>
      </c>
      <c r="AA27" s="107"/>
    </row>
    <row r="28" spans="1:27" ht="15" customHeight="1">
      <c r="A28" s="109"/>
      <c r="B28" s="110" t="s">
        <v>55</v>
      </c>
      <c r="C28" s="327">
        <v>232.8</v>
      </c>
      <c r="D28" s="303">
        <v>1.6</v>
      </c>
      <c r="E28" s="303">
        <v>1.1</v>
      </c>
      <c r="F28" s="303">
        <v>230.1</v>
      </c>
      <c r="G28" s="303">
        <f>SUM(N28:Q28)</f>
        <v>165.7</v>
      </c>
      <c r="H28" s="303">
        <v>64.4</v>
      </c>
      <c r="I28" s="303">
        <v>229.2</v>
      </c>
      <c r="J28" s="501">
        <v>119</v>
      </c>
      <c r="K28" s="502">
        <v>0.9</v>
      </c>
      <c r="L28" s="504" t="s">
        <v>526</v>
      </c>
      <c r="M28" s="503" t="s">
        <v>526</v>
      </c>
      <c r="N28" s="303">
        <v>0.4</v>
      </c>
      <c r="O28" s="303">
        <v>1.2</v>
      </c>
      <c r="P28" s="303">
        <v>57.9</v>
      </c>
      <c r="Q28" s="303">
        <v>106.2</v>
      </c>
      <c r="R28" s="303">
        <v>0.4</v>
      </c>
      <c r="S28" s="303">
        <v>2.2</v>
      </c>
      <c r="T28" s="303">
        <v>61.7</v>
      </c>
      <c r="U28" s="303">
        <v>10.9</v>
      </c>
      <c r="V28" s="303">
        <v>92.6</v>
      </c>
      <c r="W28" s="303">
        <v>137.5</v>
      </c>
      <c r="X28" s="303">
        <v>2</v>
      </c>
      <c r="Y28" s="303">
        <v>13</v>
      </c>
      <c r="Z28" s="303">
        <v>122.6</v>
      </c>
      <c r="AA28" s="107"/>
    </row>
    <row r="29" spans="1:27" ht="15" customHeight="1">
      <c r="A29" s="109"/>
      <c r="B29" s="110" t="s">
        <v>56</v>
      </c>
      <c r="C29" s="327">
        <f>SUM(D29:F29)</f>
        <v>40.199999999999996</v>
      </c>
      <c r="D29" s="303">
        <v>1.6</v>
      </c>
      <c r="E29" s="503">
        <v>0</v>
      </c>
      <c r="F29" s="303">
        <f>SUM(G29:H29)</f>
        <v>38.599999999999994</v>
      </c>
      <c r="G29" s="303">
        <f>SUM(N29:Q29)</f>
        <v>38.599999999999994</v>
      </c>
      <c r="H29" s="303">
        <f>SUM(R29:T29)</f>
        <v>0</v>
      </c>
      <c r="I29" s="303">
        <v>38.5</v>
      </c>
      <c r="J29" s="501">
        <v>32</v>
      </c>
      <c r="K29" s="502">
        <v>0.1</v>
      </c>
      <c r="L29" s="504" t="s">
        <v>526</v>
      </c>
      <c r="M29" s="503" t="s">
        <v>526</v>
      </c>
      <c r="N29" s="503">
        <v>0</v>
      </c>
      <c r="O29" s="503">
        <v>0</v>
      </c>
      <c r="P29" s="503">
        <v>21.9</v>
      </c>
      <c r="Q29" s="303">
        <v>16.7</v>
      </c>
      <c r="R29" s="503">
        <v>0</v>
      </c>
      <c r="S29" s="503">
        <v>0</v>
      </c>
      <c r="T29" s="503">
        <v>0</v>
      </c>
      <c r="U29" s="503">
        <v>0</v>
      </c>
      <c r="V29" s="503">
        <v>0</v>
      </c>
      <c r="W29" s="303">
        <f t="shared" si="1"/>
        <v>38.6</v>
      </c>
      <c r="X29" s="503">
        <v>0</v>
      </c>
      <c r="Y29" s="503">
        <v>0</v>
      </c>
      <c r="Z29" s="303">
        <v>38.6</v>
      </c>
      <c r="AA29" s="107"/>
    </row>
    <row r="30" spans="1:27" ht="15" customHeight="1">
      <c r="A30" s="109"/>
      <c r="B30" s="110"/>
      <c r="C30" s="303"/>
      <c r="D30" s="303"/>
      <c r="E30" s="303"/>
      <c r="F30" s="303"/>
      <c r="G30" s="303"/>
      <c r="H30" s="303"/>
      <c r="I30" s="303"/>
      <c r="J30" s="501"/>
      <c r="K30" s="303"/>
      <c r="L30" s="501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107"/>
    </row>
    <row r="31" spans="1:27" ht="15" customHeight="1">
      <c r="A31" s="695" t="s">
        <v>57</v>
      </c>
      <c r="B31" s="696"/>
      <c r="C31" s="181">
        <v>692.3</v>
      </c>
      <c r="D31" s="181">
        <f aca="true" t="shared" si="6" ref="D31:Z31">SUM(D32:D39)</f>
        <v>14.499999999999998</v>
      </c>
      <c r="E31" s="181">
        <f t="shared" si="6"/>
        <v>3.9</v>
      </c>
      <c r="F31" s="181">
        <v>674</v>
      </c>
      <c r="G31" s="181">
        <v>477.4</v>
      </c>
      <c r="H31" s="181">
        <v>196.4</v>
      </c>
      <c r="I31" s="181">
        <f t="shared" si="6"/>
        <v>667.3000000000001</v>
      </c>
      <c r="J31" s="309">
        <f t="shared" si="6"/>
        <v>547</v>
      </c>
      <c r="K31" s="181">
        <f t="shared" si="6"/>
        <v>5.8</v>
      </c>
      <c r="L31" s="309">
        <f t="shared" si="6"/>
        <v>6</v>
      </c>
      <c r="M31" s="181">
        <f t="shared" si="6"/>
        <v>0.8</v>
      </c>
      <c r="N31" s="181">
        <f t="shared" si="6"/>
        <v>0.6000000000000001</v>
      </c>
      <c r="O31" s="181">
        <f t="shared" si="6"/>
        <v>2.3000000000000003</v>
      </c>
      <c r="P31" s="181">
        <f t="shared" si="6"/>
        <v>124.80000000000001</v>
      </c>
      <c r="Q31" s="181">
        <f t="shared" si="6"/>
        <v>349.80000000000007</v>
      </c>
      <c r="R31" s="181">
        <f t="shared" si="6"/>
        <v>3.3</v>
      </c>
      <c r="S31" s="181">
        <f t="shared" si="6"/>
        <v>25.5</v>
      </c>
      <c r="T31" s="181">
        <f t="shared" si="6"/>
        <v>167.5</v>
      </c>
      <c r="U31" s="181">
        <f t="shared" si="6"/>
        <v>42.8</v>
      </c>
      <c r="V31" s="181">
        <f t="shared" si="6"/>
        <v>107.69999999999999</v>
      </c>
      <c r="W31" s="181">
        <f t="shared" si="6"/>
        <v>566.3</v>
      </c>
      <c r="X31" s="181">
        <f t="shared" si="6"/>
        <v>10.7</v>
      </c>
      <c r="Y31" s="181">
        <f t="shared" si="6"/>
        <v>26.1</v>
      </c>
      <c r="Z31" s="181">
        <f t="shared" si="6"/>
        <v>529.5</v>
      </c>
      <c r="AA31" s="107"/>
    </row>
    <row r="32" spans="1:27" ht="15" customHeight="1">
      <c r="A32" s="109"/>
      <c r="B32" s="110" t="s">
        <v>58</v>
      </c>
      <c r="C32" s="327">
        <v>81.3</v>
      </c>
      <c r="D32" s="303">
        <v>1.9</v>
      </c>
      <c r="E32" s="503">
        <v>0</v>
      </c>
      <c r="F32" s="303">
        <f aca="true" t="shared" si="7" ref="F32:F39">SUM(G32:H32)</f>
        <v>79.5</v>
      </c>
      <c r="G32" s="303">
        <f aca="true" t="shared" si="8" ref="G32:G39">SUM(N32:Q32)</f>
        <v>64.5</v>
      </c>
      <c r="H32" s="303">
        <f aca="true" t="shared" si="9" ref="H32:H39">SUM(R32:T32)</f>
        <v>15</v>
      </c>
      <c r="I32" s="303">
        <v>79</v>
      </c>
      <c r="J32" s="501">
        <v>70</v>
      </c>
      <c r="K32" s="502">
        <v>0.5</v>
      </c>
      <c r="L32" s="504" t="s">
        <v>526</v>
      </c>
      <c r="M32" s="503" t="s">
        <v>526</v>
      </c>
      <c r="N32" s="303">
        <v>0.4</v>
      </c>
      <c r="O32" s="303">
        <v>0.4</v>
      </c>
      <c r="P32" s="303">
        <v>20.7</v>
      </c>
      <c r="Q32" s="303">
        <v>43</v>
      </c>
      <c r="R32" s="503">
        <v>0</v>
      </c>
      <c r="S32" s="503">
        <v>0</v>
      </c>
      <c r="T32" s="303">
        <v>15</v>
      </c>
      <c r="U32" s="303">
        <v>3.7</v>
      </c>
      <c r="V32" s="303">
        <v>0.8</v>
      </c>
      <c r="W32" s="303">
        <f t="shared" si="1"/>
        <v>78.7</v>
      </c>
      <c r="X32" s="303">
        <v>0.3</v>
      </c>
      <c r="Y32" s="303">
        <v>5.7</v>
      </c>
      <c r="Z32" s="303">
        <v>72.7</v>
      </c>
      <c r="AA32" s="107"/>
    </row>
    <row r="33" spans="1:27" ht="15" customHeight="1">
      <c r="A33" s="109"/>
      <c r="B33" s="110" t="s">
        <v>59</v>
      </c>
      <c r="C33" s="327">
        <f>SUM(D33:F33)</f>
        <v>218.39999999999998</v>
      </c>
      <c r="D33" s="303">
        <v>5.3</v>
      </c>
      <c r="E33" s="303">
        <v>0.9</v>
      </c>
      <c r="F33" s="303">
        <v>212.2</v>
      </c>
      <c r="G33" s="303">
        <f t="shared" si="8"/>
        <v>149.89999999999998</v>
      </c>
      <c r="H33" s="303">
        <f t="shared" si="9"/>
        <v>62.2</v>
      </c>
      <c r="I33" s="303">
        <v>211.3</v>
      </c>
      <c r="J33" s="501">
        <v>133</v>
      </c>
      <c r="K33" s="502">
        <v>0.9</v>
      </c>
      <c r="L33" s="504" t="s">
        <v>526</v>
      </c>
      <c r="M33" s="503" t="s">
        <v>526</v>
      </c>
      <c r="N33" s="303">
        <v>0</v>
      </c>
      <c r="O33" s="303">
        <v>0.3</v>
      </c>
      <c r="P33" s="303">
        <v>33.3</v>
      </c>
      <c r="Q33" s="303">
        <v>116.3</v>
      </c>
      <c r="R33" s="503">
        <v>0.2</v>
      </c>
      <c r="S33" s="303">
        <v>1.3</v>
      </c>
      <c r="T33" s="303">
        <v>60.7</v>
      </c>
      <c r="U33" s="303">
        <v>13.7</v>
      </c>
      <c r="V33" s="303">
        <v>57.3</v>
      </c>
      <c r="W33" s="303">
        <f t="shared" si="1"/>
        <v>154.9</v>
      </c>
      <c r="X33" s="303">
        <v>3.9</v>
      </c>
      <c r="Y33" s="296">
        <v>5.4</v>
      </c>
      <c r="Z33" s="303">
        <v>145.6</v>
      </c>
      <c r="AA33" s="107"/>
    </row>
    <row r="34" spans="1:27" ht="15" customHeight="1">
      <c r="A34" s="109"/>
      <c r="B34" s="110" t="s">
        <v>60</v>
      </c>
      <c r="C34" s="327">
        <v>204.6</v>
      </c>
      <c r="D34" s="303">
        <v>5.7</v>
      </c>
      <c r="E34" s="303">
        <v>0</v>
      </c>
      <c r="F34" s="303">
        <v>198.9</v>
      </c>
      <c r="G34" s="303">
        <v>179.2</v>
      </c>
      <c r="H34" s="303">
        <f t="shared" si="9"/>
        <v>19.7</v>
      </c>
      <c r="I34" s="303">
        <v>197.9</v>
      </c>
      <c r="J34" s="501">
        <v>188</v>
      </c>
      <c r="K34" s="502">
        <v>1</v>
      </c>
      <c r="L34" s="504" t="s">
        <v>526</v>
      </c>
      <c r="M34" s="503" t="s">
        <v>526</v>
      </c>
      <c r="N34" s="303">
        <v>0.2</v>
      </c>
      <c r="O34" s="303">
        <v>1.5</v>
      </c>
      <c r="P34" s="303">
        <v>53.2</v>
      </c>
      <c r="Q34" s="303">
        <v>124.4</v>
      </c>
      <c r="R34" s="303">
        <v>0.3</v>
      </c>
      <c r="S34" s="303">
        <v>2</v>
      </c>
      <c r="T34" s="303">
        <v>17.4</v>
      </c>
      <c r="U34" s="303">
        <v>1.6</v>
      </c>
      <c r="V34" s="303">
        <v>2.8</v>
      </c>
      <c r="W34" s="303">
        <f t="shared" si="1"/>
        <v>196.1</v>
      </c>
      <c r="X34" s="303">
        <v>1.1</v>
      </c>
      <c r="Y34" s="303">
        <v>13.3</v>
      </c>
      <c r="Z34" s="303">
        <v>181.7</v>
      </c>
      <c r="AA34" s="107"/>
    </row>
    <row r="35" spans="1:27" ht="15" customHeight="1">
      <c r="A35" s="109"/>
      <c r="B35" s="110" t="s">
        <v>61</v>
      </c>
      <c r="C35" s="327">
        <f>SUM(D35:F35)</f>
        <v>24.2</v>
      </c>
      <c r="D35" s="503">
        <v>0</v>
      </c>
      <c r="E35" s="503">
        <v>0</v>
      </c>
      <c r="F35" s="303">
        <f t="shared" si="7"/>
        <v>24.2</v>
      </c>
      <c r="G35" s="303">
        <f t="shared" si="8"/>
        <v>2.4</v>
      </c>
      <c r="H35" s="303">
        <v>21.8</v>
      </c>
      <c r="I35" s="303">
        <v>23.6</v>
      </c>
      <c r="J35" s="501">
        <v>29</v>
      </c>
      <c r="K35" s="502">
        <v>0.5</v>
      </c>
      <c r="L35" s="504">
        <v>1</v>
      </c>
      <c r="M35" s="503">
        <v>0</v>
      </c>
      <c r="N35" s="503">
        <v>0</v>
      </c>
      <c r="O35" s="503">
        <v>0</v>
      </c>
      <c r="P35" s="303">
        <v>0.6</v>
      </c>
      <c r="Q35" s="303">
        <v>1.8</v>
      </c>
      <c r="R35" s="303">
        <v>1.2</v>
      </c>
      <c r="S35" s="303">
        <v>4.6</v>
      </c>
      <c r="T35" s="303">
        <v>15.9</v>
      </c>
      <c r="U35" s="303">
        <v>1.1</v>
      </c>
      <c r="V35" s="303">
        <v>2.1</v>
      </c>
      <c r="W35" s="303">
        <f t="shared" si="1"/>
        <v>22</v>
      </c>
      <c r="X35" s="303">
        <v>1.3</v>
      </c>
      <c r="Y35" s="303">
        <v>0</v>
      </c>
      <c r="Z35" s="303">
        <v>20.7</v>
      </c>
      <c r="AA35" s="107"/>
    </row>
    <row r="36" spans="1:27" ht="15" customHeight="1">
      <c r="A36" s="109"/>
      <c r="B36" s="110" t="s">
        <v>62</v>
      </c>
      <c r="C36" s="327">
        <f>SUM(D36:F36)</f>
        <v>28.3</v>
      </c>
      <c r="D36" s="503">
        <v>0</v>
      </c>
      <c r="E36" s="503">
        <v>0</v>
      </c>
      <c r="F36" s="303">
        <f t="shared" si="7"/>
        <v>28.3</v>
      </c>
      <c r="G36" s="303">
        <v>14.3</v>
      </c>
      <c r="H36" s="303">
        <f t="shared" si="9"/>
        <v>14</v>
      </c>
      <c r="I36" s="303">
        <v>27.6</v>
      </c>
      <c r="J36" s="501">
        <v>30</v>
      </c>
      <c r="K36" s="502">
        <v>0.6</v>
      </c>
      <c r="L36" s="501">
        <v>1</v>
      </c>
      <c r="M36" s="303">
        <v>0.2</v>
      </c>
      <c r="N36" s="503">
        <v>0</v>
      </c>
      <c r="O36" s="503">
        <v>0</v>
      </c>
      <c r="P36" s="303">
        <v>5.4</v>
      </c>
      <c r="Q36" s="303">
        <v>9</v>
      </c>
      <c r="R36" s="303">
        <v>0.1</v>
      </c>
      <c r="S36" s="303">
        <v>1.6</v>
      </c>
      <c r="T36" s="303">
        <v>12.3</v>
      </c>
      <c r="U36" s="303">
        <v>5.2</v>
      </c>
      <c r="V36" s="303">
        <v>3.7</v>
      </c>
      <c r="W36" s="303">
        <f t="shared" si="1"/>
        <v>24.700000000000003</v>
      </c>
      <c r="X36" s="303">
        <v>1.6</v>
      </c>
      <c r="Y36" s="503">
        <v>0</v>
      </c>
      <c r="Z36" s="303">
        <v>23.1</v>
      </c>
      <c r="AA36" s="107"/>
    </row>
    <row r="37" spans="1:27" ht="15" customHeight="1">
      <c r="A37" s="109"/>
      <c r="B37" s="110" t="s">
        <v>63</v>
      </c>
      <c r="C37" s="327">
        <v>68</v>
      </c>
      <c r="D37" s="303">
        <v>1.5</v>
      </c>
      <c r="E37" s="503">
        <v>0</v>
      </c>
      <c r="F37" s="303">
        <v>66.5</v>
      </c>
      <c r="G37" s="303">
        <f t="shared" si="8"/>
        <v>41.8</v>
      </c>
      <c r="H37" s="303">
        <v>24.6</v>
      </c>
      <c r="I37" s="303">
        <v>65.5</v>
      </c>
      <c r="J37" s="501">
        <v>71</v>
      </c>
      <c r="K37" s="502">
        <v>0.9</v>
      </c>
      <c r="L37" s="501">
        <v>1</v>
      </c>
      <c r="M37" s="503">
        <v>0</v>
      </c>
      <c r="N37" s="503">
        <v>0</v>
      </c>
      <c r="O37" s="503">
        <v>0.1</v>
      </c>
      <c r="P37" s="303">
        <v>4.9</v>
      </c>
      <c r="Q37" s="303">
        <v>36.8</v>
      </c>
      <c r="R37" s="303">
        <v>0.2</v>
      </c>
      <c r="S37" s="303">
        <v>5.6</v>
      </c>
      <c r="T37" s="303">
        <v>18.7</v>
      </c>
      <c r="U37" s="303">
        <v>3.5</v>
      </c>
      <c r="V37" s="303">
        <v>15.4</v>
      </c>
      <c r="W37" s="303">
        <f t="shared" si="1"/>
        <v>51.1</v>
      </c>
      <c r="X37" s="303">
        <v>1.1</v>
      </c>
      <c r="Y37" s="503">
        <v>0</v>
      </c>
      <c r="Z37" s="303">
        <v>50</v>
      </c>
      <c r="AA37" s="107"/>
    </row>
    <row r="38" spans="1:27" ht="15" customHeight="1">
      <c r="A38" s="109"/>
      <c r="B38" s="110" t="s">
        <v>64</v>
      </c>
      <c r="C38" s="327">
        <v>31.8</v>
      </c>
      <c r="D38" s="303">
        <v>0</v>
      </c>
      <c r="E38" s="303">
        <v>3</v>
      </c>
      <c r="F38" s="303">
        <f t="shared" si="7"/>
        <v>28.700000000000003</v>
      </c>
      <c r="G38" s="303">
        <v>16.6</v>
      </c>
      <c r="H38" s="303">
        <v>12.1</v>
      </c>
      <c r="I38" s="303">
        <v>27.8</v>
      </c>
      <c r="J38" s="501">
        <v>10</v>
      </c>
      <c r="K38" s="502">
        <v>0.6</v>
      </c>
      <c r="L38" s="501">
        <v>1</v>
      </c>
      <c r="M38" s="303">
        <v>0.3</v>
      </c>
      <c r="N38" s="503">
        <v>0</v>
      </c>
      <c r="O38" s="503">
        <v>0</v>
      </c>
      <c r="P38" s="303">
        <v>3.7</v>
      </c>
      <c r="Q38" s="303">
        <v>12.8</v>
      </c>
      <c r="R38" s="303">
        <v>0</v>
      </c>
      <c r="S38" s="303">
        <v>0.2</v>
      </c>
      <c r="T38" s="303">
        <v>12</v>
      </c>
      <c r="U38" s="303">
        <v>10.5</v>
      </c>
      <c r="V38" s="303">
        <v>11.3</v>
      </c>
      <c r="W38" s="303">
        <f t="shared" si="1"/>
        <v>17.4</v>
      </c>
      <c r="X38" s="303">
        <v>0.7</v>
      </c>
      <c r="Y38" s="503">
        <v>1.7</v>
      </c>
      <c r="Z38" s="303">
        <v>15</v>
      </c>
      <c r="AA38" s="107"/>
    </row>
    <row r="39" spans="1:27" ht="15" customHeight="1">
      <c r="A39" s="109"/>
      <c r="B39" s="110" t="s">
        <v>65</v>
      </c>
      <c r="C39" s="327">
        <f>SUM(D39:F39)</f>
        <v>35.800000000000004</v>
      </c>
      <c r="D39" s="303">
        <v>0.1</v>
      </c>
      <c r="E39" s="503">
        <v>0</v>
      </c>
      <c r="F39" s="303">
        <f t="shared" si="7"/>
        <v>35.7</v>
      </c>
      <c r="G39" s="303">
        <f t="shared" si="8"/>
        <v>8.7</v>
      </c>
      <c r="H39" s="303">
        <f t="shared" si="9"/>
        <v>27</v>
      </c>
      <c r="I39" s="303">
        <v>34.6</v>
      </c>
      <c r="J39" s="501">
        <v>16</v>
      </c>
      <c r="K39" s="502">
        <v>0.8</v>
      </c>
      <c r="L39" s="501">
        <v>2</v>
      </c>
      <c r="M39" s="303">
        <v>0.3</v>
      </c>
      <c r="N39" s="503">
        <v>0</v>
      </c>
      <c r="O39" s="503">
        <v>0</v>
      </c>
      <c r="P39" s="303">
        <v>3</v>
      </c>
      <c r="Q39" s="303">
        <v>5.7</v>
      </c>
      <c r="R39" s="303">
        <v>1.3</v>
      </c>
      <c r="S39" s="303">
        <v>10.2</v>
      </c>
      <c r="T39" s="303">
        <v>15.5</v>
      </c>
      <c r="U39" s="303">
        <v>3.5</v>
      </c>
      <c r="V39" s="303">
        <v>14.3</v>
      </c>
      <c r="W39" s="303">
        <f t="shared" si="1"/>
        <v>21.4</v>
      </c>
      <c r="X39" s="303">
        <v>0.7</v>
      </c>
      <c r="Y39" s="303">
        <v>0</v>
      </c>
      <c r="Z39" s="303">
        <v>20.7</v>
      </c>
      <c r="AA39" s="107"/>
    </row>
    <row r="40" spans="1:27" ht="15" customHeight="1">
      <c r="A40" s="109"/>
      <c r="B40" s="110"/>
      <c r="C40" s="303"/>
      <c r="D40" s="303"/>
      <c r="E40" s="303"/>
      <c r="F40" s="303"/>
      <c r="G40" s="303"/>
      <c r="H40" s="303"/>
      <c r="I40" s="303"/>
      <c r="J40" s="501"/>
      <c r="K40" s="303"/>
      <c r="L40" s="501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107"/>
    </row>
    <row r="41" spans="1:27" ht="15" customHeight="1">
      <c r="A41" s="695" t="s">
        <v>66</v>
      </c>
      <c r="B41" s="696"/>
      <c r="C41" s="181">
        <v>682.9</v>
      </c>
      <c r="D41" s="181">
        <f aca="true" t="shared" si="10" ref="D41:Z41">SUM(D42:D46)</f>
        <v>7.8</v>
      </c>
      <c r="E41" s="181">
        <f t="shared" si="10"/>
        <v>1.2</v>
      </c>
      <c r="F41" s="181">
        <v>673.9</v>
      </c>
      <c r="G41" s="181">
        <f t="shared" si="10"/>
        <v>476.6</v>
      </c>
      <c r="H41" s="181">
        <f t="shared" si="10"/>
        <v>197.39999999999998</v>
      </c>
      <c r="I41" s="181">
        <f t="shared" si="10"/>
        <v>670</v>
      </c>
      <c r="J41" s="309">
        <f t="shared" si="10"/>
        <v>284</v>
      </c>
      <c r="K41" s="181">
        <f t="shared" si="10"/>
        <v>3.7</v>
      </c>
      <c r="L41" s="309">
        <f t="shared" si="10"/>
        <v>1</v>
      </c>
      <c r="M41" s="181">
        <f t="shared" si="10"/>
        <v>0.2</v>
      </c>
      <c r="N41" s="181">
        <f t="shared" si="10"/>
        <v>0.4</v>
      </c>
      <c r="O41" s="181">
        <f t="shared" si="10"/>
        <v>2.6</v>
      </c>
      <c r="P41" s="181">
        <f t="shared" si="10"/>
        <v>169</v>
      </c>
      <c r="Q41" s="181">
        <f t="shared" si="10"/>
        <v>304.6</v>
      </c>
      <c r="R41" s="181">
        <f t="shared" si="10"/>
        <v>2.6</v>
      </c>
      <c r="S41" s="181">
        <f t="shared" si="10"/>
        <v>32.5</v>
      </c>
      <c r="T41" s="181">
        <f t="shared" si="10"/>
        <v>162.29999999999998</v>
      </c>
      <c r="U41" s="181">
        <f t="shared" si="10"/>
        <v>62.800000000000004</v>
      </c>
      <c r="V41" s="181">
        <f t="shared" si="10"/>
        <v>91.8</v>
      </c>
      <c r="W41" s="181">
        <v>582.1</v>
      </c>
      <c r="X41" s="181">
        <f t="shared" si="10"/>
        <v>28.7</v>
      </c>
      <c r="Y41" s="181">
        <f t="shared" si="10"/>
        <v>111.89999999999999</v>
      </c>
      <c r="Z41" s="181">
        <f t="shared" si="10"/>
        <v>441.59999999999997</v>
      </c>
      <c r="AA41" s="107"/>
    </row>
    <row r="42" spans="1:27" ht="15" customHeight="1">
      <c r="A42" s="109"/>
      <c r="B42" s="110" t="s">
        <v>67</v>
      </c>
      <c r="C42" s="327">
        <v>284.5</v>
      </c>
      <c r="D42" s="303">
        <v>3.2</v>
      </c>
      <c r="E42" s="503">
        <v>0</v>
      </c>
      <c r="F42" s="303">
        <f>SUM(G42:H42)</f>
        <v>281.4</v>
      </c>
      <c r="G42" s="303">
        <f>SUM(N42:Q42)</f>
        <v>151.2</v>
      </c>
      <c r="H42" s="303">
        <f>SUM(R42:T42)</f>
        <v>130.2</v>
      </c>
      <c r="I42" s="303">
        <v>278.6</v>
      </c>
      <c r="J42" s="501">
        <v>184</v>
      </c>
      <c r="K42" s="502">
        <v>2.6</v>
      </c>
      <c r="L42" s="501">
        <v>1</v>
      </c>
      <c r="M42" s="303">
        <v>0.2</v>
      </c>
      <c r="N42" s="503">
        <v>0</v>
      </c>
      <c r="O42" s="503">
        <v>0.2</v>
      </c>
      <c r="P42" s="303">
        <v>75.4</v>
      </c>
      <c r="Q42" s="303">
        <v>75.6</v>
      </c>
      <c r="R42" s="303">
        <v>2.5</v>
      </c>
      <c r="S42" s="303">
        <v>30.7</v>
      </c>
      <c r="T42" s="303">
        <v>97</v>
      </c>
      <c r="U42" s="303">
        <v>48</v>
      </c>
      <c r="V42" s="303">
        <v>66.5</v>
      </c>
      <c r="W42" s="303">
        <f t="shared" si="1"/>
        <v>214.9</v>
      </c>
      <c r="X42" s="303">
        <v>23.6</v>
      </c>
      <c r="Y42" s="303">
        <v>95.7</v>
      </c>
      <c r="Z42" s="303">
        <v>95.6</v>
      </c>
      <c r="AA42" s="107"/>
    </row>
    <row r="43" spans="1:27" ht="15" customHeight="1">
      <c r="A43" s="109"/>
      <c r="B43" s="110" t="s">
        <v>68</v>
      </c>
      <c r="C43" s="327">
        <f>SUM(D43:F43)</f>
        <v>96.4</v>
      </c>
      <c r="D43" s="303">
        <v>0.7</v>
      </c>
      <c r="E43" s="303">
        <v>1.2</v>
      </c>
      <c r="F43" s="303">
        <v>94.5</v>
      </c>
      <c r="G43" s="303">
        <v>69.3</v>
      </c>
      <c r="H43" s="303">
        <f>SUM(R43:T43)</f>
        <v>25.200000000000003</v>
      </c>
      <c r="I43" s="303">
        <v>94.3</v>
      </c>
      <c r="J43" s="501">
        <v>28</v>
      </c>
      <c r="K43" s="502">
        <v>0.2</v>
      </c>
      <c r="L43" s="504" t="s">
        <v>526</v>
      </c>
      <c r="M43" s="503" t="s">
        <v>526</v>
      </c>
      <c r="N43" s="303">
        <v>0.1</v>
      </c>
      <c r="O43" s="303">
        <v>0.4</v>
      </c>
      <c r="P43" s="303">
        <v>13</v>
      </c>
      <c r="Q43" s="303">
        <v>55.9</v>
      </c>
      <c r="R43" s="303">
        <v>0.1</v>
      </c>
      <c r="S43" s="303">
        <v>1</v>
      </c>
      <c r="T43" s="303">
        <v>24.1</v>
      </c>
      <c r="U43" s="303">
        <v>4.2</v>
      </c>
      <c r="V43" s="303">
        <v>10.4</v>
      </c>
      <c r="W43" s="303">
        <f t="shared" si="1"/>
        <v>84.1</v>
      </c>
      <c r="X43" s="303">
        <v>0.4</v>
      </c>
      <c r="Y43" s="303">
        <v>1.2</v>
      </c>
      <c r="Z43" s="303">
        <v>82.5</v>
      </c>
      <c r="AA43" s="107"/>
    </row>
    <row r="44" spans="1:27" ht="15" customHeight="1">
      <c r="A44" s="109"/>
      <c r="B44" s="110" t="s">
        <v>69</v>
      </c>
      <c r="C44" s="327">
        <v>72.1</v>
      </c>
      <c r="D44" s="303">
        <v>0.8</v>
      </c>
      <c r="E44" s="503">
        <v>0</v>
      </c>
      <c r="F44" s="303">
        <v>71.3</v>
      </c>
      <c r="G44" s="303">
        <v>57.3</v>
      </c>
      <c r="H44" s="303">
        <f>SUM(R44:T44)</f>
        <v>14</v>
      </c>
      <c r="I44" s="303">
        <v>71.3</v>
      </c>
      <c r="J44" s="504" t="s">
        <v>526</v>
      </c>
      <c r="K44" s="505" t="s">
        <v>526</v>
      </c>
      <c r="L44" s="504" t="s">
        <v>526</v>
      </c>
      <c r="M44" s="503" t="s">
        <v>526</v>
      </c>
      <c r="N44" s="503">
        <v>0</v>
      </c>
      <c r="O44" s="503">
        <v>0</v>
      </c>
      <c r="P44" s="303">
        <v>10.2</v>
      </c>
      <c r="Q44" s="303">
        <v>47</v>
      </c>
      <c r="R44" s="503">
        <v>0</v>
      </c>
      <c r="S44" s="503">
        <v>0</v>
      </c>
      <c r="T44" s="303">
        <v>14</v>
      </c>
      <c r="U44" s="303">
        <v>3.6</v>
      </c>
      <c r="V44" s="303">
        <v>1</v>
      </c>
      <c r="W44" s="303">
        <f t="shared" si="1"/>
        <v>70.3</v>
      </c>
      <c r="X44" s="303">
        <v>0</v>
      </c>
      <c r="Y44" s="303">
        <v>1.3</v>
      </c>
      <c r="Z44" s="303">
        <v>69</v>
      </c>
      <c r="AA44" s="107"/>
    </row>
    <row r="45" spans="1:27" ht="15" customHeight="1">
      <c r="A45" s="109"/>
      <c r="B45" s="110" t="s">
        <v>70</v>
      </c>
      <c r="C45" s="327">
        <v>99.9</v>
      </c>
      <c r="D45" s="303">
        <v>1.4</v>
      </c>
      <c r="E45" s="503">
        <v>0</v>
      </c>
      <c r="F45" s="303">
        <v>98.5</v>
      </c>
      <c r="G45" s="303">
        <f>SUM(N45:Q45)</f>
        <v>83.2</v>
      </c>
      <c r="H45" s="303">
        <f>SUM(R45:T45)</f>
        <v>15.4</v>
      </c>
      <c r="I45" s="303">
        <v>97.8</v>
      </c>
      <c r="J45" s="501">
        <v>67</v>
      </c>
      <c r="K45" s="502">
        <v>0.7</v>
      </c>
      <c r="L45" s="504" t="s">
        <v>526</v>
      </c>
      <c r="M45" s="503" t="s">
        <v>526</v>
      </c>
      <c r="N45" s="303">
        <v>0.1</v>
      </c>
      <c r="O45" s="303">
        <v>0.4</v>
      </c>
      <c r="P45" s="303">
        <v>36.1</v>
      </c>
      <c r="Q45" s="303">
        <v>46.6</v>
      </c>
      <c r="R45" s="503">
        <v>0</v>
      </c>
      <c r="S45" s="303">
        <v>0.4</v>
      </c>
      <c r="T45" s="303">
        <v>15</v>
      </c>
      <c r="U45" s="303">
        <v>2</v>
      </c>
      <c r="V45" s="303">
        <v>12.3</v>
      </c>
      <c r="W45" s="303">
        <f t="shared" si="1"/>
        <v>86.3</v>
      </c>
      <c r="X45" s="303">
        <v>1.4</v>
      </c>
      <c r="Y45" s="303">
        <v>10.1</v>
      </c>
      <c r="Z45" s="303">
        <v>74.8</v>
      </c>
      <c r="AA45" s="107"/>
    </row>
    <row r="46" spans="1:27" ht="15" customHeight="1">
      <c r="A46" s="109"/>
      <c r="B46" s="110" t="s">
        <v>71</v>
      </c>
      <c r="C46" s="327">
        <f>SUM(D46:F46)</f>
        <v>129.89999999999998</v>
      </c>
      <c r="D46" s="303">
        <v>1.7</v>
      </c>
      <c r="E46" s="303">
        <v>0</v>
      </c>
      <c r="F46" s="303">
        <f>SUM(G46:H46)</f>
        <v>128.2</v>
      </c>
      <c r="G46" s="303">
        <f>SUM(N46:Q46)</f>
        <v>115.6</v>
      </c>
      <c r="H46" s="303">
        <f>SUM(R46:T46)</f>
        <v>12.6</v>
      </c>
      <c r="I46" s="303">
        <v>128</v>
      </c>
      <c r="J46" s="501">
        <v>5</v>
      </c>
      <c r="K46" s="502">
        <v>0.2</v>
      </c>
      <c r="L46" s="504" t="s">
        <v>526</v>
      </c>
      <c r="M46" s="503" t="s">
        <v>526</v>
      </c>
      <c r="N46" s="303">
        <v>0.2</v>
      </c>
      <c r="O46" s="303">
        <v>1.6</v>
      </c>
      <c r="P46" s="303">
        <v>34.3</v>
      </c>
      <c r="Q46" s="303">
        <v>79.5</v>
      </c>
      <c r="R46" s="503">
        <v>0</v>
      </c>
      <c r="S46" s="303">
        <v>0.4</v>
      </c>
      <c r="T46" s="303">
        <v>12.2</v>
      </c>
      <c r="U46" s="303">
        <v>5</v>
      </c>
      <c r="V46" s="303">
        <v>1.6</v>
      </c>
      <c r="W46" s="303">
        <v>126.5</v>
      </c>
      <c r="X46" s="303">
        <v>3.3</v>
      </c>
      <c r="Y46" s="303">
        <v>3.6</v>
      </c>
      <c r="Z46" s="303">
        <v>119.7</v>
      </c>
      <c r="AA46" s="107"/>
    </row>
    <row r="47" spans="1:27" ht="15" customHeight="1">
      <c r="A47" s="109"/>
      <c r="B47" s="110"/>
      <c r="C47" s="303"/>
      <c r="D47" s="303"/>
      <c r="E47" s="303"/>
      <c r="F47" s="303"/>
      <c r="G47" s="303"/>
      <c r="H47" s="303"/>
      <c r="I47" s="303"/>
      <c r="J47" s="501"/>
      <c r="K47" s="502"/>
      <c r="L47" s="501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107"/>
    </row>
    <row r="48" spans="1:27" ht="15" customHeight="1">
      <c r="A48" s="695" t="s">
        <v>72</v>
      </c>
      <c r="B48" s="696"/>
      <c r="C48" s="181">
        <v>791.6</v>
      </c>
      <c r="D48" s="181">
        <f aca="true" t="shared" si="11" ref="D48:Z48">SUM(D49:D52)</f>
        <v>7</v>
      </c>
      <c r="E48" s="181">
        <f t="shared" si="11"/>
        <v>0.8</v>
      </c>
      <c r="F48" s="181">
        <v>783.9</v>
      </c>
      <c r="G48" s="181">
        <v>302.7</v>
      </c>
      <c r="H48" s="181">
        <v>481.2</v>
      </c>
      <c r="I48" s="181">
        <f t="shared" si="11"/>
        <v>779.9000000000001</v>
      </c>
      <c r="J48" s="309">
        <f t="shared" si="11"/>
        <v>391</v>
      </c>
      <c r="K48" s="181">
        <f t="shared" si="11"/>
        <v>3.9</v>
      </c>
      <c r="L48" s="309">
        <f t="shared" si="11"/>
        <v>1</v>
      </c>
      <c r="M48" s="181">
        <f t="shared" si="11"/>
        <v>0.1</v>
      </c>
      <c r="N48" s="181">
        <f t="shared" si="11"/>
        <v>0.2</v>
      </c>
      <c r="O48" s="181">
        <f t="shared" si="11"/>
        <v>0.8</v>
      </c>
      <c r="P48" s="181">
        <f t="shared" si="11"/>
        <v>125.4</v>
      </c>
      <c r="Q48" s="181">
        <f t="shared" si="11"/>
        <v>176.1</v>
      </c>
      <c r="R48" s="181">
        <f t="shared" si="11"/>
        <v>8.200000000000001</v>
      </c>
      <c r="S48" s="181">
        <f t="shared" si="11"/>
        <v>93.2</v>
      </c>
      <c r="T48" s="181">
        <f t="shared" si="11"/>
        <v>379.70000000000005</v>
      </c>
      <c r="U48" s="181">
        <f t="shared" si="11"/>
        <v>81.39999999999999</v>
      </c>
      <c r="V48" s="181">
        <f t="shared" si="11"/>
        <v>144.4</v>
      </c>
      <c r="W48" s="181">
        <v>639.4</v>
      </c>
      <c r="X48" s="181">
        <f t="shared" si="11"/>
        <v>11.8</v>
      </c>
      <c r="Y48" s="181">
        <f t="shared" si="11"/>
        <v>25.099999999999998</v>
      </c>
      <c r="Z48" s="181">
        <f t="shared" si="11"/>
        <v>602.3000000000001</v>
      </c>
      <c r="AA48" s="107"/>
    </row>
    <row r="49" spans="1:27" ht="15" customHeight="1">
      <c r="A49" s="184"/>
      <c r="B49" s="110" t="s">
        <v>73</v>
      </c>
      <c r="C49" s="327">
        <v>232.9</v>
      </c>
      <c r="D49" s="303">
        <v>1</v>
      </c>
      <c r="E49" s="303">
        <v>0.5</v>
      </c>
      <c r="F49" s="303">
        <v>231.4</v>
      </c>
      <c r="G49" s="303">
        <v>45.8</v>
      </c>
      <c r="H49" s="303">
        <v>185.6</v>
      </c>
      <c r="I49" s="303">
        <v>230.1</v>
      </c>
      <c r="J49" s="501">
        <v>133</v>
      </c>
      <c r="K49" s="502">
        <v>1.2</v>
      </c>
      <c r="L49" s="501">
        <v>1</v>
      </c>
      <c r="M49" s="303">
        <v>0.1</v>
      </c>
      <c r="N49" s="503">
        <v>0</v>
      </c>
      <c r="O49" s="503">
        <v>0.2</v>
      </c>
      <c r="P49" s="303">
        <v>19.8</v>
      </c>
      <c r="Q49" s="303">
        <v>25.7</v>
      </c>
      <c r="R49" s="303">
        <v>0.9</v>
      </c>
      <c r="S49" s="303">
        <v>22.8</v>
      </c>
      <c r="T49" s="303">
        <v>161.8</v>
      </c>
      <c r="U49" s="303">
        <v>30.2</v>
      </c>
      <c r="V49" s="303">
        <v>65.9</v>
      </c>
      <c r="W49" s="303">
        <f t="shared" si="1"/>
        <v>165.4</v>
      </c>
      <c r="X49" s="303">
        <v>8.5</v>
      </c>
      <c r="Y49" s="503">
        <v>0</v>
      </c>
      <c r="Z49" s="303">
        <v>156.9</v>
      </c>
      <c r="AA49" s="107"/>
    </row>
    <row r="50" spans="1:27" ht="15" customHeight="1">
      <c r="A50" s="109"/>
      <c r="B50" s="110" t="s">
        <v>74</v>
      </c>
      <c r="C50" s="327">
        <f>SUM(D50:F50)</f>
        <v>115.6</v>
      </c>
      <c r="D50" s="303">
        <v>0.6</v>
      </c>
      <c r="E50" s="503">
        <v>0</v>
      </c>
      <c r="F50" s="303">
        <f>SUM(G50:H50)</f>
        <v>115</v>
      </c>
      <c r="G50" s="303">
        <f>SUM(N50:Q50)</f>
        <v>69</v>
      </c>
      <c r="H50" s="303">
        <f>SUM(R50:T50)</f>
        <v>46</v>
      </c>
      <c r="I50" s="303">
        <v>114.4</v>
      </c>
      <c r="J50" s="501">
        <v>78</v>
      </c>
      <c r="K50" s="502">
        <v>0.6</v>
      </c>
      <c r="L50" s="504" t="s">
        <v>526</v>
      </c>
      <c r="M50" s="503" t="s">
        <v>526</v>
      </c>
      <c r="N50" s="503">
        <v>0</v>
      </c>
      <c r="O50" s="503">
        <v>0</v>
      </c>
      <c r="P50" s="303">
        <v>15.6</v>
      </c>
      <c r="Q50" s="303">
        <v>53.4</v>
      </c>
      <c r="R50" s="303">
        <v>0.8</v>
      </c>
      <c r="S50" s="303">
        <v>8.7</v>
      </c>
      <c r="T50" s="303">
        <v>36.5</v>
      </c>
      <c r="U50" s="303">
        <v>0.6</v>
      </c>
      <c r="V50" s="303">
        <v>14.4</v>
      </c>
      <c r="W50" s="303">
        <f t="shared" si="1"/>
        <v>100.60000000000001</v>
      </c>
      <c r="X50" s="303">
        <v>0.8</v>
      </c>
      <c r="Y50" s="303">
        <v>0.4</v>
      </c>
      <c r="Z50" s="303">
        <v>99.4</v>
      </c>
      <c r="AA50" s="107"/>
    </row>
    <row r="51" spans="1:27" ht="15" customHeight="1">
      <c r="A51" s="109"/>
      <c r="B51" s="110" t="s">
        <v>75</v>
      </c>
      <c r="C51" s="327">
        <v>315.6</v>
      </c>
      <c r="D51" s="303">
        <v>2.4</v>
      </c>
      <c r="E51" s="503">
        <v>0</v>
      </c>
      <c r="F51" s="303">
        <v>313.2</v>
      </c>
      <c r="G51" s="303">
        <v>126.5</v>
      </c>
      <c r="H51" s="303">
        <f>SUM(R51:T51)</f>
        <v>186.7</v>
      </c>
      <c r="I51" s="303">
        <v>311.7</v>
      </c>
      <c r="J51" s="501">
        <v>129</v>
      </c>
      <c r="K51" s="502">
        <v>1.5</v>
      </c>
      <c r="L51" s="504" t="s">
        <v>526</v>
      </c>
      <c r="M51" s="503" t="s">
        <v>526</v>
      </c>
      <c r="N51" s="303">
        <v>0.2</v>
      </c>
      <c r="O51" s="303">
        <v>0.4</v>
      </c>
      <c r="P51" s="303">
        <v>66.9</v>
      </c>
      <c r="Q51" s="303">
        <v>58.9</v>
      </c>
      <c r="R51" s="303">
        <v>6.4</v>
      </c>
      <c r="S51" s="303">
        <v>51.9</v>
      </c>
      <c r="T51" s="303">
        <v>128.4</v>
      </c>
      <c r="U51" s="303">
        <v>50.3</v>
      </c>
      <c r="V51" s="303">
        <v>48.2</v>
      </c>
      <c r="W51" s="303">
        <v>265</v>
      </c>
      <c r="X51" s="303">
        <v>1.4</v>
      </c>
      <c r="Y51" s="303">
        <v>24.7</v>
      </c>
      <c r="Z51" s="303">
        <v>238.8</v>
      </c>
      <c r="AA51" s="107"/>
    </row>
    <row r="52" spans="1:27" ht="15" customHeight="1">
      <c r="A52" s="109"/>
      <c r="B52" s="110" t="s">
        <v>76</v>
      </c>
      <c r="C52" s="327">
        <v>127.5</v>
      </c>
      <c r="D52" s="303">
        <v>3</v>
      </c>
      <c r="E52" s="303">
        <v>0.3</v>
      </c>
      <c r="F52" s="303">
        <f>SUM(G52:H52)</f>
        <v>124.30000000000001</v>
      </c>
      <c r="G52" s="303">
        <f>SUM(N52:Q52)</f>
        <v>61.400000000000006</v>
      </c>
      <c r="H52" s="303">
        <f>SUM(R52:T52)</f>
        <v>62.9</v>
      </c>
      <c r="I52" s="303">
        <v>123.7</v>
      </c>
      <c r="J52" s="501">
        <v>51</v>
      </c>
      <c r="K52" s="502">
        <v>0.6</v>
      </c>
      <c r="L52" s="504" t="s">
        <v>526</v>
      </c>
      <c r="M52" s="503" t="s">
        <v>526</v>
      </c>
      <c r="N52" s="503">
        <v>0</v>
      </c>
      <c r="O52" s="503">
        <v>0.2</v>
      </c>
      <c r="P52" s="303">
        <v>23.1</v>
      </c>
      <c r="Q52" s="303">
        <v>38.1</v>
      </c>
      <c r="R52" s="303">
        <v>0.1</v>
      </c>
      <c r="S52" s="303">
        <v>9.8</v>
      </c>
      <c r="T52" s="303">
        <v>53</v>
      </c>
      <c r="U52" s="303">
        <v>0.3</v>
      </c>
      <c r="V52" s="303">
        <v>15.9</v>
      </c>
      <c r="W52" s="303">
        <v>108.4</v>
      </c>
      <c r="X52" s="303">
        <v>1.1</v>
      </c>
      <c r="Y52" s="503">
        <v>0</v>
      </c>
      <c r="Z52" s="303">
        <v>107.2</v>
      </c>
      <c r="AA52" s="107"/>
    </row>
    <row r="53" spans="1:27" ht="15" customHeight="1">
      <c r="A53" s="109"/>
      <c r="B53" s="110"/>
      <c r="C53" s="303"/>
      <c r="D53" s="303"/>
      <c r="E53" s="303"/>
      <c r="F53" s="303"/>
      <c r="G53" s="303"/>
      <c r="H53" s="303"/>
      <c r="I53" s="303"/>
      <c r="J53" s="501"/>
      <c r="K53" s="502"/>
      <c r="L53" s="501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107"/>
    </row>
    <row r="54" spans="1:27" ht="15" customHeight="1">
      <c r="A54" s="695" t="s">
        <v>77</v>
      </c>
      <c r="B54" s="696"/>
      <c r="C54" s="181">
        <v>780.9</v>
      </c>
      <c r="D54" s="181">
        <f aca="true" t="shared" si="12" ref="D54:Z54">SUM(D55:D60)</f>
        <v>10.6</v>
      </c>
      <c r="E54" s="181">
        <f t="shared" si="12"/>
        <v>0.8</v>
      </c>
      <c r="F54" s="181">
        <v>769.5</v>
      </c>
      <c r="G54" s="181">
        <v>397.5</v>
      </c>
      <c r="H54" s="181">
        <v>372.1</v>
      </c>
      <c r="I54" s="181">
        <f t="shared" si="12"/>
        <v>766.6</v>
      </c>
      <c r="J54" s="309">
        <f t="shared" si="12"/>
        <v>459</v>
      </c>
      <c r="K54" s="181">
        <f t="shared" si="12"/>
        <v>3</v>
      </c>
      <c r="L54" s="309">
        <f t="shared" si="12"/>
        <v>1</v>
      </c>
      <c r="M54" s="181">
        <f t="shared" si="12"/>
        <v>0.1</v>
      </c>
      <c r="N54" s="181">
        <f t="shared" si="12"/>
        <v>0.2</v>
      </c>
      <c r="O54" s="181">
        <f t="shared" si="12"/>
        <v>0.8</v>
      </c>
      <c r="P54" s="181">
        <f t="shared" si="12"/>
        <v>89.9</v>
      </c>
      <c r="Q54" s="181">
        <f t="shared" si="12"/>
        <v>306.4</v>
      </c>
      <c r="R54" s="181">
        <f t="shared" si="12"/>
        <v>2.2</v>
      </c>
      <c r="S54" s="181">
        <f t="shared" si="12"/>
        <v>27.3</v>
      </c>
      <c r="T54" s="181">
        <f t="shared" si="12"/>
        <v>342.8</v>
      </c>
      <c r="U54" s="181">
        <f t="shared" si="12"/>
        <v>29.3</v>
      </c>
      <c r="V54" s="181">
        <f t="shared" si="12"/>
        <v>229.70000000000002</v>
      </c>
      <c r="W54" s="181">
        <v>539.8</v>
      </c>
      <c r="X54" s="181">
        <f t="shared" si="12"/>
        <v>7.6</v>
      </c>
      <c r="Y54" s="181">
        <v>54.1</v>
      </c>
      <c r="Z54" s="181">
        <f t="shared" si="12"/>
        <v>478.20000000000005</v>
      </c>
      <c r="AA54" s="107"/>
    </row>
    <row r="55" spans="1:27" ht="15" customHeight="1">
      <c r="A55" s="109"/>
      <c r="B55" s="110" t="s">
        <v>78</v>
      </c>
      <c r="C55" s="327">
        <f aca="true" t="shared" si="13" ref="C55:C60">SUM(D55:F55)</f>
        <v>94.60000000000001</v>
      </c>
      <c r="D55" s="303">
        <v>0.5</v>
      </c>
      <c r="E55" s="503">
        <v>0</v>
      </c>
      <c r="F55" s="303">
        <f aca="true" t="shared" si="14" ref="F55:F60">SUM(G55:H55)</f>
        <v>94.10000000000001</v>
      </c>
      <c r="G55" s="303">
        <v>23.7</v>
      </c>
      <c r="H55" s="303">
        <v>70.4</v>
      </c>
      <c r="I55" s="303">
        <v>93.6</v>
      </c>
      <c r="J55" s="501">
        <v>53</v>
      </c>
      <c r="K55" s="502">
        <v>0.5</v>
      </c>
      <c r="L55" s="504" t="s">
        <v>526</v>
      </c>
      <c r="M55" s="503" t="s">
        <v>526</v>
      </c>
      <c r="N55" s="503">
        <v>0</v>
      </c>
      <c r="O55" s="503">
        <v>0</v>
      </c>
      <c r="P55" s="303">
        <v>6.9</v>
      </c>
      <c r="Q55" s="303">
        <v>16.7</v>
      </c>
      <c r="R55" s="303">
        <v>1.1</v>
      </c>
      <c r="S55" s="303">
        <v>18.9</v>
      </c>
      <c r="T55" s="303">
        <v>50.5</v>
      </c>
      <c r="U55" s="303">
        <v>0.4</v>
      </c>
      <c r="V55" s="303">
        <v>9</v>
      </c>
      <c r="W55" s="303">
        <f t="shared" si="1"/>
        <v>85.1</v>
      </c>
      <c r="X55" s="303">
        <v>1</v>
      </c>
      <c r="Y55" s="303">
        <v>34.2</v>
      </c>
      <c r="Z55" s="303">
        <v>49.9</v>
      </c>
      <c r="AA55" s="107"/>
    </row>
    <row r="56" spans="1:27" ht="15" customHeight="1">
      <c r="A56" s="109"/>
      <c r="B56" s="110" t="s">
        <v>79</v>
      </c>
      <c r="C56" s="327">
        <f t="shared" si="13"/>
        <v>119.1</v>
      </c>
      <c r="D56" s="303">
        <v>1.5</v>
      </c>
      <c r="E56" s="503">
        <v>0</v>
      </c>
      <c r="F56" s="303">
        <f t="shared" si="14"/>
        <v>117.6</v>
      </c>
      <c r="G56" s="303">
        <v>83.7</v>
      </c>
      <c r="H56" s="303">
        <v>33.9</v>
      </c>
      <c r="I56" s="303">
        <v>117.1</v>
      </c>
      <c r="J56" s="501">
        <v>95</v>
      </c>
      <c r="K56" s="502">
        <v>0.5</v>
      </c>
      <c r="L56" s="504" t="s">
        <v>526</v>
      </c>
      <c r="M56" s="503" t="s">
        <v>526</v>
      </c>
      <c r="N56" s="503">
        <v>0</v>
      </c>
      <c r="O56" s="503">
        <v>0.1</v>
      </c>
      <c r="P56" s="303">
        <v>13.5</v>
      </c>
      <c r="Q56" s="303">
        <v>70</v>
      </c>
      <c r="R56" s="503">
        <v>0</v>
      </c>
      <c r="S56" s="303">
        <v>1.1</v>
      </c>
      <c r="T56" s="303">
        <v>32.9</v>
      </c>
      <c r="U56" s="303">
        <v>0.4</v>
      </c>
      <c r="V56" s="303">
        <v>24.2</v>
      </c>
      <c r="W56" s="303">
        <f t="shared" si="1"/>
        <v>93.4</v>
      </c>
      <c r="X56" s="303">
        <v>1.5</v>
      </c>
      <c r="Y56" s="503">
        <v>0</v>
      </c>
      <c r="Z56" s="303">
        <v>91.9</v>
      </c>
      <c r="AA56" s="107"/>
    </row>
    <row r="57" spans="1:27" ht="15" customHeight="1">
      <c r="A57" s="109"/>
      <c r="B57" s="110" t="s">
        <v>80</v>
      </c>
      <c r="C57" s="327">
        <v>200.4</v>
      </c>
      <c r="D57" s="303">
        <v>1.3</v>
      </c>
      <c r="E57" s="503">
        <v>0.5</v>
      </c>
      <c r="F57" s="303">
        <v>198.6</v>
      </c>
      <c r="G57" s="303">
        <f>SUM(N57:Q57)</f>
        <v>97.6</v>
      </c>
      <c r="H57" s="303">
        <v>101</v>
      </c>
      <c r="I57" s="303">
        <v>197.8</v>
      </c>
      <c r="J57" s="501">
        <v>111</v>
      </c>
      <c r="K57" s="502">
        <v>0.8</v>
      </c>
      <c r="L57" s="504">
        <v>1</v>
      </c>
      <c r="M57" s="503">
        <v>0.1</v>
      </c>
      <c r="N57" s="303">
        <v>0.1</v>
      </c>
      <c r="O57" s="303">
        <v>0.2</v>
      </c>
      <c r="P57" s="303">
        <v>16.8</v>
      </c>
      <c r="Q57" s="303">
        <v>80.5</v>
      </c>
      <c r="R57" s="303">
        <v>0.8</v>
      </c>
      <c r="S57" s="303">
        <v>4.8</v>
      </c>
      <c r="T57" s="303">
        <v>95.5</v>
      </c>
      <c r="U57" s="303">
        <v>6.7</v>
      </c>
      <c r="V57" s="303">
        <v>77.4</v>
      </c>
      <c r="W57" s="303">
        <f t="shared" si="1"/>
        <v>121.2</v>
      </c>
      <c r="X57" s="303">
        <v>1.8</v>
      </c>
      <c r="Y57" s="303">
        <v>0.1</v>
      </c>
      <c r="Z57" s="303">
        <v>119.3</v>
      </c>
      <c r="AA57" s="107"/>
    </row>
    <row r="58" spans="1:27" ht="15" customHeight="1">
      <c r="A58" s="109"/>
      <c r="B58" s="110" t="s">
        <v>81</v>
      </c>
      <c r="C58" s="327">
        <f t="shared" si="13"/>
        <v>188</v>
      </c>
      <c r="D58" s="303">
        <v>6</v>
      </c>
      <c r="E58" s="303">
        <v>0.3</v>
      </c>
      <c r="F58" s="303">
        <f t="shared" si="14"/>
        <v>181.7</v>
      </c>
      <c r="G58" s="303">
        <f>SUM(N58:Q58)</f>
        <v>92.19999999999999</v>
      </c>
      <c r="H58" s="303">
        <f>SUM(R58:T58)</f>
        <v>89.5</v>
      </c>
      <c r="I58" s="303">
        <v>181.1</v>
      </c>
      <c r="J58" s="501">
        <v>108</v>
      </c>
      <c r="K58" s="502">
        <v>0.7</v>
      </c>
      <c r="L58" s="504" t="s">
        <v>526</v>
      </c>
      <c r="M58" s="503" t="s">
        <v>526</v>
      </c>
      <c r="N58" s="503">
        <v>0</v>
      </c>
      <c r="O58" s="503">
        <v>0.2</v>
      </c>
      <c r="P58" s="303">
        <v>16.7</v>
      </c>
      <c r="Q58" s="303">
        <v>75.3</v>
      </c>
      <c r="R58" s="303">
        <v>0.2</v>
      </c>
      <c r="S58" s="303">
        <v>1.5</v>
      </c>
      <c r="T58" s="303">
        <v>87.8</v>
      </c>
      <c r="U58" s="303">
        <v>1.5</v>
      </c>
      <c r="V58" s="303">
        <v>65.3</v>
      </c>
      <c r="W58" s="303">
        <f t="shared" si="1"/>
        <v>116.39999999999999</v>
      </c>
      <c r="X58" s="303">
        <v>1.5</v>
      </c>
      <c r="Y58" s="303">
        <v>1.8</v>
      </c>
      <c r="Z58" s="303">
        <v>113.1</v>
      </c>
      <c r="AA58" s="107"/>
    </row>
    <row r="59" spans="1:27" ht="15" customHeight="1">
      <c r="A59" s="109"/>
      <c r="B59" s="110" t="s">
        <v>82</v>
      </c>
      <c r="C59" s="327">
        <f t="shared" si="13"/>
        <v>96.8</v>
      </c>
      <c r="D59" s="303">
        <v>0.2</v>
      </c>
      <c r="E59" s="303">
        <v>0</v>
      </c>
      <c r="F59" s="303">
        <f t="shared" si="14"/>
        <v>96.6</v>
      </c>
      <c r="G59" s="303">
        <f>SUM(N59:Q59)</f>
        <v>58.9</v>
      </c>
      <c r="H59" s="303">
        <f>SUM(R59:T59)</f>
        <v>37.7</v>
      </c>
      <c r="I59" s="303">
        <v>96.5</v>
      </c>
      <c r="J59" s="501">
        <v>25</v>
      </c>
      <c r="K59" s="502">
        <v>0.1</v>
      </c>
      <c r="L59" s="504" t="s">
        <v>526</v>
      </c>
      <c r="M59" s="503" t="s">
        <v>526</v>
      </c>
      <c r="N59" s="303">
        <v>0.1</v>
      </c>
      <c r="O59" s="303">
        <v>0.3</v>
      </c>
      <c r="P59" s="303">
        <v>29.6</v>
      </c>
      <c r="Q59" s="303">
        <v>28.9</v>
      </c>
      <c r="R59" s="503">
        <v>0</v>
      </c>
      <c r="S59" s="303">
        <v>0.1</v>
      </c>
      <c r="T59" s="303">
        <v>37.6</v>
      </c>
      <c r="U59" s="303">
        <v>12.3</v>
      </c>
      <c r="V59" s="303">
        <v>29</v>
      </c>
      <c r="W59" s="303">
        <v>67.6</v>
      </c>
      <c r="X59" s="303">
        <v>1.3</v>
      </c>
      <c r="Y59" s="303">
        <v>18.1</v>
      </c>
      <c r="Z59" s="303">
        <v>48.3</v>
      </c>
      <c r="AA59" s="107"/>
    </row>
    <row r="60" spans="1:27" ht="15" customHeight="1">
      <c r="A60" s="109"/>
      <c r="B60" s="110" t="s">
        <v>83</v>
      </c>
      <c r="C60" s="327">
        <f t="shared" si="13"/>
        <v>82.1</v>
      </c>
      <c r="D60" s="303">
        <v>1.1</v>
      </c>
      <c r="E60" s="503">
        <v>0</v>
      </c>
      <c r="F60" s="303">
        <f t="shared" si="14"/>
        <v>81</v>
      </c>
      <c r="G60" s="303">
        <f>SUM(N60:Q60)</f>
        <v>41.4</v>
      </c>
      <c r="H60" s="303">
        <v>39.6</v>
      </c>
      <c r="I60" s="303">
        <v>80.5</v>
      </c>
      <c r="J60" s="501">
        <v>67</v>
      </c>
      <c r="K60" s="502">
        <v>0.4</v>
      </c>
      <c r="L60" s="504" t="s">
        <v>526</v>
      </c>
      <c r="M60" s="503" t="s">
        <v>526</v>
      </c>
      <c r="N60" s="503">
        <v>0</v>
      </c>
      <c r="O60" s="503">
        <v>0</v>
      </c>
      <c r="P60" s="303">
        <v>6.4</v>
      </c>
      <c r="Q60" s="303">
        <v>35</v>
      </c>
      <c r="R60" s="303">
        <v>0.1</v>
      </c>
      <c r="S60" s="303">
        <v>0.9</v>
      </c>
      <c r="T60" s="303">
        <v>38.5</v>
      </c>
      <c r="U60" s="303">
        <v>8</v>
      </c>
      <c r="V60" s="303">
        <v>24.8</v>
      </c>
      <c r="W60" s="303">
        <v>56.1</v>
      </c>
      <c r="X60" s="303">
        <v>0.5</v>
      </c>
      <c r="Y60" s="503">
        <v>0</v>
      </c>
      <c r="Z60" s="303">
        <v>55.7</v>
      </c>
      <c r="AA60" s="107"/>
    </row>
    <row r="61" spans="1:27" ht="15" customHeight="1">
      <c r="A61" s="109"/>
      <c r="B61" s="110"/>
      <c r="C61" s="303"/>
      <c r="D61" s="303"/>
      <c r="E61" s="303"/>
      <c r="F61" s="303"/>
      <c r="G61" s="303"/>
      <c r="H61" s="303"/>
      <c r="I61" s="303"/>
      <c r="J61" s="501"/>
      <c r="K61" s="502"/>
      <c r="L61" s="501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107"/>
    </row>
    <row r="62" spans="1:27" ht="15" customHeight="1">
      <c r="A62" s="695" t="s">
        <v>84</v>
      </c>
      <c r="B62" s="696"/>
      <c r="C62" s="181">
        <v>859.9</v>
      </c>
      <c r="D62" s="181">
        <f aca="true" t="shared" si="15" ref="D62:Z62">SUM(D63:D66)</f>
        <v>8.3</v>
      </c>
      <c r="E62" s="181">
        <f t="shared" si="15"/>
        <v>12.399999999999999</v>
      </c>
      <c r="F62" s="181">
        <v>839.2</v>
      </c>
      <c r="G62" s="181">
        <v>569.6</v>
      </c>
      <c r="H62" s="181">
        <v>269.5</v>
      </c>
      <c r="I62" s="181">
        <v>833.9</v>
      </c>
      <c r="J62" s="309">
        <f t="shared" si="15"/>
        <v>506</v>
      </c>
      <c r="K62" s="181">
        <f t="shared" si="15"/>
        <v>4.9</v>
      </c>
      <c r="L62" s="309">
        <f t="shared" si="15"/>
        <v>2</v>
      </c>
      <c r="M62" s="181">
        <f t="shared" si="15"/>
        <v>0.30000000000000004</v>
      </c>
      <c r="N62" s="181">
        <f t="shared" si="15"/>
        <v>0.30000000000000004</v>
      </c>
      <c r="O62" s="181">
        <f t="shared" si="15"/>
        <v>1.4100000000000001</v>
      </c>
      <c r="P62" s="181">
        <f t="shared" si="15"/>
        <v>103.4</v>
      </c>
      <c r="Q62" s="181">
        <f t="shared" si="15"/>
        <v>464.59999999999997</v>
      </c>
      <c r="R62" s="181">
        <f t="shared" si="15"/>
        <v>2.6</v>
      </c>
      <c r="S62" s="181">
        <f t="shared" si="15"/>
        <v>19.4</v>
      </c>
      <c r="T62" s="181">
        <f t="shared" si="15"/>
        <v>247.3</v>
      </c>
      <c r="U62" s="181">
        <f t="shared" si="15"/>
        <v>65.39999999999999</v>
      </c>
      <c r="V62" s="181">
        <f t="shared" si="15"/>
        <v>161.3</v>
      </c>
      <c r="W62" s="181">
        <v>677.9</v>
      </c>
      <c r="X62" s="181">
        <f t="shared" si="15"/>
        <v>19.799999999999997</v>
      </c>
      <c r="Y62" s="181">
        <f t="shared" si="15"/>
        <v>9.1</v>
      </c>
      <c r="Z62" s="181">
        <f t="shared" si="15"/>
        <v>648.8999999999999</v>
      </c>
      <c r="AA62" s="107"/>
    </row>
    <row r="63" spans="1:27" ht="15" customHeight="1">
      <c r="A63" s="109"/>
      <c r="B63" s="110" t="s">
        <v>85</v>
      </c>
      <c r="C63" s="327">
        <f>SUM(D63:F63)</f>
        <v>231.90000000000003</v>
      </c>
      <c r="D63" s="303">
        <v>0.6</v>
      </c>
      <c r="E63" s="303">
        <v>7.7</v>
      </c>
      <c r="F63" s="303">
        <f>SUM(G63:H63)</f>
        <v>223.60000000000002</v>
      </c>
      <c r="G63" s="303">
        <f>SUM(N63:Q63)</f>
        <v>196.8</v>
      </c>
      <c r="H63" s="303">
        <f>SUM(R63:T63)</f>
        <v>26.8</v>
      </c>
      <c r="I63" s="303">
        <v>222.7</v>
      </c>
      <c r="J63" s="501">
        <v>85</v>
      </c>
      <c r="K63" s="502">
        <v>0.9</v>
      </c>
      <c r="L63" s="504" t="s">
        <v>526</v>
      </c>
      <c r="M63" s="503" t="s">
        <v>526</v>
      </c>
      <c r="N63" s="303">
        <v>0.2</v>
      </c>
      <c r="O63" s="303">
        <v>0.2</v>
      </c>
      <c r="P63" s="303">
        <v>29</v>
      </c>
      <c r="Q63" s="303">
        <v>167.4</v>
      </c>
      <c r="R63" s="303">
        <v>0.2</v>
      </c>
      <c r="S63" s="303">
        <v>3.6</v>
      </c>
      <c r="T63" s="303">
        <v>23</v>
      </c>
      <c r="U63" s="303">
        <v>5.6</v>
      </c>
      <c r="V63" s="303">
        <v>22.4</v>
      </c>
      <c r="W63" s="303">
        <f t="shared" si="1"/>
        <v>201.2</v>
      </c>
      <c r="X63" s="303">
        <v>1.3</v>
      </c>
      <c r="Y63" s="303">
        <v>1.3</v>
      </c>
      <c r="Z63" s="303">
        <v>198.6</v>
      </c>
      <c r="AA63" s="107"/>
    </row>
    <row r="64" spans="1:27" ht="15" customHeight="1">
      <c r="A64" s="109"/>
      <c r="B64" s="110" t="s">
        <v>86</v>
      </c>
      <c r="C64" s="327">
        <v>273.3</v>
      </c>
      <c r="D64" s="303">
        <v>3.9</v>
      </c>
      <c r="E64" s="503">
        <v>0</v>
      </c>
      <c r="F64" s="303">
        <v>269.4</v>
      </c>
      <c r="G64" s="303">
        <f>SUM(N64:Q64)</f>
        <v>147.71</v>
      </c>
      <c r="H64" s="303">
        <v>121.7</v>
      </c>
      <c r="I64" s="303">
        <v>267.3</v>
      </c>
      <c r="J64" s="501">
        <v>193</v>
      </c>
      <c r="K64" s="502">
        <v>2</v>
      </c>
      <c r="L64" s="501">
        <v>1</v>
      </c>
      <c r="M64" s="303">
        <v>0.1</v>
      </c>
      <c r="N64" s="503">
        <v>0</v>
      </c>
      <c r="O64" s="503">
        <v>0.21</v>
      </c>
      <c r="P64" s="303">
        <v>26.5</v>
      </c>
      <c r="Q64" s="303">
        <v>121</v>
      </c>
      <c r="R64" s="303">
        <v>2.3</v>
      </c>
      <c r="S64" s="303">
        <v>14.4</v>
      </c>
      <c r="T64" s="303">
        <v>104.9</v>
      </c>
      <c r="U64" s="303">
        <v>45.8</v>
      </c>
      <c r="V64" s="303">
        <v>56.4</v>
      </c>
      <c r="W64" s="303">
        <f t="shared" si="1"/>
        <v>213</v>
      </c>
      <c r="X64" s="303">
        <v>9.2</v>
      </c>
      <c r="Y64" s="503">
        <v>0</v>
      </c>
      <c r="Z64" s="303">
        <v>203.8</v>
      </c>
      <c r="AA64" s="107"/>
    </row>
    <row r="65" spans="1:27" ht="15" customHeight="1">
      <c r="A65" s="109"/>
      <c r="B65" s="110" t="s">
        <v>87</v>
      </c>
      <c r="C65" s="327">
        <v>231.9</v>
      </c>
      <c r="D65" s="303">
        <v>0.9</v>
      </c>
      <c r="E65" s="303">
        <v>0.5</v>
      </c>
      <c r="F65" s="303">
        <v>230.4</v>
      </c>
      <c r="G65" s="303">
        <f>SUM(N65:Q65)</f>
        <v>136.8</v>
      </c>
      <c r="H65" s="303">
        <v>93.6</v>
      </c>
      <c r="I65" s="303">
        <v>229.1</v>
      </c>
      <c r="J65" s="501">
        <v>132</v>
      </c>
      <c r="K65" s="502">
        <v>1.1</v>
      </c>
      <c r="L65" s="501">
        <v>1</v>
      </c>
      <c r="M65" s="303">
        <v>0.2</v>
      </c>
      <c r="N65" s="503">
        <v>0</v>
      </c>
      <c r="O65" s="503">
        <v>0.6</v>
      </c>
      <c r="P65" s="303">
        <v>29.7</v>
      </c>
      <c r="Q65" s="303">
        <v>106.5</v>
      </c>
      <c r="R65" s="503">
        <v>0</v>
      </c>
      <c r="S65" s="503">
        <v>0</v>
      </c>
      <c r="T65" s="303">
        <v>93.5</v>
      </c>
      <c r="U65" s="303">
        <v>11.7</v>
      </c>
      <c r="V65" s="303">
        <v>61.5</v>
      </c>
      <c r="W65" s="303">
        <f t="shared" si="1"/>
        <v>168.89999999999998</v>
      </c>
      <c r="X65" s="303">
        <v>6.4</v>
      </c>
      <c r="Y65" s="303">
        <v>5.8</v>
      </c>
      <c r="Z65" s="303">
        <v>156.7</v>
      </c>
      <c r="AA65" s="107"/>
    </row>
    <row r="66" spans="1:27" ht="15" customHeight="1">
      <c r="A66" s="109"/>
      <c r="B66" s="110" t="s">
        <v>88</v>
      </c>
      <c r="C66" s="327">
        <v>122.8</v>
      </c>
      <c r="D66" s="303">
        <v>2.9</v>
      </c>
      <c r="E66" s="303">
        <v>4.2</v>
      </c>
      <c r="F66" s="303">
        <f>SUM(G66:H66)</f>
        <v>115.69999999999999</v>
      </c>
      <c r="G66" s="303">
        <v>88.3</v>
      </c>
      <c r="H66" s="303">
        <f>SUM(R66:T66)</f>
        <v>27.4</v>
      </c>
      <c r="I66" s="303">
        <v>114.9</v>
      </c>
      <c r="J66" s="501">
        <v>96</v>
      </c>
      <c r="K66" s="502">
        <v>0.9</v>
      </c>
      <c r="L66" s="504" t="s">
        <v>526</v>
      </c>
      <c r="M66" s="503" t="s">
        <v>526</v>
      </c>
      <c r="N66" s="503">
        <v>0.1</v>
      </c>
      <c r="O66" s="503">
        <v>0.4</v>
      </c>
      <c r="P66" s="303">
        <v>18.2</v>
      </c>
      <c r="Q66" s="303">
        <v>69.7</v>
      </c>
      <c r="R66" s="303">
        <v>0.1</v>
      </c>
      <c r="S66" s="303">
        <v>1.4</v>
      </c>
      <c r="T66" s="303">
        <v>25.9</v>
      </c>
      <c r="U66" s="303">
        <v>2.3</v>
      </c>
      <c r="V66" s="303">
        <v>21</v>
      </c>
      <c r="W66" s="303">
        <v>94.8</v>
      </c>
      <c r="X66" s="303">
        <v>2.9</v>
      </c>
      <c r="Y66" s="303">
        <v>2</v>
      </c>
      <c r="Z66" s="303">
        <v>89.8</v>
      </c>
      <c r="AA66" s="107"/>
    </row>
    <row r="67" spans="1:27" ht="15" customHeight="1">
      <c r="A67" s="109"/>
      <c r="B67" s="110"/>
      <c r="C67" s="303"/>
      <c r="D67" s="303"/>
      <c r="E67" s="303"/>
      <c r="F67" s="303"/>
      <c r="G67" s="303"/>
      <c r="H67" s="303"/>
      <c r="I67" s="303"/>
      <c r="J67" s="501"/>
      <c r="K67" s="502"/>
      <c r="L67" s="501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107"/>
    </row>
    <row r="68" spans="1:27" ht="15" customHeight="1">
      <c r="A68" s="695" t="s">
        <v>89</v>
      </c>
      <c r="B68" s="696"/>
      <c r="C68" s="459">
        <v>129.6</v>
      </c>
      <c r="D68" s="181">
        <f aca="true" t="shared" si="16" ref="D68:Z68">SUM(D69)</f>
        <v>0.3</v>
      </c>
      <c r="E68" s="181">
        <f t="shared" si="16"/>
        <v>0.1</v>
      </c>
      <c r="F68" s="181">
        <v>129.1</v>
      </c>
      <c r="G68" s="181">
        <v>77.9</v>
      </c>
      <c r="H68" s="181">
        <f t="shared" si="16"/>
        <v>51.199999999999996</v>
      </c>
      <c r="I68" s="181">
        <f t="shared" si="16"/>
        <v>128.2</v>
      </c>
      <c r="J68" s="309">
        <f t="shared" si="16"/>
        <v>53</v>
      </c>
      <c r="K68" s="181">
        <f t="shared" si="16"/>
        <v>0.6</v>
      </c>
      <c r="L68" s="309">
        <f t="shared" si="16"/>
        <v>3</v>
      </c>
      <c r="M68" s="181">
        <f t="shared" si="16"/>
        <v>0.3</v>
      </c>
      <c r="N68" s="181">
        <f t="shared" si="16"/>
        <v>0.1</v>
      </c>
      <c r="O68" s="181">
        <f t="shared" si="16"/>
        <v>0.3</v>
      </c>
      <c r="P68" s="181">
        <f t="shared" si="16"/>
        <v>20.8</v>
      </c>
      <c r="Q68" s="181">
        <f t="shared" si="16"/>
        <v>56.6</v>
      </c>
      <c r="R68" s="181">
        <f t="shared" si="16"/>
        <v>0.2</v>
      </c>
      <c r="S68" s="181">
        <f t="shared" si="16"/>
        <v>1.6</v>
      </c>
      <c r="T68" s="181">
        <f t="shared" si="16"/>
        <v>49.4</v>
      </c>
      <c r="U68" s="181">
        <f t="shared" si="16"/>
        <v>9.8</v>
      </c>
      <c r="V68" s="181">
        <f t="shared" si="16"/>
        <v>22.7</v>
      </c>
      <c r="W68" s="181">
        <f t="shared" si="16"/>
        <v>106.4</v>
      </c>
      <c r="X68" s="181">
        <f t="shared" si="16"/>
        <v>4</v>
      </c>
      <c r="Y68" s="181">
        <f t="shared" si="16"/>
        <v>2</v>
      </c>
      <c r="Z68" s="181">
        <f t="shared" si="16"/>
        <v>100.4</v>
      </c>
      <c r="AA68" s="107"/>
    </row>
    <row r="69" spans="1:27" ht="15" customHeight="1">
      <c r="A69" s="112"/>
      <c r="B69" s="113" t="s">
        <v>90</v>
      </c>
      <c r="C69" s="506">
        <v>129.6</v>
      </c>
      <c r="D69" s="305">
        <v>0.3</v>
      </c>
      <c r="E69" s="305">
        <v>0.1</v>
      </c>
      <c r="F69" s="305">
        <v>129.1</v>
      </c>
      <c r="G69" s="305">
        <v>77.9</v>
      </c>
      <c r="H69" s="305">
        <f>SUM(R69:T69)</f>
        <v>51.199999999999996</v>
      </c>
      <c r="I69" s="305">
        <v>128.2</v>
      </c>
      <c r="J69" s="507">
        <v>53</v>
      </c>
      <c r="K69" s="508">
        <v>0.6</v>
      </c>
      <c r="L69" s="507">
        <v>3</v>
      </c>
      <c r="M69" s="305">
        <v>0.3</v>
      </c>
      <c r="N69" s="305">
        <v>0.1</v>
      </c>
      <c r="O69" s="305">
        <v>0.3</v>
      </c>
      <c r="P69" s="305">
        <v>20.8</v>
      </c>
      <c r="Q69" s="305">
        <v>56.6</v>
      </c>
      <c r="R69" s="305">
        <v>0.2</v>
      </c>
      <c r="S69" s="305">
        <v>1.6</v>
      </c>
      <c r="T69" s="305">
        <v>49.4</v>
      </c>
      <c r="U69" s="305">
        <v>9.8</v>
      </c>
      <c r="V69" s="305">
        <v>22.7</v>
      </c>
      <c r="W69" s="305">
        <f t="shared" si="1"/>
        <v>106.4</v>
      </c>
      <c r="X69" s="305">
        <v>4</v>
      </c>
      <c r="Y69" s="509">
        <v>2</v>
      </c>
      <c r="Z69" s="509">
        <v>100.4</v>
      </c>
      <c r="AA69" s="107"/>
    </row>
    <row r="70" spans="1:26" ht="15" customHeight="1">
      <c r="A70" s="401" t="s">
        <v>343</v>
      </c>
      <c r="B70" s="114"/>
      <c r="C70" s="98"/>
      <c r="D70" s="98"/>
      <c r="E70" s="98"/>
      <c r="F70" s="98"/>
      <c r="G70" s="98"/>
      <c r="H70" s="98"/>
      <c r="I70" s="98"/>
      <c r="J70" s="307"/>
      <c r="K70" s="98"/>
      <c r="L70" s="307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6" ht="15" customHeight="1">
      <c r="A71" s="68" t="s">
        <v>91</v>
      </c>
      <c r="B71" s="68"/>
      <c r="C71" s="68"/>
      <c r="D71" s="68"/>
      <c r="E71" s="68"/>
      <c r="F71" s="68"/>
    </row>
    <row r="72" ht="16.5" customHeight="1"/>
  </sheetData>
  <sheetProtection/>
  <mergeCells count="57">
    <mergeCell ref="A2:Z2"/>
    <mergeCell ref="A5:B10"/>
    <mergeCell ref="C5:C10"/>
    <mergeCell ref="D5:D10"/>
    <mergeCell ref="E5:E10"/>
    <mergeCell ref="F5:F10"/>
    <mergeCell ref="V5:Z5"/>
    <mergeCell ref="Y9:Y10"/>
    <mergeCell ref="Z9:Z10"/>
    <mergeCell ref="G5:H7"/>
    <mergeCell ref="G8:G10"/>
    <mergeCell ref="H8:H10"/>
    <mergeCell ref="W6:Z6"/>
    <mergeCell ref="O7:O10"/>
    <mergeCell ref="P7:P10"/>
    <mergeCell ref="Q7:Q10"/>
    <mergeCell ref="W7:W10"/>
    <mergeCell ref="N6:Q6"/>
    <mergeCell ref="R6:U6"/>
    <mergeCell ref="N7:N10"/>
    <mergeCell ref="X7:X10"/>
    <mergeCell ref="Y7:Z8"/>
    <mergeCell ref="I5:M5"/>
    <mergeCell ref="I6:I10"/>
    <mergeCell ref="A14:B14"/>
    <mergeCell ref="A16:B16"/>
    <mergeCell ref="V6:V10"/>
    <mergeCell ref="N5:U5"/>
    <mergeCell ref="S7:S10"/>
    <mergeCell ref="T7:T10"/>
    <mergeCell ref="R7:R10"/>
    <mergeCell ref="A3:Z3"/>
    <mergeCell ref="X4:Z4"/>
    <mergeCell ref="A54:B54"/>
    <mergeCell ref="J6:K6"/>
    <mergeCell ref="L6:M6"/>
    <mergeCell ref="J7:J10"/>
    <mergeCell ref="K7:K10"/>
    <mergeCell ref="L7:L10"/>
    <mergeCell ref="M7:M10"/>
    <mergeCell ref="U8:U10"/>
    <mergeCell ref="A22:B22"/>
    <mergeCell ref="A13:B13"/>
    <mergeCell ref="A20:B20"/>
    <mergeCell ref="A17:B17"/>
    <mergeCell ref="A19:B19"/>
    <mergeCell ref="A18:B18"/>
    <mergeCell ref="A15:B15"/>
    <mergeCell ref="A11:B11"/>
    <mergeCell ref="A12:B12"/>
    <mergeCell ref="A21:B21"/>
    <mergeCell ref="A68:B68"/>
    <mergeCell ref="A25:B25"/>
    <mergeCell ref="A31:B31"/>
    <mergeCell ref="A41:B41"/>
    <mergeCell ref="A48:B48"/>
    <mergeCell ref="A62:B6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3"/>
  <sheetViews>
    <sheetView zoomScalePageLayoutView="0" workbookViewId="0" topLeftCell="O1">
      <pane xSplit="20115" topLeftCell="A1" activePane="topLeft" state="split"/>
      <selection pane="topLeft" activeCell="W10" sqref="W10"/>
      <selection pane="topRight" activeCell="A9" sqref="A9:B9"/>
    </sheetView>
  </sheetViews>
  <sheetFormatPr defaultColWidth="10.59765625" defaultRowHeight="15"/>
  <cols>
    <col min="1" max="1" width="3.59765625" style="46" customWidth="1"/>
    <col min="2" max="2" width="11" style="46" customWidth="1"/>
    <col min="3" max="4" width="10.09765625" style="46" customWidth="1"/>
    <col min="5" max="10" width="9.09765625" style="46" customWidth="1"/>
    <col min="11" max="12" width="9.5" style="46" customWidth="1"/>
    <col min="13" max="18" width="9.09765625" style="46" customWidth="1"/>
    <col min="19" max="19" width="9.5" style="46" customWidth="1"/>
    <col min="20" max="27" width="9.09765625" style="46" customWidth="1"/>
    <col min="28" max="16384" width="10.59765625" style="46" customWidth="1"/>
  </cols>
  <sheetData>
    <row r="1" spans="1:27" s="42" customFormat="1" ht="19.5" customHeight="1">
      <c r="A1" s="41" t="s">
        <v>344</v>
      </c>
      <c r="AA1" s="43" t="s">
        <v>345</v>
      </c>
    </row>
    <row r="2" spans="1:27" ht="19.5" customHeight="1">
      <c r="A2" s="759" t="s">
        <v>346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</row>
    <row r="3" spans="1:27" ht="19.5" customHeight="1">
      <c r="A3" s="701" t="s">
        <v>92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</row>
    <row r="4" spans="2:27" ht="18" customHeight="1" thickBot="1">
      <c r="B4" s="99"/>
      <c r="C4" s="9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02" t="s">
        <v>93</v>
      </c>
    </row>
    <row r="5" spans="1:27" ht="15" customHeight="1">
      <c r="A5" s="760" t="s">
        <v>347</v>
      </c>
      <c r="B5" s="745"/>
      <c r="C5" s="763" t="s">
        <v>342</v>
      </c>
      <c r="D5" s="749" t="s">
        <v>348</v>
      </c>
      <c r="E5" s="749"/>
      <c r="F5" s="749"/>
      <c r="G5" s="749"/>
      <c r="H5" s="749"/>
      <c r="I5" s="749"/>
      <c r="J5" s="749"/>
      <c r="K5" s="749"/>
      <c r="L5" s="749" t="s">
        <v>353</v>
      </c>
      <c r="M5" s="749"/>
      <c r="N5" s="753"/>
      <c r="O5" s="754" t="s">
        <v>354</v>
      </c>
      <c r="P5" s="749"/>
      <c r="Q5" s="749"/>
      <c r="R5" s="749"/>
      <c r="S5" s="749"/>
      <c r="T5" s="749"/>
      <c r="U5" s="749"/>
      <c r="V5" s="749" t="s">
        <v>355</v>
      </c>
      <c r="W5" s="749"/>
      <c r="X5" s="749"/>
      <c r="Y5" s="749"/>
      <c r="Z5" s="749"/>
      <c r="AA5" s="405" t="s">
        <v>356</v>
      </c>
    </row>
    <row r="6" spans="1:27" ht="15" customHeight="1">
      <c r="A6" s="761"/>
      <c r="B6" s="733"/>
      <c r="C6" s="764"/>
      <c r="D6" s="750" t="s">
        <v>349</v>
      </c>
      <c r="E6" s="750"/>
      <c r="F6" s="750"/>
      <c r="G6" s="750" t="s">
        <v>350</v>
      </c>
      <c r="H6" s="750"/>
      <c r="I6" s="750"/>
      <c r="J6" s="765" t="s">
        <v>351</v>
      </c>
      <c r="K6" s="769" t="s">
        <v>352</v>
      </c>
      <c r="L6" s="751" t="s">
        <v>94</v>
      </c>
      <c r="M6" s="751"/>
      <c r="N6" s="752"/>
      <c r="O6" s="755" t="s">
        <v>349</v>
      </c>
      <c r="P6" s="750"/>
      <c r="Q6" s="750"/>
      <c r="R6" s="750" t="s">
        <v>350</v>
      </c>
      <c r="S6" s="750"/>
      <c r="T6" s="750"/>
      <c r="U6" s="769" t="s">
        <v>352</v>
      </c>
      <c r="V6" s="750" t="s">
        <v>357</v>
      </c>
      <c r="W6" s="750"/>
      <c r="X6" s="750"/>
      <c r="Y6" s="765" t="s">
        <v>358</v>
      </c>
      <c r="Z6" s="765" t="s">
        <v>359</v>
      </c>
      <c r="AA6" s="767" t="s">
        <v>360</v>
      </c>
    </row>
    <row r="7" spans="1:27" ht="15" customHeight="1">
      <c r="A7" s="761"/>
      <c r="B7" s="733"/>
      <c r="C7" s="764"/>
      <c r="D7" s="750"/>
      <c r="E7" s="750"/>
      <c r="F7" s="750"/>
      <c r="G7" s="750"/>
      <c r="H7" s="750"/>
      <c r="I7" s="750"/>
      <c r="J7" s="766"/>
      <c r="K7" s="770"/>
      <c r="L7" s="751"/>
      <c r="M7" s="751"/>
      <c r="N7" s="752"/>
      <c r="O7" s="755"/>
      <c r="P7" s="750"/>
      <c r="Q7" s="750"/>
      <c r="R7" s="750"/>
      <c r="S7" s="750"/>
      <c r="T7" s="750"/>
      <c r="U7" s="770"/>
      <c r="V7" s="750"/>
      <c r="W7" s="750"/>
      <c r="X7" s="750"/>
      <c r="Y7" s="766"/>
      <c r="Z7" s="766"/>
      <c r="AA7" s="768"/>
    </row>
    <row r="8" spans="1:27" ht="15" customHeight="1">
      <c r="A8" s="762"/>
      <c r="B8" s="748"/>
      <c r="C8" s="743"/>
      <c r="D8" s="406" t="s">
        <v>8</v>
      </c>
      <c r="E8" s="406" t="s">
        <v>95</v>
      </c>
      <c r="F8" s="406" t="s">
        <v>96</v>
      </c>
      <c r="G8" s="406" t="s">
        <v>8</v>
      </c>
      <c r="H8" s="406" t="s">
        <v>95</v>
      </c>
      <c r="I8" s="406" t="s">
        <v>96</v>
      </c>
      <c r="J8" s="766"/>
      <c r="K8" s="770"/>
      <c r="L8" s="406" t="s">
        <v>8</v>
      </c>
      <c r="M8" s="406" t="s">
        <v>95</v>
      </c>
      <c r="N8" s="408" t="s">
        <v>96</v>
      </c>
      <c r="O8" s="407" t="s">
        <v>8</v>
      </c>
      <c r="P8" s="406" t="s">
        <v>95</v>
      </c>
      <c r="Q8" s="406" t="s">
        <v>96</v>
      </c>
      <c r="R8" s="406" t="s">
        <v>8</v>
      </c>
      <c r="S8" s="406" t="s">
        <v>95</v>
      </c>
      <c r="T8" s="406" t="s">
        <v>96</v>
      </c>
      <c r="U8" s="770"/>
      <c r="V8" s="406" t="s">
        <v>8</v>
      </c>
      <c r="W8" s="406" t="s">
        <v>95</v>
      </c>
      <c r="X8" s="406" t="s">
        <v>96</v>
      </c>
      <c r="Y8" s="766"/>
      <c r="Z8" s="766"/>
      <c r="AA8" s="762"/>
    </row>
    <row r="9" spans="1:27" ht="15" customHeight="1">
      <c r="A9" s="756" t="s">
        <v>361</v>
      </c>
      <c r="B9" s="757"/>
      <c r="C9" s="515">
        <f>SUM(D9,G9,J9,K9,L9,O9,R9,U9,V9,Y9,Z9,AA9)</f>
        <v>665178</v>
      </c>
      <c r="D9" s="37">
        <f>SUM(E9:F9)</f>
        <v>22248</v>
      </c>
      <c r="E9" s="37">
        <v>13106</v>
      </c>
      <c r="F9" s="37">
        <v>9142</v>
      </c>
      <c r="G9" s="37">
        <f>SUM(H9:I9)</f>
        <v>65889</v>
      </c>
      <c r="H9" s="37">
        <v>64846</v>
      </c>
      <c r="I9" s="37">
        <v>1043</v>
      </c>
      <c r="J9" s="37">
        <v>347</v>
      </c>
      <c r="K9" s="37">
        <v>147964</v>
      </c>
      <c r="L9" s="37">
        <f>SUM(M9:N9)</f>
        <v>3091</v>
      </c>
      <c r="M9" s="37">
        <v>2024</v>
      </c>
      <c r="N9" s="37">
        <v>1067</v>
      </c>
      <c r="O9" s="37">
        <f>SUM(P9:Q9)</f>
        <v>20935</v>
      </c>
      <c r="P9" s="37">
        <v>20871</v>
      </c>
      <c r="Q9" s="37">
        <v>64</v>
      </c>
      <c r="R9" s="37">
        <f>SUM(S9:T9)</f>
        <v>336811</v>
      </c>
      <c r="S9" s="37">
        <v>334653</v>
      </c>
      <c r="T9" s="37">
        <v>2158</v>
      </c>
      <c r="U9" s="37">
        <v>36069</v>
      </c>
      <c r="V9" s="37">
        <f aca="true" t="shared" si="0" ref="V9:V71">SUM(W9:X9)</f>
        <v>8669</v>
      </c>
      <c r="W9" s="37">
        <v>7150</v>
      </c>
      <c r="X9" s="37">
        <v>1519</v>
      </c>
      <c r="Y9" s="37">
        <v>3774</v>
      </c>
      <c r="Z9" s="37">
        <v>166</v>
      </c>
      <c r="AA9" s="516">
        <v>19215</v>
      </c>
    </row>
    <row r="10" spans="1:27" ht="15" customHeight="1">
      <c r="A10" s="648" t="s">
        <v>204</v>
      </c>
      <c r="B10" s="650"/>
      <c r="C10" s="515">
        <v>687092</v>
      </c>
      <c r="D10" s="37">
        <f aca="true" t="shared" si="1" ref="D10:D22">SUM(E10:F10)</f>
        <v>22972</v>
      </c>
      <c r="E10" s="37">
        <v>13749</v>
      </c>
      <c r="F10" s="37">
        <v>9223</v>
      </c>
      <c r="G10" s="37">
        <f aca="true" t="shared" si="2" ref="G10:G71">SUM(H10:I10)</f>
        <v>65425</v>
      </c>
      <c r="H10" s="37">
        <v>64381</v>
      </c>
      <c r="I10" s="37">
        <v>1044</v>
      </c>
      <c r="J10" s="37">
        <v>355</v>
      </c>
      <c r="K10" s="37">
        <v>143393</v>
      </c>
      <c r="L10" s="37">
        <f aca="true" t="shared" si="3" ref="L10:L71">SUM(M10:N10)</f>
        <v>3071</v>
      </c>
      <c r="M10" s="37">
        <v>1970</v>
      </c>
      <c r="N10" s="37">
        <v>1101</v>
      </c>
      <c r="O10" s="37">
        <f aca="true" t="shared" si="4" ref="O10:O71">SUM(P10:Q10)</f>
        <v>32135</v>
      </c>
      <c r="P10" s="37">
        <v>32064</v>
      </c>
      <c r="Q10" s="37">
        <v>71</v>
      </c>
      <c r="R10" s="37">
        <f aca="true" t="shared" si="5" ref="R10:R71">SUM(S10:T10)</f>
        <v>340836</v>
      </c>
      <c r="S10" s="37">
        <v>338679</v>
      </c>
      <c r="T10" s="37">
        <v>2157</v>
      </c>
      <c r="U10" s="37">
        <v>46560</v>
      </c>
      <c r="V10" s="37">
        <f t="shared" si="0"/>
        <v>9010</v>
      </c>
      <c r="W10" s="37">
        <v>7366</v>
      </c>
      <c r="X10" s="37">
        <v>1644</v>
      </c>
      <c r="Y10" s="37">
        <v>3927</v>
      </c>
      <c r="Z10" s="37">
        <v>196</v>
      </c>
      <c r="AA10" s="37">
        <v>20212</v>
      </c>
    </row>
    <row r="11" spans="1:27" ht="15" customHeight="1">
      <c r="A11" s="648" t="s">
        <v>205</v>
      </c>
      <c r="B11" s="650"/>
      <c r="C11" s="515">
        <f aca="true" t="shared" si="6" ref="C11:C71">SUM(D11,G11,J11,K11,L11,O11,R11,U11,V11,Y11,Z11,AA11)</f>
        <v>709407</v>
      </c>
      <c r="D11" s="37">
        <f t="shared" si="1"/>
        <v>23585</v>
      </c>
      <c r="E11" s="37">
        <v>14302</v>
      </c>
      <c r="F11" s="37">
        <v>9283</v>
      </c>
      <c r="G11" s="37">
        <f t="shared" si="2"/>
        <v>64984</v>
      </c>
      <c r="H11" s="37">
        <v>63976</v>
      </c>
      <c r="I11" s="37">
        <v>1008</v>
      </c>
      <c r="J11" s="37">
        <v>349</v>
      </c>
      <c r="K11" s="37">
        <v>138694</v>
      </c>
      <c r="L11" s="37">
        <f t="shared" si="3"/>
        <v>3093</v>
      </c>
      <c r="M11" s="37">
        <v>1974</v>
      </c>
      <c r="N11" s="37">
        <v>1119</v>
      </c>
      <c r="O11" s="37">
        <f t="shared" si="4"/>
        <v>45282</v>
      </c>
      <c r="P11" s="37">
        <v>45212</v>
      </c>
      <c r="Q11" s="37">
        <v>70</v>
      </c>
      <c r="R11" s="37">
        <f t="shared" si="5"/>
        <v>343738</v>
      </c>
      <c r="S11" s="37">
        <v>341574</v>
      </c>
      <c r="T11" s="37">
        <v>2164</v>
      </c>
      <c r="U11" s="37">
        <v>55025</v>
      </c>
      <c r="V11" s="37">
        <f t="shared" si="0"/>
        <v>9379</v>
      </c>
      <c r="W11" s="37">
        <v>7625</v>
      </c>
      <c r="X11" s="37">
        <v>1754</v>
      </c>
      <c r="Y11" s="37">
        <v>4037</v>
      </c>
      <c r="Z11" s="37">
        <v>183</v>
      </c>
      <c r="AA11" s="37">
        <v>21058</v>
      </c>
    </row>
    <row r="12" spans="1:27" ht="15" customHeight="1">
      <c r="A12" s="648" t="s">
        <v>206</v>
      </c>
      <c r="B12" s="650"/>
      <c r="C12" s="515">
        <f t="shared" si="6"/>
        <v>732372</v>
      </c>
      <c r="D12" s="37">
        <f t="shared" si="1"/>
        <v>24714</v>
      </c>
      <c r="E12" s="37">
        <v>15127</v>
      </c>
      <c r="F12" s="37">
        <v>9587</v>
      </c>
      <c r="G12" s="37">
        <f t="shared" si="2"/>
        <v>64505</v>
      </c>
      <c r="H12" s="37">
        <v>63521</v>
      </c>
      <c r="I12" s="37">
        <v>984</v>
      </c>
      <c r="J12" s="37">
        <v>412</v>
      </c>
      <c r="K12" s="37">
        <v>134140</v>
      </c>
      <c r="L12" s="37">
        <f t="shared" si="3"/>
        <v>3075</v>
      </c>
      <c r="M12" s="37">
        <v>1929</v>
      </c>
      <c r="N12" s="37">
        <v>1146</v>
      </c>
      <c r="O12" s="37">
        <f t="shared" si="4"/>
        <v>60155</v>
      </c>
      <c r="P12" s="37">
        <v>60082</v>
      </c>
      <c r="Q12" s="37">
        <v>73</v>
      </c>
      <c r="R12" s="37">
        <f t="shared" si="5"/>
        <v>344443</v>
      </c>
      <c r="S12" s="37">
        <v>342283</v>
      </c>
      <c r="T12" s="37">
        <v>2160</v>
      </c>
      <c r="U12" s="37">
        <v>65097</v>
      </c>
      <c r="V12" s="37">
        <f t="shared" si="0"/>
        <v>9861</v>
      </c>
      <c r="W12" s="37">
        <v>7971</v>
      </c>
      <c r="X12" s="37">
        <v>1890</v>
      </c>
      <c r="Y12" s="37">
        <v>4162</v>
      </c>
      <c r="Z12" s="37">
        <v>206</v>
      </c>
      <c r="AA12" s="37">
        <v>21602</v>
      </c>
    </row>
    <row r="13" spans="1:27" ht="15" customHeight="1">
      <c r="A13" s="758" t="s">
        <v>207</v>
      </c>
      <c r="B13" s="650"/>
      <c r="C13" s="182">
        <v>756412</v>
      </c>
      <c r="D13" s="182">
        <v>25581</v>
      </c>
      <c r="E13" s="182">
        <v>15652</v>
      </c>
      <c r="F13" s="182">
        <f>SUM(F15:F22,F24,F27,F33,F43,F50,F56,F64,F70)</f>
        <v>9929</v>
      </c>
      <c r="G13" s="182">
        <f>SUM(G15:G22,G24,G27,G33,G43,G50,G56,G64,G70)</f>
        <v>64215</v>
      </c>
      <c r="H13" s="182">
        <f>SUM(H15:H22,H24,H27,H33,H43,H50,H56,H64,H70)</f>
        <v>63220</v>
      </c>
      <c r="I13" s="182">
        <f>SUM(I15:I22,I24,I27,I33,I43,I50,I56,I64,I70)</f>
        <v>995</v>
      </c>
      <c r="J13" s="182">
        <f>SUM(J15:J22,J24,J27,J33,J43,J50,J56,J64,J70)</f>
        <v>469</v>
      </c>
      <c r="K13" s="182">
        <v>128957</v>
      </c>
      <c r="L13" s="182">
        <f>SUM(L15:L22,L24,L27,L33,L43,L50,L56,L64,L70)</f>
        <v>3055</v>
      </c>
      <c r="M13" s="182">
        <f>SUM(M15:M22,M24,M27,M33,M43,M50,M56,M64,M70)</f>
        <v>1933</v>
      </c>
      <c r="N13" s="182">
        <f>SUM(N15:N22,N24,N27,N33,N43,N50,N56,N64,N70)</f>
        <v>1122</v>
      </c>
      <c r="O13" s="182">
        <v>75817</v>
      </c>
      <c r="P13" s="182">
        <v>75743</v>
      </c>
      <c r="Q13" s="182">
        <f>SUM(Q15:Q22,Q24,Q27,Q33,Q43,Q50,Q56,Q64,Q70)</f>
        <v>74</v>
      </c>
      <c r="R13" s="182">
        <v>344938</v>
      </c>
      <c r="S13" s="182">
        <v>342809</v>
      </c>
      <c r="T13" s="182">
        <f>SUM(T15:T22,T24,T27,T33,T43,T50,T56,T64,T70)</f>
        <v>2129</v>
      </c>
      <c r="U13" s="182">
        <v>76498</v>
      </c>
      <c r="V13" s="182">
        <v>10483</v>
      </c>
      <c r="W13" s="182">
        <v>8464</v>
      </c>
      <c r="X13" s="182">
        <f>SUM(X15:X22,X24,X27,X33,X43,X50,X56,X64,X70)</f>
        <v>2019</v>
      </c>
      <c r="Y13" s="182">
        <v>4296</v>
      </c>
      <c r="Z13" s="182">
        <v>230</v>
      </c>
      <c r="AA13" s="182">
        <f>SUM(AA15:AA22,AA24,AA27,AA33,AA43,AA50,AA56,AA64,AA70)</f>
        <v>21873</v>
      </c>
    </row>
    <row r="14" spans="1:27" ht="15" customHeight="1">
      <c r="A14" s="188"/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</row>
    <row r="15" spans="1:43" ht="15" customHeight="1">
      <c r="A15" s="695" t="s">
        <v>42</v>
      </c>
      <c r="B15" s="696"/>
      <c r="C15" s="518">
        <f t="shared" si="6"/>
        <v>285124</v>
      </c>
      <c r="D15" s="182">
        <f t="shared" si="1"/>
        <v>9514</v>
      </c>
      <c r="E15" s="186">
        <v>5587</v>
      </c>
      <c r="F15" s="186">
        <v>3927</v>
      </c>
      <c r="G15" s="182">
        <f t="shared" si="2"/>
        <v>28829</v>
      </c>
      <c r="H15" s="186">
        <v>28328</v>
      </c>
      <c r="I15" s="186">
        <v>501</v>
      </c>
      <c r="J15" s="186">
        <v>213</v>
      </c>
      <c r="K15" s="186">
        <v>35239</v>
      </c>
      <c r="L15" s="182">
        <f t="shared" si="3"/>
        <v>1057</v>
      </c>
      <c r="M15" s="186">
        <v>474</v>
      </c>
      <c r="N15" s="186">
        <v>583</v>
      </c>
      <c r="O15" s="182">
        <f t="shared" si="4"/>
        <v>31188</v>
      </c>
      <c r="P15" s="186">
        <v>31163</v>
      </c>
      <c r="Q15" s="186">
        <v>25</v>
      </c>
      <c r="R15" s="182">
        <f t="shared" si="5"/>
        <v>138460</v>
      </c>
      <c r="S15" s="186">
        <v>137122</v>
      </c>
      <c r="T15" s="186">
        <v>1338</v>
      </c>
      <c r="U15" s="186">
        <v>25607</v>
      </c>
      <c r="V15" s="182">
        <f t="shared" si="0"/>
        <v>4288</v>
      </c>
      <c r="W15" s="186">
        <v>3285</v>
      </c>
      <c r="X15" s="186">
        <v>1003</v>
      </c>
      <c r="Y15" s="186">
        <v>1376</v>
      </c>
      <c r="Z15" s="186">
        <v>84</v>
      </c>
      <c r="AA15" s="186">
        <v>9269</v>
      </c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</row>
    <row r="16" spans="1:43" ht="15" customHeight="1">
      <c r="A16" s="695" t="s">
        <v>43</v>
      </c>
      <c r="B16" s="696"/>
      <c r="C16" s="518">
        <f t="shared" si="6"/>
        <v>29650</v>
      </c>
      <c r="D16" s="182">
        <f t="shared" si="1"/>
        <v>1116</v>
      </c>
      <c r="E16" s="186">
        <v>768</v>
      </c>
      <c r="F16" s="186">
        <v>348</v>
      </c>
      <c r="G16" s="182">
        <f t="shared" si="2"/>
        <v>2549</v>
      </c>
      <c r="H16" s="186">
        <v>2524</v>
      </c>
      <c r="I16" s="186">
        <v>25</v>
      </c>
      <c r="J16" s="186">
        <v>26</v>
      </c>
      <c r="K16" s="186">
        <v>6321</v>
      </c>
      <c r="L16" s="182">
        <f t="shared" si="3"/>
        <v>171</v>
      </c>
      <c r="M16" s="186">
        <v>120</v>
      </c>
      <c r="N16" s="186">
        <v>51</v>
      </c>
      <c r="O16" s="182">
        <f t="shared" si="4"/>
        <v>2655</v>
      </c>
      <c r="P16" s="186">
        <v>2651</v>
      </c>
      <c r="Q16" s="186">
        <v>4</v>
      </c>
      <c r="R16" s="182">
        <f t="shared" si="5"/>
        <v>12006</v>
      </c>
      <c r="S16" s="186">
        <v>11917</v>
      </c>
      <c r="T16" s="186">
        <v>89</v>
      </c>
      <c r="U16" s="186">
        <v>3277</v>
      </c>
      <c r="V16" s="182">
        <f t="shared" si="0"/>
        <v>664</v>
      </c>
      <c r="W16" s="186">
        <v>546</v>
      </c>
      <c r="X16" s="186">
        <v>118</v>
      </c>
      <c r="Y16" s="186">
        <v>221</v>
      </c>
      <c r="Z16" s="186">
        <v>15</v>
      </c>
      <c r="AA16" s="186">
        <v>629</v>
      </c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</row>
    <row r="17" spans="1:43" ht="15" customHeight="1">
      <c r="A17" s="695" t="s">
        <v>44</v>
      </c>
      <c r="B17" s="696"/>
      <c r="C17" s="518">
        <f t="shared" si="6"/>
        <v>74930</v>
      </c>
      <c r="D17" s="182">
        <f t="shared" si="1"/>
        <v>2614</v>
      </c>
      <c r="E17" s="186">
        <v>1549</v>
      </c>
      <c r="F17" s="186">
        <v>1065</v>
      </c>
      <c r="G17" s="182">
        <f t="shared" si="2"/>
        <v>6014</v>
      </c>
      <c r="H17" s="186">
        <v>5933</v>
      </c>
      <c r="I17" s="186">
        <v>81</v>
      </c>
      <c r="J17" s="186">
        <v>57</v>
      </c>
      <c r="K17" s="186">
        <v>13208</v>
      </c>
      <c r="L17" s="182">
        <f t="shared" si="3"/>
        <v>239</v>
      </c>
      <c r="M17" s="186">
        <v>176</v>
      </c>
      <c r="N17" s="186">
        <v>63</v>
      </c>
      <c r="O17" s="182">
        <f t="shared" si="4"/>
        <v>7781</v>
      </c>
      <c r="P17" s="186">
        <v>7780</v>
      </c>
      <c r="Q17" s="186">
        <v>1</v>
      </c>
      <c r="R17" s="182">
        <f t="shared" si="5"/>
        <v>33580</v>
      </c>
      <c r="S17" s="186">
        <v>33446</v>
      </c>
      <c r="T17" s="186">
        <v>134</v>
      </c>
      <c r="U17" s="186">
        <v>8232</v>
      </c>
      <c r="V17" s="182">
        <f t="shared" si="0"/>
        <v>853</v>
      </c>
      <c r="W17" s="186">
        <v>740</v>
      </c>
      <c r="X17" s="186">
        <v>113</v>
      </c>
      <c r="Y17" s="186">
        <v>331</v>
      </c>
      <c r="Z17" s="186">
        <v>32</v>
      </c>
      <c r="AA17" s="186">
        <v>1989</v>
      </c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</row>
    <row r="18" spans="1:43" ht="15" customHeight="1">
      <c r="A18" s="695" t="s">
        <v>45</v>
      </c>
      <c r="B18" s="696"/>
      <c r="C18" s="518">
        <f t="shared" si="6"/>
        <v>16230</v>
      </c>
      <c r="D18" s="182">
        <f t="shared" si="1"/>
        <v>440</v>
      </c>
      <c r="E18" s="186">
        <v>348</v>
      </c>
      <c r="F18" s="186">
        <v>92</v>
      </c>
      <c r="G18" s="182">
        <f t="shared" si="2"/>
        <v>1325</v>
      </c>
      <c r="H18" s="186">
        <v>1314</v>
      </c>
      <c r="I18" s="186">
        <v>11</v>
      </c>
      <c r="J18" s="186">
        <v>9</v>
      </c>
      <c r="K18" s="186">
        <v>4398</v>
      </c>
      <c r="L18" s="182">
        <f t="shared" si="3"/>
        <v>93</v>
      </c>
      <c r="M18" s="186">
        <v>72</v>
      </c>
      <c r="N18" s="186">
        <v>21</v>
      </c>
      <c r="O18" s="182">
        <f t="shared" si="4"/>
        <v>1205</v>
      </c>
      <c r="P18" s="186">
        <v>1200</v>
      </c>
      <c r="Q18" s="186">
        <v>5</v>
      </c>
      <c r="R18" s="182">
        <f t="shared" si="5"/>
        <v>6217</v>
      </c>
      <c r="S18" s="186">
        <v>6181</v>
      </c>
      <c r="T18" s="186">
        <v>36</v>
      </c>
      <c r="U18" s="186">
        <v>1792</v>
      </c>
      <c r="V18" s="182">
        <f t="shared" si="0"/>
        <v>241</v>
      </c>
      <c r="W18" s="186">
        <v>218</v>
      </c>
      <c r="X18" s="186">
        <v>23</v>
      </c>
      <c r="Y18" s="186">
        <v>119</v>
      </c>
      <c r="Z18" s="186">
        <v>7</v>
      </c>
      <c r="AA18" s="186">
        <v>384</v>
      </c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</row>
    <row r="19" spans="1:43" ht="15" customHeight="1">
      <c r="A19" s="695" t="s">
        <v>46</v>
      </c>
      <c r="B19" s="696"/>
      <c r="C19" s="518">
        <f t="shared" si="6"/>
        <v>13544</v>
      </c>
      <c r="D19" s="182">
        <f t="shared" si="1"/>
        <v>516</v>
      </c>
      <c r="E19" s="186">
        <v>302</v>
      </c>
      <c r="F19" s="186">
        <v>214</v>
      </c>
      <c r="G19" s="182">
        <f t="shared" si="2"/>
        <v>1100</v>
      </c>
      <c r="H19" s="186">
        <v>1090</v>
      </c>
      <c r="I19" s="186">
        <v>10</v>
      </c>
      <c r="J19" s="186">
        <v>6</v>
      </c>
      <c r="K19" s="186">
        <v>4327</v>
      </c>
      <c r="L19" s="182">
        <f t="shared" si="3"/>
        <v>62</v>
      </c>
      <c r="M19" s="186">
        <v>55</v>
      </c>
      <c r="N19" s="186">
        <v>7</v>
      </c>
      <c r="O19" s="182">
        <f t="shared" si="4"/>
        <v>834</v>
      </c>
      <c r="P19" s="186">
        <v>832</v>
      </c>
      <c r="Q19" s="186">
        <v>2</v>
      </c>
      <c r="R19" s="182">
        <f t="shared" si="5"/>
        <v>4701</v>
      </c>
      <c r="S19" s="186">
        <v>4673</v>
      </c>
      <c r="T19" s="186">
        <v>28</v>
      </c>
      <c r="U19" s="186">
        <v>1408</v>
      </c>
      <c r="V19" s="182">
        <f t="shared" si="0"/>
        <v>219</v>
      </c>
      <c r="W19" s="186">
        <v>164</v>
      </c>
      <c r="X19" s="186">
        <v>55</v>
      </c>
      <c r="Y19" s="186">
        <v>158</v>
      </c>
      <c r="Z19" s="404">
        <v>1</v>
      </c>
      <c r="AA19" s="186">
        <v>212</v>
      </c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</row>
    <row r="20" spans="1:43" ht="15" customHeight="1">
      <c r="A20" s="695" t="s">
        <v>47</v>
      </c>
      <c r="B20" s="696"/>
      <c r="C20" s="518">
        <f t="shared" si="6"/>
        <v>46158</v>
      </c>
      <c r="D20" s="182">
        <f t="shared" si="1"/>
        <v>1233</v>
      </c>
      <c r="E20" s="186">
        <v>851</v>
      </c>
      <c r="F20" s="186">
        <v>382</v>
      </c>
      <c r="G20" s="182">
        <f t="shared" si="2"/>
        <v>2972</v>
      </c>
      <c r="H20" s="186">
        <v>2947</v>
      </c>
      <c r="I20" s="186">
        <v>25</v>
      </c>
      <c r="J20" s="186">
        <v>19</v>
      </c>
      <c r="K20" s="186">
        <v>9012</v>
      </c>
      <c r="L20" s="182">
        <f t="shared" si="3"/>
        <v>230</v>
      </c>
      <c r="M20" s="186">
        <v>183</v>
      </c>
      <c r="N20" s="186">
        <v>47</v>
      </c>
      <c r="O20" s="182">
        <f t="shared" si="4"/>
        <v>4787</v>
      </c>
      <c r="P20" s="186">
        <v>4769</v>
      </c>
      <c r="Q20" s="186">
        <v>18</v>
      </c>
      <c r="R20" s="182">
        <f t="shared" si="5"/>
        <v>21032</v>
      </c>
      <c r="S20" s="186">
        <v>20852</v>
      </c>
      <c r="T20" s="186">
        <v>180</v>
      </c>
      <c r="U20" s="186">
        <v>4976</v>
      </c>
      <c r="V20" s="182">
        <f t="shared" si="0"/>
        <v>514</v>
      </c>
      <c r="W20" s="186">
        <v>471</v>
      </c>
      <c r="X20" s="186">
        <v>43</v>
      </c>
      <c r="Y20" s="186">
        <v>211</v>
      </c>
      <c r="Z20" s="186">
        <v>18</v>
      </c>
      <c r="AA20" s="186">
        <v>1154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</row>
    <row r="21" spans="1:43" ht="15" customHeight="1">
      <c r="A21" s="695" t="s">
        <v>48</v>
      </c>
      <c r="B21" s="696"/>
      <c r="C21" s="518">
        <f t="shared" si="6"/>
        <v>17088</v>
      </c>
      <c r="D21" s="182">
        <f t="shared" si="1"/>
        <v>551</v>
      </c>
      <c r="E21" s="186">
        <v>338</v>
      </c>
      <c r="F21" s="186">
        <v>213</v>
      </c>
      <c r="G21" s="182">
        <f t="shared" si="2"/>
        <v>1288</v>
      </c>
      <c r="H21" s="186">
        <v>1260</v>
      </c>
      <c r="I21" s="186">
        <v>28</v>
      </c>
      <c r="J21" s="186">
        <v>4</v>
      </c>
      <c r="K21" s="186">
        <v>3583</v>
      </c>
      <c r="L21" s="182">
        <f t="shared" si="3"/>
        <v>56</v>
      </c>
      <c r="M21" s="186">
        <v>41</v>
      </c>
      <c r="N21" s="186">
        <v>15</v>
      </c>
      <c r="O21" s="182">
        <f t="shared" si="4"/>
        <v>1396</v>
      </c>
      <c r="P21" s="186">
        <v>1392</v>
      </c>
      <c r="Q21" s="186">
        <v>4</v>
      </c>
      <c r="R21" s="182">
        <f t="shared" si="5"/>
        <v>7598</v>
      </c>
      <c r="S21" s="186">
        <v>7571</v>
      </c>
      <c r="T21" s="186">
        <v>27</v>
      </c>
      <c r="U21" s="186">
        <v>1756</v>
      </c>
      <c r="V21" s="182">
        <f t="shared" si="0"/>
        <v>249</v>
      </c>
      <c r="W21" s="186">
        <v>209</v>
      </c>
      <c r="X21" s="186">
        <v>40</v>
      </c>
      <c r="Y21" s="186">
        <v>124</v>
      </c>
      <c r="Z21" s="186">
        <v>5</v>
      </c>
      <c r="AA21" s="186">
        <v>478</v>
      </c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</row>
    <row r="22" spans="1:43" ht="15" customHeight="1">
      <c r="A22" s="695" t="s">
        <v>49</v>
      </c>
      <c r="B22" s="696"/>
      <c r="C22" s="518">
        <f t="shared" si="6"/>
        <v>43461</v>
      </c>
      <c r="D22" s="182">
        <f t="shared" si="1"/>
        <v>2089</v>
      </c>
      <c r="E22" s="186">
        <v>1054</v>
      </c>
      <c r="F22" s="186">
        <v>1035</v>
      </c>
      <c r="G22" s="182">
        <f t="shared" si="2"/>
        <v>3404</v>
      </c>
      <c r="H22" s="186">
        <v>3337</v>
      </c>
      <c r="I22" s="186">
        <v>67</v>
      </c>
      <c r="J22" s="186">
        <v>58</v>
      </c>
      <c r="K22" s="186">
        <v>6732</v>
      </c>
      <c r="L22" s="182">
        <f t="shared" si="3"/>
        <v>105</v>
      </c>
      <c r="M22" s="186">
        <v>93</v>
      </c>
      <c r="N22" s="186">
        <v>12</v>
      </c>
      <c r="O22" s="182">
        <f t="shared" si="4"/>
        <v>4296</v>
      </c>
      <c r="P22" s="186">
        <v>4294</v>
      </c>
      <c r="Q22" s="186">
        <v>2</v>
      </c>
      <c r="R22" s="182">
        <f t="shared" si="5"/>
        <v>19914</v>
      </c>
      <c r="S22" s="186">
        <v>19887</v>
      </c>
      <c r="T22" s="186">
        <v>27</v>
      </c>
      <c r="U22" s="186">
        <v>4793</v>
      </c>
      <c r="V22" s="182">
        <f t="shared" si="0"/>
        <v>768</v>
      </c>
      <c r="W22" s="186">
        <v>504</v>
      </c>
      <c r="X22" s="186">
        <v>264</v>
      </c>
      <c r="Y22" s="186">
        <v>176</v>
      </c>
      <c r="Z22" s="186">
        <v>8</v>
      </c>
      <c r="AA22" s="186">
        <v>1118</v>
      </c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</row>
    <row r="23" spans="1:43" ht="15" customHeight="1">
      <c r="A23" s="693"/>
      <c r="B23" s="694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</row>
    <row r="24" spans="1:43" ht="15" customHeight="1">
      <c r="A24" s="695" t="s">
        <v>50</v>
      </c>
      <c r="B24" s="696"/>
      <c r="C24" s="186">
        <f>SUM(C25)</f>
        <v>6092</v>
      </c>
      <c r="D24" s="186">
        <f>SUM(D25)</f>
        <v>63</v>
      </c>
      <c r="E24" s="186">
        <f>SUM(E25)</f>
        <v>63</v>
      </c>
      <c r="F24" s="410" t="s">
        <v>531</v>
      </c>
      <c r="G24" s="186">
        <f>SUM(G25)</f>
        <v>340</v>
      </c>
      <c r="H24" s="186">
        <f>SUM(H25)</f>
        <v>340</v>
      </c>
      <c r="I24" s="410" t="s">
        <v>531</v>
      </c>
      <c r="J24" s="410" t="s">
        <v>531</v>
      </c>
      <c r="K24" s="186">
        <f aca="true" t="shared" si="7" ref="K24:AA24">SUM(K25)</f>
        <v>1218</v>
      </c>
      <c r="L24" s="186">
        <f t="shared" si="7"/>
        <v>57</v>
      </c>
      <c r="M24" s="186">
        <f t="shared" si="7"/>
        <v>40</v>
      </c>
      <c r="N24" s="186">
        <f t="shared" si="7"/>
        <v>17</v>
      </c>
      <c r="O24" s="186">
        <f t="shared" si="7"/>
        <v>582</v>
      </c>
      <c r="P24" s="186">
        <f t="shared" si="7"/>
        <v>581</v>
      </c>
      <c r="Q24" s="186">
        <f t="shared" si="7"/>
        <v>1</v>
      </c>
      <c r="R24" s="186">
        <f t="shared" si="7"/>
        <v>2882</v>
      </c>
      <c r="S24" s="186">
        <f t="shared" si="7"/>
        <v>2849</v>
      </c>
      <c r="T24" s="186">
        <f t="shared" si="7"/>
        <v>33</v>
      </c>
      <c r="U24" s="186">
        <f t="shared" si="7"/>
        <v>665</v>
      </c>
      <c r="V24" s="186">
        <f t="shared" si="7"/>
        <v>44</v>
      </c>
      <c r="W24" s="186">
        <f t="shared" si="7"/>
        <v>43</v>
      </c>
      <c r="X24" s="186">
        <f t="shared" si="7"/>
        <v>1</v>
      </c>
      <c r="Y24" s="186">
        <f t="shared" si="7"/>
        <v>22</v>
      </c>
      <c r="Z24" s="186">
        <f t="shared" si="7"/>
        <v>2</v>
      </c>
      <c r="AA24" s="186">
        <f t="shared" si="7"/>
        <v>217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</row>
    <row r="25" spans="1:27" ht="15" customHeight="1">
      <c r="A25" s="119"/>
      <c r="B25" s="110" t="s">
        <v>51</v>
      </c>
      <c r="C25" s="515">
        <f t="shared" si="6"/>
        <v>6092</v>
      </c>
      <c r="D25" s="37">
        <f>SUM(E25:F25)</f>
        <v>63</v>
      </c>
      <c r="E25" s="120">
        <v>63</v>
      </c>
      <c r="F25" s="121" t="s">
        <v>526</v>
      </c>
      <c r="G25" s="37">
        <f t="shared" si="2"/>
        <v>340</v>
      </c>
      <c r="H25" s="120">
        <v>340</v>
      </c>
      <c r="I25" s="121" t="s">
        <v>526</v>
      </c>
      <c r="J25" s="121" t="s">
        <v>526</v>
      </c>
      <c r="K25" s="120">
        <v>1218</v>
      </c>
      <c r="L25" s="37">
        <f t="shared" si="3"/>
        <v>57</v>
      </c>
      <c r="M25" s="120">
        <v>40</v>
      </c>
      <c r="N25" s="120">
        <v>17</v>
      </c>
      <c r="O25" s="37">
        <f t="shared" si="4"/>
        <v>582</v>
      </c>
      <c r="P25" s="120">
        <v>581</v>
      </c>
      <c r="Q25" s="120">
        <v>1</v>
      </c>
      <c r="R25" s="37">
        <f t="shared" si="5"/>
        <v>2882</v>
      </c>
      <c r="S25" s="120">
        <v>2849</v>
      </c>
      <c r="T25" s="120">
        <v>33</v>
      </c>
      <c r="U25" s="120">
        <v>665</v>
      </c>
      <c r="V25" s="37">
        <f t="shared" si="0"/>
        <v>44</v>
      </c>
      <c r="W25" s="120">
        <v>43</v>
      </c>
      <c r="X25" s="120">
        <v>1</v>
      </c>
      <c r="Y25" s="37">
        <v>22</v>
      </c>
      <c r="Z25" s="37">
        <v>2</v>
      </c>
      <c r="AA25" s="37">
        <v>217</v>
      </c>
    </row>
    <row r="26" spans="1:27" ht="15" customHeight="1">
      <c r="A26" s="119"/>
      <c r="B26" s="110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35" ht="15" customHeight="1">
      <c r="A27" s="695" t="s">
        <v>52</v>
      </c>
      <c r="B27" s="696"/>
      <c r="C27" s="182">
        <v>31452</v>
      </c>
      <c r="D27" s="182">
        <f>SUM(D28:D31)</f>
        <v>944</v>
      </c>
      <c r="E27" s="182">
        <f>SUM(E28:E31)</f>
        <v>620</v>
      </c>
      <c r="F27" s="182">
        <f aca="true" t="shared" si="8" ref="F27:AA27">SUM(F28:F31)</f>
        <v>324</v>
      </c>
      <c r="G27" s="182">
        <f>SUM(G28:G31)</f>
        <v>2073</v>
      </c>
      <c r="H27" s="182">
        <f t="shared" si="8"/>
        <v>2051</v>
      </c>
      <c r="I27" s="182">
        <f t="shared" si="8"/>
        <v>22</v>
      </c>
      <c r="J27" s="182">
        <f t="shared" si="8"/>
        <v>11</v>
      </c>
      <c r="K27" s="182">
        <v>6031</v>
      </c>
      <c r="L27" s="182">
        <f>SUM(L28:L31)</f>
        <v>108</v>
      </c>
      <c r="M27" s="182">
        <f t="shared" si="8"/>
        <v>71</v>
      </c>
      <c r="N27" s="182">
        <f t="shared" si="8"/>
        <v>37</v>
      </c>
      <c r="O27" s="182">
        <f>SUM(O28:O31)</f>
        <v>3182</v>
      </c>
      <c r="P27" s="182">
        <f t="shared" si="8"/>
        <v>3182</v>
      </c>
      <c r="Q27" s="410" t="s">
        <v>531</v>
      </c>
      <c r="R27" s="182">
        <f>SUM(R28:R31)</f>
        <v>14244</v>
      </c>
      <c r="S27" s="182">
        <f t="shared" si="8"/>
        <v>14224</v>
      </c>
      <c r="T27" s="182">
        <f t="shared" si="8"/>
        <v>20</v>
      </c>
      <c r="U27" s="182">
        <v>3593</v>
      </c>
      <c r="V27" s="182">
        <f>SUM(V28:V31)</f>
        <v>319</v>
      </c>
      <c r="W27" s="182">
        <f t="shared" si="8"/>
        <v>271</v>
      </c>
      <c r="X27" s="182">
        <f t="shared" si="8"/>
        <v>48</v>
      </c>
      <c r="Y27" s="182">
        <v>169</v>
      </c>
      <c r="Z27" s="182">
        <f t="shared" si="8"/>
        <v>16</v>
      </c>
      <c r="AA27" s="182">
        <f t="shared" si="8"/>
        <v>762</v>
      </c>
      <c r="AB27" s="122"/>
      <c r="AC27" s="122"/>
      <c r="AD27" s="122"/>
      <c r="AE27" s="122"/>
      <c r="AF27" s="122"/>
      <c r="AG27" s="122"/>
      <c r="AH27" s="122"/>
      <c r="AI27" s="122"/>
    </row>
    <row r="28" spans="1:27" ht="15" customHeight="1">
      <c r="A28" s="119"/>
      <c r="B28" s="110" t="s">
        <v>53</v>
      </c>
      <c r="C28" s="515">
        <f t="shared" si="6"/>
        <v>9634</v>
      </c>
      <c r="D28" s="37">
        <f aca="true" t="shared" si="9" ref="D28:D71">SUM(E28:F28)</f>
        <v>268</v>
      </c>
      <c r="E28" s="120">
        <v>184</v>
      </c>
      <c r="F28" s="120">
        <v>84</v>
      </c>
      <c r="G28" s="37">
        <f t="shared" si="2"/>
        <v>685</v>
      </c>
      <c r="H28" s="120">
        <v>679</v>
      </c>
      <c r="I28" s="120">
        <v>6</v>
      </c>
      <c r="J28" s="121">
        <v>1</v>
      </c>
      <c r="K28" s="120">
        <v>1714</v>
      </c>
      <c r="L28" s="37">
        <f t="shared" si="3"/>
        <v>16</v>
      </c>
      <c r="M28" s="121">
        <v>16</v>
      </c>
      <c r="N28" s="121" t="s">
        <v>526</v>
      </c>
      <c r="O28" s="37">
        <f t="shared" si="4"/>
        <v>993</v>
      </c>
      <c r="P28" s="120">
        <v>993</v>
      </c>
      <c r="Q28" s="121" t="s">
        <v>526</v>
      </c>
      <c r="R28" s="37">
        <f t="shared" si="5"/>
        <v>4382</v>
      </c>
      <c r="S28" s="120">
        <v>4373</v>
      </c>
      <c r="T28" s="120">
        <v>9</v>
      </c>
      <c r="U28" s="120">
        <v>1178</v>
      </c>
      <c r="V28" s="37">
        <f t="shared" si="0"/>
        <v>95</v>
      </c>
      <c r="W28" s="120">
        <v>77</v>
      </c>
      <c r="X28" s="120">
        <v>18</v>
      </c>
      <c r="Y28" s="37">
        <v>36</v>
      </c>
      <c r="Z28" s="37">
        <v>8</v>
      </c>
      <c r="AA28" s="37">
        <v>258</v>
      </c>
    </row>
    <row r="29" spans="1:27" ht="15" customHeight="1">
      <c r="A29" s="119"/>
      <c r="B29" s="110" t="s">
        <v>54</v>
      </c>
      <c r="C29" s="515">
        <f t="shared" si="6"/>
        <v>9740</v>
      </c>
      <c r="D29" s="37">
        <f t="shared" si="9"/>
        <v>259</v>
      </c>
      <c r="E29" s="120">
        <v>180</v>
      </c>
      <c r="F29" s="120">
        <v>79</v>
      </c>
      <c r="G29" s="37">
        <f t="shared" si="2"/>
        <v>706</v>
      </c>
      <c r="H29" s="120">
        <v>703</v>
      </c>
      <c r="I29" s="121">
        <v>3</v>
      </c>
      <c r="J29" s="120">
        <v>7</v>
      </c>
      <c r="K29" s="120">
        <v>1718</v>
      </c>
      <c r="L29" s="37">
        <f t="shared" si="3"/>
        <v>51</v>
      </c>
      <c r="M29" s="120">
        <v>14</v>
      </c>
      <c r="N29" s="120">
        <v>37</v>
      </c>
      <c r="O29" s="37">
        <f t="shared" si="4"/>
        <v>1008</v>
      </c>
      <c r="P29" s="120">
        <v>1008</v>
      </c>
      <c r="Q29" s="121" t="s">
        <v>526</v>
      </c>
      <c r="R29" s="37">
        <f t="shared" si="5"/>
        <v>4593</v>
      </c>
      <c r="S29" s="120">
        <v>4588</v>
      </c>
      <c r="T29" s="120">
        <v>5</v>
      </c>
      <c r="U29" s="120">
        <v>1068</v>
      </c>
      <c r="V29" s="37">
        <f t="shared" si="0"/>
        <v>93</v>
      </c>
      <c r="W29" s="120">
        <v>91</v>
      </c>
      <c r="X29" s="120">
        <v>2</v>
      </c>
      <c r="Y29" s="37">
        <v>29</v>
      </c>
      <c r="Z29" s="37">
        <v>5</v>
      </c>
      <c r="AA29" s="37">
        <v>203</v>
      </c>
    </row>
    <row r="30" spans="1:27" ht="15" customHeight="1">
      <c r="A30" s="119"/>
      <c r="B30" s="110" t="s">
        <v>55</v>
      </c>
      <c r="C30" s="515">
        <f t="shared" si="6"/>
        <v>8487</v>
      </c>
      <c r="D30" s="37">
        <f t="shared" si="9"/>
        <v>255</v>
      </c>
      <c r="E30" s="120">
        <v>171</v>
      </c>
      <c r="F30" s="120">
        <v>84</v>
      </c>
      <c r="G30" s="37">
        <f t="shared" si="2"/>
        <v>463</v>
      </c>
      <c r="H30" s="120">
        <v>461</v>
      </c>
      <c r="I30" s="120">
        <v>2</v>
      </c>
      <c r="J30" s="120">
        <v>3</v>
      </c>
      <c r="K30" s="120">
        <v>1692</v>
      </c>
      <c r="L30" s="37">
        <f t="shared" si="3"/>
        <v>29</v>
      </c>
      <c r="M30" s="120">
        <v>29</v>
      </c>
      <c r="N30" s="121" t="s">
        <v>526</v>
      </c>
      <c r="O30" s="37">
        <f t="shared" si="4"/>
        <v>878</v>
      </c>
      <c r="P30" s="120">
        <v>878</v>
      </c>
      <c r="Q30" s="121" t="s">
        <v>526</v>
      </c>
      <c r="R30" s="37">
        <f t="shared" si="5"/>
        <v>3882</v>
      </c>
      <c r="S30" s="120">
        <v>3876</v>
      </c>
      <c r="T30" s="120">
        <v>6</v>
      </c>
      <c r="U30" s="120">
        <v>966</v>
      </c>
      <c r="V30" s="37">
        <f t="shared" si="0"/>
        <v>64</v>
      </c>
      <c r="W30" s="120">
        <v>47</v>
      </c>
      <c r="X30" s="120">
        <v>17</v>
      </c>
      <c r="Y30" s="37">
        <v>43</v>
      </c>
      <c r="Z30" s="37">
        <v>1</v>
      </c>
      <c r="AA30" s="37">
        <v>211</v>
      </c>
    </row>
    <row r="31" spans="1:27" ht="15" customHeight="1">
      <c r="A31" s="123"/>
      <c r="B31" s="110" t="s">
        <v>56</v>
      </c>
      <c r="C31" s="515">
        <f t="shared" si="6"/>
        <v>3560</v>
      </c>
      <c r="D31" s="37">
        <f t="shared" si="9"/>
        <v>162</v>
      </c>
      <c r="E31" s="120">
        <v>85</v>
      </c>
      <c r="F31" s="120">
        <v>77</v>
      </c>
      <c r="G31" s="37">
        <f t="shared" si="2"/>
        <v>219</v>
      </c>
      <c r="H31" s="120">
        <v>208</v>
      </c>
      <c r="I31" s="120">
        <v>11</v>
      </c>
      <c r="J31" s="121" t="s">
        <v>526</v>
      </c>
      <c r="K31" s="120">
        <v>896</v>
      </c>
      <c r="L31" s="37">
        <f t="shared" si="3"/>
        <v>12</v>
      </c>
      <c r="M31" s="120">
        <v>12</v>
      </c>
      <c r="N31" s="121" t="s">
        <v>526</v>
      </c>
      <c r="O31" s="37">
        <f t="shared" si="4"/>
        <v>303</v>
      </c>
      <c r="P31" s="120">
        <v>303</v>
      </c>
      <c r="Q31" s="121" t="s">
        <v>526</v>
      </c>
      <c r="R31" s="37">
        <f t="shared" si="5"/>
        <v>1387</v>
      </c>
      <c r="S31" s="120">
        <v>1387</v>
      </c>
      <c r="T31" s="121" t="s">
        <v>526</v>
      </c>
      <c r="U31" s="120">
        <v>380</v>
      </c>
      <c r="V31" s="37">
        <f t="shared" si="0"/>
        <v>67</v>
      </c>
      <c r="W31" s="120">
        <v>56</v>
      </c>
      <c r="X31" s="120">
        <v>11</v>
      </c>
      <c r="Y31" s="37">
        <v>42</v>
      </c>
      <c r="Z31" s="37">
        <v>2</v>
      </c>
      <c r="AA31" s="37">
        <v>90</v>
      </c>
    </row>
    <row r="32" spans="1:27" ht="15" customHeight="1">
      <c r="A32" s="119"/>
      <c r="B32" s="110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1:47" ht="15" customHeight="1">
      <c r="A33" s="695" t="s">
        <v>57</v>
      </c>
      <c r="B33" s="696"/>
      <c r="C33" s="182">
        <v>55308</v>
      </c>
      <c r="D33" s="182">
        <v>2111</v>
      </c>
      <c r="E33" s="182">
        <v>1263</v>
      </c>
      <c r="F33" s="182">
        <f aca="true" t="shared" si="10" ref="F33:AA33">SUM(F34:F41)</f>
        <v>848</v>
      </c>
      <c r="G33" s="182">
        <f>SUM(G34:G41)</f>
        <v>4339</v>
      </c>
      <c r="H33" s="182">
        <f t="shared" si="10"/>
        <v>4224</v>
      </c>
      <c r="I33" s="182">
        <f t="shared" si="10"/>
        <v>115</v>
      </c>
      <c r="J33" s="182">
        <f t="shared" si="10"/>
        <v>24</v>
      </c>
      <c r="K33" s="182">
        <v>7897</v>
      </c>
      <c r="L33" s="182">
        <f>SUM(L34:L41)</f>
        <v>374</v>
      </c>
      <c r="M33" s="182">
        <f t="shared" si="10"/>
        <v>184</v>
      </c>
      <c r="N33" s="182">
        <f t="shared" si="10"/>
        <v>190</v>
      </c>
      <c r="O33" s="182">
        <f>SUM(O34:O41)</f>
        <v>5842</v>
      </c>
      <c r="P33" s="182">
        <f t="shared" si="10"/>
        <v>5840</v>
      </c>
      <c r="Q33" s="182">
        <f t="shared" si="10"/>
        <v>2</v>
      </c>
      <c r="R33" s="182">
        <f>SUM(R34:R41)</f>
        <v>25809</v>
      </c>
      <c r="S33" s="182">
        <f t="shared" si="10"/>
        <v>25760</v>
      </c>
      <c r="T33" s="182">
        <f t="shared" si="10"/>
        <v>49</v>
      </c>
      <c r="U33" s="182">
        <v>5716</v>
      </c>
      <c r="V33" s="182">
        <v>855</v>
      </c>
      <c r="W33" s="182">
        <v>658</v>
      </c>
      <c r="X33" s="182">
        <f t="shared" si="10"/>
        <v>197</v>
      </c>
      <c r="Y33" s="182">
        <v>491</v>
      </c>
      <c r="Z33" s="182">
        <f t="shared" si="10"/>
        <v>5</v>
      </c>
      <c r="AA33" s="182">
        <f t="shared" si="10"/>
        <v>1845</v>
      </c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</row>
    <row r="34" spans="1:27" ht="15" customHeight="1">
      <c r="A34" s="119"/>
      <c r="B34" s="110" t="s">
        <v>58</v>
      </c>
      <c r="C34" s="515">
        <f t="shared" si="6"/>
        <v>7074</v>
      </c>
      <c r="D34" s="37">
        <f t="shared" si="9"/>
        <v>174</v>
      </c>
      <c r="E34" s="120">
        <v>123</v>
      </c>
      <c r="F34" s="120">
        <v>51</v>
      </c>
      <c r="G34" s="37">
        <f t="shared" si="2"/>
        <v>502</v>
      </c>
      <c r="H34" s="120">
        <v>496</v>
      </c>
      <c r="I34" s="120">
        <v>6</v>
      </c>
      <c r="J34" s="121">
        <v>2</v>
      </c>
      <c r="K34" s="120">
        <v>1015</v>
      </c>
      <c r="L34" s="37">
        <f t="shared" si="3"/>
        <v>8</v>
      </c>
      <c r="M34" s="120">
        <v>8</v>
      </c>
      <c r="N34" s="121" t="s">
        <v>526</v>
      </c>
      <c r="O34" s="37">
        <f t="shared" si="4"/>
        <v>724</v>
      </c>
      <c r="P34" s="120">
        <v>724</v>
      </c>
      <c r="Q34" s="121" t="s">
        <v>526</v>
      </c>
      <c r="R34" s="37">
        <f t="shared" si="5"/>
        <v>3501</v>
      </c>
      <c r="S34" s="120">
        <v>3493</v>
      </c>
      <c r="T34" s="120">
        <v>8</v>
      </c>
      <c r="U34" s="120">
        <v>826</v>
      </c>
      <c r="V34" s="37">
        <f t="shared" si="0"/>
        <v>107</v>
      </c>
      <c r="W34" s="120">
        <v>60</v>
      </c>
      <c r="X34" s="120">
        <v>47</v>
      </c>
      <c r="Y34" s="37">
        <v>49</v>
      </c>
      <c r="Z34" s="79" t="s">
        <v>526</v>
      </c>
      <c r="AA34" s="37">
        <v>166</v>
      </c>
    </row>
    <row r="35" spans="1:27" ht="15" customHeight="1">
      <c r="A35" s="119"/>
      <c r="B35" s="110" t="s">
        <v>59</v>
      </c>
      <c r="C35" s="515">
        <f t="shared" si="6"/>
        <v>14245</v>
      </c>
      <c r="D35" s="37">
        <f t="shared" si="9"/>
        <v>508</v>
      </c>
      <c r="E35" s="120">
        <v>313</v>
      </c>
      <c r="F35" s="120">
        <v>195</v>
      </c>
      <c r="G35" s="37">
        <f t="shared" si="2"/>
        <v>961</v>
      </c>
      <c r="H35" s="120">
        <v>942</v>
      </c>
      <c r="I35" s="120">
        <v>19</v>
      </c>
      <c r="J35" s="120">
        <v>5</v>
      </c>
      <c r="K35" s="120">
        <v>2279</v>
      </c>
      <c r="L35" s="37">
        <f t="shared" si="3"/>
        <v>63</v>
      </c>
      <c r="M35" s="120">
        <v>46</v>
      </c>
      <c r="N35" s="120">
        <v>17</v>
      </c>
      <c r="O35" s="37">
        <f t="shared" si="4"/>
        <v>1452</v>
      </c>
      <c r="P35" s="120">
        <v>1452</v>
      </c>
      <c r="Q35" s="121" t="s">
        <v>526</v>
      </c>
      <c r="R35" s="37">
        <f t="shared" si="5"/>
        <v>6538</v>
      </c>
      <c r="S35" s="120">
        <v>6529</v>
      </c>
      <c r="T35" s="120">
        <v>9</v>
      </c>
      <c r="U35" s="120">
        <v>1709</v>
      </c>
      <c r="V35" s="37">
        <f t="shared" si="0"/>
        <v>160</v>
      </c>
      <c r="W35" s="120">
        <v>133</v>
      </c>
      <c r="X35" s="120">
        <v>27</v>
      </c>
      <c r="Y35" s="37">
        <v>136</v>
      </c>
      <c r="Z35" s="79">
        <v>1</v>
      </c>
      <c r="AA35" s="37">
        <v>433</v>
      </c>
    </row>
    <row r="36" spans="1:27" ht="15" customHeight="1">
      <c r="A36" s="119"/>
      <c r="B36" s="110" t="s">
        <v>60</v>
      </c>
      <c r="C36" s="515">
        <f t="shared" si="6"/>
        <v>27539</v>
      </c>
      <c r="D36" s="37">
        <f t="shared" si="9"/>
        <v>1259</v>
      </c>
      <c r="E36" s="120">
        <v>665</v>
      </c>
      <c r="F36" s="120">
        <v>594</v>
      </c>
      <c r="G36" s="37">
        <f t="shared" si="2"/>
        <v>2385</v>
      </c>
      <c r="H36" s="120">
        <v>2297</v>
      </c>
      <c r="I36" s="120">
        <v>88</v>
      </c>
      <c r="J36" s="120">
        <v>17</v>
      </c>
      <c r="K36" s="120">
        <v>3169</v>
      </c>
      <c r="L36" s="37">
        <f t="shared" si="3"/>
        <v>236</v>
      </c>
      <c r="M36" s="120">
        <v>66</v>
      </c>
      <c r="N36" s="120">
        <v>170</v>
      </c>
      <c r="O36" s="37">
        <f t="shared" si="4"/>
        <v>3066</v>
      </c>
      <c r="P36" s="120">
        <v>3065</v>
      </c>
      <c r="Q36" s="121">
        <v>1</v>
      </c>
      <c r="R36" s="37">
        <f t="shared" si="5"/>
        <v>13057</v>
      </c>
      <c r="S36" s="120">
        <v>13028</v>
      </c>
      <c r="T36" s="120">
        <v>29</v>
      </c>
      <c r="U36" s="120">
        <v>2656</v>
      </c>
      <c r="V36" s="37">
        <f t="shared" si="0"/>
        <v>483</v>
      </c>
      <c r="W36" s="120">
        <v>362</v>
      </c>
      <c r="X36" s="120">
        <v>121</v>
      </c>
      <c r="Y36" s="37">
        <v>152</v>
      </c>
      <c r="Z36" s="79">
        <v>4</v>
      </c>
      <c r="AA36" s="37">
        <v>1055</v>
      </c>
    </row>
    <row r="37" spans="1:27" ht="15" customHeight="1">
      <c r="A37" s="119"/>
      <c r="B37" s="110" t="s">
        <v>61</v>
      </c>
      <c r="C37" s="515">
        <f t="shared" si="6"/>
        <v>868</v>
      </c>
      <c r="D37" s="37">
        <f t="shared" si="9"/>
        <v>23</v>
      </c>
      <c r="E37" s="120">
        <v>19</v>
      </c>
      <c r="F37" s="120">
        <v>4</v>
      </c>
      <c r="G37" s="37">
        <f t="shared" si="2"/>
        <v>50</v>
      </c>
      <c r="H37" s="120">
        <v>49</v>
      </c>
      <c r="I37" s="121">
        <v>1</v>
      </c>
      <c r="J37" s="121" t="s">
        <v>526</v>
      </c>
      <c r="K37" s="120">
        <v>179</v>
      </c>
      <c r="L37" s="37">
        <f t="shared" si="3"/>
        <v>7</v>
      </c>
      <c r="M37" s="120">
        <v>7</v>
      </c>
      <c r="N37" s="121" t="s">
        <v>526</v>
      </c>
      <c r="O37" s="37">
        <f t="shared" si="4"/>
        <v>100</v>
      </c>
      <c r="P37" s="120">
        <v>100</v>
      </c>
      <c r="Q37" s="121" t="s">
        <v>526</v>
      </c>
      <c r="R37" s="37">
        <f t="shared" si="5"/>
        <v>392</v>
      </c>
      <c r="S37" s="120">
        <v>392</v>
      </c>
      <c r="T37" s="121" t="s">
        <v>526</v>
      </c>
      <c r="U37" s="120">
        <v>73</v>
      </c>
      <c r="V37" s="37">
        <f t="shared" si="0"/>
        <v>17</v>
      </c>
      <c r="W37" s="120">
        <v>17</v>
      </c>
      <c r="X37" s="121" t="s">
        <v>526</v>
      </c>
      <c r="Y37" s="37">
        <v>11</v>
      </c>
      <c r="Z37" s="79" t="s">
        <v>526</v>
      </c>
      <c r="AA37" s="37">
        <v>16</v>
      </c>
    </row>
    <row r="38" spans="1:27" ht="15" customHeight="1">
      <c r="A38" s="119"/>
      <c r="B38" s="110" t="s">
        <v>62</v>
      </c>
      <c r="C38" s="515">
        <f t="shared" si="6"/>
        <v>1172</v>
      </c>
      <c r="D38" s="37">
        <f t="shared" si="9"/>
        <v>34</v>
      </c>
      <c r="E38" s="120">
        <v>33</v>
      </c>
      <c r="F38" s="121">
        <v>1</v>
      </c>
      <c r="G38" s="37">
        <f t="shared" si="2"/>
        <v>106</v>
      </c>
      <c r="H38" s="120">
        <v>106</v>
      </c>
      <c r="I38" s="121" t="s">
        <v>526</v>
      </c>
      <c r="J38" s="121" t="s">
        <v>526</v>
      </c>
      <c r="K38" s="120">
        <v>220</v>
      </c>
      <c r="L38" s="37">
        <f t="shared" si="3"/>
        <v>14</v>
      </c>
      <c r="M38" s="120">
        <v>14</v>
      </c>
      <c r="N38" s="121" t="s">
        <v>526</v>
      </c>
      <c r="O38" s="37">
        <f t="shared" si="4"/>
        <v>115</v>
      </c>
      <c r="P38" s="120">
        <v>114</v>
      </c>
      <c r="Q38" s="121">
        <v>1</v>
      </c>
      <c r="R38" s="37">
        <f t="shared" si="5"/>
        <v>506</v>
      </c>
      <c r="S38" s="120">
        <v>503</v>
      </c>
      <c r="T38" s="120">
        <v>3</v>
      </c>
      <c r="U38" s="120">
        <v>84</v>
      </c>
      <c r="V38" s="37">
        <f t="shared" si="0"/>
        <v>22</v>
      </c>
      <c r="W38" s="120">
        <v>22</v>
      </c>
      <c r="X38" s="121" t="s">
        <v>526</v>
      </c>
      <c r="Y38" s="37">
        <v>33</v>
      </c>
      <c r="Z38" s="79" t="s">
        <v>526</v>
      </c>
      <c r="AA38" s="37">
        <v>38</v>
      </c>
    </row>
    <row r="39" spans="1:27" ht="15" customHeight="1">
      <c r="A39" s="119"/>
      <c r="B39" s="110" t="s">
        <v>63</v>
      </c>
      <c r="C39" s="515">
        <f t="shared" si="6"/>
        <v>2486</v>
      </c>
      <c r="D39" s="37">
        <f t="shared" si="9"/>
        <v>53</v>
      </c>
      <c r="E39" s="120">
        <v>50</v>
      </c>
      <c r="F39" s="120">
        <v>3</v>
      </c>
      <c r="G39" s="37">
        <f t="shared" si="2"/>
        <v>179</v>
      </c>
      <c r="H39" s="120">
        <v>178</v>
      </c>
      <c r="I39" s="120">
        <v>1</v>
      </c>
      <c r="J39" s="121" t="s">
        <v>526</v>
      </c>
      <c r="K39" s="120">
        <v>630</v>
      </c>
      <c r="L39" s="37">
        <f t="shared" si="3"/>
        <v>10</v>
      </c>
      <c r="M39" s="120">
        <v>10</v>
      </c>
      <c r="N39" s="121" t="s">
        <v>526</v>
      </c>
      <c r="O39" s="37">
        <f t="shared" si="4"/>
        <v>231</v>
      </c>
      <c r="P39" s="120">
        <v>231</v>
      </c>
      <c r="Q39" s="121" t="s">
        <v>526</v>
      </c>
      <c r="R39" s="37">
        <f t="shared" si="5"/>
        <v>1060</v>
      </c>
      <c r="S39" s="120">
        <v>1060</v>
      </c>
      <c r="T39" s="121" t="s">
        <v>526</v>
      </c>
      <c r="U39" s="120">
        <v>202</v>
      </c>
      <c r="V39" s="37">
        <f t="shared" si="0"/>
        <v>24</v>
      </c>
      <c r="W39" s="120">
        <v>22</v>
      </c>
      <c r="X39" s="120">
        <v>2</v>
      </c>
      <c r="Y39" s="37">
        <v>30</v>
      </c>
      <c r="Z39" s="79" t="s">
        <v>526</v>
      </c>
      <c r="AA39" s="37">
        <v>67</v>
      </c>
    </row>
    <row r="40" spans="1:27" ht="15" customHeight="1">
      <c r="A40" s="119"/>
      <c r="B40" s="110" t="s">
        <v>64</v>
      </c>
      <c r="C40" s="515">
        <f t="shared" si="6"/>
        <v>796</v>
      </c>
      <c r="D40" s="37">
        <f t="shared" si="9"/>
        <v>23</v>
      </c>
      <c r="E40" s="120">
        <v>23</v>
      </c>
      <c r="F40" s="121" t="s">
        <v>526</v>
      </c>
      <c r="G40" s="37">
        <f t="shared" si="2"/>
        <v>50</v>
      </c>
      <c r="H40" s="120">
        <v>50</v>
      </c>
      <c r="I40" s="121" t="s">
        <v>526</v>
      </c>
      <c r="J40" s="121" t="s">
        <v>526</v>
      </c>
      <c r="K40" s="120">
        <v>170</v>
      </c>
      <c r="L40" s="37">
        <f t="shared" si="3"/>
        <v>16</v>
      </c>
      <c r="M40" s="120">
        <v>16</v>
      </c>
      <c r="N40" s="121" t="s">
        <v>526</v>
      </c>
      <c r="O40" s="37">
        <f t="shared" si="4"/>
        <v>65</v>
      </c>
      <c r="P40" s="120">
        <v>65</v>
      </c>
      <c r="Q40" s="121" t="s">
        <v>526</v>
      </c>
      <c r="R40" s="37">
        <f t="shared" si="5"/>
        <v>337</v>
      </c>
      <c r="S40" s="120">
        <v>337</v>
      </c>
      <c r="T40" s="121" t="s">
        <v>526</v>
      </c>
      <c r="U40" s="120">
        <v>65</v>
      </c>
      <c r="V40" s="37">
        <f t="shared" si="0"/>
        <v>18</v>
      </c>
      <c r="W40" s="120">
        <v>18</v>
      </c>
      <c r="X40" s="121" t="s">
        <v>526</v>
      </c>
      <c r="Y40" s="37">
        <v>25</v>
      </c>
      <c r="Z40" s="79" t="s">
        <v>526</v>
      </c>
      <c r="AA40" s="37">
        <v>27</v>
      </c>
    </row>
    <row r="41" spans="1:27" ht="15" customHeight="1">
      <c r="A41" s="119"/>
      <c r="B41" s="110" t="s">
        <v>65</v>
      </c>
      <c r="C41" s="515">
        <f t="shared" si="6"/>
        <v>989</v>
      </c>
      <c r="D41" s="37">
        <f t="shared" si="9"/>
        <v>36</v>
      </c>
      <c r="E41" s="120">
        <v>36</v>
      </c>
      <c r="F41" s="121" t="s">
        <v>526</v>
      </c>
      <c r="G41" s="37">
        <f t="shared" si="2"/>
        <v>106</v>
      </c>
      <c r="H41" s="120">
        <v>106</v>
      </c>
      <c r="I41" s="121" t="s">
        <v>526</v>
      </c>
      <c r="J41" s="121" t="s">
        <v>526</v>
      </c>
      <c r="K41" s="120">
        <v>141</v>
      </c>
      <c r="L41" s="37">
        <f t="shared" si="3"/>
        <v>20</v>
      </c>
      <c r="M41" s="120">
        <v>17</v>
      </c>
      <c r="N41" s="121">
        <v>3</v>
      </c>
      <c r="O41" s="37">
        <f t="shared" si="4"/>
        <v>89</v>
      </c>
      <c r="P41" s="120">
        <v>89</v>
      </c>
      <c r="Q41" s="121" t="s">
        <v>526</v>
      </c>
      <c r="R41" s="37">
        <f t="shared" si="5"/>
        <v>418</v>
      </c>
      <c r="S41" s="120">
        <v>418</v>
      </c>
      <c r="T41" s="121" t="s">
        <v>526</v>
      </c>
      <c r="U41" s="120">
        <v>86</v>
      </c>
      <c r="V41" s="37">
        <f t="shared" si="0"/>
        <v>23</v>
      </c>
      <c r="W41" s="120">
        <v>23</v>
      </c>
      <c r="X41" s="121" t="s">
        <v>526</v>
      </c>
      <c r="Y41" s="37">
        <v>27</v>
      </c>
      <c r="Z41" s="79" t="s">
        <v>526</v>
      </c>
      <c r="AA41" s="37">
        <v>43</v>
      </c>
    </row>
    <row r="42" spans="1:27" ht="15" customHeight="1">
      <c r="A42" s="119"/>
      <c r="B42" s="110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1:29" ht="15" customHeight="1">
      <c r="A43" s="695" t="s">
        <v>66</v>
      </c>
      <c r="B43" s="696"/>
      <c r="C43" s="182">
        <v>55298</v>
      </c>
      <c r="D43" s="182">
        <v>1513</v>
      </c>
      <c r="E43" s="182">
        <v>998</v>
      </c>
      <c r="F43" s="182">
        <f>SUM(F44:F48)</f>
        <v>515</v>
      </c>
      <c r="G43" s="182">
        <f>SUM(G44:G48)</f>
        <v>3607</v>
      </c>
      <c r="H43" s="182">
        <f>SUM(H44:H48)</f>
        <v>3566</v>
      </c>
      <c r="I43" s="182">
        <f>SUM(I44:I48)</f>
        <v>41</v>
      </c>
      <c r="J43" s="182">
        <f>SUM(J44:J48)</f>
        <v>18</v>
      </c>
      <c r="K43" s="182">
        <v>9378</v>
      </c>
      <c r="L43" s="182">
        <f>SUM(L44:L48)</f>
        <v>101</v>
      </c>
      <c r="M43" s="182">
        <f>SUM(M44:M48)</f>
        <v>100</v>
      </c>
      <c r="N43" s="182">
        <f>SUM(N44:N48)</f>
        <v>1</v>
      </c>
      <c r="O43" s="182">
        <v>5671</v>
      </c>
      <c r="P43" s="182">
        <v>5671</v>
      </c>
      <c r="Q43" s="410" t="s">
        <v>531</v>
      </c>
      <c r="R43" s="182">
        <v>25763</v>
      </c>
      <c r="S43" s="182">
        <v>25696</v>
      </c>
      <c r="T43" s="182">
        <f>SUM(T44:T48)</f>
        <v>67</v>
      </c>
      <c r="U43" s="182">
        <v>6662</v>
      </c>
      <c r="V43" s="182">
        <v>542</v>
      </c>
      <c r="W43" s="182">
        <v>507</v>
      </c>
      <c r="X43" s="182">
        <f>SUM(X44:X48)</f>
        <v>35</v>
      </c>
      <c r="Y43" s="182">
        <v>285</v>
      </c>
      <c r="Z43" s="182">
        <f>SUM(Z44:Z48)</f>
        <v>11</v>
      </c>
      <c r="AA43" s="182">
        <f>SUM(AA44:AA48)</f>
        <v>1747</v>
      </c>
      <c r="AB43" s="122"/>
      <c r="AC43" s="122"/>
    </row>
    <row r="44" spans="1:27" ht="15" customHeight="1">
      <c r="A44" s="119"/>
      <c r="B44" s="110" t="s">
        <v>67</v>
      </c>
      <c r="C44" s="515">
        <f t="shared" si="6"/>
        <v>18713</v>
      </c>
      <c r="D44" s="37">
        <f t="shared" si="9"/>
        <v>532</v>
      </c>
      <c r="E44" s="120">
        <v>349</v>
      </c>
      <c r="F44" s="120">
        <v>183</v>
      </c>
      <c r="G44" s="37">
        <f t="shared" si="2"/>
        <v>1201</v>
      </c>
      <c r="H44" s="120">
        <v>1187</v>
      </c>
      <c r="I44" s="120">
        <v>14</v>
      </c>
      <c r="J44" s="120">
        <v>6</v>
      </c>
      <c r="K44" s="120">
        <v>3679</v>
      </c>
      <c r="L44" s="37">
        <f t="shared" si="3"/>
        <v>22</v>
      </c>
      <c r="M44" s="120">
        <v>22</v>
      </c>
      <c r="N44" s="121" t="s">
        <v>526</v>
      </c>
      <c r="O44" s="37">
        <f t="shared" si="4"/>
        <v>1762</v>
      </c>
      <c r="P44" s="120">
        <v>1762</v>
      </c>
      <c r="Q44" s="121" t="s">
        <v>526</v>
      </c>
      <c r="R44" s="37">
        <f t="shared" si="5"/>
        <v>8281</v>
      </c>
      <c r="S44" s="120">
        <v>8260</v>
      </c>
      <c r="T44" s="120">
        <v>21</v>
      </c>
      <c r="U44" s="120">
        <v>2341</v>
      </c>
      <c r="V44" s="37">
        <f t="shared" si="0"/>
        <v>224</v>
      </c>
      <c r="W44" s="120">
        <v>198</v>
      </c>
      <c r="X44" s="120">
        <v>26</v>
      </c>
      <c r="Y44" s="37">
        <v>125</v>
      </c>
      <c r="Z44" s="37">
        <v>4</v>
      </c>
      <c r="AA44" s="37">
        <v>536</v>
      </c>
    </row>
    <row r="45" spans="1:27" ht="15" customHeight="1">
      <c r="A45" s="119"/>
      <c r="B45" s="110" t="s">
        <v>68</v>
      </c>
      <c r="C45" s="515">
        <f t="shared" si="6"/>
        <v>7203</v>
      </c>
      <c r="D45" s="37">
        <f t="shared" si="9"/>
        <v>233</v>
      </c>
      <c r="E45" s="120">
        <v>127</v>
      </c>
      <c r="F45" s="120">
        <v>106</v>
      </c>
      <c r="G45" s="37">
        <f t="shared" si="2"/>
        <v>515</v>
      </c>
      <c r="H45" s="120">
        <v>504</v>
      </c>
      <c r="I45" s="120">
        <v>11</v>
      </c>
      <c r="J45" s="120">
        <v>2</v>
      </c>
      <c r="K45" s="120">
        <v>1417</v>
      </c>
      <c r="L45" s="37">
        <f t="shared" si="3"/>
        <v>11</v>
      </c>
      <c r="M45" s="120">
        <v>11</v>
      </c>
      <c r="N45" s="121" t="s">
        <v>526</v>
      </c>
      <c r="O45" s="37">
        <f t="shared" si="4"/>
        <v>681</v>
      </c>
      <c r="P45" s="120">
        <v>681</v>
      </c>
      <c r="Q45" s="121" t="s">
        <v>526</v>
      </c>
      <c r="R45" s="37">
        <f t="shared" si="5"/>
        <v>3269</v>
      </c>
      <c r="S45" s="120">
        <v>3259</v>
      </c>
      <c r="T45" s="120">
        <v>10</v>
      </c>
      <c r="U45" s="120">
        <v>732</v>
      </c>
      <c r="V45" s="37">
        <f t="shared" si="0"/>
        <v>94</v>
      </c>
      <c r="W45" s="120">
        <v>92</v>
      </c>
      <c r="X45" s="120">
        <v>2</v>
      </c>
      <c r="Y45" s="37">
        <v>15</v>
      </c>
      <c r="Z45" s="37">
        <v>2</v>
      </c>
      <c r="AA45" s="37">
        <v>232</v>
      </c>
    </row>
    <row r="46" spans="1:27" ht="15" customHeight="1">
      <c r="A46" s="119"/>
      <c r="B46" s="110" t="s">
        <v>69</v>
      </c>
      <c r="C46" s="515">
        <f t="shared" si="6"/>
        <v>7125</v>
      </c>
      <c r="D46" s="37">
        <f t="shared" si="9"/>
        <v>262</v>
      </c>
      <c r="E46" s="120">
        <v>188</v>
      </c>
      <c r="F46" s="120">
        <v>74</v>
      </c>
      <c r="G46" s="37">
        <f t="shared" si="2"/>
        <v>539</v>
      </c>
      <c r="H46" s="120">
        <v>532</v>
      </c>
      <c r="I46" s="120">
        <v>7</v>
      </c>
      <c r="J46" s="121" t="s">
        <v>526</v>
      </c>
      <c r="K46" s="120">
        <v>1143</v>
      </c>
      <c r="L46" s="37">
        <f t="shared" si="3"/>
        <v>19</v>
      </c>
      <c r="M46" s="120">
        <v>19</v>
      </c>
      <c r="N46" s="121" t="s">
        <v>526</v>
      </c>
      <c r="O46" s="37">
        <f t="shared" si="4"/>
        <v>783</v>
      </c>
      <c r="P46" s="120">
        <v>783</v>
      </c>
      <c r="Q46" s="121" t="s">
        <v>526</v>
      </c>
      <c r="R46" s="37">
        <f t="shared" si="5"/>
        <v>3258</v>
      </c>
      <c r="S46" s="120">
        <v>3247</v>
      </c>
      <c r="T46" s="120">
        <v>11</v>
      </c>
      <c r="U46" s="120">
        <v>845</v>
      </c>
      <c r="V46" s="37">
        <f t="shared" si="0"/>
        <v>51</v>
      </c>
      <c r="W46" s="120">
        <v>51</v>
      </c>
      <c r="X46" s="121" t="s">
        <v>526</v>
      </c>
      <c r="Y46" s="37">
        <v>26</v>
      </c>
      <c r="Z46" s="37">
        <v>1</v>
      </c>
      <c r="AA46" s="37">
        <v>198</v>
      </c>
    </row>
    <row r="47" spans="1:27" ht="15" customHeight="1">
      <c r="A47" s="119"/>
      <c r="B47" s="110" t="s">
        <v>70</v>
      </c>
      <c r="C47" s="515">
        <f t="shared" si="6"/>
        <v>7403</v>
      </c>
      <c r="D47" s="37">
        <f t="shared" si="9"/>
        <v>221</v>
      </c>
      <c r="E47" s="120">
        <v>136</v>
      </c>
      <c r="F47" s="120">
        <v>85</v>
      </c>
      <c r="G47" s="37">
        <f t="shared" si="2"/>
        <v>465</v>
      </c>
      <c r="H47" s="120">
        <v>456</v>
      </c>
      <c r="I47" s="120">
        <v>9</v>
      </c>
      <c r="J47" s="120">
        <v>5</v>
      </c>
      <c r="K47" s="120">
        <v>1339</v>
      </c>
      <c r="L47" s="37">
        <f t="shared" si="3"/>
        <v>33</v>
      </c>
      <c r="M47" s="120">
        <v>33</v>
      </c>
      <c r="N47" s="121" t="s">
        <v>526</v>
      </c>
      <c r="O47" s="37">
        <f t="shared" si="4"/>
        <v>739</v>
      </c>
      <c r="P47" s="120">
        <v>739</v>
      </c>
      <c r="Q47" s="121" t="s">
        <v>526</v>
      </c>
      <c r="R47" s="37">
        <f t="shared" si="5"/>
        <v>3396</v>
      </c>
      <c r="S47" s="120">
        <v>3391</v>
      </c>
      <c r="T47" s="120">
        <v>5</v>
      </c>
      <c r="U47" s="120">
        <v>853</v>
      </c>
      <c r="V47" s="37">
        <f t="shared" si="0"/>
        <v>76</v>
      </c>
      <c r="W47" s="120">
        <v>72</v>
      </c>
      <c r="X47" s="120">
        <v>4</v>
      </c>
      <c r="Y47" s="37">
        <v>51</v>
      </c>
      <c r="Z47" s="37">
        <v>2</v>
      </c>
      <c r="AA47" s="37">
        <v>223</v>
      </c>
    </row>
    <row r="48" spans="1:27" ht="15" customHeight="1">
      <c r="A48" s="119"/>
      <c r="B48" s="110" t="s">
        <v>71</v>
      </c>
      <c r="C48" s="515">
        <f t="shared" si="6"/>
        <v>14806</v>
      </c>
      <c r="D48" s="37">
        <f t="shared" si="9"/>
        <v>264</v>
      </c>
      <c r="E48" s="120">
        <v>197</v>
      </c>
      <c r="F48" s="120">
        <v>67</v>
      </c>
      <c r="G48" s="37">
        <f t="shared" si="2"/>
        <v>887</v>
      </c>
      <c r="H48" s="120">
        <v>887</v>
      </c>
      <c r="I48" s="121" t="s">
        <v>526</v>
      </c>
      <c r="J48" s="120">
        <v>5</v>
      </c>
      <c r="K48" s="120">
        <v>1780</v>
      </c>
      <c r="L48" s="37">
        <f t="shared" si="3"/>
        <v>16</v>
      </c>
      <c r="M48" s="120">
        <v>15</v>
      </c>
      <c r="N48" s="121">
        <v>1</v>
      </c>
      <c r="O48" s="37">
        <f t="shared" si="4"/>
        <v>1705</v>
      </c>
      <c r="P48" s="120">
        <v>1705</v>
      </c>
      <c r="Q48" s="121" t="s">
        <v>526</v>
      </c>
      <c r="R48" s="37">
        <f t="shared" si="5"/>
        <v>7554</v>
      </c>
      <c r="S48" s="120">
        <v>7534</v>
      </c>
      <c r="T48" s="120">
        <v>20</v>
      </c>
      <c r="U48" s="120">
        <v>1884</v>
      </c>
      <c r="V48" s="37">
        <f t="shared" si="0"/>
        <v>96</v>
      </c>
      <c r="W48" s="120">
        <v>93</v>
      </c>
      <c r="X48" s="120">
        <v>3</v>
      </c>
      <c r="Y48" s="37">
        <v>55</v>
      </c>
      <c r="Z48" s="37">
        <v>2</v>
      </c>
      <c r="AA48" s="37">
        <v>558</v>
      </c>
    </row>
    <row r="49" spans="1:27" ht="15" customHeight="1">
      <c r="A49" s="119"/>
      <c r="B49" s="110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1:57" ht="15" customHeight="1">
      <c r="A50" s="695" t="s">
        <v>72</v>
      </c>
      <c r="B50" s="696"/>
      <c r="C50" s="182">
        <v>29806</v>
      </c>
      <c r="D50" s="182">
        <f>SUM(D51:D54)</f>
        <v>1041</v>
      </c>
      <c r="E50" s="182">
        <f aca="true" t="shared" si="11" ref="E50:AA50">SUM(E51:E54)</f>
        <v>703</v>
      </c>
      <c r="F50" s="182">
        <f t="shared" si="11"/>
        <v>338</v>
      </c>
      <c r="G50" s="182">
        <f>SUM(G51:G54)</f>
        <v>2345</v>
      </c>
      <c r="H50" s="182">
        <f t="shared" si="11"/>
        <v>2324</v>
      </c>
      <c r="I50" s="182">
        <f t="shared" si="11"/>
        <v>21</v>
      </c>
      <c r="J50" s="182">
        <f t="shared" si="11"/>
        <v>10</v>
      </c>
      <c r="K50" s="182">
        <v>7485</v>
      </c>
      <c r="L50" s="182">
        <f>SUM(L51:L54)</f>
        <v>121</v>
      </c>
      <c r="M50" s="182">
        <f t="shared" si="11"/>
        <v>97</v>
      </c>
      <c r="N50" s="182">
        <f t="shared" si="11"/>
        <v>24</v>
      </c>
      <c r="O50" s="182">
        <v>2485</v>
      </c>
      <c r="P50" s="182">
        <v>2483</v>
      </c>
      <c r="Q50" s="182">
        <f t="shared" si="11"/>
        <v>2</v>
      </c>
      <c r="R50" s="182">
        <f>SUM(R51:R54)</f>
        <v>12223</v>
      </c>
      <c r="S50" s="182">
        <f t="shared" si="11"/>
        <v>12193</v>
      </c>
      <c r="T50" s="182">
        <f t="shared" si="11"/>
        <v>30</v>
      </c>
      <c r="U50" s="182">
        <v>2776</v>
      </c>
      <c r="V50" s="182">
        <v>292</v>
      </c>
      <c r="W50" s="182">
        <v>284</v>
      </c>
      <c r="X50" s="182">
        <f t="shared" si="11"/>
        <v>8</v>
      </c>
      <c r="Y50" s="182">
        <v>220</v>
      </c>
      <c r="Z50" s="182">
        <v>13</v>
      </c>
      <c r="AA50" s="182">
        <f t="shared" si="11"/>
        <v>795</v>
      </c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</row>
    <row r="51" spans="1:27" ht="15" customHeight="1">
      <c r="A51" s="123"/>
      <c r="B51" s="110" t="s">
        <v>73</v>
      </c>
      <c r="C51" s="515">
        <f t="shared" si="6"/>
        <v>7046</v>
      </c>
      <c r="D51" s="37">
        <f t="shared" si="9"/>
        <v>177</v>
      </c>
      <c r="E51" s="120">
        <v>115</v>
      </c>
      <c r="F51" s="120">
        <v>62</v>
      </c>
      <c r="G51" s="37">
        <f t="shared" si="2"/>
        <v>447</v>
      </c>
      <c r="H51" s="120">
        <v>444</v>
      </c>
      <c r="I51" s="120">
        <v>3</v>
      </c>
      <c r="J51" s="120">
        <v>1</v>
      </c>
      <c r="K51" s="120">
        <v>2080</v>
      </c>
      <c r="L51" s="37">
        <f t="shared" si="3"/>
        <v>44</v>
      </c>
      <c r="M51" s="120">
        <v>20</v>
      </c>
      <c r="N51" s="120">
        <v>24</v>
      </c>
      <c r="O51" s="37">
        <f t="shared" si="4"/>
        <v>560</v>
      </c>
      <c r="P51" s="120">
        <v>560</v>
      </c>
      <c r="Q51" s="121" t="s">
        <v>526</v>
      </c>
      <c r="R51" s="37">
        <f t="shared" si="5"/>
        <v>2862</v>
      </c>
      <c r="S51" s="120">
        <v>2851</v>
      </c>
      <c r="T51" s="120">
        <v>11</v>
      </c>
      <c r="U51" s="120">
        <v>611</v>
      </c>
      <c r="V51" s="37">
        <f t="shared" si="0"/>
        <v>83</v>
      </c>
      <c r="W51" s="120">
        <v>76</v>
      </c>
      <c r="X51" s="120">
        <v>7</v>
      </c>
      <c r="Y51" s="37">
        <v>36</v>
      </c>
      <c r="Z51" s="37">
        <v>4</v>
      </c>
      <c r="AA51" s="37">
        <v>141</v>
      </c>
    </row>
    <row r="52" spans="1:27" ht="15" customHeight="1">
      <c r="A52" s="123"/>
      <c r="B52" s="110" t="s">
        <v>74</v>
      </c>
      <c r="C52" s="515">
        <f t="shared" si="6"/>
        <v>5002</v>
      </c>
      <c r="D52" s="37">
        <f t="shared" si="9"/>
        <v>156</v>
      </c>
      <c r="E52" s="120">
        <v>113</v>
      </c>
      <c r="F52" s="120">
        <v>43</v>
      </c>
      <c r="G52" s="37">
        <f t="shared" si="2"/>
        <v>365</v>
      </c>
      <c r="H52" s="120">
        <v>362</v>
      </c>
      <c r="I52" s="120">
        <v>3</v>
      </c>
      <c r="J52" s="121" t="s">
        <v>526</v>
      </c>
      <c r="K52" s="120">
        <v>1238</v>
      </c>
      <c r="L52" s="37">
        <f t="shared" si="3"/>
        <v>16</v>
      </c>
      <c r="M52" s="120">
        <v>16</v>
      </c>
      <c r="N52" s="121" t="s">
        <v>526</v>
      </c>
      <c r="O52" s="37">
        <f t="shared" si="4"/>
        <v>392</v>
      </c>
      <c r="P52" s="120">
        <v>391</v>
      </c>
      <c r="Q52" s="120">
        <v>1</v>
      </c>
      <c r="R52" s="37">
        <f t="shared" si="5"/>
        <v>2107</v>
      </c>
      <c r="S52" s="120">
        <v>2101</v>
      </c>
      <c r="T52" s="120">
        <v>6</v>
      </c>
      <c r="U52" s="120">
        <v>548</v>
      </c>
      <c r="V52" s="37">
        <f t="shared" si="0"/>
        <v>28</v>
      </c>
      <c r="W52" s="120">
        <v>27</v>
      </c>
      <c r="X52" s="121">
        <v>1</v>
      </c>
      <c r="Y52" s="37">
        <v>19</v>
      </c>
      <c r="Z52" s="37">
        <v>1</v>
      </c>
      <c r="AA52" s="37">
        <v>132</v>
      </c>
    </row>
    <row r="53" spans="1:27" ht="15" customHeight="1">
      <c r="A53" s="123"/>
      <c r="B53" s="110" t="s">
        <v>75</v>
      </c>
      <c r="C53" s="515">
        <f t="shared" si="6"/>
        <v>11753</v>
      </c>
      <c r="D53" s="37">
        <f t="shared" si="9"/>
        <v>504</v>
      </c>
      <c r="E53" s="120">
        <v>332</v>
      </c>
      <c r="F53" s="120">
        <v>172</v>
      </c>
      <c r="G53" s="37">
        <f t="shared" si="2"/>
        <v>1092</v>
      </c>
      <c r="H53" s="120">
        <v>1077</v>
      </c>
      <c r="I53" s="120">
        <v>15</v>
      </c>
      <c r="J53" s="120">
        <v>8</v>
      </c>
      <c r="K53" s="120">
        <v>2837</v>
      </c>
      <c r="L53" s="37">
        <f t="shared" si="3"/>
        <v>48</v>
      </c>
      <c r="M53" s="120">
        <v>48</v>
      </c>
      <c r="N53" s="121" t="s">
        <v>526</v>
      </c>
      <c r="O53" s="37">
        <f t="shared" si="4"/>
        <v>997</v>
      </c>
      <c r="P53" s="120">
        <v>996</v>
      </c>
      <c r="Q53" s="120">
        <v>1</v>
      </c>
      <c r="R53" s="37">
        <f t="shared" si="5"/>
        <v>4617</v>
      </c>
      <c r="S53" s="120">
        <v>4608</v>
      </c>
      <c r="T53" s="120">
        <v>9</v>
      </c>
      <c r="U53" s="120">
        <v>1060</v>
      </c>
      <c r="V53" s="37">
        <f t="shared" si="0"/>
        <v>132</v>
      </c>
      <c r="W53" s="120">
        <v>132</v>
      </c>
      <c r="X53" s="121" t="s">
        <v>526</v>
      </c>
      <c r="Y53" s="37">
        <v>100</v>
      </c>
      <c r="Z53" s="37">
        <v>6</v>
      </c>
      <c r="AA53" s="37">
        <v>352</v>
      </c>
    </row>
    <row r="54" spans="1:27" ht="15" customHeight="1">
      <c r="A54" s="123"/>
      <c r="B54" s="110" t="s">
        <v>76</v>
      </c>
      <c r="C54" s="515">
        <f t="shared" si="6"/>
        <v>5979</v>
      </c>
      <c r="D54" s="37">
        <f t="shared" si="9"/>
        <v>204</v>
      </c>
      <c r="E54" s="120">
        <v>143</v>
      </c>
      <c r="F54" s="120">
        <v>61</v>
      </c>
      <c r="G54" s="37">
        <f t="shared" si="2"/>
        <v>441</v>
      </c>
      <c r="H54" s="120">
        <v>441</v>
      </c>
      <c r="I54" s="121" t="s">
        <v>526</v>
      </c>
      <c r="J54" s="120">
        <v>1</v>
      </c>
      <c r="K54" s="120">
        <v>1314</v>
      </c>
      <c r="L54" s="37">
        <f t="shared" si="3"/>
        <v>13</v>
      </c>
      <c r="M54" s="120">
        <v>13</v>
      </c>
      <c r="N54" s="121" t="s">
        <v>526</v>
      </c>
      <c r="O54" s="37">
        <f t="shared" si="4"/>
        <v>535</v>
      </c>
      <c r="P54" s="120">
        <v>535</v>
      </c>
      <c r="Q54" s="121" t="s">
        <v>526</v>
      </c>
      <c r="R54" s="37">
        <f t="shared" si="5"/>
        <v>2637</v>
      </c>
      <c r="S54" s="120">
        <v>2633</v>
      </c>
      <c r="T54" s="120">
        <v>4</v>
      </c>
      <c r="U54" s="120">
        <v>556</v>
      </c>
      <c r="V54" s="37">
        <f t="shared" si="0"/>
        <v>48</v>
      </c>
      <c r="W54" s="120">
        <v>48</v>
      </c>
      <c r="X54" s="121" t="s">
        <v>526</v>
      </c>
      <c r="Y54" s="37">
        <v>59</v>
      </c>
      <c r="Z54" s="37">
        <v>1</v>
      </c>
      <c r="AA54" s="37">
        <v>170</v>
      </c>
    </row>
    <row r="55" spans="1:27" ht="15" customHeight="1">
      <c r="A55" s="123"/>
      <c r="B55" s="110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1:63" ht="15" customHeight="1">
      <c r="A56" s="695" t="s">
        <v>77</v>
      </c>
      <c r="B56" s="696"/>
      <c r="C56" s="182">
        <v>23853</v>
      </c>
      <c r="D56" s="182">
        <v>821</v>
      </c>
      <c r="E56" s="182">
        <v>437</v>
      </c>
      <c r="F56" s="182">
        <f aca="true" t="shared" si="12" ref="F56:AA56">SUM(F57:F62)</f>
        <v>384</v>
      </c>
      <c r="G56" s="182">
        <f>SUM(G57:G62)</f>
        <v>1592</v>
      </c>
      <c r="H56" s="182">
        <f t="shared" si="12"/>
        <v>1575</v>
      </c>
      <c r="I56" s="182">
        <f t="shared" si="12"/>
        <v>17</v>
      </c>
      <c r="J56" s="182">
        <f t="shared" si="12"/>
        <v>6</v>
      </c>
      <c r="K56" s="182">
        <v>6409</v>
      </c>
      <c r="L56" s="182">
        <f>SUM(L57:L62)</f>
        <v>93</v>
      </c>
      <c r="M56" s="182">
        <f t="shared" si="12"/>
        <v>76</v>
      </c>
      <c r="N56" s="182">
        <f t="shared" si="12"/>
        <v>17</v>
      </c>
      <c r="O56" s="182">
        <f>SUM(O57:O62)</f>
        <v>1868</v>
      </c>
      <c r="P56" s="182">
        <f t="shared" si="12"/>
        <v>1865</v>
      </c>
      <c r="Q56" s="182">
        <f t="shared" si="12"/>
        <v>3</v>
      </c>
      <c r="R56" s="182">
        <v>9447</v>
      </c>
      <c r="S56" s="182">
        <v>9424</v>
      </c>
      <c r="T56" s="182">
        <f t="shared" si="12"/>
        <v>23</v>
      </c>
      <c r="U56" s="182">
        <v>2662</v>
      </c>
      <c r="V56" s="182">
        <f>SUM(V57:V62)</f>
        <v>181</v>
      </c>
      <c r="W56" s="182">
        <f t="shared" si="12"/>
        <v>165</v>
      </c>
      <c r="X56" s="182">
        <f t="shared" si="12"/>
        <v>16</v>
      </c>
      <c r="Y56" s="182">
        <v>97</v>
      </c>
      <c r="Z56" s="182">
        <f t="shared" si="12"/>
        <v>10</v>
      </c>
      <c r="AA56" s="182">
        <f t="shared" si="12"/>
        <v>667</v>
      </c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</row>
    <row r="57" spans="1:27" ht="15" customHeight="1">
      <c r="A57" s="119"/>
      <c r="B57" s="110" t="s">
        <v>78</v>
      </c>
      <c r="C57" s="515">
        <f t="shared" si="6"/>
        <v>3816</v>
      </c>
      <c r="D57" s="37">
        <f t="shared" si="9"/>
        <v>110</v>
      </c>
      <c r="E57" s="120">
        <v>72</v>
      </c>
      <c r="F57" s="120">
        <v>38</v>
      </c>
      <c r="G57" s="37">
        <f t="shared" si="2"/>
        <v>269</v>
      </c>
      <c r="H57" s="120">
        <v>269</v>
      </c>
      <c r="I57" s="121" t="s">
        <v>526</v>
      </c>
      <c r="J57" s="121" t="s">
        <v>526</v>
      </c>
      <c r="K57" s="120">
        <v>1009</v>
      </c>
      <c r="L57" s="37">
        <f t="shared" si="3"/>
        <v>14</v>
      </c>
      <c r="M57" s="120">
        <v>14</v>
      </c>
      <c r="N57" s="121" t="s">
        <v>526</v>
      </c>
      <c r="O57" s="37">
        <f t="shared" si="4"/>
        <v>315</v>
      </c>
      <c r="P57" s="120">
        <v>315</v>
      </c>
      <c r="Q57" s="121" t="s">
        <v>526</v>
      </c>
      <c r="R57" s="37">
        <f t="shared" si="5"/>
        <v>1507</v>
      </c>
      <c r="S57" s="120">
        <v>1503</v>
      </c>
      <c r="T57" s="120">
        <v>4</v>
      </c>
      <c r="U57" s="120">
        <v>447</v>
      </c>
      <c r="V57" s="37">
        <f t="shared" si="0"/>
        <v>30</v>
      </c>
      <c r="W57" s="120">
        <v>30</v>
      </c>
      <c r="X57" s="121" t="s">
        <v>526</v>
      </c>
      <c r="Y57" s="37">
        <v>7</v>
      </c>
      <c r="Z57" s="37">
        <v>1</v>
      </c>
      <c r="AA57" s="37">
        <v>107</v>
      </c>
    </row>
    <row r="58" spans="1:27" ht="15" customHeight="1">
      <c r="A58" s="119"/>
      <c r="B58" s="110" t="s">
        <v>79</v>
      </c>
      <c r="C58" s="515">
        <f t="shared" si="6"/>
        <v>3719</v>
      </c>
      <c r="D58" s="37">
        <f t="shared" si="9"/>
        <v>220</v>
      </c>
      <c r="E58" s="120">
        <v>52</v>
      </c>
      <c r="F58" s="120">
        <v>168</v>
      </c>
      <c r="G58" s="37">
        <f t="shared" si="2"/>
        <v>279</v>
      </c>
      <c r="H58" s="120">
        <v>267</v>
      </c>
      <c r="I58" s="120">
        <v>12</v>
      </c>
      <c r="J58" s="120">
        <v>6</v>
      </c>
      <c r="K58" s="120">
        <v>861</v>
      </c>
      <c r="L58" s="37">
        <f t="shared" si="3"/>
        <v>9</v>
      </c>
      <c r="M58" s="120">
        <v>9</v>
      </c>
      <c r="N58" s="121" t="s">
        <v>526</v>
      </c>
      <c r="O58" s="37">
        <f t="shared" si="4"/>
        <v>263</v>
      </c>
      <c r="P58" s="120">
        <v>262</v>
      </c>
      <c r="Q58" s="120">
        <v>1</v>
      </c>
      <c r="R58" s="37">
        <f t="shared" si="5"/>
        <v>1565</v>
      </c>
      <c r="S58" s="120">
        <v>1561</v>
      </c>
      <c r="T58" s="120">
        <v>4</v>
      </c>
      <c r="U58" s="120">
        <v>391</v>
      </c>
      <c r="V58" s="37">
        <f t="shared" si="0"/>
        <v>28</v>
      </c>
      <c r="W58" s="120">
        <v>18</v>
      </c>
      <c r="X58" s="120">
        <v>10</v>
      </c>
      <c r="Y58" s="37">
        <v>10</v>
      </c>
      <c r="Z58" s="37">
        <v>2</v>
      </c>
      <c r="AA58" s="37">
        <v>85</v>
      </c>
    </row>
    <row r="59" spans="1:27" ht="15" customHeight="1">
      <c r="A59" s="119"/>
      <c r="B59" s="110" t="s">
        <v>80</v>
      </c>
      <c r="C59" s="515">
        <f t="shared" si="6"/>
        <v>5341</v>
      </c>
      <c r="D59" s="37">
        <f t="shared" si="9"/>
        <v>218</v>
      </c>
      <c r="E59" s="120">
        <v>140</v>
      </c>
      <c r="F59" s="120">
        <v>78</v>
      </c>
      <c r="G59" s="37">
        <f t="shared" si="2"/>
        <v>369</v>
      </c>
      <c r="H59" s="120">
        <v>368</v>
      </c>
      <c r="I59" s="120">
        <v>1</v>
      </c>
      <c r="J59" s="121" t="s">
        <v>526</v>
      </c>
      <c r="K59" s="120">
        <v>1539</v>
      </c>
      <c r="L59" s="37">
        <f t="shared" si="3"/>
        <v>17</v>
      </c>
      <c r="M59" s="120">
        <v>16</v>
      </c>
      <c r="N59" s="120">
        <v>1</v>
      </c>
      <c r="O59" s="37">
        <f t="shared" si="4"/>
        <v>459</v>
      </c>
      <c r="P59" s="120">
        <v>458</v>
      </c>
      <c r="Q59" s="120">
        <v>1</v>
      </c>
      <c r="R59" s="37">
        <f t="shared" si="5"/>
        <v>1924</v>
      </c>
      <c r="S59" s="120">
        <v>1917</v>
      </c>
      <c r="T59" s="120">
        <v>7</v>
      </c>
      <c r="U59" s="120">
        <v>580</v>
      </c>
      <c r="V59" s="37">
        <f t="shared" si="0"/>
        <v>41</v>
      </c>
      <c r="W59" s="120">
        <v>39</v>
      </c>
      <c r="X59" s="120">
        <v>2</v>
      </c>
      <c r="Y59" s="37">
        <v>34</v>
      </c>
      <c r="Z59" s="37">
        <v>1</v>
      </c>
      <c r="AA59" s="37">
        <v>159</v>
      </c>
    </row>
    <row r="60" spans="1:27" ht="15" customHeight="1">
      <c r="A60" s="119"/>
      <c r="B60" s="110" t="s">
        <v>81</v>
      </c>
      <c r="C60" s="515">
        <f t="shared" si="6"/>
        <v>5371</v>
      </c>
      <c r="D60" s="37">
        <f t="shared" si="9"/>
        <v>124</v>
      </c>
      <c r="E60" s="120">
        <v>72</v>
      </c>
      <c r="F60" s="120">
        <v>52</v>
      </c>
      <c r="G60" s="37">
        <f t="shared" si="2"/>
        <v>297</v>
      </c>
      <c r="H60" s="120">
        <v>297</v>
      </c>
      <c r="I60" s="121" t="s">
        <v>526</v>
      </c>
      <c r="J60" s="121" t="s">
        <v>526</v>
      </c>
      <c r="K60" s="120">
        <v>1374</v>
      </c>
      <c r="L60" s="37">
        <f t="shared" si="3"/>
        <v>13</v>
      </c>
      <c r="M60" s="120">
        <v>13</v>
      </c>
      <c r="N60" s="121" t="s">
        <v>526</v>
      </c>
      <c r="O60" s="37">
        <f t="shared" si="4"/>
        <v>402</v>
      </c>
      <c r="P60" s="120">
        <v>401</v>
      </c>
      <c r="Q60" s="120">
        <v>1</v>
      </c>
      <c r="R60" s="37">
        <f t="shared" si="5"/>
        <v>2356</v>
      </c>
      <c r="S60" s="120">
        <v>2351</v>
      </c>
      <c r="T60" s="120">
        <v>5</v>
      </c>
      <c r="U60" s="120">
        <v>611</v>
      </c>
      <c r="V60" s="37">
        <f t="shared" si="0"/>
        <v>23</v>
      </c>
      <c r="W60" s="120">
        <v>23</v>
      </c>
      <c r="X60" s="121" t="s">
        <v>526</v>
      </c>
      <c r="Y60" s="37">
        <v>26</v>
      </c>
      <c r="Z60" s="37">
        <v>2</v>
      </c>
      <c r="AA60" s="37">
        <v>143</v>
      </c>
    </row>
    <row r="61" spans="1:27" ht="15" customHeight="1">
      <c r="A61" s="119"/>
      <c r="B61" s="110" t="s">
        <v>82</v>
      </c>
      <c r="C61" s="515">
        <f t="shared" si="6"/>
        <v>2390</v>
      </c>
      <c r="D61" s="37">
        <f t="shared" si="9"/>
        <v>59</v>
      </c>
      <c r="E61" s="120">
        <v>51</v>
      </c>
      <c r="F61" s="120">
        <v>8</v>
      </c>
      <c r="G61" s="37">
        <f t="shared" si="2"/>
        <v>170</v>
      </c>
      <c r="H61" s="120">
        <v>169</v>
      </c>
      <c r="I61" s="120">
        <v>1</v>
      </c>
      <c r="J61" s="121" t="s">
        <v>526</v>
      </c>
      <c r="K61" s="120">
        <v>879</v>
      </c>
      <c r="L61" s="37">
        <f t="shared" si="3"/>
        <v>30</v>
      </c>
      <c r="M61" s="120">
        <v>14</v>
      </c>
      <c r="N61" s="120">
        <v>16</v>
      </c>
      <c r="O61" s="37">
        <f t="shared" si="4"/>
        <v>164</v>
      </c>
      <c r="P61" s="120">
        <v>164</v>
      </c>
      <c r="Q61" s="121" t="s">
        <v>526</v>
      </c>
      <c r="R61" s="37">
        <f t="shared" si="5"/>
        <v>712</v>
      </c>
      <c r="S61" s="120">
        <v>712</v>
      </c>
      <c r="T61" s="121" t="s">
        <v>526</v>
      </c>
      <c r="U61" s="120">
        <v>259</v>
      </c>
      <c r="V61" s="37">
        <f t="shared" si="0"/>
        <v>29</v>
      </c>
      <c r="W61" s="120">
        <v>27</v>
      </c>
      <c r="X61" s="121">
        <v>2</v>
      </c>
      <c r="Y61" s="37">
        <v>7</v>
      </c>
      <c r="Z61" s="121">
        <v>2</v>
      </c>
      <c r="AA61" s="37">
        <v>79</v>
      </c>
    </row>
    <row r="62" spans="1:27" ht="15" customHeight="1">
      <c r="A62" s="119"/>
      <c r="B62" s="110" t="s">
        <v>83</v>
      </c>
      <c r="C62" s="515">
        <f t="shared" si="6"/>
        <v>3203</v>
      </c>
      <c r="D62" s="37">
        <f t="shared" si="9"/>
        <v>88</v>
      </c>
      <c r="E62" s="120">
        <v>48</v>
      </c>
      <c r="F62" s="120">
        <v>40</v>
      </c>
      <c r="G62" s="37">
        <f t="shared" si="2"/>
        <v>208</v>
      </c>
      <c r="H62" s="120">
        <v>205</v>
      </c>
      <c r="I62" s="120">
        <v>3</v>
      </c>
      <c r="J62" s="121" t="s">
        <v>526</v>
      </c>
      <c r="K62" s="120">
        <v>742</v>
      </c>
      <c r="L62" s="37">
        <f t="shared" si="3"/>
        <v>10</v>
      </c>
      <c r="M62" s="120">
        <v>10</v>
      </c>
      <c r="N62" s="121" t="s">
        <v>526</v>
      </c>
      <c r="O62" s="37">
        <f t="shared" si="4"/>
        <v>265</v>
      </c>
      <c r="P62" s="120">
        <v>265</v>
      </c>
      <c r="Q62" s="121" t="s">
        <v>526</v>
      </c>
      <c r="R62" s="37">
        <f t="shared" si="5"/>
        <v>1382</v>
      </c>
      <c r="S62" s="120">
        <v>1379</v>
      </c>
      <c r="T62" s="120">
        <v>3</v>
      </c>
      <c r="U62" s="120">
        <v>373</v>
      </c>
      <c r="V62" s="37">
        <f t="shared" si="0"/>
        <v>30</v>
      </c>
      <c r="W62" s="120">
        <v>28</v>
      </c>
      <c r="X62" s="120">
        <v>2</v>
      </c>
      <c r="Y62" s="37">
        <v>9</v>
      </c>
      <c r="Z62" s="37">
        <v>2</v>
      </c>
      <c r="AA62" s="37">
        <v>94</v>
      </c>
    </row>
    <row r="63" spans="1:27" ht="15" customHeight="1">
      <c r="A63" s="119"/>
      <c r="B63" s="110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1:29" ht="15" customHeight="1">
      <c r="A64" s="695" t="s">
        <v>84</v>
      </c>
      <c r="B64" s="696"/>
      <c r="C64" s="182">
        <v>23433</v>
      </c>
      <c r="D64" s="182">
        <f>SUM(D65:D68)</f>
        <v>875</v>
      </c>
      <c r="E64" s="182">
        <f aca="true" t="shared" si="13" ref="E64:AA64">SUM(E65:E68)</f>
        <v>656</v>
      </c>
      <c r="F64" s="182">
        <f t="shared" si="13"/>
        <v>219</v>
      </c>
      <c r="G64" s="182">
        <f>SUM(G65:G68)</f>
        <v>2128</v>
      </c>
      <c r="H64" s="182">
        <f t="shared" si="13"/>
        <v>2099</v>
      </c>
      <c r="I64" s="182">
        <f t="shared" si="13"/>
        <v>29</v>
      </c>
      <c r="J64" s="182">
        <f t="shared" si="13"/>
        <v>7</v>
      </c>
      <c r="K64" s="182">
        <v>6381</v>
      </c>
      <c r="L64" s="182">
        <f>SUM(L65:L68)</f>
        <v>154</v>
      </c>
      <c r="M64" s="182">
        <f t="shared" si="13"/>
        <v>117</v>
      </c>
      <c r="N64" s="182">
        <f t="shared" si="13"/>
        <v>37</v>
      </c>
      <c r="O64" s="182">
        <f>SUM(O65:O68)</f>
        <v>1622</v>
      </c>
      <c r="P64" s="182">
        <f t="shared" si="13"/>
        <v>1617</v>
      </c>
      <c r="Q64" s="182">
        <f t="shared" si="13"/>
        <v>5</v>
      </c>
      <c r="R64" s="182">
        <f>SUM(R65:R68)</f>
        <v>9128</v>
      </c>
      <c r="S64" s="182">
        <f t="shared" si="13"/>
        <v>9088</v>
      </c>
      <c r="T64" s="182">
        <f t="shared" si="13"/>
        <v>40</v>
      </c>
      <c r="U64" s="182">
        <v>2036</v>
      </c>
      <c r="V64" s="182">
        <f>SUM(V65:V68)</f>
        <v>365</v>
      </c>
      <c r="W64" s="182">
        <f t="shared" si="13"/>
        <v>325</v>
      </c>
      <c r="X64" s="182">
        <f t="shared" si="13"/>
        <v>40</v>
      </c>
      <c r="Y64" s="182">
        <v>245</v>
      </c>
      <c r="Z64" s="182">
        <f t="shared" si="13"/>
        <v>2</v>
      </c>
      <c r="AA64" s="182">
        <f t="shared" si="13"/>
        <v>490</v>
      </c>
      <c r="AB64" s="93"/>
      <c r="AC64" s="122"/>
    </row>
    <row r="65" spans="1:27" ht="15" customHeight="1">
      <c r="A65" s="119"/>
      <c r="B65" s="110" t="s">
        <v>85</v>
      </c>
      <c r="C65" s="515">
        <f t="shared" si="6"/>
        <v>7422</v>
      </c>
      <c r="D65" s="37">
        <f t="shared" si="9"/>
        <v>270</v>
      </c>
      <c r="E65" s="120">
        <v>199</v>
      </c>
      <c r="F65" s="120">
        <v>71</v>
      </c>
      <c r="G65" s="37">
        <f t="shared" si="2"/>
        <v>742</v>
      </c>
      <c r="H65" s="120">
        <v>728</v>
      </c>
      <c r="I65" s="120">
        <v>14</v>
      </c>
      <c r="J65" s="120">
        <v>2</v>
      </c>
      <c r="K65" s="120">
        <v>1898</v>
      </c>
      <c r="L65" s="37">
        <f t="shared" si="3"/>
        <v>68</v>
      </c>
      <c r="M65" s="120">
        <v>45</v>
      </c>
      <c r="N65" s="120">
        <v>23</v>
      </c>
      <c r="O65" s="37">
        <f t="shared" si="4"/>
        <v>539</v>
      </c>
      <c r="P65" s="120">
        <v>538</v>
      </c>
      <c r="Q65" s="121">
        <v>1</v>
      </c>
      <c r="R65" s="37">
        <f t="shared" si="5"/>
        <v>2957</v>
      </c>
      <c r="S65" s="120">
        <v>2941</v>
      </c>
      <c r="T65" s="120">
        <v>16</v>
      </c>
      <c r="U65" s="120">
        <v>621</v>
      </c>
      <c r="V65" s="37">
        <f t="shared" si="0"/>
        <v>114</v>
      </c>
      <c r="W65" s="120">
        <v>97</v>
      </c>
      <c r="X65" s="120">
        <v>17</v>
      </c>
      <c r="Y65" s="37">
        <v>78</v>
      </c>
      <c r="Z65" s="79" t="s">
        <v>526</v>
      </c>
      <c r="AA65" s="37">
        <v>133</v>
      </c>
    </row>
    <row r="66" spans="1:27" ht="15" customHeight="1">
      <c r="A66" s="119"/>
      <c r="B66" s="110" t="s">
        <v>86</v>
      </c>
      <c r="C66" s="515">
        <f t="shared" si="6"/>
        <v>5624</v>
      </c>
      <c r="D66" s="37">
        <f t="shared" si="9"/>
        <v>182</v>
      </c>
      <c r="E66" s="120">
        <v>142</v>
      </c>
      <c r="F66" s="120">
        <v>40</v>
      </c>
      <c r="G66" s="37">
        <f t="shared" si="2"/>
        <v>386</v>
      </c>
      <c r="H66" s="120">
        <v>382</v>
      </c>
      <c r="I66" s="120">
        <v>4</v>
      </c>
      <c r="J66" s="121">
        <v>2</v>
      </c>
      <c r="K66" s="121">
        <v>1753</v>
      </c>
      <c r="L66" s="37">
        <f t="shared" si="3"/>
        <v>47</v>
      </c>
      <c r="M66" s="120">
        <v>33</v>
      </c>
      <c r="N66" s="120">
        <v>14</v>
      </c>
      <c r="O66" s="37">
        <f t="shared" si="4"/>
        <v>338</v>
      </c>
      <c r="P66" s="120">
        <v>337</v>
      </c>
      <c r="Q66" s="120">
        <v>1</v>
      </c>
      <c r="R66" s="37">
        <f t="shared" si="5"/>
        <v>2229</v>
      </c>
      <c r="S66" s="120">
        <v>2224</v>
      </c>
      <c r="T66" s="120">
        <v>5</v>
      </c>
      <c r="U66" s="120">
        <v>460</v>
      </c>
      <c r="V66" s="37">
        <f t="shared" si="0"/>
        <v>82</v>
      </c>
      <c r="W66" s="120">
        <v>72</v>
      </c>
      <c r="X66" s="120">
        <v>10</v>
      </c>
      <c r="Y66" s="37">
        <v>38</v>
      </c>
      <c r="Z66" s="37">
        <v>2</v>
      </c>
      <c r="AA66" s="37">
        <v>105</v>
      </c>
    </row>
    <row r="67" spans="1:27" ht="15" customHeight="1">
      <c r="A67" s="119"/>
      <c r="B67" s="110" t="s">
        <v>87</v>
      </c>
      <c r="C67" s="515">
        <f t="shared" si="6"/>
        <v>6891</v>
      </c>
      <c r="D67" s="37">
        <f t="shared" si="9"/>
        <v>260</v>
      </c>
      <c r="E67" s="120">
        <v>198</v>
      </c>
      <c r="F67" s="120">
        <v>62</v>
      </c>
      <c r="G67" s="37">
        <f t="shared" si="2"/>
        <v>596</v>
      </c>
      <c r="H67" s="120">
        <v>592</v>
      </c>
      <c r="I67" s="120">
        <v>4</v>
      </c>
      <c r="J67" s="121" t="s">
        <v>526</v>
      </c>
      <c r="K67" s="120">
        <v>1727</v>
      </c>
      <c r="L67" s="37">
        <f t="shared" si="3"/>
        <v>20</v>
      </c>
      <c r="M67" s="120">
        <v>20</v>
      </c>
      <c r="N67" s="121" t="s">
        <v>526</v>
      </c>
      <c r="O67" s="37">
        <f t="shared" si="4"/>
        <v>516</v>
      </c>
      <c r="P67" s="120">
        <v>513</v>
      </c>
      <c r="Q67" s="120">
        <v>3</v>
      </c>
      <c r="R67" s="37">
        <f t="shared" si="5"/>
        <v>2704</v>
      </c>
      <c r="S67" s="120">
        <v>2688</v>
      </c>
      <c r="T67" s="120">
        <v>16</v>
      </c>
      <c r="U67" s="120">
        <v>715</v>
      </c>
      <c r="V67" s="37">
        <f t="shared" si="0"/>
        <v>121</v>
      </c>
      <c r="W67" s="120">
        <v>108</v>
      </c>
      <c r="X67" s="120">
        <v>13</v>
      </c>
      <c r="Y67" s="37">
        <v>61</v>
      </c>
      <c r="Z67" s="79" t="s">
        <v>526</v>
      </c>
      <c r="AA67" s="37">
        <v>171</v>
      </c>
    </row>
    <row r="68" spans="1:27" ht="15" customHeight="1">
      <c r="A68" s="119"/>
      <c r="B68" s="110" t="s">
        <v>88</v>
      </c>
      <c r="C68" s="515">
        <f t="shared" si="6"/>
        <v>3472</v>
      </c>
      <c r="D68" s="37">
        <f t="shared" si="9"/>
        <v>163</v>
      </c>
      <c r="E68" s="120">
        <v>117</v>
      </c>
      <c r="F68" s="120">
        <v>46</v>
      </c>
      <c r="G68" s="37">
        <f t="shared" si="2"/>
        <v>404</v>
      </c>
      <c r="H68" s="120">
        <v>397</v>
      </c>
      <c r="I68" s="120">
        <v>7</v>
      </c>
      <c r="J68" s="120">
        <v>3</v>
      </c>
      <c r="K68" s="120">
        <v>994</v>
      </c>
      <c r="L68" s="37">
        <f t="shared" si="3"/>
        <v>19</v>
      </c>
      <c r="M68" s="120">
        <v>19</v>
      </c>
      <c r="N68" s="121" t="s">
        <v>526</v>
      </c>
      <c r="O68" s="37">
        <f t="shared" si="4"/>
        <v>229</v>
      </c>
      <c r="P68" s="120">
        <v>229</v>
      </c>
      <c r="Q68" s="121" t="s">
        <v>526</v>
      </c>
      <c r="R68" s="37">
        <f t="shared" si="5"/>
        <v>1238</v>
      </c>
      <c r="S68" s="120">
        <v>1235</v>
      </c>
      <c r="T68" s="120">
        <v>3</v>
      </c>
      <c r="U68" s="120">
        <v>239</v>
      </c>
      <c r="V68" s="37">
        <f t="shared" si="0"/>
        <v>48</v>
      </c>
      <c r="W68" s="120">
        <v>48</v>
      </c>
      <c r="X68" s="121" t="s">
        <v>526</v>
      </c>
      <c r="Y68" s="37">
        <v>54</v>
      </c>
      <c r="Z68" s="121" t="s">
        <v>526</v>
      </c>
      <c r="AA68" s="37">
        <v>81</v>
      </c>
    </row>
    <row r="69" spans="1:27" ht="15" customHeight="1">
      <c r="A69" s="119"/>
      <c r="B69" s="110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1:28" ht="15" customHeight="1">
      <c r="A70" s="695" t="s">
        <v>89</v>
      </c>
      <c r="B70" s="696"/>
      <c r="C70" s="186">
        <f aca="true" t="shared" si="14" ref="C70:M70">SUM(C71)</f>
        <v>4985</v>
      </c>
      <c r="D70" s="186">
        <f t="shared" si="14"/>
        <v>140</v>
      </c>
      <c r="E70" s="186">
        <f t="shared" si="14"/>
        <v>115</v>
      </c>
      <c r="F70" s="186">
        <f t="shared" si="14"/>
        <v>25</v>
      </c>
      <c r="G70" s="186">
        <f t="shared" si="14"/>
        <v>310</v>
      </c>
      <c r="H70" s="186">
        <f t="shared" si="14"/>
        <v>308</v>
      </c>
      <c r="I70" s="186">
        <f t="shared" si="14"/>
        <v>2</v>
      </c>
      <c r="J70" s="186">
        <f t="shared" si="14"/>
        <v>1</v>
      </c>
      <c r="K70" s="186">
        <f t="shared" si="14"/>
        <v>1338</v>
      </c>
      <c r="L70" s="186">
        <f t="shared" si="14"/>
        <v>34</v>
      </c>
      <c r="M70" s="186">
        <f t="shared" si="14"/>
        <v>34</v>
      </c>
      <c r="N70" s="410" t="s">
        <v>531</v>
      </c>
      <c r="O70" s="186">
        <f>SUM(O71)</f>
        <v>423</v>
      </c>
      <c r="P70" s="186">
        <f>SUM(P71)</f>
        <v>423</v>
      </c>
      <c r="Q70" s="410" t="s">
        <v>531</v>
      </c>
      <c r="R70" s="186">
        <f aca="true" t="shared" si="15" ref="R70:AA70">SUM(R71)</f>
        <v>1934</v>
      </c>
      <c r="S70" s="186">
        <f t="shared" si="15"/>
        <v>1926</v>
      </c>
      <c r="T70" s="186">
        <f t="shared" si="15"/>
        <v>8</v>
      </c>
      <c r="U70" s="186">
        <f t="shared" si="15"/>
        <v>547</v>
      </c>
      <c r="V70" s="186">
        <f t="shared" si="15"/>
        <v>89</v>
      </c>
      <c r="W70" s="186">
        <f t="shared" si="15"/>
        <v>74</v>
      </c>
      <c r="X70" s="186">
        <f t="shared" si="15"/>
        <v>15</v>
      </c>
      <c r="Y70" s="186">
        <f t="shared" si="15"/>
        <v>51</v>
      </c>
      <c r="Z70" s="186">
        <f t="shared" si="15"/>
        <v>1</v>
      </c>
      <c r="AA70" s="186">
        <f t="shared" si="15"/>
        <v>117</v>
      </c>
      <c r="AB70" s="122"/>
    </row>
    <row r="71" spans="1:27" ht="15" customHeight="1">
      <c r="A71" s="124"/>
      <c r="B71" s="113" t="s">
        <v>90</v>
      </c>
      <c r="C71" s="517">
        <f t="shared" si="6"/>
        <v>4985</v>
      </c>
      <c r="D71" s="302">
        <f t="shared" si="9"/>
        <v>140</v>
      </c>
      <c r="E71" s="312">
        <v>115</v>
      </c>
      <c r="F71" s="312">
        <v>25</v>
      </c>
      <c r="G71" s="302">
        <f t="shared" si="2"/>
        <v>310</v>
      </c>
      <c r="H71" s="312">
        <v>308</v>
      </c>
      <c r="I71" s="312">
        <v>2</v>
      </c>
      <c r="J71" s="312">
        <v>1</v>
      </c>
      <c r="K71" s="312">
        <v>1338</v>
      </c>
      <c r="L71" s="302">
        <f t="shared" si="3"/>
        <v>34</v>
      </c>
      <c r="M71" s="312">
        <v>34</v>
      </c>
      <c r="N71" s="313" t="s">
        <v>526</v>
      </c>
      <c r="O71" s="302">
        <f t="shared" si="4"/>
        <v>423</v>
      </c>
      <c r="P71" s="312">
        <v>423</v>
      </c>
      <c r="Q71" s="313" t="s">
        <v>526</v>
      </c>
      <c r="R71" s="302">
        <f t="shared" si="5"/>
        <v>1934</v>
      </c>
      <c r="S71" s="312">
        <v>1926</v>
      </c>
      <c r="T71" s="312">
        <v>8</v>
      </c>
      <c r="U71" s="312">
        <v>547</v>
      </c>
      <c r="V71" s="302">
        <f t="shared" si="0"/>
        <v>89</v>
      </c>
      <c r="W71" s="312">
        <v>74</v>
      </c>
      <c r="X71" s="312">
        <v>15</v>
      </c>
      <c r="Y71" s="302">
        <v>51</v>
      </c>
      <c r="Z71" s="302">
        <v>1</v>
      </c>
      <c r="AA71" s="302">
        <v>117</v>
      </c>
    </row>
    <row r="72" spans="1:27" ht="15" customHeight="1">
      <c r="A72" s="409" t="s">
        <v>362</v>
      </c>
      <c r="B72" s="126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ht="15" customHeight="1">
      <c r="A73" s="46" t="s">
        <v>179</v>
      </c>
    </row>
    <row r="74" ht="16.5" customHeight="1"/>
  </sheetData>
  <sheetProtection/>
  <mergeCells count="42">
    <mergeCell ref="A2:AA2"/>
    <mergeCell ref="A5:B8"/>
    <mergeCell ref="C5:C8"/>
    <mergeCell ref="Z6:Z8"/>
    <mergeCell ref="Y6:Y8"/>
    <mergeCell ref="J6:J8"/>
    <mergeCell ref="AA6:AA8"/>
    <mergeCell ref="U6:U8"/>
    <mergeCell ref="V6:X7"/>
    <mergeCell ref="K6:K8"/>
    <mergeCell ref="A11:B11"/>
    <mergeCell ref="A9:B9"/>
    <mergeCell ref="A10:B10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56:B56"/>
    <mergeCell ref="A64:B64"/>
    <mergeCell ref="A70:B70"/>
    <mergeCell ref="A27:B27"/>
    <mergeCell ref="A33:B33"/>
    <mergeCell ref="A43:B43"/>
    <mergeCell ref="A50:B50"/>
    <mergeCell ref="A3:AA3"/>
    <mergeCell ref="D5:K5"/>
    <mergeCell ref="D6:F7"/>
    <mergeCell ref="G6:I7"/>
    <mergeCell ref="L6:N7"/>
    <mergeCell ref="L5:N5"/>
    <mergeCell ref="O5:U5"/>
    <mergeCell ref="O6:Q7"/>
    <mergeCell ref="R6:T7"/>
    <mergeCell ref="V5:Z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2.69921875" style="46" customWidth="1"/>
    <col min="2" max="2" width="17.19921875" style="46" customWidth="1"/>
    <col min="3" max="4" width="15.59765625" style="46" customWidth="1"/>
    <col min="5" max="5" width="18.19921875" style="46" customWidth="1"/>
    <col min="6" max="6" width="15.59765625" style="46" customWidth="1"/>
    <col min="7" max="8" width="14.09765625" style="46" customWidth="1"/>
    <col min="9" max="9" width="17.3984375" style="46" customWidth="1"/>
    <col min="10" max="10" width="12.59765625" style="46" customWidth="1"/>
    <col min="11" max="11" width="12.3984375" style="46" customWidth="1"/>
    <col min="12" max="17" width="11.59765625" style="46" customWidth="1"/>
    <col min="18" max="18" width="12.59765625" style="46" customWidth="1"/>
    <col min="19" max="19" width="11.69921875" style="46" bestFit="1" customWidth="1"/>
    <col min="20" max="16384" width="10.59765625" style="46" customWidth="1"/>
  </cols>
  <sheetData>
    <row r="1" spans="1:18" s="42" customFormat="1" ht="19.5" customHeight="1">
      <c r="A1" s="41" t="s">
        <v>363</v>
      </c>
      <c r="R1" s="43" t="s">
        <v>184</v>
      </c>
    </row>
    <row r="2" spans="1:19" ht="19.5" customHeight="1">
      <c r="A2" s="646"/>
      <c r="B2" s="646"/>
      <c r="C2" s="646"/>
      <c r="D2" s="646"/>
      <c r="E2" s="646"/>
      <c r="F2" s="44"/>
      <c r="G2" s="44"/>
      <c r="H2" s="44"/>
      <c r="I2" s="818" t="s">
        <v>385</v>
      </c>
      <c r="J2" s="691"/>
      <c r="K2" s="691"/>
      <c r="L2" s="691"/>
      <c r="M2" s="691"/>
      <c r="N2" s="691"/>
      <c r="O2" s="691"/>
      <c r="P2" s="691"/>
      <c r="Q2" s="691"/>
      <c r="R2" s="45"/>
      <c r="S2" s="45"/>
    </row>
    <row r="3" spans="1:19" ht="19.5" customHeight="1">
      <c r="A3" s="626" t="s">
        <v>97</v>
      </c>
      <c r="B3" s="626"/>
      <c r="C3" s="626"/>
      <c r="D3" s="626"/>
      <c r="E3" s="626"/>
      <c r="F3" s="49"/>
      <c r="G3" s="50"/>
      <c r="H3" s="50"/>
      <c r="I3" s="626" t="s">
        <v>386</v>
      </c>
      <c r="J3" s="626"/>
      <c r="K3" s="626"/>
      <c r="L3" s="626"/>
      <c r="M3" s="626"/>
      <c r="N3" s="626"/>
      <c r="O3" s="626"/>
      <c r="P3" s="626"/>
      <c r="Q3" s="626"/>
      <c r="R3" s="45"/>
      <c r="S3" s="45"/>
    </row>
    <row r="4" spans="1:19" ht="18" customHeight="1" thickBot="1">
      <c r="A4" s="127"/>
      <c r="B4" s="127"/>
      <c r="C4" s="127"/>
      <c r="D4" s="127"/>
      <c r="E4" s="128"/>
      <c r="I4" s="624" t="s">
        <v>387</v>
      </c>
      <c r="J4" s="624"/>
      <c r="K4" s="624"/>
      <c r="L4" s="624"/>
      <c r="M4" s="624"/>
      <c r="N4" s="624"/>
      <c r="O4" s="624"/>
      <c r="P4" s="624"/>
      <c r="Q4" s="624"/>
      <c r="R4" s="624"/>
      <c r="S4" s="382"/>
    </row>
    <row r="5" spans="1:19" ht="15.75" customHeight="1" thickBot="1">
      <c r="A5" s="771" t="s">
        <v>364</v>
      </c>
      <c r="B5" s="658" t="s">
        <v>365</v>
      </c>
      <c r="C5" s="656"/>
      <c r="D5" s="656"/>
      <c r="E5" s="656"/>
      <c r="G5" s="49"/>
      <c r="H5" s="49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382"/>
    </row>
    <row r="6" spans="1:18" ht="15.75" customHeight="1">
      <c r="A6" s="806"/>
      <c r="B6" s="808" t="s">
        <v>366</v>
      </c>
      <c r="C6" s="798" t="s">
        <v>370</v>
      </c>
      <c r="D6" s="798" t="s">
        <v>367</v>
      </c>
      <c r="E6" s="810" t="s">
        <v>180</v>
      </c>
      <c r="I6" s="819" t="s">
        <v>388</v>
      </c>
      <c r="J6" s="771"/>
      <c r="K6" s="773" t="s">
        <v>389</v>
      </c>
      <c r="L6" s="821"/>
      <c r="M6" s="671" t="s">
        <v>390</v>
      </c>
      <c r="N6" s="788" t="s">
        <v>185</v>
      </c>
      <c r="O6" s="813"/>
      <c r="P6" s="735"/>
      <c r="Q6" s="658" t="s">
        <v>391</v>
      </c>
      <c r="R6" s="655"/>
    </row>
    <row r="7" spans="1:18" ht="15.75" customHeight="1">
      <c r="A7" s="807"/>
      <c r="B7" s="809"/>
      <c r="C7" s="799"/>
      <c r="D7" s="799"/>
      <c r="E7" s="811"/>
      <c r="I7" s="820"/>
      <c r="J7" s="772"/>
      <c r="K7" s="811"/>
      <c r="L7" s="807"/>
      <c r="M7" s="817"/>
      <c r="N7" s="814"/>
      <c r="O7" s="626"/>
      <c r="P7" s="736"/>
      <c r="Q7" s="400" t="s">
        <v>392</v>
      </c>
      <c r="R7" s="52" t="s">
        <v>98</v>
      </c>
    </row>
    <row r="8" spans="1:18" ht="15.75" customHeight="1">
      <c r="A8" s="361" t="s">
        <v>149</v>
      </c>
      <c r="B8" s="314">
        <v>406</v>
      </c>
      <c r="C8" s="315">
        <v>26515345</v>
      </c>
      <c r="D8" s="315">
        <v>3518347</v>
      </c>
      <c r="E8" s="315">
        <v>10625928</v>
      </c>
      <c r="I8" s="800" t="s">
        <v>393</v>
      </c>
      <c r="J8" s="801"/>
      <c r="K8" s="815" t="s">
        <v>405</v>
      </c>
      <c r="L8" s="816"/>
      <c r="M8" s="417" t="s">
        <v>408</v>
      </c>
      <c r="N8" s="416"/>
      <c r="O8" s="177"/>
      <c r="P8" s="332">
        <v>1493</v>
      </c>
      <c r="Q8" s="37">
        <f aca="true" t="shared" si="0" ref="Q8:Q19">SUM(K24,M24,O24,Q24)</f>
        <v>1430</v>
      </c>
      <c r="R8" s="37">
        <f aca="true" t="shared" si="1" ref="R8:R19">SUM(L24,N24,P24,R24)</f>
        <v>2488831</v>
      </c>
    </row>
    <row r="9" spans="1:18" ht="15.75" customHeight="1">
      <c r="A9" s="210" t="s">
        <v>150</v>
      </c>
      <c r="B9" s="316">
        <v>431</v>
      </c>
      <c r="C9" s="317">
        <v>25693743</v>
      </c>
      <c r="D9" s="317">
        <v>3166570</v>
      </c>
      <c r="E9" s="317">
        <v>10244503</v>
      </c>
      <c r="I9" s="634" t="s">
        <v>394</v>
      </c>
      <c r="J9" s="669"/>
      <c r="K9" s="803" t="s">
        <v>405</v>
      </c>
      <c r="L9" s="669"/>
      <c r="M9" s="417" t="s">
        <v>409</v>
      </c>
      <c r="N9" s="229"/>
      <c r="P9" s="317">
        <v>944</v>
      </c>
      <c r="Q9" s="37">
        <f t="shared" si="0"/>
        <v>17585</v>
      </c>
      <c r="R9" s="37">
        <f t="shared" si="1"/>
        <v>3964402</v>
      </c>
    </row>
    <row r="10" spans="1:18" ht="15.75" customHeight="1">
      <c r="A10" s="19" t="s">
        <v>143</v>
      </c>
      <c r="B10" s="318">
        <v>468</v>
      </c>
      <c r="C10" s="317">
        <v>25804797</v>
      </c>
      <c r="D10" s="317">
        <v>3008043</v>
      </c>
      <c r="E10" s="317">
        <v>9714118</v>
      </c>
      <c r="I10" s="634" t="s">
        <v>395</v>
      </c>
      <c r="J10" s="669"/>
      <c r="K10" s="803" t="s">
        <v>406</v>
      </c>
      <c r="L10" s="669"/>
      <c r="M10" s="417" t="s">
        <v>410</v>
      </c>
      <c r="N10" s="229"/>
      <c r="P10" s="317">
        <v>176</v>
      </c>
      <c r="Q10" s="37">
        <f t="shared" si="0"/>
        <v>4562</v>
      </c>
      <c r="R10" s="37">
        <f t="shared" si="1"/>
        <v>35045</v>
      </c>
    </row>
    <row r="11" spans="1:18" ht="15.75" customHeight="1">
      <c r="A11" s="19" t="s">
        <v>144</v>
      </c>
      <c r="B11" s="318">
        <v>495</v>
      </c>
      <c r="C11" s="317">
        <v>25875831</v>
      </c>
      <c r="D11" s="317">
        <v>2995947</v>
      </c>
      <c r="E11" s="317">
        <v>9274086</v>
      </c>
      <c r="I11" s="634" t="s">
        <v>99</v>
      </c>
      <c r="J11" s="669"/>
      <c r="K11" s="803" t="s">
        <v>406</v>
      </c>
      <c r="L11" s="669"/>
      <c r="M11" s="417" t="s">
        <v>411</v>
      </c>
      <c r="N11" s="229"/>
      <c r="P11" s="317">
        <v>702</v>
      </c>
      <c r="Q11" s="37">
        <f t="shared" si="0"/>
        <v>441</v>
      </c>
      <c r="R11" s="37">
        <f t="shared" si="1"/>
        <v>5794</v>
      </c>
    </row>
    <row r="12" spans="1:18" ht="15.75" customHeight="1">
      <c r="A12" s="362" t="s">
        <v>145</v>
      </c>
      <c r="B12" s="319">
        <v>460</v>
      </c>
      <c r="C12" s="320">
        <v>26896585</v>
      </c>
      <c r="D12" s="320">
        <v>2977138</v>
      </c>
      <c r="E12" s="320">
        <v>8818989</v>
      </c>
      <c r="I12" s="634" t="s">
        <v>396</v>
      </c>
      <c r="J12" s="669"/>
      <c r="K12" s="803" t="s">
        <v>406</v>
      </c>
      <c r="L12" s="669"/>
      <c r="M12" s="417" t="s">
        <v>412</v>
      </c>
      <c r="N12" s="229"/>
      <c r="P12" s="317">
        <v>1180</v>
      </c>
      <c r="Q12" s="37">
        <f t="shared" si="0"/>
        <v>4231</v>
      </c>
      <c r="R12" s="37">
        <f t="shared" si="1"/>
        <v>122699</v>
      </c>
    </row>
    <row r="13" spans="1:18" ht="15.75" customHeight="1">
      <c r="A13" s="177"/>
      <c r="C13" s="68"/>
      <c r="D13" s="49"/>
      <c r="E13" s="49"/>
      <c r="F13" s="49"/>
      <c r="G13" s="49"/>
      <c r="H13" s="49"/>
      <c r="I13" s="634" t="s">
        <v>397</v>
      </c>
      <c r="J13" s="669"/>
      <c r="K13" s="803" t="s">
        <v>407</v>
      </c>
      <c r="L13" s="812"/>
      <c r="M13" s="417" t="s">
        <v>413</v>
      </c>
      <c r="N13" s="229"/>
      <c r="P13" s="317">
        <v>23</v>
      </c>
      <c r="Q13" s="37">
        <f t="shared" si="0"/>
        <v>31105</v>
      </c>
      <c r="R13" s="37">
        <f t="shared" si="1"/>
        <v>210182</v>
      </c>
    </row>
    <row r="14" spans="3:18" ht="15.75" customHeight="1">
      <c r="C14" s="68"/>
      <c r="D14" s="68"/>
      <c r="E14" s="68"/>
      <c r="F14" s="68"/>
      <c r="G14" s="68"/>
      <c r="H14" s="68"/>
      <c r="I14" s="634" t="s">
        <v>398</v>
      </c>
      <c r="J14" s="669"/>
      <c r="K14" s="803" t="s">
        <v>406</v>
      </c>
      <c r="L14" s="669"/>
      <c r="M14" s="417" t="s">
        <v>414</v>
      </c>
      <c r="N14" s="229"/>
      <c r="P14" s="317">
        <v>65</v>
      </c>
      <c r="Q14" s="37">
        <f t="shared" si="0"/>
        <v>4952</v>
      </c>
      <c r="R14" s="37">
        <f t="shared" si="1"/>
        <v>151230</v>
      </c>
    </row>
    <row r="15" spans="3:18" ht="15.75" customHeight="1" thickBot="1">
      <c r="C15" s="68"/>
      <c r="D15" s="68"/>
      <c r="E15" s="68"/>
      <c r="F15" s="68"/>
      <c r="G15" s="68"/>
      <c r="H15" s="68"/>
      <c r="I15" s="634" t="s">
        <v>399</v>
      </c>
      <c r="J15" s="669"/>
      <c r="K15" s="803" t="s">
        <v>406</v>
      </c>
      <c r="L15" s="669"/>
      <c r="M15" s="417" t="s">
        <v>415</v>
      </c>
      <c r="N15" s="229"/>
      <c r="P15" s="317">
        <v>519</v>
      </c>
      <c r="Q15" s="37">
        <f t="shared" si="0"/>
        <v>13990</v>
      </c>
      <c r="R15" s="37">
        <f t="shared" si="1"/>
        <v>581272</v>
      </c>
    </row>
    <row r="16" spans="1:18" ht="15.75" customHeight="1">
      <c r="A16" s="771" t="s">
        <v>364</v>
      </c>
      <c r="B16" s="658" t="s">
        <v>368</v>
      </c>
      <c r="C16" s="656"/>
      <c r="D16" s="656"/>
      <c r="E16" s="656"/>
      <c r="G16" s="49"/>
      <c r="H16" s="49"/>
      <c r="I16" s="634" t="s">
        <v>400</v>
      </c>
      <c r="J16" s="669"/>
      <c r="K16" s="803" t="s">
        <v>406</v>
      </c>
      <c r="L16" s="669"/>
      <c r="M16" s="417" t="s">
        <v>416</v>
      </c>
      <c r="N16" s="229"/>
      <c r="P16" s="317">
        <v>86</v>
      </c>
      <c r="Q16" s="37">
        <f t="shared" si="0"/>
        <v>16525</v>
      </c>
      <c r="R16" s="37">
        <f t="shared" si="1"/>
        <v>319416</v>
      </c>
    </row>
    <row r="17" spans="1:18" ht="15.75" customHeight="1">
      <c r="A17" s="806"/>
      <c r="B17" s="808" t="s">
        <v>366</v>
      </c>
      <c r="C17" s="798" t="s">
        <v>370</v>
      </c>
      <c r="D17" s="798" t="s">
        <v>367</v>
      </c>
      <c r="E17" s="810" t="s">
        <v>180</v>
      </c>
      <c r="G17" s="49"/>
      <c r="H17" s="49"/>
      <c r="I17" s="634" t="s">
        <v>401</v>
      </c>
      <c r="J17" s="669"/>
      <c r="K17" s="803" t="s">
        <v>406</v>
      </c>
      <c r="L17" s="669"/>
      <c r="M17" s="417" t="s">
        <v>417</v>
      </c>
      <c r="N17" s="229"/>
      <c r="P17" s="317">
        <v>999</v>
      </c>
      <c r="Q17" s="37">
        <f t="shared" si="0"/>
        <v>206</v>
      </c>
      <c r="R17" s="37">
        <f t="shared" si="1"/>
        <v>14004</v>
      </c>
    </row>
    <row r="18" spans="1:18" ht="15.75" customHeight="1">
      <c r="A18" s="807"/>
      <c r="B18" s="809"/>
      <c r="C18" s="799"/>
      <c r="D18" s="799"/>
      <c r="E18" s="811"/>
      <c r="I18" s="634" t="s">
        <v>402</v>
      </c>
      <c r="J18" s="669"/>
      <c r="K18" s="803" t="s">
        <v>406</v>
      </c>
      <c r="L18" s="669"/>
      <c r="M18" s="417" t="s">
        <v>408</v>
      </c>
      <c r="N18" s="229"/>
      <c r="P18" s="317" t="s">
        <v>526</v>
      </c>
      <c r="Q18" s="37">
        <f t="shared" si="0"/>
        <v>420</v>
      </c>
      <c r="R18" s="37">
        <f t="shared" si="1"/>
        <v>7980</v>
      </c>
    </row>
    <row r="19" spans="1:18" ht="15.75" customHeight="1">
      <c r="A19" s="361" t="s">
        <v>149</v>
      </c>
      <c r="B19" s="418">
        <v>2234</v>
      </c>
      <c r="C19" s="419">
        <v>149277255</v>
      </c>
      <c r="D19" s="419">
        <v>25754766</v>
      </c>
      <c r="E19" s="419">
        <v>22725413</v>
      </c>
      <c r="I19" s="631" t="s">
        <v>403</v>
      </c>
      <c r="J19" s="802"/>
      <c r="K19" s="803" t="s">
        <v>406</v>
      </c>
      <c r="L19" s="669"/>
      <c r="M19" s="417" t="s">
        <v>100</v>
      </c>
      <c r="N19" s="230"/>
      <c r="P19" s="317" t="s">
        <v>526</v>
      </c>
      <c r="Q19" s="302">
        <f t="shared" si="0"/>
        <v>1</v>
      </c>
      <c r="R19" s="302">
        <f t="shared" si="1"/>
        <v>20</v>
      </c>
    </row>
    <row r="20" spans="1:18" ht="15.75" customHeight="1">
      <c r="A20" s="210" t="s">
        <v>142</v>
      </c>
      <c r="B20" s="420">
        <v>2239</v>
      </c>
      <c r="C20" s="421">
        <v>139943783</v>
      </c>
      <c r="D20" s="421">
        <v>23858661</v>
      </c>
      <c r="E20" s="421">
        <v>21088214</v>
      </c>
      <c r="I20" s="785" t="s">
        <v>404</v>
      </c>
      <c r="J20" s="786"/>
      <c r="K20" s="132"/>
      <c r="L20" s="133"/>
      <c r="M20" s="134"/>
      <c r="N20" s="244"/>
      <c r="O20" s="244"/>
      <c r="P20" s="530">
        <f>SUM(P8:P19)</f>
        <v>6187</v>
      </c>
      <c r="Q20" s="530">
        <f>SUM(Q8:Q19)</f>
        <v>95448</v>
      </c>
      <c r="R20" s="530">
        <f>SUM(R8:R19)</f>
        <v>7900875</v>
      </c>
    </row>
    <row r="21" spans="1:5" ht="15.75" customHeight="1" thickBot="1">
      <c r="A21" s="19" t="s">
        <v>143</v>
      </c>
      <c r="B21" s="422">
        <v>2242</v>
      </c>
      <c r="C21" s="421">
        <v>131877058</v>
      </c>
      <c r="D21" s="421">
        <v>22376139</v>
      </c>
      <c r="E21" s="421">
        <v>20592016</v>
      </c>
    </row>
    <row r="22" spans="1:18" ht="15.75" customHeight="1">
      <c r="A22" s="19" t="s">
        <v>144</v>
      </c>
      <c r="B22" s="422">
        <v>2241</v>
      </c>
      <c r="C22" s="421">
        <v>128964538</v>
      </c>
      <c r="D22" s="421">
        <v>21228573</v>
      </c>
      <c r="E22" s="421">
        <v>20149811</v>
      </c>
      <c r="I22" s="804" t="s">
        <v>418</v>
      </c>
      <c r="J22" s="805"/>
      <c r="K22" s="658" t="s">
        <v>431</v>
      </c>
      <c r="L22" s="655"/>
      <c r="M22" s="655" t="s">
        <v>433</v>
      </c>
      <c r="N22" s="656"/>
      <c r="O22" s="658" t="s">
        <v>434</v>
      </c>
      <c r="P22" s="692"/>
      <c r="Q22" s="658" t="s">
        <v>435</v>
      </c>
      <c r="R22" s="655"/>
    </row>
    <row r="23" spans="1:18" ht="15.75" customHeight="1">
      <c r="A23" s="411" t="s">
        <v>145</v>
      </c>
      <c r="B23" s="423">
        <v>2205</v>
      </c>
      <c r="C23" s="424">
        <v>126984225</v>
      </c>
      <c r="D23" s="424">
        <v>20908344</v>
      </c>
      <c r="E23" s="424">
        <v>18470866</v>
      </c>
      <c r="I23" s="631"/>
      <c r="J23" s="802"/>
      <c r="K23" s="400" t="s">
        <v>432</v>
      </c>
      <c r="L23" s="103" t="s">
        <v>98</v>
      </c>
      <c r="M23" s="403" t="s">
        <v>432</v>
      </c>
      <c r="N23" s="52" t="s">
        <v>101</v>
      </c>
      <c r="O23" s="392" t="s">
        <v>432</v>
      </c>
      <c r="P23" s="53" t="s">
        <v>98</v>
      </c>
      <c r="Q23" s="400" t="s">
        <v>432</v>
      </c>
      <c r="R23" s="103" t="s">
        <v>98</v>
      </c>
    </row>
    <row r="24" spans="1:18" ht="15.75" customHeight="1">
      <c r="A24" s="46" t="s">
        <v>179</v>
      </c>
      <c r="D24" s="49"/>
      <c r="E24" s="49"/>
      <c r="F24" s="49"/>
      <c r="G24" s="49"/>
      <c r="H24" s="49"/>
      <c r="I24" s="800" t="s">
        <v>419</v>
      </c>
      <c r="J24" s="801"/>
      <c r="K24">
        <v>152</v>
      </c>
      <c r="L24" s="243">
        <v>1819134</v>
      </c>
      <c r="M24" s="328">
        <v>796</v>
      </c>
      <c r="N24" s="328">
        <v>592198</v>
      </c>
      <c r="O24" s="328">
        <v>169</v>
      </c>
      <c r="P24" s="328">
        <v>13066</v>
      </c>
      <c r="Q24" s="328">
        <v>313</v>
      </c>
      <c r="R24" s="328">
        <v>64433</v>
      </c>
    </row>
    <row r="25" spans="9:18" ht="15.75" customHeight="1">
      <c r="I25" s="634" t="s">
        <v>420</v>
      </c>
      <c r="J25" s="669"/>
      <c r="K25">
        <v>227</v>
      </c>
      <c r="L25" s="243">
        <v>1003871</v>
      </c>
      <c r="M25" s="328">
        <v>1533</v>
      </c>
      <c r="N25" s="328">
        <v>2394276</v>
      </c>
      <c r="O25" s="328">
        <v>14967</v>
      </c>
      <c r="P25" s="328">
        <v>421934</v>
      </c>
      <c r="Q25" s="328">
        <v>858</v>
      </c>
      <c r="R25" s="328">
        <v>144321</v>
      </c>
    </row>
    <row r="26" spans="1:18" ht="15.75" customHeight="1">
      <c r="A26" s="135"/>
      <c r="B26" s="135"/>
      <c r="C26" s="135"/>
      <c r="D26" s="135"/>
      <c r="E26" s="135"/>
      <c r="F26" s="135"/>
      <c r="G26" s="135"/>
      <c r="H26" s="135"/>
      <c r="I26" s="634" t="s">
        <v>421</v>
      </c>
      <c r="J26" s="669"/>
      <c r="K26" s="79" t="s">
        <v>5</v>
      </c>
      <c r="L26" s="121" t="s">
        <v>5</v>
      </c>
      <c r="M26" s="329" t="s">
        <v>102</v>
      </c>
      <c r="N26" s="329" t="s">
        <v>5</v>
      </c>
      <c r="O26" s="330">
        <v>4562</v>
      </c>
      <c r="P26" s="330">
        <v>35045</v>
      </c>
      <c r="Q26" s="329" t="s">
        <v>5</v>
      </c>
      <c r="R26" s="329" t="s">
        <v>5</v>
      </c>
    </row>
    <row r="27" spans="9:18" ht="15.75" customHeight="1">
      <c r="I27" s="634" t="s">
        <v>99</v>
      </c>
      <c r="J27" s="669"/>
      <c r="K27" s="79" t="s">
        <v>5</v>
      </c>
      <c r="L27" s="121" t="s">
        <v>5</v>
      </c>
      <c r="M27" s="329" t="s">
        <v>102</v>
      </c>
      <c r="N27" s="329" t="s">
        <v>5</v>
      </c>
      <c r="O27" s="330">
        <v>441</v>
      </c>
      <c r="P27" s="330">
        <v>5794</v>
      </c>
      <c r="Q27" s="329" t="s">
        <v>5</v>
      </c>
      <c r="R27" s="329" t="s">
        <v>5</v>
      </c>
    </row>
    <row r="28" spans="9:18" ht="15.75" customHeight="1">
      <c r="I28" s="634" t="s">
        <v>422</v>
      </c>
      <c r="J28" s="669"/>
      <c r="K28" s="79" t="s">
        <v>5</v>
      </c>
      <c r="L28" s="121" t="s">
        <v>5</v>
      </c>
      <c r="M28" s="329" t="s">
        <v>102</v>
      </c>
      <c r="N28" s="329" t="s">
        <v>5</v>
      </c>
      <c r="O28" s="330">
        <v>4231</v>
      </c>
      <c r="P28" s="330">
        <v>122699</v>
      </c>
      <c r="Q28" s="329" t="s">
        <v>5</v>
      </c>
      <c r="R28" s="329" t="s">
        <v>5</v>
      </c>
    </row>
    <row r="29" spans="1:18" ht="15.75" customHeight="1">
      <c r="A29" s="646"/>
      <c r="B29" s="646"/>
      <c r="C29" s="646"/>
      <c r="D29" s="646"/>
      <c r="E29" s="646"/>
      <c r="F29" s="646"/>
      <c r="G29" s="136"/>
      <c r="H29" s="136"/>
      <c r="I29" s="634" t="s">
        <v>423</v>
      </c>
      <c r="J29" s="669"/>
      <c r="K29" s="79" t="s">
        <v>5</v>
      </c>
      <c r="L29" s="121" t="s">
        <v>5</v>
      </c>
      <c r="M29" s="329">
        <v>255</v>
      </c>
      <c r="N29" s="329">
        <v>36720</v>
      </c>
      <c r="O29" s="330">
        <v>30655</v>
      </c>
      <c r="P29" s="330">
        <v>167039</v>
      </c>
      <c r="Q29" s="328">
        <v>195</v>
      </c>
      <c r="R29" s="328">
        <v>6423</v>
      </c>
    </row>
    <row r="30" spans="1:18" ht="15.75" customHeight="1">
      <c r="A30" s="626" t="s">
        <v>103</v>
      </c>
      <c r="B30" s="626"/>
      <c r="C30" s="626"/>
      <c r="D30" s="626"/>
      <c r="E30" s="626"/>
      <c r="F30" s="626"/>
      <c r="G30" s="137"/>
      <c r="H30" s="137"/>
      <c r="I30" s="634" t="s">
        <v>424</v>
      </c>
      <c r="J30" s="669"/>
      <c r="K30" s="79" t="s">
        <v>5</v>
      </c>
      <c r="L30" s="121" t="s">
        <v>5</v>
      </c>
      <c r="M30" s="329">
        <v>254</v>
      </c>
      <c r="N30" s="329">
        <v>62534</v>
      </c>
      <c r="O30" s="330">
        <v>4597</v>
      </c>
      <c r="P30" s="330">
        <v>22985</v>
      </c>
      <c r="Q30" s="328">
        <v>101</v>
      </c>
      <c r="R30" s="328">
        <v>65711</v>
      </c>
    </row>
    <row r="31" spans="2:18" ht="15.75" customHeight="1" thickBot="1">
      <c r="B31" s="92"/>
      <c r="C31" s="92"/>
      <c r="D31" s="92"/>
      <c r="E31" s="92"/>
      <c r="F31" s="128" t="s">
        <v>302</v>
      </c>
      <c r="I31" s="634" t="s">
        <v>425</v>
      </c>
      <c r="J31" s="669"/>
      <c r="K31" s="79" t="s">
        <v>5</v>
      </c>
      <c r="L31" s="121" t="s">
        <v>5</v>
      </c>
      <c r="M31" s="329">
        <v>33</v>
      </c>
      <c r="N31" s="329">
        <v>15817</v>
      </c>
      <c r="O31" s="330">
        <v>13382</v>
      </c>
      <c r="P31" s="330">
        <v>535280</v>
      </c>
      <c r="Q31" s="328">
        <v>575</v>
      </c>
      <c r="R31" s="328">
        <v>30175</v>
      </c>
    </row>
    <row r="32" spans="1:18" ht="15.75" customHeight="1">
      <c r="A32" s="745" t="s">
        <v>369</v>
      </c>
      <c r="B32" s="796" t="s">
        <v>104</v>
      </c>
      <c r="C32" s="656"/>
      <c r="D32" s="656"/>
      <c r="E32" s="656"/>
      <c r="F32" s="656"/>
      <c r="G32" s="49"/>
      <c r="H32" s="49"/>
      <c r="I32" s="634" t="s">
        <v>426</v>
      </c>
      <c r="J32" s="669"/>
      <c r="K32" s="79" t="s">
        <v>5</v>
      </c>
      <c r="L32" s="121" t="s">
        <v>5</v>
      </c>
      <c r="M32" s="329">
        <v>220</v>
      </c>
      <c r="N32" s="329">
        <v>43532</v>
      </c>
      <c r="O32" s="330">
        <v>15523</v>
      </c>
      <c r="P32" s="330">
        <v>203740</v>
      </c>
      <c r="Q32" s="328">
        <v>782</v>
      </c>
      <c r="R32" s="328">
        <v>72144</v>
      </c>
    </row>
    <row r="33" spans="1:18" ht="15.75" customHeight="1">
      <c r="A33" s="580"/>
      <c r="B33" s="797" t="s">
        <v>371</v>
      </c>
      <c r="C33" s="793" t="s">
        <v>372</v>
      </c>
      <c r="D33" s="790" t="s">
        <v>373</v>
      </c>
      <c r="E33" s="795"/>
      <c r="F33" s="795"/>
      <c r="I33" s="634" t="s">
        <v>427</v>
      </c>
      <c r="J33" s="669"/>
      <c r="K33" s="79" t="s">
        <v>5</v>
      </c>
      <c r="L33" s="121" t="s">
        <v>5</v>
      </c>
      <c r="M33" s="329">
        <v>76</v>
      </c>
      <c r="N33" s="329">
        <v>13354</v>
      </c>
      <c r="O33" s="329" t="s">
        <v>5</v>
      </c>
      <c r="P33" s="329" t="s">
        <v>5</v>
      </c>
      <c r="Q33" s="328">
        <v>130</v>
      </c>
      <c r="R33" s="329">
        <v>650</v>
      </c>
    </row>
    <row r="34" spans="1:18" ht="15.75" customHeight="1">
      <c r="A34" s="581"/>
      <c r="B34" s="723"/>
      <c r="C34" s="794"/>
      <c r="D34" s="402" t="s">
        <v>374</v>
      </c>
      <c r="E34" s="391" t="s">
        <v>105</v>
      </c>
      <c r="F34" s="402" t="s">
        <v>106</v>
      </c>
      <c r="I34" s="634" t="s">
        <v>428</v>
      </c>
      <c r="J34" s="669"/>
      <c r="K34" s="79" t="s">
        <v>5</v>
      </c>
      <c r="L34" s="121" t="s">
        <v>5</v>
      </c>
      <c r="M34" s="329">
        <v>420</v>
      </c>
      <c r="N34" s="329">
        <v>7980</v>
      </c>
      <c r="O34" s="329" t="s">
        <v>5</v>
      </c>
      <c r="P34" s="329" t="s">
        <v>5</v>
      </c>
      <c r="Q34" s="329" t="s">
        <v>5</v>
      </c>
      <c r="R34" s="329" t="s">
        <v>5</v>
      </c>
    </row>
    <row r="35" spans="1:18" ht="15.75" customHeight="1">
      <c r="A35" s="361" t="s">
        <v>149</v>
      </c>
      <c r="B35" s="322">
        <v>1215.2</v>
      </c>
      <c r="C35" s="321">
        <v>2753</v>
      </c>
      <c r="D35" s="294">
        <f>SUM(E35:F35)</f>
        <v>1049146</v>
      </c>
      <c r="E35" s="321">
        <v>998374</v>
      </c>
      <c r="F35" s="321">
        <v>50772</v>
      </c>
      <c r="I35" s="631" t="s">
        <v>429</v>
      </c>
      <c r="J35" s="802"/>
      <c r="K35" s="88" t="s">
        <v>5</v>
      </c>
      <c r="L35" s="125" t="s">
        <v>5</v>
      </c>
      <c r="M35" s="331" t="s">
        <v>17</v>
      </c>
      <c r="N35" s="331" t="s">
        <v>17</v>
      </c>
      <c r="O35" s="329" t="s">
        <v>5</v>
      </c>
      <c r="P35" s="329" t="s">
        <v>5</v>
      </c>
      <c r="Q35" s="331">
        <v>1</v>
      </c>
      <c r="R35" s="331">
        <v>20</v>
      </c>
    </row>
    <row r="36" spans="1:18" ht="15.75" customHeight="1">
      <c r="A36" s="210" t="s">
        <v>142</v>
      </c>
      <c r="B36" s="323">
        <v>1215.2</v>
      </c>
      <c r="C36" s="294">
        <v>2643</v>
      </c>
      <c r="D36" s="294">
        <f>SUM(E36:F36)</f>
        <v>1044790</v>
      </c>
      <c r="E36" s="294">
        <v>967948</v>
      </c>
      <c r="F36" s="294">
        <v>76842</v>
      </c>
      <c r="I36" s="785" t="s">
        <v>430</v>
      </c>
      <c r="J36" s="786"/>
      <c r="K36" s="531">
        <f>SUM(K24:K35)</f>
        <v>379</v>
      </c>
      <c r="L36" s="531">
        <f>SUM(L24:L35)</f>
        <v>2823005</v>
      </c>
      <c r="M36" s="531">
        <f aca="true" t="shared" si="2" ref="M36:R36">SUM(M24:M35)</f>
        <v>3587</v>
      </c>
      <c r="N36" s="531">
        <f t="shared" si="2"/>
        <v>3166411</v>
      </c>
      <c r="O36" s="531">
        <f t="shared" si="2"/>
        <v>88527</v>
      </c>
      <c r="P36" s="531">
        <f t="shared" si="2"/>
        <v>1527582</v>
      </c>
      <c r="Q36" s="531">
        <f t="shared" si="2"/>
        <v>2955</v>
      </c>
      <c r="R36" s="531">
        <f t="shared" si="2"/>
        <v>383877</v>
      </c>
    </row>
    <row r="37" spans="1:12" ht="15.75" customHeight="1">
      <c r="A37" s="19" t="s">
        <v>143</v>
      </c>
      <c r="B37" s="324">
        <v>1215.2</v>
      </c>
      <c r="C37" s="294">
        <v>2394</v>
      </c>
      <c r="D37" s="294">
        <f aca="true" t="shared" si="3" ref="D37:D42">SUM(E37:F37)</f>
        <v>988618</v>
      </c>
      <c r="E37" s="294">
        <v>932994</v>
      </c>
      <c r="F37" s="294">
        <v>55624</v>
      </c>
      <c r="I37" s="75" t="s">
        <v>436</v>
      </c>
      <c r="J37" s="75"/>
      <c r="K37" s="68"/>
      <c r="L37" s="68"/>
    </row>
    <row r="38" spans="1:17" ht="15.75" customHeight="1">
      <c r="A38" s="19" t="s">
        <v>144</v>
      </c>
      <c r="B38" s="324">
        <v>1211.5</v>
      </c>
      <c r="C38" s="294">
        <v>2246</v>
      </c>
      <c r="D38" s="294">
        <f t="shared" si="3"/>
        <v>924183</v>
      </c>
      <c r="E38" s="294">
        <v>866040</v>
      </c>
      <c r="F38" s="294">
        <v>58143</v>
      </c>
      <c r="J38" s="49"/>
      <c r="K38" s="49"/>
      <c r="L38" s="49"/>
      <c r="M38" s="49"/>
      <c r="N38" s="49"/>
      <c r="O38" s="49"/>
      <c r="P38" s="49"/>
      <c r="Q38" s="49"/>
    </row>
    <row r="39" spans="1:17" ht="15.75" customHeight="1">
      <c r="A39" s="362" t="s">
        <v>145</v>
      </c>
      <c r="B39" s="525">
        <f>SUM(B41:B42)</f>
        <v>1209.7</v>
      </c>
      <c r="C39" s="526">
        <f>SUM(C41:C42)</f>
        <v>2038</v>
      </c>
      <c r="D39" s="526">
        <f>SUM(D41:D42)</f>
        <v>873935</v>
      </c>
      <c r="E39" s="526">
        <f>SUM(E41:E42)</f>
        <v>818961</v>
      </c>
      <c r="F39" s="526">
        <f>SUM(F41:F42)</f>
        <v>54974</v>
      </c>
      <c r="I39" s="626" t="s">
        <v>208</v>
      </c>
      <c r="J39" s="626"/>
      <c r="K39" s="626"/>
      <c r="L39" s="626"/>
      <c r="M39" s="626"/>
      <c r="N39" s="626"/>
      <c r="O39" s="626"/>
      <c r="P39" s="626"/>
      <c r="Q39" s="626"/>
    </row>
    <row r="40" spans="1:6" ht="15.75" customHeight="1" thickBot="1">
      <c r="A40" s="36"/>
      <c r="B40" s="520"/>
      <c r="C40" s="521"/>
      <c r="D40" s="521"/>
      <c r="E40" s="521"/>
      <c r="F40" s="521"/>
    </row>
    <row r="41" spans="1:17" ht="15.75" customHeight="1">
      <c r="A41" s="39" t="s">
        <v>375</v>
      </c>
      <c r="B41" s="324">
        <v>1011.2</v>
      </c>
      <c r="C41" s="294">
        <v>1698</v>
      </c>
      <c r="D41" s="294">
        <f t="shared" si="3"/>
        <v>734447</v>
      </c>
      <c r="E41" s="294">
        <v>687630</v>
      </c>
      <c r="F41" s="294">
        <v>46817</v>
      </c>
      <c r="I41" s="771" t="s">
        <v>437</v>
      </c>
      <c r="J41" s="773" t="s">
        <v>218</v>
      </c>
      <c r="K41" s="771"/>
      <c r="L41" s="788" t="s">
        <v>107</v>
      </c>
      <c r="M41" s="735"/>
      <c r="N41" s="789" t="s">
        <v>441</v>
      </c>
      <c r="O41" s="619"/>
      <c r="P41" s="619"/>
      <c r="Q41" s="619"/>
    </row>
    <row r="42" spans="1:17" ht="15.75" customHeight="1">
      <c r="A42" s="72" t="s">
        <v>376</v>
      </c>
      <c r="B42" s="522">
        <v>198.5</v>
      </c>
      <c r="C42" s="523">
        <v>340</v>
      </c>
      <c r="D42" s="294">
        <f t="shared" si="3"/>
        <v>139488</v>
      </c>
      <c r="E42" s="523">
        <v>131331</v>
      </c>
      <c r="F42" s="524">
        <v>8157</v>
      </c>
      <c r="I42" s="787"/>
      <c r="J42" s="743"/>
      <c r="K42" s="772"/>
      <c r="L42" s="716" t="s">
        <v>442</v>
      </c>
      <c r="M42" s="737"/>
      <c r="N42" s="790" t="s">
        <v>443</v>
      </c>
      <c r="O42" s="791"/>
      <c r="P42" s="790" t="s">
        <v>444</v>
      </c>
      <c r="Q42" s="792"/>
    </row>
    <row r="43" spans="1:17" ht="15.75" customHeight="1">
      <c r="A43" s="68" t="s">
        <v>377</v>
      </c>
      <c r="B43" s="68"/>
      <c r="C43" s="68"/>
      <c r="D43" s="177"/>
      <c r="E43" s="68"/>
      <c r="F43" s="68"/>
      <c r="G43" s="68"/>
      <c r="H43" s="68"/>
      <c r="I43" s="772"/>
      <c r="J43" s="402" t="s">
        <v>432</v>
      </c>
      <c r="K43" s="54" t="s">
        <v>98</v>
      </c>
      <c r="L43" s="402" t="s">
        <v>432</v>
      </c>
      <c r="M43" s="54" t="s">
        <v>98</v>
      </c>
      <c r="N43" s="402" t="s">
        <v>432</v>
      </c>
      <c r="O43" s="54" t="s">
        <v>98</v>
      </c>
      <c r="P43" s="402" t="s">
        <v>432</v>
      </c>
      <c r="Q43" s="52" t="s">
        <v>98</v>
      </c>
    </row>
    <row r="44" spans="1:17" ht="15.75" customHeight="1">
      <c r="A44" s="68"/>
      <c r="B44" s="68"/>
      <c r="C44" s="68"/>
      <c r="D44" s="68"/>
      <c r="E44" s="68"/>
      <c r="F44" s="68"/>
      <c r="G44" s="68"/>
      <c r="H44" s="68"/>
      <c r="I44" s="426" t="s">
        <v>440</v>
      </c>
      <c r="J44" s="536">
        <f>SUM(J46:J47)</f>
        <v>195</v>
      </c>
      <c r="K44" s="537">
        <f>SUM(K46:K47)</f>
        <v>14857.399999999998</v>
      </c>
      <c r="L44" s="536">
        <f aca="true" t="shared" si="4" ref="L44:Q44">SUM(L46:L47)</f>
        <v>76</v>
      </c>
      <c r="M44" s="537">
        <f t="shared" si="4"/>
        <v>1036.7</v>
      </c>
      <c r="N44" s="536">
        <f t="shared" si="4"/>
        <v>118</v>
      </c>
      <c r="O44" s="537">
        <f t="shared" si="4"/>
        <v>13783.98</v>
      </c>
      <c r="P44" s="536">
        <f t="shared" si="4"/>
        <v>1</v>
      </c>
      <c r="Q44" s="537">
        <f t="shared" si="4"/>
        <v>36.72</v>
      </c>
    </row>
    <row r="45" spans="1:17" ht="15.75" customHeight="1">
      <c r="A45" s="68"/>
      <c r="B45" s="68"/>
      <c r="C45" s="68"/>
      <c r="D45" s="68"/>
      <c r="E45" s="68"/>
      <c r="F45" s="68"/>
      <c r="G45" s="68"/>
      <c r="H45" s="68"/>
      <c r="I45" s="69"/>
      <c r="J45" s="130"/>
      <c r="K45" s="428"/>
      <c r="L45" s="49"/>
      <c r="M45" s="428"/>
      <c r="N45" s="49"/>
      <c r="O45" s="430"/>
      <c r="P45" s="84"/>
      <c r="Q45" s="428"/>
    </row>
    <row r="46" spans="1:17" ht="15.75" customHeight="1" thickBot="1">
      <c r="A46" s="127"/>
      <c r="B46" s="127"/>
      <c r="C46" s="212"/>
      <c r="D46" s="212"/>
      <c r="E46" s="212"/>
      <c r="F46" s="212"/>
      <c r="G46" s="212"/>
      <c r="H46" s="68"/>
      <c r="I46" s="39" t="s">
        <v>438</v>
      </c>
      <c r="J46" s="532">
        <f>SUM(L46,N46,P46)</f>
        <v>183</v>
      </c>
      <c r="K46" s="533">
        <f>SUM(M46,O46,Q46)</f>
        <v>14758.829999999998</v>
      </c>
      <c r="L46" s="37">
        <v>64</v>
      </c>
      <c r="M46" s="429">
        <v>938.13</v>
      </c>
      <c r="N46" s="37">
        <v>118</v>
      </c>
      <c r="O46" s="429">
        <v>13783.98</v>
      </c>
      <c r="P46" s="95">
        <v>1</v>
      </c>
      <c r="Q46" s="429">
        <v>36.72</v>
      </c>
    </row>
    <row r="47" spans="1:17" ht="15.75" customHeight="1">
      <c r="A47" s="745" t="s">
        <v>378</v>
      </c>
      <c r="B47" s="782" t="s">
        <v>379</v>
      </c>
      <c r="C47" s="779"/>
      <c r="D47" s="779"/>
      <c r="E47" s="779"/>
      <c r="F47" s="779"/>
      <c r="G47" s="49"/>
      <c r="H47" s="49"/>
      <c r="I47" s="425" t="s">
        <v>439</v>
      </c>
      <c r="J47" s="534">
        <f>SUM(L47,N47,P47)</f>
        <v>12</v>
      </c>
      <c r="K47" s="535">
        <f>SUM(M47,O47,Q47)</f>
        <v>98.57</v>
      </c>
      <c r="L47" s="38">
        <v>12</v>
      </c>
      <c r="M47" s="427">
        <v>98.57</v>
      </c>
      <c r="N47" s="88" t="s">
        <v>532</v>
      </c>
      <c r="O47" s="88" t="s">
        <v>5</v>
      </c>
      <c r="P47" s="88" t="s">
        <v>5</v>
      </c>
      <c r="Q47" s="88" t="s">
        <v>5</v>
      </c>
    </row>
    <row r="48" spans="1:14" ht="15.75" customHeight="1">
      <c r="A48" s="733"/>
      <c r="B48" s="783" t="s">
        <v>380</v>
      </c>
      <c r="C48" s="776" t="s">
        <v>381</v>
      </c>
      <c r="D48" s="778" t="s">
        <v>373</v>
      </c>
      <c r="E48" s="779"/>
      <c r="F48" s="780"/>
      <c r="G48" s="781"/>
      <c r="H48" s="49"/>
      <c r="I48" s="387" t="s">
        <v>445</v>
      </c>
      <c r="J48" s="68"/>
      <c r="K48" s="68"/>
      <c r="L48" s="68"/>
      <c r="M48" s="68"/>
      <c r="N48" s="68"/>
    </row>
    <row r="49" spans="1:9" ht="15.75" customHeight="1">
      <c r="A49" s="748"/>
      <c r="B49" s="784"/>
      <c r="C49" s="777"/>
      <c r="D49" s="413" t="s">
        <v>382</v>
      </c>
      <c r="E49" s="414" t="s">
        <v>105</v>
      </c>
      <c r="F49" s="412" t="s">
        <v>151</v>
      </c>
      <c r="G49" s="415" t="s">
        <v>181</v>
      </c>
      <c r="H49" s="49"/>
      <c r="I49" s="68" t="s">
        <v>186</v>
      </c>
    </row>
    <row r="50" spans="1:8" ht="15.75" customHeight="1">
      <c r="A50" s="361" t="s">
        <v>149</v>
      </c>
      <c r="B50" s="325">
        <v>4271.1</v>
      </c>
      <c r="C50" s="294">
        <v>53687</v>
      </c>
      <c r="D50" s="294">
        <f>SUM(E50:G50)</f>
        <v>12466888</v>
      </c>
      <c r="E50" s="294">
        <v>12114668</v>
      </c>
      <c r="F50" s="294">
        <v>351369</v>
      </c>
      <c r="G50" s="292">
        <v>851</v>
      </c>
      <c r="H50" s="292"/>
    </row>
    <row r="51" spans="1:17" ht="15.75" customHeight="1">
      <c r="A51" s="210" t="s">
        <v>142</v>
      </c>
      <c r="B51" s="326">
        <v>4323.9</v>
      </c>
      <c r="C51" s="294">
        <v>51551</v>
      </c>
      <c r="D51" s="294">
        <f>SUM(E51:G51)</f>
        <v>12326308</v>
      </c>
      <c r="E51" s="294">
        <v>11941474</v>
      </c>
      <c r="F51" s="294">
        <v>383950</v>
      </c>
      <c r="G51" s="294">
        <v>884</v>
      </c>
      <c r="H51" s="294"/>
      <c r="I51" s="621"/>
      <c r="J51" s="621"/>
      <c r="K51" s="621"/>
      <c r="L51" s="621"/>
      <c r="M51" s="621"/>
      <c r="N51" s="621"/>
      <c r="O51" s="621"/>
      <c r="P51" s="621"/>
      <c r="Q51" s="47"/>
    </row>
    <row r="52" spans="1:18" ht="15.75" customHeight="1">
      <c r="A52" s="19" t="s">
        <v>143</v>
      </c>
      <c r="B52" s="326">
        <v>4313.1</v>
      </c>
      <c r="C52" s="294">
        <v>49525</v>
      </c>
      <c r="D52" s="294">
        <f aca="true" t="shared" si="5" ref="D52:D57">SUM(E52:G52)</f>
        <v>12149361</v>
      </c>
      <c r="E52" s="294">
        <v>11776324</v>
      </c>
      <c r="F52" s="294">
        <v>372194</v>
      </c>
      <c r="G52" s="294">
        <v>843</v>
      </c>
      <c r="H52" s="294"/>
      <c r="I52" s="626" t="s">
        <v>187</v>
      </c>
      <c r="J52" s="626"/>
      <c r="K52" s="626"/>
      <c r="L52" s="626"/>
      <c r="M52" s="626"/>
      <c r="N52" s="626"/>
      <c r="O52" s="626"/>
      <c r="P52" s="626"/>
      <c r="Q52" s="49"/>
      <c r="R52" s="96"/>
    </row>
    <row r="53" spans="1:18" ht="15.75" customHeight="1" thickBot="1">
      <c r="A53" s="19" t="s">
        <v>144</v>
      </c>
      <c r="B53" s="327">
        <v>4243.6</v>
      </c>
      <c r="C53" s="294">
        <v>47065</v>
      </c>
      <c r="D53" s="294">
        <f t="shared" si="5"/>
        <v>11829137</v>
      </c>
      <c r="E53" s="294">
        <v>11452499</v>
      </c>
      <c r="F53" s="294">
        <v>375922</v>
      </c>
      <c r="G53" s="294">
        <v>716</v>
      </c>
      <c r="H53" s="294"/>
      <c r="R53" s="96"/>
    </row>
    <row r="54" spans="1:19" ht="15.75" customHeight="1">
      <c r="A54" s="362" t="s">
        <v>145</v>
      </c>
      <c r="B54" s="529">
        <f aca="true" t="shared" si="6" ref="B54:G54">SUM(B56:B57)</f>
        <v>4178.2</v>
      </c>
      <c r="C54" s="526">
        <f t="shared" si="6"/>
        <v>46598</v>
      </c>
      <c r="D54" s="526">
        <f t="shared" si="6"/>
        <v>11476383</v>
      </c>
      <c r="E54" s="526">
        <f t="shared" si="6"/>
        <v>11082119</v>
      </c>
      <c r="F54" s="526">
        <f t="shared" si="6"/>
        <v>393603</v>
      </c>
      <c r="G54" s="526">
        <f t="shared" si="6"/>
        <v>661</v>
      </c>
      <c r="H54" s="294"/>
      <c r="I54" s="771" t="s">
        <v>188</v>
      </c>
      <c r="J54" s="773" t="s">
        <v>189</v>
      </c>
      <c r="K54" s="774" t="s">
        <v>446</v>
      </c>
      <c r="L54" s="774" t="s">
        <v>447</v>
      </c>
      <c r="M54" s="774" t="s">
        <v>448</v>
      </c>
      <c r="N54" s="774" t="s">
        <v>449</v>
      </c>
      <c r="O54" s="774" t="s">
        <v>450</v>
      </c>
      <c r="P54" s="774" t="s">
        <v>190</v>
      </c>
      <c r="Q54" s="34"/>
      <c r="S54" s="96"/>
    </row>
    <row r="55" spans="1:19" ht="15.75" customHeight="1">
      <c r="A55" s="40"/>
      <c r="B55" s="527"/>
      <c r="C55" s="521"/>
      <c r="D55" s="521"/>
      <c r="E55" s="521"/>
      <c r="F55" s="521"/>
      <c r="G55" s="521"/>
      <c r="H55" s="294"/>
      <c r="I55" s="772"/>
      <c r="J55" s="743"/>
      <c r="K55" s="775"/>
      <c r="L55" s="775"/>
      <c r="M55" s="775"/>
      <c r="N55" s="775"/>
      <c r="O55" s="775"/>
      <c r="P55" s="775"/>
      <c r="Q55" s="49"/>
      <c r="R55" s="68"/>
      <c r="S55" s="96"/>
    </row>
    <row r="56" spans="1:18" ht="15.75" customHeight="1">
      <c r="A56" s="69" t="s">
        <v>383</v>
      </c>
      <c r="B56" s="327">
        <v>4080.3</v>
      </c>
      <c r="C56" s="294">
        <v>46259</v>
      </c>
      <c r="D56" s="294">
        <f t="shared" si="5"/>
        <v>11388797</v>
      </c>
      <c r="E56" s="294">
        <v>10995847</v>
      </c>
      <c r="F56" s="294">
        <v>392289</v>
      </c>
      <c r="G56" s="528">
        <v>661</v>
      </c>
      <c r="H56" s="111"/>
      <c r="I56" s="822" t="s">
        <v>451</v>
      </c>
      <c r="J56" s="432">
        <v>-151034</v>
      </c>
      <c r="K56" s="642">
        <v>321</v>
      </c>
      <c r="L56" s="824">
        <v>1037</v>
      </c>
      <c r="M56" s="826">
        <v>3082</v>
      </c>
      <c r="N56" s="826">
        <v>3561</v>
      </c>
      <c r="O56" s="826">
        <v>2366</v>
      </c>
      <c r="P56" s="828">
        <v>513</v>
      </c>
      <c r="Q56" s="95"/>
      <c r="R56" s="68"/>
    </row>
    <row r="57" spans="1:18" ht="15.75" customHeight="1">
      <c r="A57" s="69" t="s">
        <v>384</v>
      </c>
      <c r="B57" s="327">
        <v>97.9</v>
      </c>
      <c r="C57" s="294">
        <v>339</v>
      </c>
      <c r="D57" s="294">
        <f t="shared" si="5"/>
        <v>87586</v>
      </c>
      <c r="E57" s="294">
        <v>86272</v>
      </c>
      <c r="F57" s="294">
        <v>1314</v>
      </c>
      <c r="G57" s="528" t="s">
        <v>526</v>
      </c>
      <c r="H57" s="111"/>
      <c r="I57" s="823"/>
      <c r="J57" s="538">
        <f>SUM(K56:P57)</f>
        <v>10880</v>
      </c>
      <c r="K57" s="640"/>
      <c r="L57" s="825"/>
      <c r="M57" s="827"/>
      <c r="N57" s="827"/>
      <c r="O57" s="827"/>
      <c r="P57" s="829"/>
      <c r="Q57" s="111"/>
      <c r="R57" s="68"/>
    </row>
    <row r="58" spans="1:18" ht="15.75" customHeight="1">
      <c r="A58" s="86"/>
      <c r="B58" s="138"/>
      <c r="C58" s="139"/>
      <c r="D58" s="193"/>
      <c r="E58" s="139"/>
      <c r="F58" s="139"/>
      <c r="G58" s="213"/>
      <c r="H58" s="62"/>
      <c r="I58" s="431" t="s">
        <v>191</v>
      </c>
      <c r="J58" s="539">
        <f>SUM(K58:P58)</f>
        <v>1616</v>
      </c>
      <c r="K58" s="335">
        <v>170</v>
      </c>
      <c r="L58" s="333">
        <v>412</v>
      </c>
      <c r="M58" s="334">
        <v>281</v>
      </c>
      <c r="N58" s="334">
        <v>340</v>
      </c>
      <c r="O58" s="334">
        <v>295</v>
      </c>
      <c r="P58" s="131">
        <v>118</v>
      </c>
      <c r="Q58" s="65"/>
      <c r="R58" s="68"/>
    </row>
    <row r="59" spans="1:18" ht="15.75" customHeight="1">
      <c r="A59" s="385" t="s">
        <v>182</v>
      </c>
      <c r="B59" s="75"/>
      <c r="C59" s="75"/>
      <c r="D59" s="75"/>
      <c r="E59" s="75"/>
      <c r="F59" s="75"/>
      <c r="G59" s="68"/>
      <c r="H59" s="68"/>
      <c r="I59" s="387" t="s">
        <v>452</v>
      </c>
      <c r="K59" s="177"/>
      <c r="L59" s="177"/>
      <c r="R59" s="68"/>
    </row>
    <row r="60" spans="1:9" ht="15.75" customHeight="1">
      <c r="A60" s="68" t="s">
        <v>183</v>
      </c>
      <c r="B60" s="68"/>
      <c r="C60" s="68"/>
      <c r="D60" s="68"/>
      <c r="E60" s="68"/>
      <c r="F60" s="68"/>
      <c r="G60" s="68"/>
      <c r="H60" s="68"/>
      <c r="I60" s="68" t="s">
        <v>192</v>
      </c>
    </row>
    <row r="61" spans="2:8" ht="15" customHeight="1">
      <c r="B61" s="68"/>
      <c r="C61" s="68"/>
      <c r="D61" s="68"/>
      <c r="E61" s="68"/>
      <c r="F61" s="68"/>
      <c r="G61" s="68"/>
      <c r="H61" s="68"/>
    </row>
    <row r="62" ht="15" customHeight="1"/>
  </sheetData>
  <sheetProtection/>
  <mergeCells count="102">
    <mergeCell ref="Q22:R22"/>
    <mergeCell ref="O22:P22"/>
    <mergeCell ref="I56:I57"/>
    <mergeCell ref="K56:K57"/>
    <mergeCell ref="L56:L57"/>
    <mergeCell ref="M56:M57"/>
    <mergeCell ref="N56:N57"/>
    <mergeCell ref="O56:O57"/>
    <mergeCell ref="P56:P57"/>
    <mergeCell ref="K22:L22"/>
    <mergeCell ref="A2:E2"/>
    <mergeCell ref="I2:Q2"/>
    <mergeCell ref="A3:E3"/>
    <mergeCell ref="I3:Q3"/>
    <mergeCell ref="A5:A7"/>
    <mergeCell ref="B5:E5"/>
    <mergeCell ref="I6:J7"/>
    <mergeCell ref="K6:L7"/>
    <mergeCell ref="I4:R5"/>
    <mergeCell ref="B6:B7"/>
    <mergeCell ref="C6:C7"/>
    <mergeCell ref="D6:D7"/>
    <mergeCell ref="E6:E7"/>
    <mergeCell ref="I10:J10"/>
    <mergeCell ref="K10:L10"/>
    <mergeCell ref="M6:M7"/>
    <mergeCell ref="Q6:R6"/>
    <mergeCell ref="N6:P7"/>
    <mergeCell ref="I8:J8"/>
    <mergeCell ref="K8:L8"/>
    <mergeCell ref="I9:J9"/>
    <mergeCell ref="K9:L9"/>
    <mergeCell ref="I14:J14"/>
    <mergeCell ref="K14:L14"/>
    <mergeCell ref="I11:J11"/>
    <mergeCell ref="K11:L11"/>
    <mergeCell ref="I12:J12"/>
    <mergeCell ref="K12:L12"/>
    <mergeCell ref="I13:J13"/>
    <mergeCell ref="K13:L13"/>
    <mergeCell ref="I15:J15"/>
    <mergeCell ref="K15:L15"/>
    <mergeCell ref="I16:J16"/>
    <mergeCell ref="K16:L16"/>
    <mergeCell ref="E17:E18"/>
    <mergeCell ref="I18:J18"/>
    <mergeCell ref="K18:L18"/>
    <mergeCell ref="I19:J19"/>
    <mergeCell ref="K19:L19"/>
    <mergeCell ref="I20:J20"/>
    <mergeCell ref="I22:J23"/>
    <mergeCell ref="M22:N22"/>
    <mergeCell ref="A16:A18"/>
    <mergeCell ref="B16:E16"/>
    <mergeCell ref="I17:J17"/>
    <mergeCell ref="K17:L17"/>
    <mergeCell ref="B17:B18"/>
    <mergeCell ref="C17:C18"/>
    <mergeCell ref="D17:D18"/>
    <mergeCell ref="I24:J24"/>
    <mergeCell ref="I25:J25"/>
    <mergeCell ref="I34:J34"/>
    <mergeCell ref="I35:J35"/>
    <mergeCell ref="I32:J32"/>
    <mergeCell ref="I26:J26"/>
    <mergeCell ref="I27:J27"/>
    <mergeCell ref="I28:J28"/>
    <mergeCell ref="I29:J29"/>
    <mergeCell ref="A32:A34"/>
    <mergeCell ref="I33:J33"/>
    <mergeCell ref="C33:C34"/>
    <mergeCell ref="D33:F33"/>
    <mergeCell ref="B32:F32"/>
    <mergeCell ref="B33:B34"/>
    <mergeCell ref="A29:F29"/>
    <mergeCell ref="I30:J30"/>
    <mergeCell ref="A30:F30"/>
    <mergeCell ref="I31:J31"/>
    <mergeCell ref="I36:J36"/>
    <mergeCell ref="I39:Q39"/>
    <mergeCell ref="I41:I43"/>
    <mergeCell ref="J41:K42"/>
    <mergeCell ref="L41:M41"/>
    <mergeCell ref="N41:Q41"/>
    <mergeCell ref="L42:M42"/>
    <mergeCell ref="N42:O42"/>
    <mergeCell ref="P42:Q42"/>
    <mergeCell ref="I51:P51"/>
    <mergeCell ref="I52:P52"/>
    <mergeCell ref="A47:A49"/>
    <mergeCell ref="C48:C49"/>
    <mergeCell ref="D48:G48"/>
    <mergeCell ref="B47:F47"/>
    <mergeCell ref="B48:B49"/>
    <mergeCell ref="I54:I55"/>
    <mergeCell ref="J54:J55"/>
    <mergeCell ref="O54:O55"/>
    <mergeCell ref="P54:P55"/>
    <mergeCell ref="K54:K55"/>
    <mergeCell ref="L54:L55"/>
    <mergeCell ref="M54:M55"/>
    <mergeCell ref="N54:N5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40" zoomScaleNormal="140" zoomScalePageLayoutView="0" workbookViewId="0" topLeftCell="A1">
      <selection activeCell="A1" sqref="A1"/>
    </sheetView>
  </sheetViews>
  <sheetFormatPr defaultColWidth="10.59765625" defaultRowHeight="15"/>
  <cols>
    <col min="1" max="1" width="11.69921875" style="46" customWidth="1"/>
    <col min="2" max="2" width="12.59765625" style="46" customWidth="1"/>
    <col min="3" max="3" width="14.19921875" style="46" customWidth="1"/>
    <col min="4" max="4" width="12.59765625" style="46" customWidth="1"/>
    <col min="5" max="5" width="15" style="46" customWidth="1"/>
    <col min="6" max="6" width="12.59765625" style="46" customWidth="1"/>
    <col min="7" max="7" width="14.5" style="46" customWidth="1"/>
    <col min="8" max="8" width="12.59765625" style="46" customWidth="1"/>
    <col min="9" max="9" width="14.5" style="46" customWidth="1"/>
    <col min="10" max="10" width="12.59765625" style="46" customWidth="1"/>
    <col min="11" max="11" width="13.09765625" style="46" customWidth="1"/>
    <col min="12" max="12" width="12.59765625" style="46" customWidth="1"/>
    <col min="13" max="13" width="12.8984375" style="46" customWidth="1"/>
    <col min="14" max="14" width="12.59765625" style="46" customWidth="1"/>
    <col min="15" max="15" width="13.09765625" style="46" customWidth="1"/>
    <col min="16" max="16" width="11.69921875" style="46" bestFit="1" customWidth="1"/>
    <col min="17" max="17" width="12.59765625" style="46" customWidth="1"/>
    <col min="18" max="16384" width="10.59765625" style="46" customWidth="1"/>
  </cols>
  <sheetData>
    <row r="1" spans="1:15" s="42" customFormat="1" ht="19.5" customHeight="1">
      <c r="A1" s="41" t="s">
        <v>453</v>
      </c>
      <c r="O1" s="43" t="s">
        <v>454</v>
      </c>
    </row>
    <row r="2" spans="1:15" ht="19.5" customHeight="1">
      <c r="A2" s="832" t="s">
        <v>455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433"/>
      <c r="O2" s="433"/>
    </row>
    <row r="3" spans="2:13" ht="18" customHeight="1" thickBo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 t="s">
        <v>193</v>
      </c>
    </row>
    <row r="4" spans="1:13" ht="16.5" customHeight="1">
      <c r="A4" s="831" t="s">
        <v>456</v>
      </c>
      <c r="B4" s="740" t="s">
        <v>457</v>
      </c>
      <c r="C4" s="830"/>
      <c r="D4" s="740" t="s">
        <v>460</v>
      </c>
      <c r="E4" s="830"/>
      <c r="F4" s="740" t="s">
        <v>461</v>
      </c>
      <c r="G4" s="830"/>
      <c r="H4" s="740" t="s">
        <v>462</v>
      </c>
      <c r="I4" s="830"/>
      <c r="J4" s="740" t="s">
        <v>463</v>
      </c>
      <c r="K4" s="830"/>
      <c r="L4" s="740" t="s">
        <v>464</v>
      </c>
      <c r="M4" s="741"/>
    </row>
    <row r="5" spans="1:13" ht="16.5" customHeight="1">
      <c r="A5" s="748"/>
      <c r="B5" s="434" t="s">
        <v>458</v>
      </c>
      <c r="C5" s="434" t="s">
        <v>459</v>
      </c>
      <c r="D5" s="434" t="s">
        <v>458</v>
      </c>
      <c r="E5" s="434" t="s">
        <v>459</v>
      </c>
      <c r="F5" s="434" t="s">
        <v>458</v>
      </c>
      <c r="G5" s="434" t="s">
        <v>459</v>
      </c>
      <c r="H5" s="434" t="s">
        <v>458</v>
      </c>
      <c r="I5" s="434" t="s">
        <v>459</v>
      </c>
      <c r="J5" s="434" t="s">
        <v>458</v>
      </c>
      <c r="K5" s="434" t="s">
        <v>459</v>
      </c>
      <c r="L5" s="434" t="s">
        <v>458</v>
      </c>
      <c r="M5" s="397" t="s">
        <v>459</v>
      </c>
    </row>
    <row r="6" spans="1:13" ht="16.5" customHeight="1">
      <c r="A6" s="361" t="s">
        <v>141</v>
      </c>
      <c r="B6" s="336">
        <v>1023443</v>
      </c>
      <c r="C6" s="253">
        <v>260939554</v>
      </c>
      <c r="D6" s="253">
        <v>1009884</v>
      </c>
      <c r="E6" s="253">
        <v>259542734</v>
      </c>
      <c r="F6" s="256">
        <f aca="true" t="shared" si="0" ref="F6:G9">SUM(H6,J6,L6,B32,D32,F32,H32,J32,L32,N32)</f>
        <v>1396771</v>
      </c>
      <c r="G6" s="256">
        <f t="shared" si="0"/>
        <v>379570492</v>
      </c>
      <c r="H6" s="253">
        <v>46331</v>
      </c>
      <c r="I6" s="253">
        <v>5241694</v>
      </c>
      <c r="J6" s="253">
        <v>1417</v>
      </c>
      <c r="K6" s="253">
        <v>496271</v>
      </c>
      <c r="L6" s="253">
        <v>109313</v>
      </c>
      <c r="M6" s="253">
        <v>44103203</v>
      </c>
    </row>
    <row r="7" spans="1:13" ht="16.5" customHeight="1">
      <c r="A7" s="435" t="s">
        <v>465</v>
      </c>
      <c r="B7" s="337">
        <v>1048617</v>
      </c>
      <c r="C7" s="256">
        <v>298317300</v>
      </c>
      <c r="D7" s="256">
        <v>1042152</v>
      </c>
      <c r="E7" s="256">
        <v>292573435</v>
      </c>
      <c r="F7" s="256">
        <f t="shared" si="0"/>
        <v>1493912</v>
      </c>
      <c r="G7" s="256">
        <f t="shared" si="0"/>
        <v>436610423</v>
      </c>
      <c r="H7" s="256">
        <v>29161</v>
      </c>
      <c r="I7" s="256">
        <v>3726889</v>
      </c>
      <c r="J7" s="256">
        <v>4086</v>
      </c>
      <c r="K7" s="256">
        <v>2624106</v>
      </c>
      <c r="L7" s="256">
        <v>140594</v>
      </c>
      <c r="M7" s="256">
        <v>50356220</v>
      </c>
    </row>
    <row r="8" spans="1:13" ht="16.5" customHeight="1">
      <c r="A8" s="435" t="s">
        <v>466</v>
      </c>
      <c r="B8" s="337">
        <v>1129898</v>
      </c>
      <c r="C8" s="256">
        <v>307693075</v>
      </c>
      <c r="D8" s="256">
        <v>1119931</v>
      </c>
      <c r="E8" s="256">
        <v>304033671</v>
      </c>
      <c r="F8" s="256">
        <f t="shared" si="0"/>
        <v>1701179</v>
      </c>
      <c r="G8" s="256">
        <v>495228192</v>
      </c>
      <c r="H8" s="256">
        <v>18878</v>
      </c>
      <c r="I8" s="256">
        <v>2211824</v>
      </c>
      <c r="J8" s="256">
        <v>7608</v>
      </c>
      <c r="K8" s="256">
        <v>2667231</v>
      </c>
      <c r="L8" s="256">
        <v>138892</v>
      </c>
      <c r="M8" s="256">
        <v>48451231</v>
      </c>
    </row>
    <row r="9" spans="1:13" ht="16.5" customHeight="1">
      <c r="A9" s="435" t="s">
        <v>467</v>
      </c>
      <c r="B9" s="337">
        <v>1143034</v>
      </c>
      <c r="C9" s="256">
        <v>286681774</v>
      </c>
      <c r="D9" s="256">
        <v>1167556</v>
      </c>
      <c r="E9" s="256">
        <v>295570348</v>
      </c>
      <c r="F9" s="256">
        <f t="shared" si="0"/>
        <v>1547758</v>
      </c>
      <c r="G9" s="256">
        <f t="shared" si="0"/>
        <v>427270048</v>
      </c>
      <c r="H9" s="256">
        <v>34512</v>
      </c>
      <c r="I9" s="256">
        <v>4234717</v>
      </c>
      <c r="J9" s="256">
        <v>12366</v>
      </c>
      <c r="K9" s="256">
        <v>4211615</v>
      </c>
      <c r="L9" s="256">
        <v>126791</v>
      </c>
      <c r="M9" s="256">
        <v>49054591</v>
      </c>
    </row>
    <row r="10" spans="1:13" ht="16.5" customHeight="1">
      <c r="A10" s="436" t="s">
        <v>468</v>
      </c>
      <c r="B10" s="182">
        <f aca="true" t="shared" si="1" ref="B10:M10">SUM(B12:B25)</f>
        <v>1020326</v>
      </c>
      <c r="C10" s="182">
        <f t="shared" si="1"/>
        <v>286219150</v>
      </c>
      <c r="D10" s="182">
        <f t="shared" si="1"/>
        <v>1015354</v>
      </c>
      <c r="E10" s="182">
        <f>SUM(E12:E25)</f>
        <v>284414183</v>
      </c>
      <c r="F10" s="182">
        <f t="shared" si="1"/>
        <v>1480533</v>
      </c>
      <c r="G10" s="182">
        <f t="shared" si="1"/>
        <v>431590844</v>
      </c>
      <c r="H10" s="182">
        <f t="shared" si="1"/>
        <v>57512</v>
      </c>
      <c r="I10" s="182">
        <f t="shared" si="1"/>
        <v>6416073</v>
      </c>
      <c r="J10" s="182">
        <f t="shared" si="1"/>
        <v>11967</v>
      </c>
      <c r="K10" s="182">
        <f t="shared" si="1"/>
        <v>5092680</v>
      </c>
      <c r="L10" s="182">
        <f t="shared" si="1"/>
        <v>111576</v>
      </c>
      <c r="M10" s="182">
        <f t="shared" si="1"/>
        <v>46656778</v>
      </c>
    </row>
    <row r="11" spans="1:13" ht="16.5" customHeight="1">
      <c r="A11" s="140"/>
      <c r="B11" s="540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16.5" customHeight="1">
      <c r="A12" s="141" t="s">
        <v>154</v>
      </c>
      <c r="B12" s="541">
        <v>73340</v>
      </c>
      <c r="C12" s="297">
        <v>20084221</v>
      </c>
      <c r="D12" s="297">
        <v>72993</v>
      </c>
      <c r="E12" s="297">
        <v>19463984</v>
      </c>
      <c r="F12" s="256">
        <f aca="true" t="shared" si="2" ref="F12:G15">SUM(H12,J12,L12,B38,D38,F38,H38,J38,L38,N38)</f>
        <v>111607</v>
      </c>
      <c r="G12" s="256">
        <f t="shared" si="2"/>
        <v>32789301</v>
      </c>
      <c r="H12" s="297">
        <v>2970</v>
      </c>
      <c r="I12" s="297">
        <v>350819</v>
      </c>
      <c r="J12" s="297">
        <v>915</v>
      </c>
      <c r="K12" s="496">
        <v>358076</v>
      </c>
      <c r="L12" s="496">
        <v>8836</v>
      </c>
      <c r="M12" s="496">
        <v>3475364</v>
      </c>
    </row>
    <row r="13" spans="1:13" ht="16.5" customHeight="1">
      <c r="A13" s="117" t="s">
        <v>108</v>
      </c>
      <c r="B13" s="541">
        <v>89377</v>
      </c>
      <c r="C13" s="297">
        <v>23094298</v>
      </c>
      <c r="D13" s="297">
        <v>83298</v>
      </c>
      <c r="E13" s="297">
        <v>21932348</v>
      </c>
      <c r="F13" s="256">
        <f t="shared" si="2"/>
        <v>117686</v>
      </c>
      <c r="G13" s="256">
        <f t="shared" si="2"/>
        <v>33951251</v>
      </c>
      <c r="H13" s="297">
        <v>2749</v>
      </c>
      <c r="I13" s="297">
        <v>324021</v>
      </c>
      <c r="J13" s="297">
        <v>956</v>
      </c>
      <c r="K13" s="496">
        <v>383076</v>
      </c>
      <c r="L13" s="496">
        <v>9175</v>
      </c>
      <c r="M13" s="496">
        <v>3598602</v>
      </c>
    </row>
    <row r="14" spans="1:13" ht="16.5" customHeight="1">
      <c r="A14" s="117" t="s">
        <v>109</v>
      </c>
      <c r="B14" s="541">
        <v>100831</v>
      </c>
      <c r="C14" s="297">
        <v>27158549</v>
      </c>
      <c r="D14" s="297">
        <v>96652</v>
      </c>
      <c r="E14" s="297">
        <v>26344703</v>
      </c>
      <c r="F14" s="256">
        <f t="shared" si="2"/>
        <v>121865</v>
      </c>
      <c r="G14" s="256">
        <f t="shared" si="2"/>
        <v>34765097</v>
      </c>
      <c r="H14" s="297">
        <v>2676</v>
      </c>
      <c r="I14" s="297">
        <v>309906</v>
      </c>
      <c r="J14" s="297">
        <v>989</v>
      </c>
      <c r="K14" s="496">
        <v>421076</v>
      </c>
      <c r="L14" s="496">
        <v>9589</v>
      </c>
      <c r="M14" s="496">
        <v>3880942</v>
      </c>
    </row>
    <row r="15" spans="1:13" ht="16.5" customHeight="1">
      <c r="A15" s="117" t="s">
        <v>110</v>
      </c>
      <c r="B15" s="541">
        <v>101224</v>
      </c>
      <c r="C15" s="297">
        <v>26425929</v>
      </c>
      <c r="D15" s="297">
        <v>97030</v>
      </c>
      <c r="E15" s="297">
        <v>24731542</v>
      </c>
      <c r="F15" s="256">
        <f t="shared" si="2"/>
        <v>126059</v>
      </c>
      <c r="G15" s="256">
        <f t="shared" si="2"/>
        <v>36459484</v>
      </c>
      <c r="H15" s="297">
        <v>3766</v>
      </c>
      <c r="I15" s="297">
        <v>417540</v>
      </c>
      <c r="J15" s="297">
        <v>953</v>
      </c>
      <c r="K15" s="496">
        <v>386076</v>
      </c>
      <c r="L15" s="496">
        <v>9091</v>
      </c>
      <c r="M15" s="496">
        <v>3537421</v>
      </c>
    </row>
    <row r="16" spans="1:13" ht="16.5" customHeight="1">
      <c r="A16" s="141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</row>
    <row r="17" spans="1:13" ht="16.5" customHeight="1">
      <c r="A17" s="117" t="s">
        <v>111</v>
      </c>
      <c r="B17" s="541">
        <v>81760</v>
      </c>
      <c r="C17" s="297">
        <v>21848790</v>
      </c>
      <c r="D17" s="297">
        <v>80646</v>
      </c>
      <c r="E17" s="297">
        <v>21731823</v>
      </c>
      <c r="F17" s="256">
        <f aca="true" t="shared" si="3" ref="F17:G20">SUM(H17,J17,L17,B43,D43,F43,H43,J43,L43,N43)</f>
        <v>127173</v>
      </c>
      <c r="G17" s="256">
        <f t="shared" si="3"/>
        <v>36576451</v>
      </c>
      <c r="H17" s="297">
        <v>5445</v>
      </c>
      <c r="I17" s="297">
        <v>593613</v>
      </c>
      <c r="J17" s="297">
        <v>956</v>
      </c>
      <c r="K17" s="496">
        <v>382076</v>
      </c>
      <c r="L17" s="496">
        <v>9229</v>
      </c>
      <c r="M17" s="496">
        <v>3653592</v>
      </c>
    </row>
    <row r="18" spans="1:13" ht="16.5" customHeight="1">
      <c r="A18" s="117" t="s">
        <v>112</v>
      </c>
      <c r="B18" s="541">
        <v>84019</v>
      </c>
      <c r="C18" s="297">
        <v>24947999</v>
      </c>
      <c r="D18" s="297">
        <v>81401</v>
      </c>
      <c r="E18" s="297">
        <v>23681799</v>
      </c>
      <c r="F18" s="256">
        <f t="shared" si="3"/>
        <v>129791</v>
      </c>
      <c r="G18" s="256">
        <f t="shared" si="3"/>
        <v>37842651</v>
      </c>
      <c r="H18" s="297">
        <v>6159</v>
      </c>
      <c r="I18" s="297">
        <v>660840</v>
      </c>
      <c r="J18" s="297">
        <v>991</v>
      </c>
      <c r="K18" s="496">
        <v>409900</v>
      </c>
      <c r="L18" s="496">
        <v>9414</v>
      </c>
      <c r="M18" s="496">
        <v>3783154</v>
      </c>
    </row>
    <row r="19" spans="1:13" ht="16.5" customHeight="1">
      <c r="A19" s="117" t="s">
        <v>113</v>
      </c>
      <c r="B19" s="541">
        <v>84415</v>
      </c>
      <c r="C19" s="297">
        <v>25040755</v>
      </c>
      <c r="D19" s="297">
        <v>84189</v>
      </c>
      <c r="E19" s="297">
        <v>24654013</v>
      </c>
      <c r="F19" s="256">
        <f t="shared" si="3"/>
        <v>130017</v>
      </c>
      <c r="G19" s="256">
        <f t="shared" si="3"/>
        <v>38229393</v>
      </c>
      <c r="H19" s="297">
        <v>6512</v>
      </c>
      <c r="I19" s="297">
        <v>697424</v>
      </c>
      <c r="J19" s="297">
        <v>1000</v>
      </c>
      <c r="K19" s="496">
        <v>421900</v>
      </c>
      <c r="L19" s="496">
        <v>8655</v>
      </c>
      <c r="M19" s="496">
        <v>3688122</v>
      </c>
    </row>
    <row r="20" spans="1:13" ht="16.5" customHeight="1">
      <c r="A20" s="117" t="s">
        <v>114</v>
      </c>
      <c r="B20" s="541">
        <v>77886</v>
      </c>
      <c r="C20" s="297">
        <v>22183748</v>
      </c>
      <c r="D20" s="297">
        <v>79794</v>
      </c>
      <c r="E20" s="297">
        <v>22166585</v>
      </c>
      <c r="F20" s="256">
        <f t="shared" si="3"/>
        <v>128109</v>
      </c>
      <c r="G20" s="256">
        <f t="shared" si="3"/>
        <v>38246556</v>
      </c>
      <c r="H20" s="297">
        <v>5281</v>
      </c>
      <c r="I20" s="297">
        <v>550582</v>
      </c>
      <c r="J20" s="297">
        <v>1010</v>
      </c>
      <c r="K20" s="496">
        <v>433900</v>
      </c>
      <c r="L20" s="496">
        <v>9684</v>
      </c>
      <c r="M20" s="496">
        <v>4140996</v>
      </c>
    </row>
    <row r="21" spans="1:13" ht="16.5" customHeight="1">
      <c r="A21" s="141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</row>
    <row r="22" spans="1:13" ht="16.5" customHeight="1">
      <c r="A22" s="117" t="s">
        <v>115</v>
      </c>
      <c r="B22" s="541">
        <v>79023</v>
      </c>
      <c r="C22" s="297">
        <v>23686172</v>
      </c>
      <c r="D22" s="297">
        <v>83070</v>
      </c>
      <c r="E22" s="297">
        <v>25325936</v>
      </c>
      <c r="F22" s="256">
        <f aca="true" t="shared" si="4" ref="F22:G25">SUM(H22,J22,L22,B48,D48,F48,H48,J48,L48,N48)</f>
        <v>124062</v>
      </c>
      <c r="G22" s="256">
        <f t="shared" si="4"/>
        <v>36606792</v>
      </c>
      <c r="H22" s="297">
        <v>5337</v>
      </c>
      <c r="I22" s="297">
        <v>598703</v>
      </c>
      <c r="J22" s="297">
        <v>1029</v>
      </c>
      <c r="K22" s="496">
        <v>444900</v>
      </c>
      <c r="L22" s="496">
        <v>7903</v>
      </c>
      <c r="M22" s="496">
        <v>4155040</v>
      </c>
    </row>
    <row r="23" spans="1:13" ht="16.5" customHeight="1">
      <c r="A23" s="117" t="s">
        <v>116</v>
      </c>
      <c r="B23" s="541">
        <v>81226</v>
      </c>
      <c r="C23" s="297">
        <v>23647099</v>
      </c>
      <c r="D23" s="297">
        <v>77103</v>
      </c>
      <c r="E23" s="297">
        <v>23673779</v>
      </c>
      <c r="F23" s="256">
        <f t="shared" si="4"/>
        <v>128185</v>
      </c>
      <c r="G23" s="256">
        <f t="shared" si="4"/>
        <v>36580112</v>
      </c>
      <c r="H23" s="297">
        <v>5432</v>
      </c>
      <c r="I23" s="297">
        <v>632934</v>
      </c>
      <c r="J23" s="297">
        <v>1055</v>
      </c>
      <c r="K23" s="496">
        <v>478900</v>
      </c>
      <c r="L23" s="496">
        <v>9977</v>
      </c>
      <c r="M23" s="496">
        <v>4119744</v>
      </c>
    </row>
    <row r="24" spans="1:13" ht="16.5" customHeight="1">
      <c r="A24" s="117" t="s">
        <v>117</v>
      </c>
      <c r="B24" s="542">
        <v>83593</v>
      </c>
      <c r="C24" s="496">
        <v>25304513</v>
      </c>
      <c r="D24" s="496">
        <v>92031</v>
      </c>
      <c r="E24" s="496">
        <v>26314900</v>
      </c>
      <c r="F24" s="256">
        <f t="shared" si="4"/>
        <v>119747</v>
      </c>
      <c r="G24" s="256">
        <f t="shared" si="4"/>
        <v>35569725</v>
      </c>
      <c r="H24" s="496">
        <v>5772</v>
      </c>
      <c r="I24" s="496">
        <v>658581</v>
      </c>
      <c r="J24" s="496">
        <v>1050</v>
      </c>
      <c r="K24" s="496">
        <v>477900</v>
      </c>
      <c r="L24" s="496">
        <v>10322</v>
      </c>
      <c r="M24" s="496">
        <v>4669613</v>
      </c>
    </row>
    <row r="25" spans="1:13" ht="16.5" customHeight="1">
      <c r="A25" s="142" t="s">
        <v>118</v>
      </c>
      <c r="B25" s="543">
        <v>83632</v>
      </c>
      <c r="C25" s="544">
        <v>22797077</v>
      </c>
      <c r="D25" s="544">
        <v>87147</v>
      </c>
      <c r="E25" s="544">
        <v>24392771</v>
      </c>
      <c r="F25" s="467">
        <f t="shared" si="4"/>
        <v>116232</v>
      </c>
      <c r="G25" s="467">
        <f t="shared" si="4"/>
        <v>33974031</v>
      </c>
      <c r="H25" s="544">
        <v>5413</v>
      </c>
      <c r="I25" s="544">
        <v>621110</v>
      </c>
      <c r="J25" s="544">
        <v>1063</v>
      </c>
      <c r="K25" s="544">
        <v>494900</v>
      </c>
      <c r="L25" s="544">
        <v>9701</v>
      </c>
      <c r="M25" s="544">
        <v>3954188</v>
      </c>
    </row>
    <row r="26" spans="1:13" ht="15" customHeight="1">
      <c r="A26" s="14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5" customHeight="1">
      <c r="A27" s="14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ht="15" customHeight="1"/>
    <row r="29" spans="1:15" ht="15" customHeight="1" thickBot="1">
      <c r="A29" s="99" t="s">
        <v>119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2"/>
    </row>
    <row r="30" spans="1:15" ht="16.5" customHeight="1">
      <c r="A30" s="831" t="s">
        <v>456</v>
      </c>
      <c r="B30" s="740" t="s">
        <v>474</v>
      </c>
      <c r="C30" s="830"/>
      <c r="D30" s="718" t="s">
        <v>120</v>
      </c>
      <c r="E30" s="724"/>
      <c r="F30" s="740" t="s">
        <v>473</v>
      </c>
      <c r="G30" s="830"/>
      <c r="H30" s="740" t="s">
        <v>472</v>
      </c>
      <c r="I30" s="830"/>
      <c r="J30" s="740" t="s">
        <v>471</v>
      </c>
      <c r="K30" s="830"/>
      <c r="L30" s="740" t="s">
        <v>470</v>
      </c>
      <c r="M30" s="830"/>
      <c r="N30" s="740" t="s">
        <v>469</v>
      </c>
      <c r="O30" s="741"/>
    </row>
    <row r="31" spans="1:15" ht="16.5" customHeight="1">
      <c r="A31" s="748"/>
      <c r="B31" s="434" t="s">
        <v>458</v>
      </c>
      <c r="C31" s="434" t="s">
        <v>459</v>
      </c>
      <c r="D31" s="434" t="s">
        <v>458</v>
      </c>
      <c r="E31" s="434" t="s">
        <v>459</v>
      </c>
      <c r="F31" s="434" t="s">
        <v>458</v>
      </c>
      <c r="G31" s="434" t="s">
        <v>459</v>
      </c>
      <c r="H31" s="434" t="s">
        <v>458</v>
      </c>
      <c r="I31" s="434" t="s">
        <v>459</v>
      </c>
      <c r="J31" s="434" t="s">
        <v>458</v>
      </c>
      <c r="K31" s="434" t="s">
        <v>459</v>
      </c>
      <c r="L31" s="434" t="s">
        <v>458</v>
      </c>
      <c r="M31" s="434" t="s">
        <v>459</v>
      </c>
      <c r="N31" s="434" t="s">
        <v>458</v>
      </c>
      <c r="O31" s="397" t="s">
        <v>459</v>
      </c>
    </row>
    <row r="32" spans="1:15" ht="16.5" customHeight="1">
      <c r="A32" s="361" t="s">
        <v>141</v>
      </c>
      <c r="B32" s="336">
        <v>3110</v>
      </c>
      <c r="C32" s="253">
        <v>171823</v>
      </c>
      <c r="D32" s="253">
        <v>224895</v>
      </c>
      <c r="E32" s="253">
        <v>34526938</v>
      </c>
      <c r="F32" s="253">
        <v>158139</v>
      </c>
      <c r="G32" s="253">
        <v>34363399</v>
      </c>
      <c r="H32" s="253">
        <v>654841</v>
      </c>
      <c r="I32" s="253">
        <v>214926863</v>
      </c>
      <c r="J32" s="253">
        <v>104655</v>
      </c>
      <c r="K32" s="253">
        <v>16039002</v>
      </c>
      <c r="L32" s="253">
        <v>79406</v>
      </c>
      <c r="M32" s="253">
        <v>23438496</v>
      </c>
      <c r="N32" s="253">
        <v>14664</v>
      </c>
      <c r="O32" s="253">
        <v>6262803</v>
      </c>
    </row>
    <row r="33" spans="1:15" ht="16.5" customHeight="1">
      <c r="A33" s="435" t="s">
        <v>465</v>
      </c>
      <c r="B33" s="337">
        <v>2598</v>
      </c>
      <c r="C33" s="256">
        <v>165113</v>
      </c>
      <c r="D33" s="256">
        <v>181074</v>
      </c>
      <c r="E33" s="256">
        <v>37287323</v>
      </c>
      <c r="F33" s="256">
        <v>181704</v>
      </c>
      <c r="G33" s="256">
        <v>40423751</v>
      </c>
      <c r="H33" s="256">
        <v>746915</v>
      </c>
      <c r="I33" s="256">
        <v>247666555</v>
      </c>
      <c r="J33" s="256">
        <v>105631</v>
      </c>
      <c r="K33" s="256">
        <v>17222571</v>
      </c>
      <c r="L33" s="256">
        <v>78134</v>
      </c>
      <c r="M33" s="256">
        <v>25221998</v>
      </c>
      <c r="N33" s="256">
        <v>24015</v>
      </c>
      <c r="O33" s="256">
        <v>11915897</v>
      </c>
    </row>
    <row r="34" spans="1:15" ht="16.5" customHeight="1">
      <c r="A34" s="435" t="s">
        <v>466</v>
      </c>
      <c r="B34" s="337">
        <v>2824</v>
      </c>
      <c r="C34" s="256">
        <v>400442</v>
      </c>
      <c r="D34" s="256">
        <v>184945</v>
      </c>
      <c r="E34" s="256">
        <v>36553934</v>
      </c>
      <c r="F34" s="256">
        <v>174822</v>
      </c>
      <c r="G34" s="256">
        <v>40178358</v>
      </c>
      <c r="H34" s="256">
        <v>905703</v>
      </c>
      <c r="I34" s="256">
        <v>305198240</v>
      </c>
      <c r="J34" s="256">
        <v>99104</v>
      </c>
      <c r="K34" s="256">
        <v>15271063</v>
      </c>
      <c r="L34" s="256">
        <v>128757</v>
      </c>
      <c r="M34" s="256">
        <v>34301020</v>
      </c>
      <c r="N34" s="256">
        <v>39646</v>
      </c>
      <c r="O34" s="256">
        <v>9994949</v>
      </c>
    </row>
    <row r="35" spans="1:15" ht="16.5" customHeight="1">
      <c r="A35" s="435" t="s">
        <v>467</v>
      </c>
      <c r="B35" s="337">
        <v>8124</v>
      </c>
      <c r="C35" s="256">
        <v>1138380</v>
      </c>
      <c r="D35" s="256">
        <v>161340</v>
      </c>
      <c r="E35" s="256">
        <v>26803846</v>
      </c>
      <c r="F35" s="256">
        <v>118242</v>
      </c>
      <c r="G35" s="256">
        <v>24344488</v>
      </c>
      <c r="H35" s="256">
        <v>806340</v>
      </c>
      <c r="I35" s="256">
        <v>264676998</v>
      </c>
      <c r="J35" s="256">
        <v>93724</v>
      </c>
      <c r="K35" s="256">
        <v>15798914</v>
      </c>
      <c r="L35" s="256">
        <v>106259</v>
      </c>
      <c r="M35" s="256">
        <v>27385913</v>
      </c>
      <c r="N35" s="256">
        <v>80060</v>
      </c>
      <c r="O35" s="256">
        <v>9620586</v>
      </c>
    </row>
    <row r="36" spans="1:15" ht="16.5" customHeight="1">
      <c r="A36" s="436" t="s">
        <v>533</v>
      </c>
      <c r="B36" s="182">
        <f>SUM(B38:B51)</f>
        <v>9192</v>
      </c>
      <c r="C36" s="182">
        <f>SUM(C38:C51)</f>
        <v>2393494</v>
      </c>
      <c r="D36" s="182">
        <f aca="true" t="shared" si="5" ref="D36:O36">SUM(D38:D51)</f>
        <v>172002</v>
      </c>
      <c r="E36" s="182">
        <f t="shared" si="5"/>
        <v>26546314</v>
      </c>
      <c r="F36" s="182">
        <f t="shared" si="5"/>
        <v>77910</v>
      </c>
      <c r="G36" s="182">
        <f t="shared" si="5"/>
        <v>15616690</v>
      </c>
      <c r="H36" s="182">
        <f t="shared" si="5"/>
        <v>816254</v>
      </c>
      <c r="I36" s="182">
        <f t="shared" si="5"/>
        <v>280826175</v>
      </c>
      <c r="J36" s="182">
        <f t="shared" si="5"/>
        <v>80935</v>
      </c>
      <c r="K36" s="182">
        <f t="shared" si="5"/>
        <v>11857837</v>
      </c>
      <c r="L36" s="182">
        <f t="shared" si="5"/>
        <v>90911</v>
      </c>
      <c r="M36" s="182">
        <f t="shared" si="5"/>
        <v>25587524</v>
      </c>
      <c r="N36" s="182">
        <f t="shared" si="5"/>
        <v>52274</v>
      </c>
      <c r="O36" s="182">
        <f t="shared" si="5"/>
        <v>10597279</v>
      </c>
    </row>
    <row r="37" spans="1:15" ht="16.5" customHeight="1">
      <c r="A37" s="140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1:16" ht="16.5" customHeight="1">
      <c r="A38" s="141" t="s">
        <v>154</v>
      </c>
      <c r="B38" s="214">
        <v>752</v>
      </c>
      <c r="C38" s="214">
        <v>159847</v>
      </c>
      <c r="D38" s="214">
        <v>12969</v>
      </c>
      <c r="E38" s="214">
        <v>2561516</v>
      </c>
      <c r="F38" s="214">
        <v>7757</v>
      </c>
      <c r="G38" s="214">
        <v>1512429</v>
      </c>
      <c r="H38" s="214">
        <v>62194</v>
      </c>
      <c r="I38" s="215">
        <v>21237424</v>
      </c>
      <c r="J38" s="215">
        <v>7130</v>
      </c>
      <c r="K38" s="214">
        <v>904463</v>
      </c>
      <c r="L38" s="214">
        <v>5014</v>
      </c>
      <c r="M38" s="214">
        <v>1461765</v>
      </c>
      <c r="N38" s="214">
        <v>3070</v>
      </c>
      <c r="O38" s="214">
        <v>767598</v>
      </c>
      <c r="P38" s="68"/>
    </row>
    <row r="39" spans="1:16" ht="16.5" customHeight="1">
      <c r="A39" s="117" t="s">
        <v>108</v>
      </c>
      <c r="B39" s="214">
        <v>696</v>
      </c>
      <c r="C39" s="214">
        <v>173859</v>
      </c>
      <c r="D39" s="214">
        <v>14589</v>
      </c>
      <c r="E39" s="214">
        <v>2455515</v>
      </c>
      <c r="F39" s="214">
        <v>6651</v>
      </c>
      <c r="G39" s="214">
        <v>1276373</v>
      </c>
      <c r="H39" s="214">
        <v>66276</v>
      </c>
      <c r="I39" s="215">
        <v>22588937</v>
      </c>
      <c r="J39" s="215">
        <v>7197</v>
      </c>
      <c r="K39" s="214">
        <v>948771</v>
      </c>
      <c r="L39" s="214">
        <v>4583</v>
      </c>
      <c r="M39" s="214">
        <v>1376374</v>
      </c>
      <c r="N39" s="214">
        <v>4814</v>
      </c>
      <c r="O39" s="214">
        <v>825723</v>
      </c>
      <c r="P39" s="68"/>
    </row>
    <row r="40" spans="1:16" ht="16.5" customHeight="1">
      <c r="A40" s="117" t="s">
        <v>109</v>
      </c>
      <c r="B40" s="214">
        <v>839</v>
      </c>
      <c r="C40" s="214">
        <v>181701</v>
      </c>
      <c r="D40" s="214">
        <v>14840</v>
      </c>
      <c r="E40" s="214">
        <v>2402010</v>
      </c>
      <c r="F40" s="214">
        <v>6716</v>
      </c>
      <c r="G40" s="214">
        <v>1312837</v>
      </c>
      <c r="H40" s="214">
        <v>66251</v>
      </c>
      <c r="I40" s="215">
        <v>22859234</v>
      </c>
      <c r="J40" s="215">
        <v>7643</v>
      </c>
      <c r="K40" s="214">
        <v>935163</v>
      </c>
      <c r="L40" s="214">
        <v>5353</v>
      </c>
      <c r="M40" s="214">
        <v>1488784</v>
      </c>
      <c r="N40" s="214">
        <v>6969</v>
      </c>
      <c r="O40" s="214">
        <v>973444</v>
      </c>
      <c r="P40" s="68"/>
    </row>
    <row r="41" spans="1:16" ht="16.5" customHeight="1">
      <c r="A41" s="117" t="s">
        <v>110</v>
      </c>
      <c r="B41" s="214">
        <v>924</v>
      </c>
      <c r="C41" s="214">
        <v>187565</v>
      </c>
      <c r="D41" s="214">
        <v>14054</v>
      </c>
      <c r="E41" s="214">
        <v>2382543</v>
      </c>
      <c r="F41" s="214">
        <v>6180</v>
      </c>
      <c r="G41" s="214">
        <v>1298678</v>
      </c>
      <c r="H41" s="214">
        <v>72038</v>
      </c>
      <c r="I41" s="215">
        <v>24629854</v>
      </c>
      <c r="J41" s="215">
        <v>7446</v>
      </c>
      <c r="K41" s="214">
        <v>1007068</v>
      </c>
      <c r="L41" s="214">
        <v>5382</v>
      </c>
      <c r="M41" s="214">
        <v>1650693</v>
      </c>
      <c r="N41" s="214">
        <v>6225</v>
      </c>
      <c r="O41" s="214">
        <v>962046</v>
      </c>
      <c r="P41" s="68"/>
    </row>
    <row r="42" spans="1:16" ht="16.5" customHeight="1">
      <c r="A42" s="141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68"/>
    </row>
    <row r="43" spans="1:16" ht="16.5" customHeight="1">
      <c r="A43" s="117" t="s">
        <v>111</v>
      </c>
      <c r="B43" s="214">
        <v>943</v>
      </c>
      <c r="C43" s="214">
        <v>199155</v>
      </c>
      <c r="D43" s="214">
        <v>13757</v>
      </c>
      <c r="E43" s="214">
        <v>2199390</v>
      </c>
      <c r="F43" s="214">
        <v>5865</v>
      </c>
      <c r="G43" s="214">
        <v>1238342</v>
      </c>
      <c r="H43" s="214">
        <v>72124</v>
      </c>
      <c r="I43" s="215">
        <v>24555031</v>
      </c>
      <c r="J43" s="215">
        <v>7264</v>
      </c>
      <c r="K43" s="214">
        <v>1062760</v>
      </c>
      <c r="L43" s="214">
        <v>5141</v>
      </c>
      <c r="M43" s="214">
        <v>1671493</v>
      </c>
      <c r="N43" s="214">
        <v>6449</v>
      </c>
      <c r="O43" s="214">
        <v>1020999</v>
      </c>
      <c r="P43" s="68"/>
    </row>
    <row r="44" spans="1:16" ht="16.5" customHeight="1">
      <c r="A44" s="117" t="s">
        <v>112</v>
      </c>
      <c r="B44" s="214">
        <v>780</v>
      </c>
      <c r="C44" s="214">
        <v>181047</v>
      </c>
      <c r="D44" s="214">
        <v>14461</v>
      </c>
      <c r="E44" s="214">
        <v>2233250</v>
      </c>
      <c r="F44" s="214">
        <v>5730</v>
      </c>
      <c r="G44" s="214">
        <v>1253492</v>
      </c>
      <c r="H44" s="214">
        <v>74690</v>
      </c>
      <c r="I44" s="215">
        <v>25277436</v>
      </c>
      <c r="J44" s="215">
        <v>7380</v>
      </c>
      <c r="K44" s="214">
        <v>1287212</v>
      </c>
      <c r="L44" s="214">
        <v>6061</v>
      </c>
      <c r="M44" s="214">
        <v>1872380</v>
      </c>
      <c r="N44" s="214">
        <v>4125</v>
      </c>
      <c r="O44" s="214">
        <v>883940</v>
      </c>
      <c r="P44" s="68"/>
    </row>
    <row r="45" spans="1:16" ht="16.5" customHeight="1">
      <c r="A45" s="117" t="s">
        <v>113</v>
      </c>
      <c r="B45" s="214">
        <v>725</v>
      </c>
      <c r="C45" s="214">
        <v>164949</v>
      </c>
      <c r="D45" s="214">
        <v>14035</v>
      </c>
      <c r="E45" s="214">
        <v>2226258</v>
      </c>
      <c r="F45" s="214">
        <v>6607</v>
      </c>
      <c r="G45" s="214">
        <v>1413020</v>
      </c>
      <c r="H45" s="214">
        <v>73302</v>
      </c>
      <c r="I45" s="215">
        <v>25139991</v>
      </c>
      <c r="J45" s="215">
        <v>6669</v>
      </c>
      <c r="K45" s="214">
        <v>1141950</v>
      </c>
      <c r="L45" s="214">
        <v>8434</v>
      </c>
      <c r="M45" s="214">
        <v>2411357</v>
      </c>
      <c r="N45" s="214">
        <v>4078</v>
      </c>
      <c r="O45" s="214">
        <v>924422</v>
      </c>
      <c r="P45" s="68"/>
    </row>
    <row r="46" spans="1:16" ht="16.5" customHeight="1">
      <c r="A46" s="117" t="s">
        <v>114</v>
      </c>
      <c r="B46" s="214">
        <v>579</v>
      </c>
      <c r="C46" s="214">
        <v>161821</v>
      </c>
      <c r="D46" s="214">
        <v>13215</v>
      </c>
      <c r="E46" s="214">
        <v>2049236</v>
      </c>
      <c r="F46" s="214">
        <v>6519</v>
      </c>
      <c r="G46" s="214">
        <v>1348825</v>
      </c>
      <c r="H46" s="214">
        <v>71636</v>
      </c>
      <c r="I46" s="215">
        <v>24982106</v>
      </c>
      <c r="J46" s="215">
        <v>6052</v>
      </c>
      <c r="K46" s="214">
        <v>925886</v>
      </c>
      <c r="L46" s="214">
        <v>11244</v>
      </c>
      <c r="M46" s="214">
        <v>2821962</v>
      </c>
      <c r="N46" s="214">
        <v>2889</v>
      </c>
      <c r="O46" s="214">
        <v>831242</v>
      </c>
      <c r="P46" s="68"/>
    </row>
    <row r="47" spans="1:16" ht="16.5" customHeight="1">
      <c r="A47" s="14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68"/>
    </row>
    <row r="48" spans="1:16" ht="16.5" customHeight="1">
      <c r="A48" s="117" t="s">
        <v>115</v>
      </c>
      <c r="B48" s="214">
        <v>692</v>
      </c>
      <c r="C48" s="214">
        <v>242108</v>
      </c>
      <c r="D48" s="214">
        <v>14996</v>
      </c>
      <c r="E48" s="214">
        <v>2102693</v>
      </c>
      <c r="F48" s="214">
        <v>6416</v>
      </c>
      <c r="G48" s="214">
        <v>1246888</v>
      </c>
      <c r="H48" s="214">
        <v>65776</v>
      </c>
      <c r="I48" s="215">
        <v>22965832</v>
      </c>
      <c r="J48" s="215">
        <v>6329</v>
      </c>
      <c r="K48" s="214">
        <v>913834</v>
      </c>
      <c r="L48" s="214">
        <v>12799</v>
      </c>
      <c r="M48" s="214">
        <v>3150935</v>
      </c>
      <c r="N48" s="214">
        <v>2785</v>
      </c>
      <c r="O48" s="214">
        <v>785859</v>
      </c>
      <c r="P48" s="68"/>
    </row>
    <row r="49" spans="1:16" ht="16.5" customHeight="1">
      <c r="A49" s="117" t="s">
        <v>116</v>
      </c>
      <c r="B49" s="245">
        <v>812</v>
      </c>
      <c r="C49" s="214">
        <v>247578</v>
      </c>
      <c r="D49" s="214">
        <v>14382</v>
      </c>
      <c r="E49" s="214">
        <v>2001943</v>
      </c>
      <c r="F49" s="214">
        <v>6752</v>
      </c>
      <c r="G49" s="214">
        <v>1245648</v>
      </c>
      <c r="H49" s="214">
        <v>67694</v>
      </c>
      <c r="I49" s="214">
        <v>22824214</v>
      </c>
      <c r="J49" s="214">
        <v>5766</v>
      </c>
      <c r="K49" s="214">
        <v>954853</v>
      </c>
      <c r="L49" s="214">
        <v>12459</v>
      </c>
      <c r="M49" s="214">
        <v>3232116</v>
      </c>
      <c r="N49" s="214">
        <v>3856</v>
      </c>
      <c r="O49" s="214">
        <v>842182</v>
      </c>
      <c r="P49" s="68"/>
    </row>
    <row r="50" spans="1:16" ht="16.5" customHeight="1">
      <c r="A50" s="117" t="s">
        <v>117</v>
      </c>
      <c r="B50" s="245">
        <v>687</v>
      </c>
      <c r="C50" s="214">
        <v>233676</v>
      </c>
      <c r="D50" s="214">
        <v>14945</v>
      </c>
      <c r="E50" s="214">
        <v>1992467</v>
      </c>
      <c r="F50" s="214">
        <v>6667</v>
      </c>
      <c r="G50" s="214">
        <v>1257591</v>
      </c>
      <c r="H50" s="214">
        <v>61151</v>
      </c>
      <c r="I50" s="214">
        <v>21860632</v>
      </c>
      <c r="J50" s="214">
        <v>6611</v>
      </c>
      <c r="K50" s="214">
        <v>1019357</v>
      </c>
      <c r="L50" s="214">
        <v>8476</v>
      </c>
      <c r="M50" s="214">
        <v>2444681</v>
      </c>
      <c r="N50" s="214">
        <v>4066</v>
      </c>
      <c r="O50" s="214">
        <v>955227</v>
      </c>
      <c r="P50" s="68"/>
    </row>
    <row r="51" spans="1:16" ht="16.5" customHeight="1">
      <c r="A51" s="142" t="s">
        <v>118</v>
      </c>
      <c r="B51" s="246">
        <v>763</v>
      </c>
      <c r="C51" s="247">
        <v>260188</v>
      </c>
      <c r="D51" s="247">
        <v>15759</v>
      </c>
      <c r="E51" s="247">
        <v>1939493</v>
      </c>
      <c r="F51" s="247">
        <v>6050</v>
      </c>
      <c r="G51" s="247">
        <v>1212567</v>
      </c>
      <c r="H51" s="247">
        <v>63122</v>
      </c>
      <c r="I51" s="247">
        <v>21905484</v>
      </c>
      <c r="J51" s="247">
        <v>5448</v>
      </c>
      <c r="K51" s="247">
        <v>756520</v>
      </c>
      <c r="L51" s="247">
        <v>5965</v>
      </c>
      <c r="M51" s="247">
        <v>2004984</v>
      </c>
      <c r="N51" s="247">
        <v>2948</v>
      </c>
      <c r="O51" s="247">
        <v>824597</v>
      </c>
      <c r="P51" s="68"/>
    </row>
    <row r="52" spans="1:16" ht="15" customHeight="1">
      <c r="A52" s="126" t="s">
        <v>121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68"/>
    </row>
    <row r="53" ht="14.25">
      <c r="P53" s="68"/>
    </row>
    <row r="54" spans="1:16" ht="14.25">
      <c r="A54" s="126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68"/>
    </row>
    <row r="55" spans="1:16" ht="14.25">
      <c r="A55" s="126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68"/>
    </row>
    <row r="56" spans="1:16" ht="14.25">
      <c r="A56" s="126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68"/>
    </row>
    <row r="57" spans="1:16" ht="14.25">
      <c r="A57" s="126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68"/>
    </row>
  </sheetData>
  <sheetProtection/>
  <mergeCells count="16">
    <mergeCell ref="H4:I4"/>
    <mergeCell ref="J4:K4"/>
    <mergeCell ref="L4:M4"/>
    <mergeCell ref="A2:M2"/>
    <mergeCell ref="A4:A5"/>
    <mergeCell ref="B4:C4"/>
    <mergeCell ref="D4:E4"/>
    <mergeCell ref="F4:G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PageLayoutView="0" workbookViewId="0" topLeftCell="A36">
      <selection activeCell="A56" sqref="A56"/>
    </sheetView>
  </sheetViews>
  <sheetFormatPr defaultColWidth="10.59765625" defaultRowHeight="15"/>
  <cols>
    <col min="1" max="1" width="16.59765625" style="46" customWidth="1"/>
    <col min="2" max="5" width="11.09765625" style="46" customWidth="1"/>
    <col min="6" max="9" width="10.09765625" style="46" customWidth="1"/>
    <col min="10" max="12" width="11.09765625" style="46" customWidth="1"/>
    <col min="13" max="13" width="12.59765625" style="46" customWidth="1"/>
    <col min="14" max="14" width="16.69921875" style="46" customWidth="1"/>
    <col min="15" max="16" width="12.59765625" style="46" customWidth="1"/>
    <col min="17" max="17" width="19.59765625" style="46" customWidth="1"/>
    <col min="18" max="18" width="12.8984375" style="46" customWidth="1"/>
    <col min="19" max="24" width="12.59765625" style="46" customWidth="1"/>
    <col min="25" max="16384" width="10.59765625" style="46" customWidth="1"/>
  </cols>
  <sheetData>
    <row r="1" spans="1:20" s="42" customFormat="1" ht="19.5" customHeight="1">
      <c r="A1" s="41" t="s">
        <v>475</v>
      </c>
      <c r="T1" s="43" t="s">
        <v>476</v>
      </c>
    </row>
    <row r="2" spans="1:20" ht="19.5" customHeight="1">
      <c r="A2" s="759" t="s">
        <v>477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115"/>
      <c r="M2" s="126"/>
      <c r="N2" s="759" t="s">
        <v>506</v>
      </c>
      <c r="O2" s="759"/>
      <c r="P2" s="759"/>
      <c r="Q2" s="759"/>
      <c r="R2" s="759"/>
      <c r="S2" s="759"/>
      <c r="T2" s="759"/>
    </row>
    <row r="3" spans="1:20" ht="19.5" customHeight="1">
      <c r="A3" s="701" t="s">
        <v>478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98"/>
      <c r="M3" s="126"/>
      <c r="N3" s="701" t="s">
        <v>507</v>
      </c>
      <c r="O3" s="701"/>
      <c r="P3" s="701"/>
      <c r="Q3" s="701"/>
      <c r="R3" s="701"/>
      <c r="S3" s="701"/>
      <c r="T3" s="701"/>
    </row>
    <row r="4" spans="6:13" ht="18" customHeight="1" thickBot="1">
      <c r="F4" s="212"/>
      <c r="G4" s="212"/>
      <c r="H4" s="212"/>
      <c r="I4" s="212"/>
      <c r="J4" s="212"/>
      <c r="K4" s="212"/>
      <c r="M4" s="126"/>
    </row>
    <row r="5" spans="1:20" ht="18" customHeight="1">
      <c r="A5" s="833" t="s">
        <v>479</v>
      </c>
      <c r="B5" s="740" t="s">
        <v>480</v>
      </c>
      <c r="C5" s="741"/>
      <c r="D5" s="830"/>
      <c r="E5" s="842" t="s">
        <v>484</v>
      </c>
      <c r="F5" s="845" t="s">
        <v>481</v>
      </c>
      <c r="G5" s="846"/>
      <c r="H5" s="846"/>
      <c r="I5" s="846"/>
      <c r="J5" s="846"/>
      <c r="K5" s="846"/>
      <c r="L5" s="98"/>
      <c r="M5" s="126"/>
      <c r="N5" s="833" t="s">
        <v>479</v>
      </c>
      <c r="O5" s="837" t="s">
        <v>218</v>
      </c>
      <c r="P5" s="446" t="s">
        <v>508</v>
      </c>
      <c r="Q5" s="740" t="s">
        <v>510</v>
      </c>
      <c r="R5" s="830"/>
      <c r="S5" s="843" t="s">
        <v>201</v>
      </c>
      <c r="T5" s="760" t="s">
        <v>202</v>
      </c>
    </row>
    <row r="6" spans="1:20" ht="18" customHeight="1">
      <c r="A6" s="787"/>
      <c r="B6" s="721" t="s">
        <v>8</v>
      </c>
      <c r="C6" s="742" t="s">
        <v>482</v>
      </c>
      <c r="D6" s="742" t="s">
        <v>483</v>
      </c>
      <c r="E6" s="722"/>
      <c r="F6" s="720" t="s">
        <v>8</v>
      </c>
      <c r="G6" s="849"/>
      <c r="H6" s="849"/>
      <c r="I6" s="849"/>
      <c r="J6" s="849"/>
      <c r="K6" s="849"/>
      <c r="L6" s="49"/>
      <c r="M6" s="126"/>
      <c r="N6" s="772"/>
      <c r="O6" s="838"/>
      <c r="P6" s="405" t="s">
        <v>509</v>
      </c>
      <c r="Q6" s="434" t="s">
        <v>509</v>
      </c>
      <c r="R6" s="405" t="s">
        <v>511</v>
      </c>
      <c r="S6" s="844"/>
      <c r="T6" s="762"/>
    </row>
    <row r="7" spans="1:20" ht="18" customHeight="1">
      <c r="A7" s="772"/>
      <c r="B7" s="723"/>
      <c r="C7" s="672"/>
      <c r="D7" s="672"/>
      <c r="E7" s="723"/>
      <c r="F7" s="716"/>
      <c r="G7" s="116" t="s">
        <v>194</v>
      </c>
      <c r="H7" s="116" t="s">
        <v>195</v>
      </c>
      <c r="I7" s="104" t="s">
        <v>196</v>
      </c>
      <c r="J7" s="248" t="s">
        <v>197</v>
      </c>
      <c r="K7" s="216" t="s">
        <v>198</v>
      </c>
      <c r="L7" s="49"/>
      <c r="N7" s="361" t="s">
        <v>155</v>
      </c>
      <c r="O7" s="550">
        <f>SUM(P7:T7)</f>
        <v>343</v>
      </c>
      <c r="P7" s="348">
        <v>12</v>
      </c>
      <c r="Q7" s="348">
        <v>51</v>
      </c>
      <c r="R7" s="348">
        <v>185</v>
      </c>
      <c r="S7" s="348">
        <v>2</v>
      </c>
      <c r="T7" s="348">
        <v>93</v>
      </c>
    </row>
    <row r="8" spans="1:20" ht="18" customHeight="1">
      <c r="A8" s="361" t="s">
        <v>155</v>
      </c>
      <c r="B8" s="337">
        <f>SUM(C8:D8)</f>
        <v>494251</v>
      </c>
      <c r="C8" s="253">
        <v>176337</v>
      </c>
      <c r="D8" s="253">
        <v>317914</v>
      </c>
      <c r="E8" s="253">
        <v>1896</v>
      </c>
      <c r="F8" s="256">
        <f>SUM(G8:K8)</f>
        <v>7488</v>
      </c>
      <c r="G8" s="253">
        <v>844</v>
      </c>
      <c r="H8" s="253">
        <v>309</v>
      </c>
      <c r="I8" s="338">
        <v>534</v>
      </c>
      <c r="J8" s="339">
        <v>5795</v>
      </c>
      <c r="K8" s="339">
        <v>6</v>
      </c>
      <c r="L8" s="197"/>
      <c r="N8" s="19" t="s">
        <v>142</v>
      </c>
      <c r="O8" s="550">
        <f>SUM(P8:T8)</f>
        <v>343</v>
      </c>
      <c r="P8" s="346">
        <v>12</v>
      </c>
      <c r="Q8" s="346">
        <v>51</v>
      </c>
      <c r="R8" s="346">
        <v>187</v>
      </c>
      <c r="S8" s="346">
        <v>2</v>
      </c>
      <c r="T8" s="346">
        <v>91</v>
      </c>
    </row>
    <row r="9" spans="1:20" ht="18" customHeight="1">
      <c r="A9" s="19" t="s">
        <v>152</v>
      </c>
      <c r="B9" s="337">
        <f>SUM(C9:D9)</f>
        <v>508478</v>
      </c>
      <c r="C9" s="256">
        <v>179726</v>
      </c>
      <c r="D9" s="256">
        <v>328752</v>
      </c>
      <c r="E9" s="256">
        <v>1754</v>
      </c>
      <c r="F9" s="256">
        <f>SUM(G9:K9)</f>
        <v>7388</v>
      </c>
      <c r="G9" s="256">
        <v>590</v>
      </c>
      <c r="H9" s="256">
        <v>126</v>
      </c>
      <c r="I9" s="339">
        <v>216</v>
      </c>
      <c r="J9" s="339">
        <v>6402</v>
      </c>
      <c r="K9" s="339">
        <v>54</v>
      </c>
      <c r="L9" s="197"/>
      <c r="N9" s="19" t="s">
        <v>143</v>
      </c>
      <c r="O9" s="550">
        <f>SUM(P9:T9)</f>
        <v>344</v>
      </c>
      <c r="P9" s="346">
        <v>12</v>
      </c>
      <c r="Q9" s="346">
        <v>51</v>
      </c>
      <c r="R9" s="346">
        <v>188</v>
      </c>
      <c r="S9" s="346">
        <v>2</v>
      </c>
      <c r="T9" s="346">
        <v>91</v>
      </c>
    </row>
    <row r="10" spans="1:20" ht="18" customHeight="1">
      <c r="A10" s="19" t="s">
        <v>153</v>
      </c>
      <c r="B10" s="337">
        <f>SUM(C10:D10)</f>
        <v>520577</v>
      </c>
      <c r="C10" s="256">
        <v>181063</v>
      </c>
      <c r="D10" s="256">
        <v>339514</v>
      </c>
      <c r="E10" s="256">
        <v>1753</v>
      </c>
      <c r="F10" s="256">
        <f>SUM(G10:K10)</f>
        <v>7402</v>
      </c>
      <c r="G10" s="256">
        <v>300</v>
      </c>
      <c r="H10" s="256">
        <v>10</v>
      </c>
      <c r="I10" s="339">
        <v>33</v>
      </c>
      <c r="J10" s="339">
        <v>6759</v>
      </c>
      <c r="K10" s="339">
        <v>300</v>
      </c>
      <c r="L10" s="197"/>
      <c r="M10" s="144"/>
      <c r="N10" s="19" t="s">
        <v>144</v>
      </c>
      <c r="O10" s="550">
        <f>SUM(P10:T10)</f>
        <v>343</v>
      </c>
      <c r="P10" s="346">
        <v>12</v>
      </c>
      <c r="Q10" s="346">
        <v>51</v>
      </c>
      <c r="R10" s="346">
        <v>187</v>
      </c>
      <c r="S10" s="346">
        <v>2</v>
      </c>
      <c r="T10" s="346">
        <v>91</v>
      </c>
    </row>
    <row r="11" spans="1:20" ht="18" customHeight="1">
      <c r="A11" s="19" t="s">
        <v>144</v>
      </c>
      <c r="B11" s="337">
        <f>SUM(C11:D11)</f>
        <v>532388</v>
      </c>
      <c r="C11" s="256">
        <v>185044</v>
      </c>
      <c r="D11" s="256">
        <v>347344</v>
      </c>
      <c r="E11" s="256">
        <v>1256</v>
      </c>
      <c r="F11" s="256">
        <f>SUM(G11:K11)</f>
        <v>7284</v>
      </c>
      <c r="G11" s="339">
        <v>1</v>
      </c>
      <c r="H11" s="439" t="s">
        <v>252</v>
      </c>
      <c r="I11" s="439" t="s">
        <v>252</v>
      </c>
      <c r="J11" s="339">
        <v>6859</v>
      </c>
      <c r="K11" s="339">
        <v>424</v>
      </c>
      <c r="L11" s="197"/>
      <c r="M11" s="144"/>
      <c r="N11" s="362" t="s">
        <v>145</v>
      </c>
      <c r="O11" s="551">
        <f>SUM(P11:T11)</f>
        <v>344</v>
      </c>
      <c r="P11" s="447">
        <v>11</v>
      </c>
      <c r="Q11" s="447">
        <v>52</v>
      </c>
      <c r="R11" s="447">
        <v>188</v>
      </c>
      <c r="S11" s="447">
        <v>2</v>
      </c>
      <c r="T11" s="447">
        <v>91</v>
      </c>
    </row>
    <row r="12" spans="1:20" ht="18" customHeight="1">
      <c r="A12" s="362" t="s">
        <v>145</v>
      </c>
      <c r="B12" s="545">
        <f>SUM(C12:D12)</f>
        <v>542450</v>
      </c>
      <c r="C12" s="437">
        <v>187307</v>
      </c>
      <c r="D12" s="437">
        <v>355143</v>
      </c>
      <c r="E12" s="437">
        <v>1257</v>
      </c>
      <c r="F12" s="437">
        <f>SUM(G12:K12)</f>
        <v>7284</v>
      </c>
      <c r="G12" s="438" t="s">
        <v>252</v>
      </c>
      <c r="H12" s="438" t="s">
        <v>252</v>
      </c>
      <c r="I12" s="438" t="s">
        <v>252</v>
      </c>
      <c r="J12" s="438">
        <v>6686</v>
      </c>
      <c r="K12" s="438">
        <v>598</v>
      </c>
      <c r="L12" s="197"/>
      <c r="M12" s="126"/>
      <c r="N12" s="177" t="s">
        <v>203</v>
      </c>
      <c r="P12" s="68"/>
      <c r="Q12" s="122"/>
      <c r="R12" s="122"/>
      <c r="S12" s="122"/>
      <c r="T12" s="122"/>
    </row>
    <row r="13" spans="1:12" ht="15" customHeight="1">
      <c r="A13" s="196" t="s">
        <v>485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3"/>
    </row>
    <row r="14" spans="12:13" ht="15" customHeight="1">
      <c r="L14" s="68"/>
      <c r="M14" s="126"/>
    </row>
    <row r="15" spans="1:13" ht="15" customHeight="1">
      <c r="A15" s="194"/>
      <c r="B15" s="194"/>
      <c r="C15" s="249"/>
      <c r="D15" s="194"/>
      <c r="E15" s="194"/>
      <c r="F15" s="194"/>
      <c r="G15" s="194"/>
      <c r="H15" s="194"/>
      <c r="I15" s="194"/>
      <c r="J15" s="194"/>
      <c r="K15" s="194"/>
      <c r="L15" s="126"/>
      <c r="M15" s="126"/>
    </row>
    <row r="16" spans="1:13" ht="15" customHeight="1">
      <c r="A16" s="701" t="s">
        <v>199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M16" s="126"/>
    </row>
    <row r="17" spans="8:20" ht="19.5" customHeight="1" thickBot="1">
      <c r="H17" s="68"/>
      <c r="I17" s="68"/>
      <c r="J17"/>
      <c r="K17"/>
      <c r="L17" s="115"/>
      <c r="M17" s="126"/>
      <c r="N17" s="194"/>
      <c r="O17" s="194"/>
      <c r="P17" s="194"/>
      <c r="Q17" s="194"/>
      <c r="R17" s="194"/>
      <c r="S17" s="194"/>
      <c r="T17" s="194"/>
    </row>
    <row r="18" spans="1:20" ht="19.5" customHeight="1">
      <c r="A18" s="833" t="s">
        <v>479</v>
      </c>
      <c r="B18" s="773" t="s">
        <v>486</v>
      </c>
      <c r="C18" s="839"/>
      <c r="D18" s="850" t="s">
        <v>200</v>
      </c>
      <c r="E18" s="851"/>
      <c r="F18" s="851"/>
      <c r="G18" s="851"/>
      <c r="H18" s="851"/>
      <c r="I18" s="851"/>
      <c r="J18" s="851"/>
      <c r="K18" s="851"/>
      <c r="L18" s="98"/>
      <c r="M18" s="126"/>
      <c r="N18" s="701" t="s">
        <v>512</v>
      </c>
      <c r="O18" s="701"/>
      <c r="P18" s="701"/>
      <c r="Q18" s="701"/>
      <c r="R18" s="701"/>
      <c r="S18" s="701"/>
      <c r="T18" s="701"/>
    </row>
    <row r="19" spans="1:20" ht="18" customHeight="1" thickBot="1">
      <c r="A19" s="787"/>
      <c r="B19" s="764"/>
      <c r="C19" s="840"/>
      <c r="D19" s="852" t="s">
        <v>487</v>
      </c>
      <c r="E19" s="853"/>
      <c r="F19" s="853"/>
      <c r="G19" s="853"/>
      <c r="H19" s="852" t="s">
        <v>488</v>
      </c>
      <c r="I19" s="853"/>
      <c r="J19" s="853"/>
      <c r="K19" s="853"/>
      <c r="M19" s="126"/>
      <c r="O19" s="119"/>
      <c r="P19" s="119"/>
      <c r="Q19" s="119"/>
      <c r="R19" s="119"/>
      <c r="S19" s="119"/>
      <c r="T19" s="147" t="s">
        <v>122</v>
      </c>
    </row>
    <row r="20" spans="1:20" ht="18" customHeight="1">
      <c r="A20" s="772"/>
      <c r="B20" s="743"/>
      <c r="C20" s="841"/>
      <c r="D20" s="854"/>
      <c r="E20" s="820"/>
      <c r="F20" s="820"/>
      <c r="G20" s="820"/>
      <c r="H20" s="778" t="s">
        <v>489</v>
      </c>
      <c r="I20" s="779"/>
      <c r="J20" s="779"/>
      <c r="K20" s="779"/>
      <c r="L20" s="34"/>
      <c r="M20" s="98"/>
      <c r="N20" s="833" t="s">
        <v>479</v>
      </c>
      <c r="O20" s="837" t="s">
        <v>218</v>
      </c>
      <c r="P20" s="740" t="s">
        <v>513</v>
      </c>
      <c r="Q20" s="830"/>
      <c r="R20" s="837" t="s">
        <v>516</v>
      </c>
      <c r="S20" s="837" t="s">
        <v>517</v>
      </c>
      <c r="T20" s="763" t="s">
        <v>518</v>
      </c>
    </row>
    <row r="21" spans="1:20" ht="18" customHeight="1">
      <c r="A21" s="361" t="s">
        <v>155</v>
      </c>
      <c r="B21" s="148"/>
      <c r="C21" s="338">
        <f>SUM(G21,K21)</f>
        <v>455014</v>
      </c>
      <c r="D21" s="341"/>
      <c r="E21" s="338"/>
      <c r="F21" s="338"/>
      <c r="G21" s="338">
        <v>455014</v>
      </c>
      <c r="H21" s="440"/>
      <c r="I21" s="340"/>
      <c r="J21" s="98"/>
      <c r="K21" s="199" t="s">
        <v>252</v>
      </c>
      <c r="L21" s="34"/>
      <c r="M21" s="126"/>
      <c r="N21" s="772"/>
      <c r="O21" s="672"/>
      <c r="P21" s="443" t="s">
        <v>514</v>
      </c>
      <c r="Q21" s="443" t="s">
        <v>515</v>
      </c>
      <c r="R21" s="672"/>
      <c r="S21" s="672"/>
      <c r="T21" s="743"/>
    </row>
    <row r="22" spans="1:20" ht="18" customHeight="1">
      <c r="A22" s="19" t="s">
        <v>142</v>
      </c>
      <c r="B22" s="149"/>
      <c r="C22" s="339">
        <f>SUM(G22,K22)</f>
        <v>467060</v>
      </c>
      <c r="D22" s="342"/>
      <c r="E22" s="339"/>
      <c r="F22" s="339"/>
      <c r="G22" s="339">
        <v>467060</v>
      </c>
      <c r="H22" s="295"/>
      <c r="I22" s="340"/>
      <c r="J22" s="123"/>
      <c r="K22" s="199" t="s">
        <v>252</v>
      </c>
      <c r="L22" s="111"/>
      <c r="M22" s="126"/>
      <c r="N22" s="361" t="s">
        <v>155</v>
      </c>
      <c r="O22" s="515">
        <f>SUM(P22:T22)</f>
        <v>140452</v>
      </c>
      <c r="P22" s="448">
        <v>81557</v>
      </c>
      <c r="Q22" s="448">
        <v>7061</v>
      </c>
      <c r="R22" s="448">
        <v>48186</v>
      </c>
      <c r="S22" s="448">
        <v>3559</v>
      </c>
      <c r="T22" s="448">
        <v>89</v>
      </c>
    </row>
    <row r="23" spans="1:20" ht="18" customHeight="1">
      <c r="A23" s="19" t="s">
        <v>143</v>
      </c>
      <c r="B23" s="149"/>
      <c r="C23" s="339">
        <f>SUM(G23,K23)</f>
        <v>452368</v>
      </c>
      <c r="D23" s="342"/>
      <c r="E23" s="339"/>
      <c r="F23" s="339"/>
      <c r="G23" s="339">
        <v>452368</v>
      </c>
      <c r="H23" s="295"/>
      <c r="I23" s="340"/>
      <c r="J23" s="37"/>
      <c r="K23" s="199" t="s">
        <v>252</v>
      </c>
      <c r="L23" s="111"/>
      <c r="M23" s="126"/>
      <c r="N23" s="19" t="s">
        <v>142</v>
      </c>
      <c r="O23" s="515">
        <f>SUM(P23:T23)</f>
        <v>131437</v>
      </c>
      <c r="P23" s="449">
        <v>77256</v>
      </c>
      <c r="Q23" s="449">
        <v>7692</v>
      </c>
      <c r="R23" s="449">
        <v>43289</v>
      </c>
      <c r="S23" s="449">
        <v>3133</v>
      </c>
      <c r="T23" s="449">
        <v>67</v>
      </c>
    </row>
    <row r="24" spans="1:20" ht="18" customHeight="1">
      <c r="A24" s="19" t="s">
        <v>144</v>
      </c>
      <c r="B24" s="149"/>
      <c r="C24" s="339">
        <f>SUM(G24,K24)</f>
        <v>403235</v>
      </c>
      <c r="D24" s="342"/>
      <c r="E24" s="339"/>
      <c r="F24" s="339"/>
      <c r="G24" s="339">
        <v>403235</v>
      </c>
      <c r="H24" s="295"/>
      <c r="I24" s="340"/>
      <c r="J24" s="37"/>
      <c r="K24" s="199" t="s">
        <v>252</v>
      </c>
      <c r="L24" s="111"/>
      <c r="M24" s="150"/>
      <c r="N24" s="19" t="s">
        <v>143</v>
      </c>
      <c r="O24" s="515">
        <f>SUM(P24:T24)</f>
        <v>135233</v>
      </c>
      <c r="P24" s="449">
        <v>77737</v>
      </c>
      <c r="Q24" s="449">
        <v>7951</v>
      </c>
      <c r="R24" s="449">
        <v>46321</v>
      </c>
      <c r="S24" s="449">
        <v>3151</v>
      </c>
      <c r="T24" s="449">
        <v>73</v>
      </c>
    </row>
    <row r="25" spans="1:20" ht="18" customHeight="1">
      <c r="A25" s="362" t="s">
        <v>145</v>
      </c>
      <c r="B25" s="250"/>
      <c r="C25" s="438">
        <f>SUM(G25,K25)</f>
        <v>382000</v>
      </c>
      <c r="D25" s="343"/>
      <c r="E25" s="438"/>
      <c r="F25" s="438"/>
      <c r="G25" s="438">
        <v>382000</v>
      </c>
      <c r="H25" s="251"/>
      <c r="I25" s="441"/>
      <c r="J25" s="437"/>
      <c r="K25" s="442" t="s">
        <v>140</v>
      </c>
      <c r="L25" s="111"/>
      <c r="M25" s="126"/>
      <c r="N25" s="19" t="s">
        <v>144</v>
      </c>
      <c r="O25" s="515">
        <f>SUM(P25:T25)</f>
        <v>133365</v>
      </c>
      <c r="P25" s="449">
        <v>75625</v>
      </c>
      <c r="Q25" s="449">
        <v>7710</v>
      </c>
      <c r="R25" s="449">
        <v>46797</v>
      </c>
      <c r="S25" s="449">
        <v>3156</v>
      </c>
      <c r="T25" s="449">
        <v>77</v>
      </c>
    </row>
    <row r="26" spans="1:20" ht="18" customHeight="1">
      <c r="A26" s="196" t="s">
        <v>485</v>
      </c>
      <c r="B26" s="123"/>
      <c r="C26" s="123"/>
      <c r="D26" s="123"/>
      <c r="E26" s="123"/>
      <c r="F26" s="123"/>
      <c r="G26" s="123"/>
      <c r="H26" s="123"/>
      <c r="I26" s="123"/>
      <c r="J26" s="126"/>
      <c r="K26" s="126"/>
      <c r="L26" s="198"/>
      <c r="N26" s="362" t="s">
        <v>145</v>
      </c>
      <c r="O26" s="552">
        <f>SUM(P26:T26)</f>
        <v>137747</v>
      </c>
      <c r="P26" s="450">
        <v>77067</v>
      </c>
      <c r="Q26" s="450">
        <v>8052</v>
      </c>
      <c r="R26" s="450">
        <v>49703</v>
      </c>
      <c r="S26" s="450">
        <v>2843</v>
      </c>
      <c r="T26" s="450">
        <v>82</v>
      </c>
    </row>
    <row r="27" spans="1:14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6"/>
      <c r="K27" s="126"/>
      <c r="L27" s="123"/>
      <c r="M27" s="126"/>
      <c r="N27" s="177" t="s">
        <v>203</v>
      </c>
    </row>
    <row r="28" spans="2:13" ht="15" customHeight="1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15" customHeight="1">
      <c r="A30" s="759" t="s">
        <v>490</v>
      </c>
      <c r="B30" s="759"/>
      <c r="C30" s="759"/>
      <c r="D30" s="759"/>
      <c r="E30" s="759"/>
      <c r="F30" s="759"/>
      <c r="G30" s="759"/>
      <c r="H30" s="759"/>
      <c r="I30" s="759"/>
      <c r="J30" s="759"/>
      <c r="K30" s="759"/>
      <c r="L30" s="126"/>
      <c r="M30" s="126"/>
    </row>
    <row r="31" spans="2:20" ht="15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26"/>
      <c r="M31" s="126"/>
      <c r="N31" s="194"/>
      <c r="O31" s="194"/>
      <c r="P31" s="194"/>
      <c r="Q31" s="194"/>
      <c r="R31" s="194"/>
      <c r="S31" s="194"/>
      <c r="T31" s="194"/>
    </row>
    <row r="32" spans="1:20" ht="15" customHeight="1">
      <c r="A32" s="701" t="s">
        <v>491</v>
      </c>
      <c r="B32" s="701"/>
      <c r="C32" s="701"/>
      <c r="D32" s="701"/>
      <c r="E32" s="701"/>
      <c r="F32" s="701"/>
      <c r="G32" s="701"/>
      <c r="H32" s="701"/>
      <c r="I32" s="701"/>
      <c r="J32" s="701"/>
      <c r="K32" s="701"/>
      <c r="M32" s="126"/>
      <c r="N32" s="701" t="s">
        <v>519</v>
      </c>
      <c r="O32" s="701"/>
      <c r="P32" s="701"/>
      <c r="Q32" s="701"/>
      <c r="R32" s="701"/>
      <c r="S32" s="701"/>
      <c r="T32" s="123"/>
    </row>
    <row r="33" spans="12:19" ht="19.5" customHeight="1" thickBot="1">
      <c r="L33" s="115"/>
      <c r="M33" s="126"/>
      <c r="O33" s="119"/>
      <c r="P33" s="119"/>
      <c r="Q33" s="119"/>
      <c r="R33" s="119"/>
      <c r="S33" s="147" t="s">
        <v>122</v>
      </c>
    </row>
    <row r="34" spans="1:19" ht="19.5" customHeight="1">
      <c r="A34" s="833" t="s">
        <v>479</v>
      </c>
      <c r="B34" s="740" t="s">
        <v>492</v>
      </c>
      <c r="C34" s="741"/>
      <c r="D34" s="741"/>
      <c r="E34" s="741"/>
      <c r="F34" s="741"/>
      <c r="G34" s="741"/>
      <c r="H34" s="830"/>
      <c r="I34" s="740" t="s">
        <v>493</v>
      </c>
      <c r="J34" s="741"/>
      <c r="K34" s="741"/>
      <c r="L34" s="119"/>
      <c r="M34" s="126"/>
      <c r="N34" s="833" t="s">
        <v>479</v>
      </c>
      <c r="O34" s="740" t="s">
        <v>520</v>
      </c>
      <c r="P34" s="741"/>
      <c r="Q34" s="830"/>
      <c r="R34" s="863" t="s">
        <v>123</v>
      </c>
      <c r="S34" s="855" t="s">
        <v>124</v>
      </c>
    </row>
    <row r="35" spans="1:19" ht="18" customHeight="1">
      <c r="A35" s="834"/>
      <c r="B35" s="710" t="s">
        <v>218</v>
      </c>
      <c r="C35" s="847"/>
      <c r="D35" s="705" t="s">
        <v>494</v>
      </c>
      <c r="E35" s="706"/>
      <c r="F35" s="706"/>
      <c r="G35" s="731"/>
      <c r="H35" s="721" t="s">
        <v>125</v>
      </c>
      <c r="I35" s="742" t="s">
        <v>498</v>
      </c>
      <c r="J35" s="697" t="s">
        <v>499</v>
      </c>
      <c r="K35" s="725" t="s">
        <v>500</v>
      </c>
      <c r="M35" s="126"/>
      <c r="N35" s="835"/>
      <c r="O35" s="434" t="s">
        <v>218</v>
      </c>
      <c r="P35" s="399" t="s">
        <v>521</v>
      </c>
      <c r="Q35" s="105" t="s">
        <v>522</v>
      </c>
      <c r="R35" s="799"/>
      <c r="S35" s="811"/>
    </row>
    <row r="36" spans="1:19" ht="18" customHeight="1">
      <c r="A36" s="834"/>
      <c r="B36" s="711"/>
      <c r="C36" s="834"/>
      <c r="D36" s="725" t="s">
        <v>495</v>
      </c>
      <c r="E36" s="767" t="s">
        <v>496</v>
      </c>
      <c r="F36" s="848" t="s">
        <v>126</v>
      </c>
      <c r="G36" s="847" t="s">
        <v>497</v>
      </c>
      <c r="H36" s="856"/>
      <c r="I36" s="858"/>
      <c r="J36" s="859"/>
      <c r="K36" s="861"/>
      <c r="L36" s="119"/>
      <c r="M36" s="126"/>
      <c r="N36" s="361" t="s">
        <v>155</v>
      </c>
      <c r="O36" s="337">
        <f>SUM(P36:Q36)</f>
        <v>4776</v>
      </c>
      <c r="P36" s="349">
        <v>1944</v>
      </c>
      <c r="Q36" s="349">
        <v>2832</v>
      </c>
      <c r="R36" s="349">
        <v>42902</v>
      </c>
      <c r="S36" s="349">
        <v>812</v>
      </c>
    </row>
    <row r="37" spans="1:19" ht="18" customHeight="1">
      <c r="A37" s="835"/>
      <c r="B37" s="712"/>
      <c r="C37" s="835"/>
      <c r="D37" s="703"/>
      <c r="E37" s="704"/>
      <c r="F37" s="704"/>
      <c r="G37" s="835"/>
      <c r="H37" s="857"/>
      <c r="I37" s="838"/>
      <c r="J37" s="860"/>
      <c r="K37" s="862"/>
      <c r="L37" s="195"/>
      <c r="M37" s="126"/>
      <c r="N37" s="19" t="s">
        <v>142</v>
      </c>
      <c r="O37" s="337">
        <f>SUM(P37:Q37)</f>
        <v>4769</v>
      </c>
      <c r="P37" s="350">
        <v>2050</v>
      </c>
      <c r="Q37" s="350">
        <v>2719</v>
      </c>
      <c r="R37" s="350">
        <v>42817</v>
      </c>
      <c r="S37" s="350">
        <v>146</v>
      </c>
    </row>
    <row r="38" spans="1:19" ht="18" customHeight="1">
      <c r="A38" s="361" t="s">
        <v>155</v>
      </c>
      <c r="B38" s="148"/>
      <c r="C38" s="546">
        <f>SUM(D38:H38)</f>
        <v>4</v>
      </c>
      <c r="D38" s="344">
        <v>2</v>
      </c>
      <c r="E38" s="344">
        <v>2</v>
      </c>
      <c r="F38" s="345" t="s">
        <v>531</v>
      </c>
      <c r="G38" s="345" t="s">
        <v>531</v>
      </c>
      <c r="H38" s="345" t="s">
        <v>531</v>
      </c>
      <c r="I38" s="345">
        <f>SUM(J38:K38)</f>
        <v>7545</v>
      </c>
      <c r="J38" s="344">
        <v>7381</v>
      </c>
      <c r="K38" s="344">
        <v>164</v>
      </c>
      <c r="L38" s="185"/>
      <c r="M38" s="126"/>
      <c r="N38" s="19" t="s">
        <v>143</v>
      </c>
      <c r="O38" s="337">
        <f>SUM(P38:Q38)</f>
        <v>4747</v>
      </c>
      <c r="P38" s="350">
        <v>1994</v>
      </c>
      <c r="Q38" s="350">
        <v>2753</v>
      </c>
      <c r="R38" s="350">
        <v>42563</v>
      </c>
      <c r="S38" s="350">
        <v>622</v>
      </c>
    </row>
    <row r="39" spans="1:19" ht="18" customHeight="1">
      <c r="A39" s="19" t="s">
        <v>142</v>
      </c>
      <c r="B39" s="149"/>
      <c r="C39" s="546">
        <f>SUM(D39:H39)</f>
        <v>4</v>
      </c>
      <c r="D39" s="345">
        <v>2</v>
      </c>
      <c r="E39" s="345">
        <v>2</v>
      </c>
      <c r="F39" s="345" t="s">
        <v>531</v>
      </c>
      <c r="G39" s="345" t="s">
        <v>531</v>
      </c>
      <c r="H39" s="345" t="s">
        <v>531</v>
      </c>
      <c r="I39" s="345">
        <f>SUM(J39:K39)</f>
        <v>7650</v>
      </c>
      <c r="J39" s="345">
        <v>7486</v>
      </c>
      <c r="K39" s="345">
        <v>164</v>
      </c>
      <c r="L39" s="147"/>
      <c r="M39" s="126"/>
      <c r="N39" s="19" t="s">
        <v>144</v>
      </c>
      <c r="O39" s="337">
        <f>SUM(P39:Q39)</f>
        <v>5033</v>
      </c>
      <c r="P39" s="351">
        <v>2061</v>
      </c>
      <c r="Q39" s="351">
        <v>2972</v>
      </c>
      <c r="R39" s="351">
        <v>41667</v>
      </c>
      <c r="S39" s="351">
        <v>49</v>
      </c>
    </row>
    <row r="40" spans="1:19" ht="18" customHeight="1">
      <c r="A40" s="19" t="s">
        <v>143</v>
      </c>
      <c r="B40" s="149"/>
      <c r="C40" s="546">
        <f>SUM(D40:H40)</f>
        <v>4</v>
      </c>
      <c r="D40" s="345">
        <v>2</v>
      </c>
      <c r="E40" s="345">
        <v>2</v>
      </c>
      <c r="F40" s="345" t="s">
        <v>531</v>
      </c>
      <c r="G40" s="345" t="s">
        <v>531</v>
      </c>
      <c r="H40" s="345" t="s">
        <v>531</v>
      </c>
      <c r="I40" s="345">
        <f>SUM(J40:K40)</f>
        <v>7431</v>
      </c>
      <c r="J40" s="345">
        <v>7431</v>
      </c>
      <c r="K40" s="444" t="s">
        <v>252</v>
      </c>
      <c r="L40" s="147"/>
      <c r="M40" s="126"/>
      <c r="N40" s="362" t="s">
        <v>145</v>
      </c>
      <c r="O40" s="545">
        <f>SUM(P40:Q40)</f>
        <v>5051</v>
      </c>
      <c r="P40" s="451">
        <v>1986</v>
      </c>
      <c r="Q40" s="451">
        <v>3065</v>
      </c>
      <c r="R40" s="451">
        <v>41857</v>
      </c>
      <c r="S40" s="451">
        <v>937</v>
      </c>
    </row>
    <row r="41" spans="1:14" ht="18" customHeight="1">
      <c r="A41" s="19" t="s">
        <v>144</v>
      </c>
      <c r="B41" s="149"/>
      <c r="C41" s="546">
        <f>SUM(D41:H41)</f>
        <v>3</v>
      </c>
      <c r="D41" s="346">
        <v>2</v>
      </c>
      <c r="E41" s="346">
        <v>1</v>
      </c>
      <c r="F41" s="345" t="s">
        <v>531</v>
      </c>
      <c r="G41" s="345" t="s">
        <v>531</v>
      </c>
      <c r="H41" s="345" t="s">
        <v>531</v>
      </c>
      <c r="I41" s="345">
        <f>SUM(J41:K41)</f>
        <v>4429</v>
      </c>
      <c r="J41" s="346">
        <v>4429</v>
      </c>
      <c r="K41" s="444" t="s">
        <v>252</v>
      </c>
      <c r="L41" s="147"/>
      <c r="M41" s="126"/>
      <c r="N41" s="177" t="s">
        <v>203</v>
      </c>
    </row>
    <row r="42" spans="1:13" ht="18" customHeight="1">
      <c r="A42" s="362" t="s">
        <v>145</v>
      </c>
      <c r="B42" s="200"/>
      <c r="C42" s="547">
        <f>SUM(D42:H42)</f>
        <v>3</v>
      </c>
      <c r="D42" s="445">
        <v>2</v>
      </c>
      <c r="E42" s="445">
        <v>1</v>
      </c>
      <c r="F42" s="445" t="s">
        <v>531</v>
      </c>
      <c r="G42" s="445" t="s">
        <v>531</v>
      </c>
      <c r="H42" s="445" t="s">
        <v>531</v>
      </c>
      <c r="I42" s="445">
        <f>SUM(J42:K42)</f>
        <v>4434</v>
      </c>
      <c r="J42" s="347">
        <v>4421</v>
      </c>
      <c r="K42" s="347">
        <v>13</v>
      </c>
      <c r="L42" s="147"/>
      <c r="M42" s="98"/>
    </row>
    <row r="43" spans="1:13" ht="18" customHeight="1">
      <c r="A43" s="177" t="s">
        <v>501</v>
      </c>
      <c r="B43" s="126"/>
      <c r="C43" s="126"/>
      <c r="D43" s="123"/>
      <c r="E43" s="126"/>
      <c r="F43" s="126"/>
      <c r="G43" s="126"/>
      <c r="H43" s="126"/>
      <c r="I43" s="126"/>
      <c r="J43" s="126"/>
      <c r="K43" s="126"/>
      <c r="L43" s="187"/>
      <c r="M43" s="126"/>
    </row>
    <row r="44" spans="12:13" ht="15" customHeight="1">
      <c r="L44" s="126"/>
      <c r="M44" s="126"/>
    </row>
    <row r="45" spans="1:13" ht="15" customHeight="1">
      <c r="A45" s="115"/>
      <c r="B45" s="194"/>
      <c r="C45" s="115"/>
      <c r="D45" s="115"/>
      <c r="E45" s="115"/>
      <c r="F45" s="115"/>
      <c r="G45" s="115"/>
      <c r="H45" s="115"/>
      <c r="I45" s="115"/>
      <c r="J45" s="115"/>
      <c r="K45" s="115"/>
      <c r="M45" s="126"/>
    </row>
    <row r="46" spans="1:13" ht="15" customHeight="1">
      <c r="A46" s="701" t="s">
        <v>502</v>
      </c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126"/>
      <c r="M46" s="126"/>
    </row>
    <row r="47" spans="2:13" ht="15" customHeight="1" thickBot="1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M47" s="126"/>
    </row>
    <row r="48" spans="1:24" ht="19.5" customHeight="1">
      <c r="A48" s="833" t="s">
        <v>479</v>
      </c>
      <c r="B48" s="740" t="s">
        <v>503</v>
      </c>
      <c r="C48" s="741"/>
      <c r="D48" s="741"/>
      <c r="E48" s="741"/>
      <c r="F48" s="741"/>
      <c r="G48" s="830"/>
      <c r="H48" s="740" t="s">
        <v>504</v>
      </c>
      <c r="I48" s="741"/>
      <c r="J48" s="741"/>
      <c r="K48" s="741"/>
      <c r="L48" s="115"/>
      <c r="M48" s="126"/>
      <c r="N48" s="194"/>
      <c r="O48" s="194"/>
      <c r="P48" s="194"/>
      <c r="Q48" s="194"/>
      <c r="R48" s="194"/>
      <c r="S48" s="194"/>
      <c r="T48" s="115"/>
      <c r="U48" s="48"/>
      <c r="V48" s="48"/>
      <c r="W48" s="48"/>
      <c r="X48" s="48"/>
    </row>
    <row r="49" spans="1:24" ht="19.5" customHeight="1">
      <c r="A49" s="834"/>
      <c r="B49" s="729" t="s">
        <v>505</v>
      </c>
      <c r="C49" s="730"/>
      <c r="D49" s="730"/>
      <c r="E49" s="730"/>
      <c r="F49" s="836"/>
      <c r="G49" s="721" t="s">
        <v>131</v>
      </c>
      <c r="H49" s="729" t="s">
        <v>505</v>
      </c>
      <c r="I49" s="730"/>
      <c r="J49" s="836"/>
      <c r="K49" s="714" t="s">
        <v>131</v>
      </c>
      <c r="L49" s="98"/>
      <c r="M49" s="126"/>
      <c r="N49" s="701" t="s">
        <v>523</v>
      </c>
      <c r="O49" s="701"/>
      <c r="P49" s="701"/>
      <c r="Q49" s="701"/>
      <c r="R49" s="701"/>
      <c r="S49" s="123"/>
      <c r="T49" s="45"/>
      <c r="U49" s="45"/>
      <c r="V49" s="45"/>
      <c r="W49" s="45"/>
      <c r="X49" s="45"/>
    </row>
    <row r="50" spans="1:18" ht="18" customHeight="1" thickBot="1">
      <c r="A50" s="834"/>
      <c r="B50" s="742" t="s">
        <v>218</v>
      </c>
      <c r="C50" s="697" t="s">
        <v>132</v>
      </c>
      <c r="D50" s="721" t="s">
        <v>133</v>
      </c>
      <c r="E50" s="721" t="s">
        <v>134</v>
      </c>
      <c r="F50" s="721" t="s">
        <v>135</v>
      </c>
      <c r="G50" s="722"/>
      <c r="H50" s="742" t="s">
        <v>218</v>
      </c>
      <c r="I50" s="151" t="s">
        <v>136</v>
      </c>
      <c r="J50" s="98" t="s">
        <v>137</v>
      </c>
      <c r="K50" s="720"/>
      <c r="L50" s="119"/>
      <c r="M50" s="126"/>
      <c r="R50" s="147" t="s">
        <v>127</v>
      </c>
    </row>
    <row r="51" spans="1:24" ht="18" customHeight="1">
      <c r="A51" s="835"/>
      <c r="B51" s="672"/>
      <c r="C51" s="713"/>
      <c r="D51" s="723"/>
      <c r="E51" s="723"/>
      <c r="F51" s="723"/>
      <c r="G51" s="723"/>
      <c r="H51" s="672"/>
      <c r="I51" s="152" t="s">
        <v>138</v>
      </c>
      <c r="J51" s="146" t="s">
        <v>139</v>
      </c>
      <c r="K51" s="703"/>
      <c r="L51" s="119"/>
      <c r="M51" s="126"/>
      <c r="N51" s="388" t="s">
        <v>524</v>
      </c>
      <c r="O51" s="452" t="s">
        <v>218</v>
      </c>
      <c r="P51" s="446" t="s">
        <v>128</v>
      </c>
      <c r="Q51" s="145" t="s">
        <v>129</v>
      </c>
      <c r="R51" s="398" t="s">
        <v>130</v>
      </c>
      <c r="S51" s="49"/>
      <c r="T51" s="49"/>
      <c r="U51" s="49"/>
      <c r="V51" s="49"/>
      <c r="W51" s="49"/>
      <c r="X51" s="49"/>
    </row>
    <row r="52" spans="1:24" ht="18" customHeight="1">
      <c r="A52" s="361" t="s">
        <v>155</v>
      </c>
      <c r="B52" s="548">
        <f>SUM(C52:F52)</f>
        <v>514</v>
      </c>
      <c r="C52" s="344">
        <v>218</v>
      </c>
      <c r="D52" s="344">
        <v>286</v>
      </c>
      <c r="E52" s="344">
        <v>9</v>
      </c>
      <c r="F52" s="344">
        <v>1</v>
      </c>
      <c r="G52" s="344">
        <v>75055</v>
      </c>
      <c r="H52" s="345">
        <f>SUM(I52:J52)</f>
        <v>678</v>
      </c>
      <c r="I52" s="344">
        <v>146</v>
      </c>
      <c r="J52" s="344">
        <v>532</v>
      </c>
      <c r="K52" s="344">
        <v>54054</v>
      </c>
      <c r="L52" s="123"/>
      <c r="M52" s="126"/>
      <c r="N52" s="361" t="s">
        <v>148</v>
      </c>
      <c r="O52" s="337">
        <f>SUM(P52:R52)</f>
        <v>4878</v>
      </c>
      <c r="P52" s="349">
        <v>4791</v>
      </c>
      <c r="Q52" s="349">
        <v>49</v>
      </c>
      <c r="R52" s="349">
        <v>38</v>
      </c>
      <c r="S52" s="98"/>
      <c r="T52" s="98"/>
      <c r="U52" s="49"/>
      <c r="V52" s="98"/>
      <c r="W52" s="98"/>
      <c r="X52" s="49"/>
    </row>
    <row r="53" spans="1:24" ht="18" customHeight="1">
      <c r="A53" s="19" t="s">
        <v>142</v>
      </c>
      <c r="B53" s="548">
        <f>SUM(C53:F53)</f>
        <v>516</v>
      </c>
      <c r="C53" s="345">
        <v>218</v>
      </c>
      <c r="D53" s="345">
        <v>286</v>
      </c>
      <c r="E53" s="345">
        <v>9</v>
      </c>
      <c r="F53" s="345">
        <v>3</v>
      </c>
      <c r="G53" s="345">
        <v>75674</v>
      </c>
      <c r="H53" s="345">
        <f>SUM(I53:J53)</f>
        <v>729</v>
      </c>
      <c r="I53" s="345">
        <v>146</v>
      </c>
      <c r="J53" s="345">
        <v>583</v>
      </c>
      <c r="K53" s="345">
        <v>60947</v>
      </c>
      <c r="L53" s="98"/>
      <c r="M53" s="126"/>
      <c r="N53" s="453" t="s">
        <v>152</v>
      </c>
      <c r="O53" s="337">
        <f>SUM(P53:R53)</f>
        <v>2468</v>
      </c>
      <c r="P53" s="350">
        <v>2380</v>
      </c>
      <c r="Q53" s="350">
        <v>64</v>
      </c>
      <c r="R53" s="350">
        <v>24</v>
      </c>
      <c r="S53" s="68"/>
      <c r="T53" s="68"/>
      <c r="U53" s="68"/>
      <c r="V53" s="68"/>
      <c r="W53" s="68"/>
      <c r="X53" s="68"/>
    </row>
    <row r="54" spans="1:24" ht="18" customHeight="1">
      <c r="A54" s="19" t="s">
        <v>143</v>
      </c>
      <c r="B54" s="548">
        <f>SUM(C54:F54)</f>
        <v>519</v>
      </c>
      <c r="C54" s="345">
        <v>219</v>
      </c>
      <c r="D54" s="345">
        <v>288</v>
      </c>
      <c r="E54" s="345">
        <v>9</v>
      </c>
      <c r="F54" s="345">
        <v>3</v>
      </c>
      <c r="G54" s="345">
        <v>76557</v>
      </c>
      <c r="H54" s="345">
        <f>SUM(I54:J54)</f>
        <v>744</v>
      </c>
      <c r="I54" s="345">
        <v>146</v>
      </c>
      <c r="J54" s="345">
        <v>598</v>
      </c>
      <c r="K54" s="345">
        <v>61905</v>
      </c>
      <c r="L54" s="123"/>
      <c r="N54" s="453" t="s">
        <v>153</v>
      </c>
      <c r="O54" s="337">
        <f>SUM(P54:R54)</f>
        <v>2319</v>
      </c>
      <c r="P54" s="350">
        <v>2231</v>
      </c>
      <c r="Q54" s="350">
        <v>65</v>
      </c>
      <c r="R54" s="350">
        <v>23</v>
      </c>
      <c r="S54" s="68"/>
      <c r="T54" s="68"/>
      <c r="U54" s="68"/>
      <c r="V54" s="68"/>
      <c r="W54" s="68"/>
      <c r="X54" s="68"/>
    </row>
    <row r="55" spans="1:24" ht="18" customHeight="1">
      <c r="A55" s="19" t="s">
        <v>144</v>
      </c>
      <c r="B55" s="548">
        <f>SUM(C55:F55)</f>
        <v>507</v>
      </c>
      <c r="C55" s="346">
        <v>218</v>
      </c>
      <c r="D55" s="346">
        <v>275</v>
      </c>
      <c r="E55" s="346">
        <v>11</v>
      </c>
      <c r="F55" s="346">
        <v>3</v>
      </c>
      <c r="G55" s="346">
        <v>76844</v>
      </c>
      <c r="H55" s="345">
        <f>SUM(I55:J55)</f>
        <v>749</v>
      </c>
      <c r="I55" s="346">
        <v>146</v>
      </c>
      <c r="J55" s="346">
        <v>603</v>
      </c>
      <c r="K55" s="346">
        <v>61848</v>
      </c>
      <c r="L55" s="37"/>
      <c r="N55" s="453" t="s">
        <v>144</v>
      </c>
      <c r="O55" s="337">
        <f>SUM(P55:R55)</f>
        <v>2500</v>
      </c>
      <c r="P55" s="351">
        <v>2415</v>
      </c>
      <c r="Q55" s="351">
        <v>61</v>
      </c>
      <c r="R55" s="351">
        <v>24</v>
      </c>
      <c r="S55" s="68"/>
      <c r="T55" s="68"/>
      <c r="U55" s="68"/>
      <c r="V55" s="68"/>
      <c r="W55" s="68"/>
      <c r="X55" s="68"/>
    </row>
    <row r="56" spans="1:24" ht="18" customHeight="1">
      <c r="A56" s="362" t="s">
        <v>145</v>
      </c>
      <c r="B56" s="549">
        <f>SUM(C56:F56)</f>
        <v>526</v>
      </c>
      <c r="C56" s="445">
        <v>212</v>
      </c>
      <c r="D56" s="445">
        <v>299</v>
      </c>
      <c r="E56" s="445">
        <v>11</v>
      </c>
      <c r="F56" s="445">
        <v>4</v>
      </c>
      <c r="G56" s="445">
        <v>75848</v>
      </c>
      <c r="H56" s="445">
        <f>SUM(I56:J56)</f>
        <v>798</v>
      </c>
      <c r="I56" s="445">
        <v>146</v>
      </c>
      <c r="J56" s="445">
        <v>652</v>
      </c>
      <c r="K56" s="445">
        <v>78433</v>
      </c>
      <c r="L56" s="37"/>
      <c r="N56" s="454" t="s">
        <v>145</v>
      </c>
      <c r="O56" s="545">
        <f>SUM(P56:R56)</f>
        <v>2327</v>
      </c>
      <c r="P56" s="451">
        <v>2254</v>
      </c>
      <c r="Q56" s="451">
        <v>49</v>
      </c>
      <c r="R56" s="451">
        <v>24</v>
      </c>
      <c r="S56" s="68"/>
      <c r="T56" s="68"/>
      <c r="U56" s="68"/>
      <c r="V56" s="68"/>
      <c r="W56" s="68"/>
      <c r="X56" s="68"/>
    </row>
    <row r="57" spans="1:24" ht="18" customHeight="1">
      <c r="A57" s="177" t="s">
        <v>501</v>
      </c>
      <c r="L57" s="37"/>
      <c r="N57" s="177" t="s">
        <v>203</v>
      </c>
      <c r="S57" s="68"/>
      <c r="T57" s="68"/>
      <c r="U57" s="68"/>
      <c r="V57" s="68"/>
      <c r="W57" s="68"/>
      <c r="X57" s="68"/>
    </row>
    <row r="58" ht="18" customHeight="1">
      <c r="L58" s="37"/>
    </row>
    <row r="59" ht="18" customHeight="1">
      <c r="L59" s="182"/>
    </row>
    <row r="60" ht="15" customHeight="1"/>
    <row r="61" ht="15" customHeight="1"/>
    <row r="62" ht="15" customHeight="1"/>
    <row r="63" ht="15" customHeight="1"/>
  </sheetData>
  <sheetProtection/>
  <mergeCells count="67">
    <mergeCell ref="N18:T18"/>
    <mergeCell ref="Q5:R5"/>
    <mergeCell ref="K35:K37"/>
    <mergeCell ref="H48:K48"/>
    <mergeCell ref="N2:T2"/>
    <mergeCell ref="N3:T3"/>
    <mergeCell ref="N32:S32"/>
    <mergeCell ref="O34:Q34"/>
    <mergeCell ref="N34:N35"/>
    <mergeCell ref="R34:R35"/>
    <mergeCell ref="S34:S35"/>
    <mergeCell ref="T20:T21"/>
    <mergeCell ref="G36:G37"/>
    <mergeCell ref="H35:H37"/>
    <mergeCell ref="I35:I37"/>
    <mergeCell ref="J35:J37"/>
    <mergeCell ref="A30:K30"/>
    <mergeCell ref="A32:K32"/>
    <mergeCell ref="I34:K34"/>
    <mergeCell ref="A34:A37"/>
    <mergeCell ref="B35:C37"/>
    <mergeCell ref="D36:D37"/>
    <mergeCell ref="E36:E37"/>
    <mergeCell ref="F36:F37"/>
    <mergeCell ref="A2:K2"/>
    <mergeCell ref="G6:K6"/>
    <mergeCell ref="D18:K18"/>
    <mergeCell ref="D19:G20"/>
    <mergeCell ref="H19:K19"/>
    <mergeCell ref="H20:K20"/>
    <mergeCell ref="A3:K3"/>
    <mergeCell ref="A5:A7"/>
    <mergeCell ref="B5:D5"/>
    <mergeCell ref="E5:E7"/>
    <mergeCell ref="T5:T6"/>
    <mergeCell ref="A16:K16"/>
    <mergeCell ref="F6:F7"/>
    <mergeCell ref="S5:S6"/>
    <mergeCell ref="D6:D7"/>
    <mergeCell ref="F5:K5"/>
    <mergeCell ref="O5:O6"/>
    <mergeCell ref="N5:N6"/>
    <mergeCell ref="B6:B7"/>
    <mergeCell ref="C6:C7"/>
    <mergeCell ref="S20:S21"/>
    <mergeCell ref="A46:K46"/>
    <mergeCell ref="N20:N21"/>
    <mergeCell ref="A18:A20"/>
    <mergeCell ref="B18:C20"/>
    <mergeCell ref="D35:G35"/>
    <mergeCell ref="H49:J49"/>
    <mergeCell ref="B50:B51"/>
    <mergeCell ref="P20:Q20"/>
    <mergeCell ref="R20:R21"/>
    <mergeCell ref="O20:O21"/>
    <mergeCell ref="K49:K51"/>
    <mergeCell ref="N49:R49"/>
    <mergeCell ref="F50:F51"/>
    <mergeCell ref="B34:H34"/>
    <mergeCell ref="H50:H51"/>
    <mergeCell ref="A48:A51"/>
    <mergeCell ref="B48:G48"/>
    <mergeCell ref="B49:F49"/>
    <mergeCell ref="G49:G51"/>
    <mergeCell ref="C50:C51"/>
    <mergeCell ref="D50:D51"/>
    <mergeCell ref="E50:E5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2013-06-07T04:04:24Z</cp:lastPrinted>
  <dcterms:created xsi:type="dcterms:W3CDTF">1998-03-25T07:46:08Z</dcterms:created>
  <dcterms:modified xsi:type="dcterms:W3CDTF">2013-06-07T04:04:30Z</dcterms:modified>
  <cp:category/>
  <cp:version/>
  <cp:contentType/>
  <cp:contentStatus/>
</cp:coreProperties>
</file>