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612" activeTab="1"/>
  </bookViews>
  <sheets>
    <sheet name="２４４" sheetId="1" r:id="rId1"/>
    <sheet name="２４６" sheetId="2" r:id="rId2"/>
    <sheet name="２４８" sheetId="3" r:id="rId3"/>
    <sheet name="２５０" sheetId="4" r:id="rId4"/>
    <sheet name="２５２" sheetId="5" r:id="rId5"/>
    <sheet name="２５４" sheetId="6" r:id="rId6"/>
  </sheets>
  <definedNames>
    <definedName name="_xlnm.Print_Area" localSheetId="3">'２５０'!$A$1:$AC$64</definedName>
  </definedNames>
  <calcPr fullCalcOnLoad="1"/>
</workbook>
</file>

<file path=xl/sharedStrings.xml><?xml version="1.0" encoding="utf-8"?>
<sst xmlns="http://schemas.openxmlformats.org/spreadsheetml/2006/main" count="2301" uniqueCount="581">
  <si>
    <t>―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</si>
  <si>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</si>
  <si>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</si>
  <si>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</si>
  <si>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</si>
  <si>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</si>
  <si>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</si>
  <si>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</si>
  <si>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</si>
  <si>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</si>
  <si>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</si>
  <si>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</si>
  <si>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</si>
  <si>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</si>
  <si>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</si>
  <si>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</si>
  <si>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</si>
  <si>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</si>
  <si>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</si>
  <si>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</si>
  <si>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</si>
  <si>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</si>
  <si>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</si>
  <si>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</si>
  <si>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</si>
  <si>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</si>
  <si>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</si>
  <si>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</si>
  <si>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</si>
  <si>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</si>
  <si>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</si>
  <si>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</si>
  <si>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</si>
  <si>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</si>
  <si>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</si>
  <si>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</si>
  <si>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</si>
  <si>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</si>
  <si>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</si>
  <si>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</si>
  <si>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</si>
  <si>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</si>
  <si>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</si>
  <si>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</si>
  <si>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</si>
  <si>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</si>
  <si>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</si>
  <si>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</si>
  <si>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</si>
  <si>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診療所数</t>
  </si>
  <si>
    <t>死亡総数</t>
  </si>
  <si>
    <t>悪性新生物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</si>
  <si>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</si>
  <si>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</si>
  <si>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</si>
  <si>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</si>
  <si>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</si>
  <si>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</si>
  <si>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慢性閉塞性肺疾患</t>
  </si>
  <si>
    <t>糖尿病</t>
  </si>
  <si>
    <t>腎不全</t>
  </si>
  <si>
    <t>肝疾患</t>
  </si>
  <si>
    <t>大動脈瘤及び解離</t>
  </si>
  <si>
    <t>その他の新生物</t>
  </si>
  <si>
    <t>敗血症（新生児の細菌性敗血症を除く）</t>
  </si>
  <si>
    <t>筋骨格系及び結合組織の疾患</t>
  </si>
  <si>
    <t>高血圧性疾患</t>
  </si>
  <si>
    <t>ヘルニア及び腸閉塞</t>
  </si>
  <si>
    <t>ウイルス肝炎</t>
  </si>
  <si>
    <t>喘息</t>
  </si>
  <si>
    <t>胃潰瘍及び十二指腸潰瘍</t>
  </si>
  <si>
    <t>糸球体疾患及び腎尿細管間質性疾患</t>
  </si>
  <si>
    <t>先天奇形、変形及び染色体異常</t>
  </si>
  <si>
    <t>血管性及び詳細不明の痴呆</t>
  </si>
  <si>
    <t>結核</t>
  </si>
  <si>
    <t>パーキンソン病</t>
  </si>
  <si>
    <t>貧血</t>
  </si>
  <si>
    <t>脊髄性筋萎縮症及び関連症候群</t>
  </si>
  <si>
    <t>腸管感染症</t>
  </si>
  <si>
    <t>アルツハイマー病</t>
  </si>
  <si>
    <t>インフルエンザ</t>
  </si>
  <si>
    <t>周産期に発生した病態</t>
  </si>
  <si>
    <t>皮膚及び皮下組織の疾患</t>
  </si>
  <si>
    <t>急性気管支炎</t>
  </si>
  <si>
    <t>髄膜炎</t>
  </si>
  <si>
    <t>乳幼児突然死症候群</t>
  </si>
  <si>
    <t>他殺</t>
  </si>
  <si>
    <t>耳及び乳様突起の疾患</t>
  </si>
  <si>
    <t>ヒト免疫不全ウイルス[ＨＩＶ]病</t>
  </si>
  <si>
    <t>眼及び附属期の疾患</t>
  </si>
  <si>
    <t>妊娠、分娩及び産じょく</t>
  </si>
  <si>
    <t>獣医師</t>
  </si>
  <si>
    <t>被判定者数</t>
  </si>
  <si>
    <t>納骨堂</t>
  </si>
  <si>
    <t>ホテル</t>
  </si>
  <si>
    <t>理容所</t>
  </si>
  <si>
    <t>美容所</t>
  </si>
  <si>
    <t>男</t>
  </si>
  <si>
    <t>女</t>
  </si>
  <si>
    <t>その他</t>
  </si>
  <si>
    <t>食中毒</t>
  </si>
  <si>
    <t>コレラ</t>
  </si>
  <si>
    <t>（単位：人、％）</t>
  </si>
  <si>
    <t>コミュニティ排水処理施設</t>
  </si>
  <si>
    <t>―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</si>
  <si>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</si>
  <si>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</si>
  <si>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</si>
  <si>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</si>
  <si>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</si>
  <si>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</si>
  <si>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</si>
  <si>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</si>
  <si>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ｍ／ｎ</t>
  </si>
  <si>
    <t>最低値～最高値</t>
  </si>
  <si>
    <t>ｍ／ｎ</t>
  </si>
  <si>
    <t>ＡＡ</t>
  </si>
  <si>
    <t>／</t>
  </si>
  <si>
    <t>～</t>
  </si>
  <si>
    <t>×</t>
  </si>
  <si>
    <t>Ａ</t>
  </si>
  <si>
    <t>Ｂ</t>
  </si>
  <si>
    <t>Ｃ</t>
  </si>
  <si>
    <t>Ｄ</t>
  </si>
  <si>
    <t>Ｅ</t>
  </si>
  <si>
    <t>／</t>
  </si>
  <si>
    <t>梯川</t>
  </si>
  <si>
    <t>犀川</t>
  </si>
  <si>
    <t>河北潟・大野川</t>
  </si>
  <si>
    <t>湖沼Ａ</t>
  </si>
  <si>
    <t>湖沼Ｂ</t>
  </si>
  <si>
    <t>海域Ｂ</t>
  </si>
  <si>
    <t>海域Ｃ</t>
  </si>
  <si>
    <t>３年</t>
  </si>
  <si>
    <t>４年</t>
  </si>
  <si>
    <t>５年</t>
  </si>
  <si>
    <t>６年</t>
  </si>
  <si>
    <t>栄養士</t>
  </si>
  <si>
    <t>石川県小松保健所</t>
  </si>
  <si>
    <t>疫痢</t>
  </si>
  <si>
    <t>痘そう</t>
  </si>
  <si>
    <t>ペスト</t>
  </si>
  <si>
    <t>農村集落排水処理施設</t>
  </si>
  <si>
    <t>ＮＤ</t>
  </si>
  <si>
    <r>
      <t>&lt;</t>
    </r>
    <r>
      <rPr>
        <sz val="12"/>
        <rFont val="ＭＳ 明朝"/>
        <family val="1"/>
      </rPr>
      <t>0.5</t>
    </r>
  </si>
  <si>
    <t>246 衛生及び環境</t>
  </si>
  <si>
    <t>（簡単分類）</t>
  </si>
  <si>
    <t>（死亡数順）</t>
  </si>
  <si>
    <t>28～37</t>
  </si>
  <si>
    <r>
      <t>0</t>
    </r>
    <r>
      <rPr>
        <sz val="12"/>
        <rFont val="ＭＳ 明朝"/>
        <family val="1"/>
      </rPr>
      <t>2100</t>
    </r>
  </si>
  <si>
    <t>46，51～52，54～56</t>
  </si>
  <si>
    <t>心疾患</t>
  </si>
  <si>
    <r>
      <t>0</t>
    </r>
    <r>
      <rPr>
        <sz val="12"/>
        <rFont val="ＭＳ 明朝"/>
        <family val="1"/>
      </rPr>
      <t>9300</t>
    </r>
  </si>
  <si>
    <t>58～60</t>
  </si>
  <si>
    <r>
      <t>0</t>
    </r>
    <r>
      <rPr>
        <sz val="12"/>
        <rFont val="ＭＳ 明朝"/>
        <family val="1"/>
      </rPr>
      <t>9200</t>
    </r>
  </si>
  <si>
    <t>62，63，66</t>
  </si>
  <si>
    <t>肺炎及び気管支炎</t>
  </si>
  <si>
    <r>
      <t>1</t>
    </r>
    <r>
      <rPr>
        <sz val="12"/>
        <rFont val="ＭＳ 明朝"/>
        <family val="1"/>
      </rPr>
      <t>0200</t>
    </r>
  </si>
  <si>
    <t>その他のすべての疾患</t>
  </si>
  <si>
    <r>
      <t>2</t>
    </r>
    <r>
      <rPr>
        <sz val="12"/>
        <rFont val="ＭＳ 明朝"/>
        <family val="1"/>
      </rPr>
      <t>0100</t>
    </r>
  </si>
  <si>
    <t>E104～E114</t>
  </si>
  <si>
    <t>不慮の事故及び有害作用</t>
  </si>
  <si>
    <r>
      <t>1</t>
    </r>
    <r>
      <rPr>
        <sz val="12"/>
        <rFont val="ＭＳ 明朝"/>
        <family val="1"/>
      </rPr>
      <t>8100</t>
    </r>
  </si>
  <si>
    <t>精神病の記載のない老衰</t>
  </si>
  <si>
    <r>
      <t>2</t>
    </r>
    <r>
      <rPr>
        <sz val="12"/>
        <rFont val="ＭＳ 明朝"/>
        <family val="1"/>
      </rPr>
      <t>0200</t>
    </r>
  </si>
  <si>
    <t>76～77</t>
  </si>
  <si>
    <t>腎炎、ネフローゼ症候群及びネフローゼ</t>
  </si>
  <si>
    <r>
      <t>0</t>
    </r>
    <r>
      <rPr>
        <sz val="12"/>
        <rFont val="ＭＳ 明朝"/>
        <family val="1"/>
      </rPr>
      <t>4100</t>
    </r>
  </si>
  <si>
    <t>E115</t>
  </si>
  <si>
    <r>
      <t>1</t>
    </r>
    <r>
      <rPr>
        <sz val="12"/>
        <rFont val="ＭＳ 明朝"/>
        <family val="1"/>
      </rPr>
      <t>1300</t>
    </r>
  </si>
  <si>
    <t>慢性肝疾患及び肝硬変</t>
  </si>
  <si>
    <r>
      <t>1</t>
    </r>
    <r>
      <rPr>
        <sz val="12"/>
        <rFont val="ＭＳ 明朝"/>
        <family val="1"/>
      </rPr>
      <t>4200</t>
    </r>
  </si>
  <si>
    <r>
      <t>1</t>
    </r>
    <r>
      <rPr>
        <sz val="12"/>
        <rFont val="ＭＳ 明朝"/>
        <family val="1"/>
      </rPr>
      <t>0400</t>
    </r>
  </si>
  <si>
    <t>循環系のその他の疾患</t>
  </si>
  <si>
    <r>
      <t>0</t>
    </r>
    <r>
      <rPr>
        <sz val="12"/>
        <rFont val="ＭＳ 明朝"/>
        <family val="1"/>
      </rPr>
      <t>9100</t>
    </r>
  </si>
  <si>
    <t>48～49</t>
  </si>
  <si>
    <t>良性及び性質不詳の新生物</t>
  </si>
  <si>
    <t>中枢神経系の非炎症性疾患</t>
  </si>
  <si>
    <t>腹腔ヘルニア及び腸閉塞</t>
  </si>
  <si>
    <t>胃及び十二指腸潰瘍</t>
  </si>
  <si>
    <t>精神障害</t>
  </si>
  <si>
    <r>
      <t>1</t>
    </r>
    <r>
      <rPr>
        <sz val="12"/>
        <rFont val="ＭＳ 明朝"/>
        <family val="1"/>
      </rPr>
      <t>7000</t>
    </r>
  </si>
  <si>
    <t>5～6</t>
  </si>
  <si>
    <t>結核</t>
  </si>
  <si>
    <t>18,19</t>
  </si>
  <si>
    <t>ウィルス肝炎</t>
  </si>
  <si>
    <r>
      <t>1</t>
    </r>
    <r>
      <rPr>
        <sz val="12"/>
        <rFont val="ＭＳ 明朝"/>
        <family val="1"/>
      </rPr>
      <t>1100</t>
    </r>
  </si>
  <si>
    <r>
      <t>0</t>
    </r>
    <r>
      <rPr>
        <sz val="12"/>
        <rFont val="ＭＳ 明朝"/>
        <family val="1"/>
      </rPr>
      <t>1200</t>
    </r>
  </si>
  <si>
    <t>先天異常</t>
  </si>
  <si>
    <t>肺気腫</t>
  </si>
  <si>
    <t>E117</t>
  </si>
  <si>
    <t>その他の外因</t>
  </si>
  <si>
    <r>
      <t>4、</t>
    </r>
    <r>
      <rPr>
        <sz val="12"/>
        <rFont val="ＭＳ 明朝"/>
        <family val="1"/>
      </rPr>
      <t>72</t>
    </r>
  </si>
  <si>
    <t>胃腸炎</t>
  </si>
  <si>
    <r>
      <t>1</t>
    </r>
    <r>
      <rPr>
        <sz val="12"/>
        <rFont val="ＭＳ 明朝"/>
        <family val="1"/>
      </rPr>
      <t>2000</t>
    </r>
  </si>
  <si>
    <t>84～87</t>
  </si>
  <si>
    <t>その他の周産期の死因</t>
  </si>
  <si>
    <r>
      <t>1</t>
    </r>
    <r>
      <rPr>
        <sz val="12"/>
        <rFont val="ＭＳ 明朝"/>
        <family val="1"/>
      </rPr>
      <t>6000</t>
    </r>
  </si>
  <si>
    <t>栄養欠乏症</t>
  </si>
  <si>
    <t>E116</t>
  </si>
  <si>
    <t>他殺</t>
  </si>
  <si>
    <t>髄膜炎</t>
  </si>
  <si>
    <t>麻疹</t>
  </si>
  <si>
    <t>虫垂炎</t>
  </si>
  <si>
    <t>前立腺肥大症</t>
  </si>
  <si>
    <t>直接産科的死亡</t>
  </si>
  <si>
    <t>破傷風（新生児破傷風を除く）</t>
  </si>
  <si>
    <t>梅毒</t>
  </si>
  <si>
    <t>カンジタ症（新生児カンジタ症を除く）</t>
  </si>
  <si>
    <t>インフルエンザ</t>
  </si>
  <si>
    <r>
      <t>0</t>
    </r>
    <r>
      <rPr>
        <sz val="12"/>
        <rFont val="ＭＳ 明朝"/>
        <family val="1"/>
      </rPr>
      <t>1201</t>
    </r>
  </si>
  <si>
    <r>
      <t>0</t>
    </r>
    <r>
      <rPr>
        <sz val="12"/>
        <rFont val="ＭＳ 明朝"/>
        <family val="1"/>
      </rPr>
      <t>2103</t>
    </r>
  </si>
  <si>
    <r>
      <t>0</t>
    </r>
    <r>
      <rPr>
        <sz val="12"/>
        <rFont val="ＭＳ 明朝"/>
        <family val="1"/>
      </rPr>
      <t>2110</t>
    </r>
  </si>
  <si>
    <r>
      <t>1</t>
    </r>
    <r>
      <rPr>
        <sz val="12"/>
        <rFont val="ＭＳ 明朝"/>
        <family val="1"/>
      </rPr>
      <t>0200</t>
    </r>
  </si>
  <si>
    <t>E104</t>
  </si>
  <si>
    <r>
      <t>2</t>
    </r>
    <r>
      <rPr>
        <sz val="12"/>
        <rFont val="ＭＳ 明朝"/>
        <family val="1"/>
      </rPr>
      <t>0101</t>
    </r>
  </si>
  <si>
    <t>資料　石川県衛生総務課調</t>
  </si>
  <si>
    <t>01300</t>
  </si>
  <si>
    <t>02200</t>
  </si>
  <si>
    <t>10500</t>
  </si>
  <si>
    <r>
      <t>1</t>
    </r>
    <r>
      <rPr>
        <sz val="12"/>
        <rFont val="ＭＳ 明朝"/>
        <family val="1"/>
      </rPr>
      <t>3000</t>
    </r>
  </si>
  <si>
    <r>
      <t>0</t>
    </r>
    <r>
      <rPr>
        <sz val="12"/>
        <rFont val="ＭＳ 明朝"/>
        <family val="1"/>
      </rPr>
      <t>9400</t>
    </r>
  </si>
  <si>
    <r>
      <t>1</t>
    </r>
    <r>
      <rPr>
        <sz val="12"/>
        <rFont val="ＭＳ 明朝"/>
        <family val="1"/>
      </rPr>
      <t>4100</t>
    </r>
  </si>
  <si>
    <r>
      <t>0</t>
    </r>
    <r>
      <rPr>
        <sz val="12"/>
        <rFont val="ＭＳ 明朝"/>
        <family val="1"/>
      </rPr>
      <t>1400</t>
    </r>
  </si>
  <si>
    <r>
      <t>0</t>
    </r>
    <r>
      <rPr>
        <sz val="12"/>
        <rFont val="ＭＳ 明朝"/>
        <family val="1"/>
      </rPr>
      <t>5100</t>
    </r>
  </si>
  <si>
    <r>
      <t>1</t>
    </r>
    <r>
      <rPr>
        <sz val="12"/>
        <rFont val="ＭＳ 明朝"/>
        <family val="1"/>
      </rPr>
      <t>1200</t>
    </r>
  </si>
  <si>
    <r>
      <t>0</t>
    </r>
    <r>
      <rPr>
        <sz val="12"/>
        <rFont val="ＭＳ 明朝"/>
        <family val="1"/>
      </rPr>
      <t>3100</t>
    </r>
  </si>
  <si>
    <r>
      <t>0</t>
    </r>
    <r>
      <rPr>
        <sz val="12"/>
        <rFont val="ＭＳ 明朝"/>
        <family val="1"/>
      </rPr>
      <t>6300</t>
    </r>
  </si>
  <si>
    <r>
      <t>0</t>
    </r>
    <r>
      <rPr>
        <sz val="12"/>
        <rFont val="ＭＳ 明朝"/>
        <family val="1"/>
      </rPr>
      <t>1100</t>
    </r>
  </si>
  <si>
    <r>
      <t>1</t>
    </r>
    <r>
      <rPr>
        <sz val="12"/>
        <rFont val="ＭＳ 明朝"/>
        <family val="1"/>
      </rPr>
      <t>0300</t>
    </r>
  </si>
  <si>
    <r>
      <t>0</t>
    </r>
    <r>
      <rPr>
        <sz val="12"/>
        <rFont val="ＭＳ 明朝"/>
        <family val="1"/>
      </rPr>
      <t>6200</t>
    </r>
  </si>
  <si>
    <r>
      <t>1</t>
    </r>
    <r>
      <rPr>
        <sz val="12"/>
        <rFont val="ＭＳ 明朝"/>
        <family val="1"/>
      </rPr>
      <t>0100</t>
    </r>
  </si>
  <si>
    <r>
      <t>0</t>
    </r>
    <r>
      <rPr>
        <sz val="12"/>
        <rFont val="ＭＳ 明朝"/>
        <family val="1"/>
      </rPr>
      <t>6400</t>
    </r>
  </si>
  <si>
    <r>
      <t>1</t>
    </r>
    <r>
      <rPr>
        <sz val="12"/>
        <rFont val="ＭＳ 明朝"/>
        <family val="1"/>
      </rPr>
      <t>8200</t>
    </r>
  </si>
  <si>
    <r>
      <t>0</t>
    </r>
    <r>
      <rPr>
        <sz val="12"/>
        <rFont val="ＭＳ 明朝"/>
        <family val="1"/>
      </rPr>
      <t>6100</t>
    </r>
  </si>
  <si>
    <r>
      <t>2</t>
    </r>
    <r>
      <rPr>
        <sz val="12"/>
        <rFont val="ＭＳ 明朝"/>
        <family val="1"/>
      </rPr>
      <t>0300</t>
    </r>
  </si>
  <si>
    <r>
      <t>1</t>
    </r>
    <r>
      <rPr>
        <sz val="12"/>
        <rFont val="ＭＳ 明朝"/>
        <family val="1"/>
      </rPr>
      <t>5000</t>
    </r>
  </si>
  <si>
    <r>
      <t>0</t>
    </r>
    <r>
      <rPr>
        <sz val="12"/>
        <rFont val="ＭＳ 明朝"/>
        <family val="1"/>
      </rPr>
      <t>1500</t>
    </r>
  </si>
  <si>
    <r>
      <t>0</t>
    </r>
    <r>
      <rPr>
        <sz val="12"/>
        <rFont val="ＭＳ 明朝"/>
        <family val="1"/>
      </rPr>
      <t>7000</t>
    </r>
  </si>
  <si>
    <r>
      <t>0</t>
    </r>
    <r>
      <rPr>
        <sz val="12"/>
        <rFont val="ＭＳ 明朝"/>
        <family val="1"/>
      </rPr>
      <t>8000</t>
    </r>
  </si>
  <si>
    <t>資料　石川県衛生総務課「厚生省報告例」</t>
  </si>
  <si>
    <t>平成３年</t>
  </si>
  <si>
    <t>衛生及び環境 249</t>
  </si>
  <si>
    <t>資料　石川県衛生総務課「保健所運営報告」</t>
  </si>
  <si>
    <t>（単位：身長・座高cm、体重 kg）</t>
  </si>
  <si>
    <t>平成２年度</t>
  </si>
  <si>
    <t>資料　石川県統計課「石川県学校保健統計調査」</t>
  </si>
  <si>
    <t>総量</t>
  </si>
  <si>
    <t>資料　石川県下水道課、環境整備課、中山間地域対策総室調</t>
  </si>
  <si>
    <t>254 衛生及び環境</t>
  </si>
  <si>
    <t>資料　石川県環境政策課調</t>
  </si>
  <si>
    <t>７</t>
  </si>
  <si>
    <t>―</t>
  </si>
  <si>
    <t>244　衛生及び環境</t>
  </si>
  <si>
    <t>衛生及び環境　245</t>
  </si>
  <si>
    <t>年次及び
市町村別</t>
  </si>
  <si>
    <t>（単位　人）</t>
  </si>
  <si>
    <t>病院</t>
  </si>
  <si>
    <t>病院数</t>
  </si>
  <si>
    <t>病床数</t>
  </si>
  <si>
    <t>総数</t>
  </si>
  <si>
    <t>精神</t>
  </si>
  <si>
    <t>伝染</t>
  </si>
  <si>
    <t>一般</t>
  </si>
  <si>
    <t>診療
所数</t>
  </si>
  <si>
    <t>病床数</t>
  </si>
  <si>
    <t>歯科診療
所　　数</t>
  </si>
  <si>
    <t>薬局数</t>
  </si>
  <si>
    <t>医師</t>
  </si>
  <si>
    <t>歯科医師</t>
  </si>
  <si>
    <t>薬剤師</t>
  </si>
  <si>
    <t>保健婦</t>
  </si>
  <si>
    <t>看護婦
（看護士
を含む）</t>
  </si>
  <si>
    <t>准看護婦
（准看護
士を含む）</t>
  </si>
  <si>
    <t>助産婦</t>
  </si>
  <si>
    <t>―</t>
  </si>
  <si>
    <t>河北郡</t>
  </si>
  <si>
    <t>注１　薬局数は12月31日現在であり、その他は10月1日現在である。。</t>
  </si>
  <si>
    <t>　２　医療関係者数については隔年調査である。</t>
  </si>
  <si>
    <t>資料　石川県衛生総務課「医療施設調査」「医師・歯科医師・薬剤師調査」</t>
  </si>
  <si>
    <t>21　　衛　　生　　及　　び　　環　　境</t>
  </si>
  <si>
    <t xml:space="preserve">144　　市　町　村　別　医　療　関　係　施　設　数　及　び　医　療　関　係　者　数 </t>
  </si>
  <si>
    <t>　　４</t>
  </si>
  <si>
    <t>　　５</t>
  </si>
  <si>
    <t>　　６</t>
  </si>
  <si>
    <t>　　７</t>
  </si>
  <si>
    <t>分類符号</t>
  </si>
  <si>
    <r>
      <t>昭和5</t>
    </r>
    <r>
      <rPr>
        <sz val="12"/>
        <rFont val="ＭＳ 明朝"/>
        <family val="1"/>
      </rPr>
      <t>4～平成６</t>
    </r>
  </si>
  <si>
    <t>死因別</t>
  </si>
  <si>
    <t>死亡数</t>
  </si>
  <si>
    <r>
      <t>死亡率（人口1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万対）</t>
    </r>
  </si>
  <si>
    <t>分類番号</t>
  </si>
  <si>
    <t>（死因分類）</t>
  </si>
  <si>
    <t>平成７～</t>
  </si>
  <si>
    <t>死因別</t>
  </si>
  <si>
    <t>平成７年</t>
  </si>
  <si>
    <t>（単位：人）</t>
  </si>
  <si>
    <r>
      <t>死亡率（人口1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万対）</t>
    </r>
  </si>
  <si>
    <t>　　　　　　―</t>
  </si>
  <si>
    <t>５（分類番号順）</t>
  </si>
  <si>
    <t>注　死因分類については平成７年から国際疾病分類の第10回修正（ＩＣＤ－10）を使用した。</t>
  </si>
  <si>
    <t>敗血症（新生児敗血症を除く）</t>
  </si>
  <si>
    <t>肝疾患（肝硬変を除く）</t>
  </si>
  <si>
    <t>その係の感染症及び寄生虫病</t>
  </si>
  <si>
    <t>出産時外傷、低酸素症、分娩仮死
及びその他の呼吸器病態</t>
  </si>
  <si>
    <t>（再掲）</t>
  </si>
  <si>
    <t>呼吸系の結核</t>
  </si>
  <si>
    <t>胃の悪性新生物</t>
  </si>
  <si>
    <t>気管支及び肺の悪性新生物</t>
  </si>
  <si>
    <t>肺炎</t>
  </si>
  <si>
    <t>自動車事故</t>
  </si>
  <si>
    <t>（再掲）</t>
  </si>
  <si>
    <t>呼吸器結核</t>
  </si>
  <si>
    <t>胃の悪性新生物</t>
  </si>
  <si>
    <t>気管、気管支及び肺の悪性新生物</t>
  </si>
  <si>
    <t>肺炎</t>
  </si>
  <si>
    <t>交通事故</t>
  </si>
  <si>
    <t>脳血管疾患</t>
  </si>
  <si>
    <t>248　衛生及び環境</t>
  </si>
  <si>
    <t>146　　保　健　所　職　員　現　員　数（各年４月１日現在）</t>
  </si>
  <si>
    <t>(単位　人)</t>
  </si>
  <si>
    <t>年次及び
保健所名</t>
  </si>
  <si>
    <t>薬剤師</t>
  </si>
  <si>
    <r>
      <t xml:space="preserve">診　療
放射線
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師</t>
    </r>
  </si>
  <si>
    <t>臨床
検査
技師</t>
  </si>
  <si>
    <t>衛生
検査
技師</t>
  </si>
  <si>
    <t>管　理
栄養士</t>
  </si>
  <si>
    <t>看護婦</t>
  </si>
  <si>
    <t>化学職</t>
  </si>
  <si>
    <t>歯　科
衛生士</t>
  </si>
  <si>
    <t>作　業
療法士</t>
  </si>
  <si>
    <t>衛生
工学</t>
  </si>
  <si>
    <t>平成３年</t>
  </si>
  <si>
    <t xml:space="preserve"> 　〃　宇出津支所　　</t>
  </si>
  <si>
    <t xml:space="preserve"> 　〃　七尾 　〃　　</t>
  </si>
  <si>
    <t xml:space="preserve"> 　〃　山代 　〃　　</t>
  </si>
  <si>
    <t xml:space="preserve"> 　〃　松任 　〃　　</t>
  </si>
  <si>
    <t xml:space="preserve"> 　〃　津幡 　〃　　</t>
  </si>
  <si>
    <t xml:space="preserve"> 　〃　羽咋 　〃　　</t>
  </si>
  <si>
    <t xml:space="preserve"> 　〃　輪島 　〃　　</t>
  </si>
  <si>
    <t xml:space="preserve"> 　〃　珠洲保健所　　</t>
  </si>
  <si>
    <t>　金沢市泉野　〃　　</t>
  </si>
  <si>
    <t xml:space="preserve"> 　〃　元町 　〃　　</t>
  </si>
  <si>
    <t xml:space="preserve"> 　〃　駅西 　〃　　</t>
  </si>
  <si>
    <t>注  事務職員、技能労務職員を除いた人数である。</t>
  </si>
  <si>
    <t>　　平成６年は、県保健所４月11日現在、金沢市保健所11月１日現在である。</t>
  </si>
  <si>
    <r>
      <t>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４</t>
    </r>
  </si>
  <si>
    <r>
      <t>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５</t>
    </r>
  </si>
  <si>
    <r>
      <t>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６</t>
    </r>
  </si>
  <si>
    <r>
      <t>　　 ７</t>
    </r>
  </si>
  <si>
    <t>147　　環 境 衛 生 関 係 施 設 数（各年12月31日現在）</t>
  </si>
  <si>
    <t>年次</t>
  </si>
  <si>
    <t>墓地</t>
  </si>
  <si>
    <t>火葬場</t>
  </si>
  <si>
    <t>埋　葬
年間
件数</t>
  </si>
  <si>
    <t>火　葬
年間
件数</t>
  </si>
  <si>
    <t>常設の
興業場</t>
  </si>
  <si>
    <t>旅館</t>
  </si>
  <si>
    <t>簡易
宿所</t>
  </si>
  <si>
    <t>下宿</t>
  </si>
  <si>
    <t>公衆
浴場</t>
  </si>
  <si>
    <t>クリー
ニング
所</t>
  </si>
  <si>
    <t>　４</t>
  </si>
  <si>
    <t>　５</t>
  </si>
  <si>
    <t>　６</t>
  </si>
  <si>
    <t>　７</t>
  </si>
  <si>
    <t>アイスク
リーム類
製造業</t>
  </si>
  <si>
    <t>乳　類
販売業</t>
  </si>
  <si>
    <t>食　肉
販売業</t>
  </si>
  <si>
    <t>魚介類
販売業</t>
  </si>
  <si>
    <t>めん類
製造業</t>
  </si>
  <si>
    <t>醤　油
販売業</t>
  </si>
  <si>
    <t>豆　腐
販売業</t>
  </si>
  <si>
    <t>乳さく
取　業</t>
  </si>
  <si>
    <t>野　菜
果　物
販売業</t>
  </si>
  <si>
    <t>そう菜
販売業</t>
  </si>
  <si>
    <t>菓　子
販売業</t>
  </si>
  <si>
    <t>148　食品衛生監視対象施設数</t>
  </si>
  <si>
    <t>149　　法定伝染病及び食中毒の患者数</t>
  </si>
  <si>
    <t>（単位　人）</t>
  </si>
  <si>
    <t>　　　　４</t>
  </si>
  <si>
    <t>　　　　５</t>
  </si>
  <si>
    <t>　　　　６</t>
  </si>
  <si>
    <t>　　　　７</t>
  </si>
  <si>
    <t>注　　擬似患者は含まれていない。</t>
  </si>
  <si>
    <t>赤痢</t>
  </si>
  <si>
    <t>腸チ
フス</t>
  </si>
  <si>
    <t>飲食店
営　業</t>
  </si>
  <si>
    <t>菓　子
製造業</t>
  </si>
  <si>
    <t>喫茶店
営　業</t>
  </si>
  <si>
    <t>法定伝染病</t>
  </si>
  <si>
    <t>発し
んチ
フス</t>
  </si>
  <si>
    <t>しょ
うこ
う熱</t>
  </si>
  <si>
    <t>流行性
脳脊髄
膜　炎</t>
  </si>
  <si>
    <t>日本
脳炎</t>
  </si>
  <si>
    <t>　ジフ
　テリ
　ヤ</t>
  </si>
  <si>
    <t>　パラ
　テフ
　ス</t>
  </si>
  <si>
    <t>150　　結核予防法に基づく検診成績</t>
  </si>
  <si>
    <t>（単位　人）</t>
  </si>
  <si>
    <t>年次及び保健所別</t>
  </si>
  <si>
    <t>　　　４</t>
  </si>
  <si>
    <t>　　　５</t>
  </si>
  <si>
    <t>　　　６</t>
  </si>
  <si>
    <t>　　　７</t>
  </si>
  <si>
    <t>ツベルクリン反応</t>
  </si>
  <si>
    <t>陽性者</t>
  </si>
  <si>
    <t>Ｂ　Ｃ　Ｇ
接種者数</t>
  </si>
  <si>
    <t>間接撮影
人　　　　数</t>
  </si>
  <si>
    <t>直接撮影
人　　　　数</t>
  </si>
  <si>
    <t>発見結核
患　者　数</t>
  </si>
  <si>
    <t>結核発病のお
それのあるもの</t>
  </si>
  <si>
    <r>
      <t>〃　 七尾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〃</t>
    </r>
  </si>
  <si>
    <r>
      <t>〃　 山代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〃</t>
    </r>
  </si>
  <si>
    <r>
      <t>〃　 松任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〃</t>
    </r>
  </si>
  <si>
    <r>
      <t>〃　 津幡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〃</t>
    </r>
  </si>
  <si>
    <r>
      <t>〃　 羽咋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〃</t>
    </r>
  </si>
  <si>
    <r>
      <t>〃　 輪島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〃</t>
    </r>
  </si>
  <si>
    <r>
      <t>〃　 珠洲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〃</t>
    </r>
  </si>
  <si>
    <r>
      <t>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  <r>
      <rPr>
        <sz val="12"/>
        <rFont val="ＭＳ 明朝"/>
        <family val="1"/>
      </rPr>
      <t xml:space="preserve">泉野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〃　　　　　　　　　　</t>
    </r>
  </si>
  <si>
    <r>
      <t>〃　 元町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〃</t>
    </r>
  </si>
  <si>
    <r>
      <t>〃　 駅西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〃</t>
    </r>
  </si>
  <si>
    <t>151　　児童生徒の年齢別平均体位</t>
  </si>
  <si>
    <t>区分</t>
  </si>
  <si>
    <t>小学校</t>
  </si>
  <si>
    <t>６歳</t>
  </si>
  <si>
    <t>７歳</t>
  </si>
  <si>
    <t>８歳</t>
  </si>
  <si>
    <t>９歳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</si>
  <si>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歳</t>
    </r>
  </si>
  <si>
    <r>
      <t>11歳</t>
    </r>
  </si>
  <si>
    <t>身長</t>
  </si>
  <si>
    <t>体重</t>
  </si>
  <si>
    <t>座高</t>
  </si>
  <si>
    <t>昭和60年度</t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</si>
  <si>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歳</t>
    </r>
  </si>
  <si>
    <r>
      <t>13歳</t>
    </r>
  </si>
  <si>
    <r>
      <t>14歳</t>
    </r>
  </si>
  <si>
    <r>
      <t>15歳</t>
    </r>
  </si>
  <si>
    <r>
      <t>16歳</t>
    </r>
  </si>
  <si>
    <r>
      <t>17歳</t>
    </r>
  </si>
  <si>
    <t>中学校</t>
  </si>
  <si>
    <t>高等学校</t>
  </si>
  <si>
    <t>年次</t>
  </si>
  <si>
    <t>250　衛生及び環境</t>
  </si>
  <si>
    <t>衛生及び環境　251</t>
  </si>
  <si>
    <t>152　　ご　み　及　び　し　尿　の　処　　理　　状　　況</t>
  </si>
  <si>
    <t>年度別並びに市町村
及び一部事務組合別</t>
  </si>
  <si>
    <t>ごみ処理計画</t>
  </si>
  <si>
    <t>収集人口</t>
  </si>
  <si>
    <t>（人）</t>
  </si>
  <si>
    <t>(t/年)</t>
  </si>
  <si>
    <t>ごみ処理量</t>
  </si>
  <si>
    <t>焼却施設</t>
  </si>
  <si>
    <t>埋立</t>
  </si>
  <si>
    <t>その他</t>
  </si>
  <si>
    <t>ごみ</t>
  </si>
  <si>
    <t>自家処理量
(t/年)</t>
  </si>
  <si>
    <t>し尿</t>
  </si>
  <si>
    <t>し尿処理計画
区域人口(人)</t>
  </si>
  <si>
    <t>し　尿　処　理　量　(kl/年)</t>
  </si>
  <si>
    <t>し尿処理施設</t>
  </si>
  <si>
    <t>自家処理人口
(人)</t>
  </si>
  <si>
    <t>本洗化人口
(人)</t>
  </si>
  <si>
    <t>平成２年度</t>
  </si>
  <si>
    <t>金沢市</t>
  </si>
  <si>
    <t>小松市</t>
  </si>
  <si>
    <t>輪島市</t>
  </si>
  <si>
    <t>珠洲市</t>
  </si>
  <si>
    <t>加賀市</t>
  </si>
  <si>
    <t>山中町</t>
  </si>
  <si>
    <t>富来町</t>
  </si>
  <si>
    <t>能都町</t>
  </si>
  <si>
    <t>柳田村</t>
  </si>
  <si>
    <t>内浦町</t>
  </si>
  <si>
    <t>小計</t>
  </si>
  <si>
    <t>小松加賀環境衛生事務組合</t>
  </si>
  <si>
    <t>手取川流域環境衛生事業組合</t>
  </si>
  <si>
    <t>能美郡広域事務組合</t>
  </si>
  <si>
    <t>松任石川広域事務組合</t>
  </si>
  <si>
    <t>河北郡環境衛生事業組合</t>
  </si>
  <si>
    <t>羽咋郡市広域圏事務組合</t>
  </si>
  <si>
    <t>七尾鹿島広域圏事務組合</t>
  </si>
  <si>
    <t>穴水町門前町環境衛生施設組合</t>
  </si>
  <si>
    <t>能都三郷生活環境振興組合</t>
  </si>
  <si>
    <t>珠洲市内浦町環境衛生組合</t>
  </si>
  <si>
    <t>注１　(　)内数字は、再掲数字</t>
  </si>
  <si>
    <t>資料　石川県環境整備課「一般廃棄物処理事業実態調査」</t>
  </si>
  <si>
    <t>三馬
測定局</t>
  </si>
  <si>
    <t>七尾
測定局</t>
  </si>
  <si>
    <t>小松
測定局</t>
  </si>
  <si>
    <t>大聖寺
測定局</t>
  </si>
  <si>
    <t>羽咋
測定局</t>
  </si>
  <si>
    <t>松任
測定局</t>
  </si>
  <si>
    <t>一酸化炭素</t>
  </si>
  <si>
    <t>炭化水素</t>
  </si>
  <si>
    <t>(ppm)</t>
  </si>
  <si>
    <t>二　酸　化　硫　黄 (ppm)</t>
  </si>
  <si>
    <r>
      <t>浮遊粒子状物質(mg/m</t>
    </r>
    <r>
      <rPr>
        <vertAlign val="superscript"/>
        <sz val="8"/>
        <rFont val="ＭＳ 明朝"/>
        <family val="1"/>
      </rPr>
      <t>3</t>
    </r>
    <r>
      <rPr>
        <sz val="12"/>
        <rFont val="ＭＳ 明朝"/>
        <family val="1"/>
      </rPr>
      <t>)</t>
    </r>
  </si>
  <si>
    <t>二　酸　化　窒　素　(ppm)</t>
  </si>
  <si>
    <t>オ　キ　シ　ダ　ン　ト　(ppm)</t>
  </si>
  <si>
    <t>注　昼間の１時間値の年平均値</t>
  </si>
  <si>
    <t>資料　石川県環境政策課「環境大気調査報告書」</t>
  </si>
  <si>
    <t>構成比</t>
  </si>
  <si>
    <t>件　数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</si>
  <si>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</si>
  <si>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</si>
  <si>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</si>
  <si>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</si>
  <si>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</si>
  <si>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</si>
  <si>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</si>
  <si>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資料　石川県環境政策課「公害苦情件数調査結果」</t>
  </si>
  <si>
    <t>（構成比：％）</t>
  </si>
  <si>
    <t>154　　大気汚染、水質汚濁、騒音などの公害苦情処理件数</t>
  </si>
  <si>
    <t>153　　大　気　汚　染　物　質　測　定　年　平　均　値</t>
  </si>
  <si>
    <t>松任石川中央医療施設組合</t>
  </si>
  <si>
    <t>252　衛生及び環境</t>
  </si>
  <si>
    <t>155　下　　　　水　　　　　道</t>
  </si>
  <si>
    <t>衛生及び環境　253</t>
  </si>
  <si>
    <t>市町村名</t>
  </si>
  <si>
    <t>行政人口</t>
  </si>
  <si>
    <t>公共下水道</t>
  </si>
  <si>
    <t>処理人口</t>
  </si>
  <si>
    <t>（平成８年４月１日現在）</t>
  </si>
  <si>
    <t>普及率</t>
  </si>
  <si>
    <t>合計</t>
  </si>
  <si>
    <t>県計</t>
  </si>
  <si>
    <t>注　行政人口は、平成８年３月31日の住民基本台帳による。</t>
  </si>
  <si>
    <t>（平成８年３月31日現在）</t>
  </si>
  <si>
    <t>衛生及び環境　255</t>
  </si>
  <si>
    <t>156　　主　　要　　河　　川　　の　　水　　質　　状　　況（平成７年度）</t>
  </si>
  <si>
    <t>水域名</t>
  </si>
  <si>
    <t>類型</t>
  </si>
  <si>
    <t>地点数</t>
  </si>
  <si>
    <r>
      <t>水素イオン濃度</t>
    </r>
    <r>
      <rPr>
        <sz val="12"/>
        <rFont val="ＭＳ 明朝"/>
        <family val="1"/>
      </rPr>
      <t xml:space="preserve">(pH) </t>
    </r>
  </si>
  <si>
    <r>
      <t>溶存酸素量D</t>
    </r>
    <r>
      <rPr>
        <sz val="12"/>
        <rFont val="ＭＳ 明朝"/>
        <family val="1"/>
      </rPr>
      <t>O</t>
    </r>
  </si>
  <si>
    <t>生物化学的酸素要求量　ＢＯＤ
（化学的酸素要求量ＣＯＤ）</t>
  </si>
  <si>
    <t>浮遊物質量ＳＳ
（n―ヘキサン抽出物質（油分））</t>
  </si>
  <si>
    <r>
      <t>大腸菌群数(ＭＮＰ</t>
    </r>
    <r>
      <rPr>
        <sz val="12"/>
        <rFont val="ＭＳ 明朝"/>
        <family val="1"/>
      </rPr>
      <t>/100ml)</t>
    </r>
  </si>
  <si>
    <t>河川総括</t>
  </si>
  <si>
    <t>大聖寺川</t>
  </si>
  <si>
    <t>動橋川</t>
  </si>
  <si>
    <t>八日市川</t>
  </si>
  <si>
    <t>手取川</t>
  </si>
  <si>
    <t>尾添川</t>
  </si>
  <si>
    <t>大日川</t>
  </si>
  <si>
    <t>伏見川</t>
  </si>
  <si>
    <t>浅野川</t>
  </si>
  <si>
    <t>宇ノ気川</t>
  </si>
  <si>
    <t>能瀬川</t>
  </si>
  <si>
    <t>津幡川</t>
  </si>
  <si>
    <t>森下川</t>
  </si>
  <si>
    <t>羽咋川</t>
  </si>
  <si>
    <t>長曽川</t>
  </si>
  <si>
    <t>子浦川</t>
  </si>
  <si>
    <t>米町川</t>
  </si>
  <si>
    <t>於古川</t>
  </si>
  <si>
    <t>御祓川</t>
  </si>
  <si>
    <t>河原田川</t>
  </si>
  <si>
    <t>鳳至川</t>
  </si>
  <si>
    <t>町野川</t>
  </si>
  <si>
    <t>若山川</t>
  </si>
  <si>
    <t>芝山潟</t>
  </si>
  <si>
    <t>木場潟</t>
  </si>
  <si>
    <t>河北潟</t>
  </si>
  <si>
    <t>金沢港</t>
  </si>
  <si>
    <t>　　　２．環境基準地点のみの数値である。</t>
  </si>
  <si>
    <t>　　　３．ＣＯＤ（化学的酸素要求量）は湖沼と海域に、油分等（ｎ－ヘキサン抽出物質）は海域に適用される。</t>
  </si>
  <si>
    <t>注　　１．m/nとは「水質環境基準に適合しない検体数/調査実施検体数」である。</t>
  </si>
  <si>
    <r>
      <t>（単位　mg／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）</t>
    </r>
  </si>
  <si>
    <t>衛生及び環境　247</t>
  </si>
  <si>
    <t>―</t>
  </si>
  <si>
    <t>―</t>
  </si>
  <si>
    <t>(0)</t>
  </si>
  <si>
    <t>―</t>
  </si>
  <si>
    <t>―</t>
  </si>
  <si>
    <t>―</t>
  </si>
  <si>
    <t>―</t>
  </si>
  <si>
    <t>―</t>
  </si>
  <si>
    <t>―</t>
  </si>
  <si>
    <t>145　　主　　　要　　　死　　　因　　　別　　　死　　　亡　　　数　　　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</si>
</sst>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);\(#,##0\)"/>
    <numFmt numFmtId="190" formatCode="[&lt;=999]000;[&lt;=99999]000\-00;000\-0000"/>
    <numFmt numFmtId="191" formatCode="#,##0;[Red]\-#,##0\ "/>
    <numFmt numFmtId="192" formatCode="#,##0;\(#,##0\)"/>
    <numFmt numFmtId="193" formatCode="#,##0_ "/>
    <numFmt numFmtId="194" formatCode="#,##\&lt;0"/>
    <numFmt numFmtId="195" formatCode="#,##\&lt;0.0"/>
    <numFmt numFmtId="196" formatCode="#,##0;&quot;△ &quot;#,##0"/>
    <numFmt numFmtId="197" formatCode="0.0;&quot;△ &quot;0.0"/>
    <numFmt numFmtId="198" formatCode="0;&quot;△ &quot;0"/>
    <numFmt numFmtId="199" formatCode="0.000;&quot;△ &quot;0.000"/>
    <numFmt numFmtId="200" formatCode="#,##0.000;&quot;▲ &quot;#,##0.000"/>
    <numFmt numFmtId="201" formatCode="#,##0.0;&quot;▲ &quot;#,##0.0"/>
    <numFmt numFmtId="202" formatCode="#,##0.00;&quot;▲ &quot;#,##0.00"/>
    <numFmt numFmtId="203" formatCode="0_);\(0\)"/>
    <numFmt numFmtId="204" formatCode="0_);[Red]\(0\)"/>
    <numFmt numFmtId="205" formatCode="0.0_ "/>
    <numFmt numFmtId="206" formatCode="#,##0_);[Red]\(#,##0\)"/>
  </numFmts>
  <fonts count="5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ゴシック"/>
      <family val="3"/>
    </font>
    <font>
      <sz val="12"/>
      <color indexed="56"/>
      <name val="ＭＳ ゴシック"/>
      <family val="3"/>
    </font>
    <font>
      <sz val="12"/>
      <color indexed="8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6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38" fontId="0" fillId="0" borderId="0" xfId="48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8" fillId="0" borderId="0" xfId="0" applyFont="1" applyFill="1" applyAlignment="1">
      <alignment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177" fontId="0" fillId="0" borderId="11" xfId="0" applyNumberFormat="1" applyFont="1" applyFill="1" applyBorder="1" applyAlignment="1" applyProtection="1">
      <alignment horizontal="left" vertical="center"/>
      <protection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11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8" fontId="15" fillId="0" borderId="0" xfId="48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vertical="center"/>
    </xf>
    <xf numFmtId="185" fontId="17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13" xfId="0" applyFont="1" applyFill="1" applyBorder="1" applyAlignment="1">
      <alignment vertical="center"/>
    </xf>
    <xf numFmtId="0" fontId="15" fillId="0" borderId="17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centerContinuous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19" xfId="48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0" fillId="0" borderId="0" xfId="0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19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1" fontId="1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85" fontId="1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38" fontId="0" fillId="0" borderId="19" xfId="48" applyFont="1" applyFill="1" applyBorder="1" applyAlignment="1">
      <alignment horizontal="right" vertical="center"/>
    </xf>
    <xf numFmtId="177" fontId="0" fillId="0" borderId="0" xfId="48" applyNumberFormat="1" applyFont="1" applyFill="1" applyAlignment="1">
      <alignment horizontal="right" vertical="center"/>
    </xf>
    <xf numFmtId="177" fontId="0" fillId="0" borderId="19" xfId="48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178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right"/>
    </xf>
    <xf numFmtId="191" fontId="0" fillId="0" borderId="14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38" fontId="15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vertical="center"/>
    </xf>
    <xf numFmtId="49" fontId="0" fillId="0" borderId="24" xfId="48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 applyProtection="1">
      <alignment vertical="center"/>
      <protection/>
    </xf>
    <xf numFmtId="178" fontId="0" fillId="0" borderId="0" xfId="48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>
      <alignment vertical="center"/>
    </xf>
    <xf numFmtId="178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19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77" fontId="0" fillId="0" borderId="26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177" fontId="0" fillId="0" borderId="13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8" fillId="0" borderId="27" xfId="0" applyNumberFormat="1" applyFont="1" applyFill="1" applyBorder="1" applyAlignment="1" applyProtection="1">
      <alignment vertical="center"/>
      <protection/>
    </xf>
    <xf numFmtId="177" fontId="8" fillId="0" borderId="11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94" fontId="18" fillId="0" borderId="0" xfId="0" applyNumberFormat="1" applyFont="1" applyFill="1" applyBorder="1" applyAlignment="1" applyProtection="1">
      <alignment horizontal="right" vertical="center"/>
      <protection/>
    </xf>
    <xf numFmtId="195" fontId="18" fillId="0" borderId="0" xfId="0" applyNumberFormat="1" applyFont="1" applyFill="1" applyBorder="1" applyAlignment="1" applyProtection="1">
      <alignment horizontal="right" vertical="center"/>
      <protection/>
    </xf>
    <xf numFmtId="194" fontId="0" fillId="0" borderId="0" xfId="0" applyNumberFormat="1" applyFont="1" applyFill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distributed" vertical="center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191" fontId="15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distributed" vertical="center"/>
    </xf>
    <xf numFmtId="176" fontId="15" fillId="0" borderId="0" xfId="48" applyNumberFormat="1" applyFont="1" applyFill="1" applyAlignment="1">
      <alignment horizontal="right" vertical="center"/>
    </xf>
    <xf numFmtId="38" fontId="15" fillId="0" borderId="0" xfId="48" applyFont="1" applyFill="1" applyAlignment="1">
      <alignment vertical="center"/>
    </xf>
    <xf numFmtId="0" fontId="15" fillId="0" borderId="3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15" fillId="0" borderId="12" xfId="0" applyFont="1" applyFill="1" applyBorder="1" applyAlignment="1" applyProtection="1" quotePrefix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191" fontId="0" fillId="0" borderId="0" xfId="0" applyNumberFormat="1" applyFill="1" applyBorder="1" applyAlignment="1" applyProtection="1">
      <alignment horizontal="right" vertical="center"/>
      <protection/>
    </xf>
    <xf numFmtId="191" fontId="15" fillId="0" borderId="11" xfId="0" applyNumberFormat="1" applyFont="1" applyFill="1" applyBorder="1" applyAlignment="1" applyProtection="1">
      <alignment horizontal="right" vertical="center"/>
      <protection/>
    </xf>
    <xf numFmtId="191" fontId="15" fillId="0" borderId="19" xfId="0" applyNumberFormat="1" applyFont="1" applyFill="1" applyBorder="1" applyAlignment="1" applyProtection="1">
      <alignment horizontal="right" vertical="center"/>
      <protection/>
    </xf>
    <xf numFmtId="196" fontId="0" fillId="0" borderId="13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ill="1" applyBorder="1" applyAlignment="1" applyProtection="1">
      <alignment horizontal="right" vertical="center"/>
      <protection/>
    </xf>
    <xf numFmtId="196" fontId="0" fillId="0" borderId="18" xfId="0" applyNumberFormat="1" applyFont="1" applyFill="1" applyBorder="1" applyAlignment="1" applyProtection="1">
      <alignment horizontal="right" vertical="center"/>
      <protection/>
    </xf>
    <xf numFmtId="196" fontId="15" fillId="0" borderId="34" xfId="0" applyNumberFormat="1" applyFont="1" applyFill="1" applyBorder="1" applyAlignment="1" applyProtection="1">
      <alignment horizontal="right" vertical="center"/>
      <protection/>
    </xf>
    <xf numFmtId="196" fontId="15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19" fillId="0" borderId="16" xfId="0" applyFont="1" applyBorder="1" applyAlignment="1">
      <alignment vertical="center"/>
    </xf>
    <xf numFmtId="0" fontId="14" fillId="0" borderId="36" xfId="0" applyFont="1" applyBorder="1" applyAlignment="1">
      <alignment horizontal="distributed" vertical="center"/>
    </xf>
    <xf numFmtId="0" fontId="19" fillId="0" borderId="23" xfId="0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197" fontId="0" fillId="0" borderId="16" xfId="0" applyNumberFormat="1" applyBorder="1" applyAlignment="1">
      <alignment vertical="center"/>
    </xf>
    <xf numFmtId="197" fontId="0" fillId="0" borderId="0" xfId="0" applyNumberFormat="1" applyAlignment="1">
      <alignment vertical="center"/>
    </xf>
    <xf numFmtId="197" fontId="15" fillId="0" borderId="19" xfId="0" applyNumberFormat="1" applyFont="1" applyBorder="1" applyAlignment="1">
      <alignment vertical="center"/>
    </xf>
    <xf numFmtId="197" fontId="0" fillId="0" borderId="0" xfId="0" applyNumberFormat="1" applyAlignment="1">
      <alignment horizontal="right" vertical="center"/>
    </xf>
    <xf numFmtId="0" fontId="15" fillId="0" borderId="19" xfId="0" applyFont="1" applyBorder="1" applyAlignment="1">
      <alignment vertical="center"/>
    </xf>
    <xf numFmtId="197" fontId="15" fillId="0" borderId="19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4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5" fillId="0" borderId="2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199" fontId="0" fillId="0" borderId="0" xfId="0" applyNumberFormat="1" applyBorder="1" applyAlignment="1">
      <alignment horizontal="right" vertical="center"/>
    </xf>
    <xf numFmtId="200" fontId="0" fillId="0" borderId="16" xfId="0" applyNumberForma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200" fontId="15" fillId="0" borderId="19" xfId="0" applyNumberFormat="1" applyFont="1" applyBorder="1" applyAlignment="1">
      <alignment horizontal="right"/>
    </xf>
    <xf numFmtId="201" fontId="0" fillId="0" borderId="16" xfId="0" applyNumberFormat="1" applyBorder="1" applyAlignment="1">
      <alignment horizontal="right" vertical="center"/>
    </xf>
    <xf numFmtId="201" fontId="0" fillId="0" borderId="0" xfId="0" applyNumberFormat="1" applyBorder="1" applyAlignment="1">
      <alignment horizontal="right" vertical="center"/>
    </xf>
    <xf numFmtId="201" fontId="15" fillId="0" borderId="19" xfId="0" applyNumberFormat="1" applyFont="1" applyBorder="1" applyAlignment="1">
      <alignment horizontal="right"/>
    </xf>
    <xf numFmtId="202" fontId="0" fillId="0" borderId="16" xfId="0" applyNumberFormat="1" applyBorder="1" applyAlignment="1">
      <alignment horizontal="right" vertical="center"/>
    </xf>
    <xf numFmtId="202" fontId="0" fillId="0" borderId="0" xfId="0" applyNumberFormat="1" applyBorder="1" applyAlignment="1">
      <alignment horizontal="right" vertical="center"/>
    </xf>
    <xf numFmtId="202" fontId="15" fillId="0" borderId="19" xfId="0" applyNumberFormat="1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19" fillId="0" borderId="14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204" fontId="0" fillId="0" borderId="0" xfId="0" applyNumberFormat="1" applyFont="1" applyFill="1" applyBorder="1" applyAlignment="1" applyProtection="1">
      <alignment horizontal="left" vertical="center"/>
      <protection/>
    </xf>
    <xf numFmtId="205" fontId="0" fillId="0" borderId="0" xfId="0" applyNumberFormat="1" applyFont="1" applyFill="1" applyBorder="1" applyAlignment="1" applyProtection="1">
      <alignment horizontal="left" vertical="center"/>
      <protection/>
    </xf>
    <xf numFmtId="206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right" vertical="center"/>
    </xf>
    <xf numFmtId="0" fontId="15" fillId="0" borderId="13" xfId="0" applyFont="1" applyFill="1" applyBorder="1" applyAlignment="1" applyProtection="1">
      <alignment horizontal="right" vertical="center"/>
      <protection/>
    </xf>
    <xf numFmtId="38" fontId="15" fillId="0" borderId="0" xfId="0" applyNumberFormat="1" applyFont="1" applyFill="1" applyBorder="1" applyAlignment="1" applyProtection="1">
      <alignment horizontal="right" vertical="center"/>
      <protection/>
    </xf>
    <xf numFmtId="38" fontId="15" fillId="0" borderId="0" xfId="48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horizontal="right"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15" fillId="0" borderId="34" xfId="0" applyNumberFormat="1" applyFont="1" applyFill="1" applyBorder="1" applyAlignment="1" applyProtection="1">
      <alignment vertical="center"/>
      <protection/>
    </xf>
    <xf numFmtId="191" fontId="0" fillId="0" borderId="13" xfId="0" applyNumberFormat="1" applyFont="1" applyFill="1" applyBorder="1" applyAlignment="1">
      <alignment vertical="center"/>
    </xf>
    <xf numFmtId="191" fontId="0" fillId="0" borderId="13" xfId="0" applyNumberFormat="1" applyFont="1" applyFill="1" applyBorder="1" applyAlignment="1">
      <alignment horizontal="right" vertical="center"/>
    </xf>
    <xf numFmtId="191" fontId="15" fillId="0" borderId="13" xfId="0" applyNumberFormat="1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198" fontId="0" fillId="0" borderId="40" xfId="0" applyNumberFormat="1" applyFont="1" applyFill="1" applyBorder="1" applyAlignment="1">
      <alignment vertical="center"/>
    </xf>
    <xf numFmtId="197" fontId="0" fillId="0" borderId="16" xfId="0" applyNumberFormat="1" applyFont="1" applyFill="1" applyBorder="1" applyAlignment="1">
      <alignment vertical="center"/>
    </xf>
    <xf numFmtId="198" fontId="0" fillId="0" borderId="18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vertical="center"/>
    </xf>
    <xf numFmtId="198" fontId="15" fillId="0" borderId="28" xfId="0" applyNumberFormat="1" applyFont="1" applyFill="1" applyBorder="1" applyAlignment="1">
      <alignment vertical="center"/>
    </xf>
    <xf numFmtId="197" fontId="15" fillId="0" borderId="19" xfId="0" applyNumberFormat="1" applyFont="1" applyFill="1" applyBorder="1" applyAlignment="1">
      <alignment vertical="center"/>
    </xf>
    <xf numFmtId="176" fontId="0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38" fontId="0" fillId="0" borderId="13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Alignment="1">
      <alignment vertical="center"/>
    </xf>
    <xf numFmtId="38" fontId="0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27" xfId="48" applyFont="1" applyFill="1" applyBorder="1" applyAlignment="1" applyProtection="1">
      <alignment vertical="center"/>
      <protection/>
    </xf>
    <xf numFmtId="38" fontId="0" fillId="0" borderId="19" xfId="48" applyFont="1" applyFill="1" applyBorder="1" applyAlignment="1" applyProtection="1">
      <alignment horizontal="right" vertical="center"/>
      <protection/>
    </xf>
    <xf numFmtId="38" fontId="0" fillId="0" borderId="11" xfId="48" applyFont="1" applyFill="1" applyBorder="1" applyAlignment="1" applyProtection="1">
      <alignment horizontal="right" vertical="center"/>
      <protection/>
    </xf>
    <xf numFmtId="176" fontId="0" fillId="0" borderId="19" xfId="48" applyNumberFormat="1" applyFont="1" applyFill="1" applyBorder="1" applyAlignment="1" applyProtection="1">
      <alignment horizontal="right" vertical="center"/>
      <protection/>
    </xf>
    <xf numFmtId="38" fontId="15" fillId="0" borderId="13" xfId="0" applyNumberFormat="1" applyFont="1" applyFill="1" applyBorder="1" applyAlignment="1">
      <alignment horizontal="right" vertical="center"/>
    </xf>
    <xf numFmtId="38" fontId="15" fillId="0" borderId="0" xfId="0" applyNumberFormat="1" applyFont="1" applyFill="1" applyBorder="1" applyAlignment="1">
      <alignment horizontal="right" vertical="center"/>
    </xf>
    <xf numFmtId="176" fontId="15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95" fontId="0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194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41" xfId="0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 wrapText="1"/>
      <protection/>
    </xf>
    <xf numFmtId="0" fontId="0" fillId="0" borderId="33" xfId="0" applyFont="1" applyFill="1" applyBorder="1" applyAlignment="1" applyProtection="1">
      <alignment horizontal="distributed" vertical="center" wrapText="1"/>
      <protection/>
    </xf>
    <xf numFmtId="0" fontId="0" fillId="0" borderId="50" xfId="0" applyFont="1" applyFill="1" applyBorder="1" applyAlignment="1" applyProtection="1">
      <alignment horizontal="distributed" vertical="center" wrapText="1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distributed" vertical="center" wrapText="1"/>
      <protection/>
    </xf>
    <xf numFmtId="0" fontId="0" fillId="0" borderId="48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19" fillId="0" borderId="18" xfId="0" applyFont="1" applyFill="1" applyBorder="1" applyAlignment="1">
      <alignment horizontal="distributed" vertical="center"/>
    </xf>
    <xf numFmtId="0" fontId="19" fillId="0" borderId="29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15" fillId="0" borderId="40" xfId="0" applyFont="1" applyFill="1" applyBorder="1" applyAlignment="1">
      <alignment horizontal="distributed" vertical="center"/>
    </xf>
    <xf numFmtId="0" fontId="15" fillId="0" borderId="38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 wrapText="1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15" fillId="0" borderId="11" xfId="0" applyFont="1" applyFill="1" applyBorder="1" applyAlignment="1" applyProtection="1" quotePrefix="1">
      <alignment horizontal="center" vertical="center"/>
      <protection/>
    </xf>
    <xf numFmtId="0" fontId="15" fillId="0" borderId="12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60" xfId="0" applyBorder="1" applyAlignment="1">
      <alignment horizontal="distributed"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distributed" vertical="center" wrapText="1"/>
      <protection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distributed" vertical="center"/>
      <protection/>
    </xf>
    <xf numFmtId="0" fontId="19" fillId="0" borderId="10" xfId="0" applyFont="1" applyFill="1" applyBorder="1" applyAlignment="1" applyProtection="1">
      <alignment horizontal="distributed" vertical="center"/>
      <protection/>
    </xf>
    <xf numFmtId="0" fontId="0" fillId="0" borderId="17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2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distributed" vertical="distributed" textRotation="255"/>
      <protection/>
    </xf>
    <xf numFmtId="0" fontId="0" fillId="0" borderId="10" xfId="0" applyFont="1" applyFill="1" applyBorder="1" applyAlignment="1">
      <alignment horizontal="distributed" vertical="distributed" textRotation="255"/>
    </xf>
    <xf numFmtId="0" fontId="0" fillId="0" borderId="12" xfId="0" applyFont="1" applyFill="1" applyBorder="1" applyAlignment="1">
      <alignment horizontal="distributed" vertical="distributed" textRotation="255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0" fillId="0" borderId="47" xfId="0" applyBorder="1" applyAlignment="1">
      <alignment/>
    </xf>
    <xf numFmtId="0" fontId="0" fillId="0" borderId="61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62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177" fontId="0" fillId="0" borderId="52" xfId="0" applyNumberFormat="1" applyFont="1" applyFill="1" applyBorder="1" applyAlignment="1" applyProtection="1">
      <alignment horizontal="distributed" vertical="center"/>
      <protection/>
    </xf>
    <xf numFmtId="177" fontId="0" fillId="0" borderId="53" xfId="0" applyNumberFormat="1" applyFont="1" applyFill="1" applyBorder="1" applyAlignment="1" applyProtection="1">
      <alignment horizontal="distributed" vertical="center"/>
      <protection/>
    </xf>
    <xf numFmtId="177" fontId="0" fillId="0" borderId="63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distributed" textRotation="255"/>
      <protection/>
    </xf>
    <xf numFmtId="0" fontId="0" fillId="0" borderId="29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0" borderId="65" xfId="0" applyFont="1" applyFill="1" applyBorder="1" applyAlignment="1" applyProtection="1">
      <alignment horizontal="distributed" vertical="center" wrapText="1"/>
      <protection/>
    </xf>
    <xf numFmtId="0" fontId="0" fillId="0" borderId="6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5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196" fontId="0" fillId="0" borderId="0" xfId="0" applyNumberFormat="1" applyFont="1" applyFill="1" applyBorder="1" applyAlignment="1">
      <alignment horizontal="right" vertical="center"/>
    </xf>
    <xf numFmtId="0" fontId="15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196" fontId="0" fillId="0" borderId="18" xfId="0" applyNumberFormat="1" applyFont="1" applyFill="1" applyBorder="1" applyAlignment="1">
      <alignment horizontal="right" vertical="center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5" fillId="0" borderId="19" xfId="0" applyFont="1" applyBorder="1" applyAlignment="1" quotePrefix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0" xfId="0" applyBorder="1" applyAlignment="1" quotePrefix="1">
      <alignment horizontal="center" vertical="center"/>
    </xf>
    <xf numFmtId="0" fontId="0" fillId="0" borderId="29" xfId="0" applyBorder="1" applyAlignment="1">
      <alignment horizontal="center" vertical="center"/>
    </xf>
    <xf numFmtId="196" fontId="0" fillId="0" borderId="1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96" fontId="0" fillId="0" borderId="28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 quotePrefix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89" fontId="0" fillId="0" borderId="18" xfId="0" applyNumberFormat="1" applyFont="1" applyFill="1" applyBorder="1" applyAlignment="1">
      <alignment horizontal="right" vertical="center"/>
    </xf>
    <xf numFmtId="196" fontId="15" fillId="0" borderId="0" xfId="0" applyNumberFormat="1" applyFont="1" applyFill="1" applyBorder="1" applyAlignment="1">
      <alignment horizontal="right" vertical="center"/>
    </xf>
    <xf numFmtId="196" fontId="15" fillId="0" borderId="18" xfId="0" applyNumberFormat="1" applyFont="1" applyFill="1" applyBorder="1" applyAlignment="1">
      <alignment horizontal="right" vertical="center"/>
    </xf>
    <xf numFmtId="196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8" xfId="0" applyBorder="1" applyAlignment="1">
      <alignment horizontal="distributed" vertical="center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196" fontId="0" fillId="0" borderId="40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20" fillId="0" borderId="0" xfId="0" applyFont="1" applyAlignment="1">
      <alignment horizont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63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52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9" xfId="0" applyFont="1" applyFill="1" applyBorder="1" applyAlignment="1" applyProtection="1">
      <alignment horizontal="distributed" vertical="center"/>
      <protection/>
    </xf>
    <xf numFmtId="0" fontId="0" fillId="0" borderId="70" xfId="0" applyFont="1" applyFill="1" applyBorder="1" applyAlignment="1">
      <alignment horizontal="distributed" vertical="center"/>
    </xf>
    <xf numFmtId="0" fontId="0" fillId="0" borderId="7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71" xfId="0" applyFont="1" applyFill="1" applyBorder="1" applyAlignment="1" applyProtection="1">
      <alignment horizontal="distributed" vertical="center"/>
      <protection/>
    </xf>
    <xf numFmtId="0" fontId="0" fillId="0" borderId="72" xfId="0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31</xdr:row>
      <xdr:rowOff>76200</xdr:rowOff>
    </xdr:from>
    <xdr:to>
      <xdr:col>4</xdr:col>
      <xdr:colOff>676275</xdr:colOff>
      <xdr:row>32</xdr:row>
      <xdr:rowOff>142875</xdr:rowOff>
    </xdr:to>
    <xdr:sp>
      <xdr:nvSpPr>
        <xdr:cNvPr id="1" name="AutoShape 106"/>
        <xdr:cNvSpPr>
          <a:spLocks/>
        </xdr:cNvSpPr>
      </xdr:nvSpPr>
      <xdr:spPr>
        <a:xfrm>
          <a:off x="3429000" y="7429500"/>
          <a:ext cx="51435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228600</xdr:colOff>
      <xdr:row>31</xdr:row>
      <xdr:rowOff>76200</xdr:rowOff>
    </xdr:from>
    <xdr:to>
      <xdr:col>5</xdr:col>
      <xdr:colOff>742950</xdr:colOff>
      <xdr:row>32</xdr:row>
      <xdr:rowOff>142875</xdr:rowOff>
    </xdr:to>
    <xdr:sp>
      <xdr:nvSpPr>
        <xdr:cNvPr id="2" name="AutoShape 107"/>
        <xdr:cNvSpPr>
          <a:spLocks/>
        </xdr:cNvSpPr>
      </xdr:nvSpPr>
      <xdr:spPr>
        <a:xfrm>
          <a:off x="4314825" y="7429500"/>
          <a:ext cx="51435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95250</xdr:rowOff>
    </xdr:from>
    <xdr:to>
      <xdr:col>1</xdr:col>
      <xdr:colOff>180975</xdr:colOff>
      <xdr:row>11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609725" y="1504950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104775</xdr:rowOff>
    </xdr:from>
    <xdr:to>
      <xdr:col>1</xdr:col>
      <xdr:colOff>180975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628775" y="265747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76200</xdr:rowOff>
    </xdr:from>
    <xdr:to>
      <xdr:col>1</xdr:col>
      <xdr:colOff>180975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657350" y="33909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85725</xdr:rowOff>
    </xdr:from>
    <xdr:to>
      <xdr:col>1</xdr:col>
      <xdr:colOff>180975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657350" y="39719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85725</xdr:rowOff>
    </xdr:from>
    <xdr:to>
      <xdr:col>1</xdr:col>
      <xdr:colOff>190500</xdr:colOff>
      <xdr:row>23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666875" y="435292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123825</xdr:rowOff>
    </xdr:from>
    <xdr:to>
      <xdr:col>1</xdr:col>
      <xdr:colOff>180975</xdr:colOff>
      <xdr:row>25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657350" y="49625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76200</xdr:rowOff>
    </xdr:from>
    <xdr:to>
      <xdr:col>2</xdr:col>
      <xdr:colOff>0</xdr:colOff>
      <xdr:row>28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1628775" y="529590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76200</xdr:rowOff>
    </xdr:from>
    <xdr:to>
      <xdr:col>1</xdr:col>
      <xdr:colOff>190500</xdr:colOff>
      <xdr:row>30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666875" y="567690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76200</xdr:rowOff>
    </xdr:from>
    <xdr:to>
      <xdr:col>2</xdr:col>
      <xdr:colOff>0</xdr:colOff>
      <xdr:row>33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628775" y="6438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85725</xdr:rowOff>
    </xdr:from>
    <xdr:to>
      <xdr:col>2</xdr:col>
      <xdr:colOff>0</xdr:colOff>
      <xdr:row>36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609725" y="70199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38</xdr:row>
      <xdr:rowOff>104775</xdr:rowOff>
    </xdr:from>
    <xdr:to>
      <xdr:col>1</xdr:col>
      <xdr:colOff>180975</xdr:colOff>
      <xdr:row>39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657350" y="76104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40</xdr:row>
      <xdr:rowOff>95250</xdr:rowOff>
    </xdr:from>
    <xdr:to>
      <xdr:col>2</xdr:col>
      <xdr:colOff>0</xdr:colOff>
      <xdr:row>41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676400" y="798195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45</xdr:row>
      <xdr:rowOff>85725</xdr:rowOff>
    </xdr:from>
    <xdr:to>
      <xdr:col>1</xdr:col>
      <xdr:colOff>190500</xdr:colOff>
      <xdr:row>46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666875" y="89249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47</xdr:row>
      <xdr:rowOff>95250</xdr:rowOff>
    </xdr:from>
    <xdr:to>
      <xdr:col>1</xdr:col>
      <xdr:colOff>190500</xdr:colOff>
      <xdr:row>48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666875" y="931545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49</xdr:row>
      <xdr:rowOff>95250</xdr:rowOff>
    </xdr:from>
    <xdr:to>
      <xdr:col>2</xdr:col>
      <xdr:colOff>0</xdr:colOff>
      <xdr:row>50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676400" y="969645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54</xdr:row>
      <xdr:rowOff>76200</xdr:rowOff>
    </xdr:from>
    <xdr:to>
      <xdr:col>1</xdr:col>
      <xdr:colOff>190500</xdr:colOff>
      <xdr:row>55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666875" y="106299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59</xdr:row>
      <xdr:rowOff>95250</xdr:rowOff>
    </xdr:from>
    <xdr:to>
      <xdr:col>1</xdr:col>
      <xdr:colOff>190500</xdr:colOff>
      <xdr:row>60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666875" y="11601450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zoomScale="140" zoomScaleNormal="140" zoomScalePageLayoutView="0" workbookViewId="0" topLeftCell="A1">
      <selection activeCell="A1" sqref="A1"/>
    </sheetView>
  </sheetViews>
  <sheetFormatPr defaultColWidth="10.59765625" defaultRowHeight="15"/>
  <cols>
    <col min="1" max="1" width="2.59765625" style="7" customWidth="1"/>
    <col min="2" max="2" width="10.59765625" style="7" customWidth="1"/>
    <col min="3" max="17" width="9.59765625" style="7" customWidth="1"/>
    <col min="18" max="21" width="9.59765625" style="105" customWidth="1"/>
    <col min="22" max="22" width="10.69921875" style="105" customWidth="1"/>
    <col min="23" max="23" width="9.59765625" style="105" customWidth="1"/>
    <col min="24" max="16384" width="10.59765625" style="7" customWidth="1"/>
  </cols>
  <sheetData>
    <row r="1" spans="1:23" s="9" customFormat="1" ht="19.5" customHeight="1">
      <c r="A1" s="8" t="s">
        <v>253</v>
      </c>
      <c r="R1" s="103"/>
      <c r="S1" s="103"/>
      <c r="T1" s="103"/>
      <c r="U1" s="103"/>
      <c r="W1" s="10" t="s">
        <v>254</v>
      </c>
    </row>
    <row r="2" spans="1:23" s="1" customFormat="1" ht="24.75" customHeight="1">
      <c r="A2" s="347" t="s">
        <v>280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</row>
    <row r="3" spans="1:23" s="2" customFormat="1" ht="19.5" customHeight="1">
      <c r="A3" s="334" t="s">
        <v>281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106"/>
    </row>
    <row r="4" spans="2:23" s="2" customFormat="1" ht="17.2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2"/>
      <c r="N4" s="92"/>
      <c r="O4" s="3"/>
      <c r="P4" s="3"/>
      <c r="Q4" s="3"/>
      <c r="R4" s="4"/>
      <c r="S4" s="4"/>
      <c r="T4" s="4"/>
      <c r="U4" s="4"/>
      <c r="W4" s="4" t="s">
        <v>256</v>
      </c>
    </row>
    <row r="5" spans="1:23" s="2" customFormat="1" ht="19.5" customHeight="1">
      <c r="A5" s="335" t="s">
        <v>255</v>
      </c>
      <c r="B5" s="336"/>
      <c r="C5" s="360" t="s">
        <v>257</v>
      </c>
      <c r="D5" s="361"/>
      <c r="E5" s="361"/>
      <c r="F5" s="361"/>
      <c r="G5" s="361"/>
      <c r="H5" s="361"/>
      <c r="I5" s="361"/>
      <c r="J5" s="361"/>
      <c r="K5" s="361"/>
      <c r="L5" s="362"/>
      <c r="M5" s="351" t="s">
        <v>49</v>
      </c>
      <c r="N5" s="352"/>
      <c r="O5" s="341" t="s">
        <v>266</v>
      </c>
      <c r="P5" s="344" t="s">
        <v>267</v>
      </c>
      <c r="Q5" s="344" t="s">
        <v>268</v>
      </c>
      <c r="R5" s="344" t="s">
        <v>269</v>
      </c>
      <c r="S5" s="344" t="s">
        <v>270</v>
      </c>
      <c r="T5" s="355" t="s">
        <v>271</v>
      </c>
      <c r="U5" s="356" t="s">
        <v>272</v>
      </c>
      <c r="V5" s="357" t="s">
        <v>273</v>
      </c>
      <c r="W5" s="348" t="s">
        <v>274</v>
      </c>
    </row>
    <row r="6" spans="1:23" s="2" customFormat="1" ht="13.5" customHeight="1">
      <c r="A6" s="337"/>
      <c r="B6" s="338"/>
      <c r="C6" s="332" t="s">
        <v>258</v>
      </c>
      <c r="D6" s="333"/>
      <c r="E6" s="333"/>
      <c r="F6" s="333"/>
      <c r="G6" s="333"/>
      <c r="H6" s="329" t="s">
        <v>259</v>
      </c>
      <c r="I6" s="330"/>
      <c r="J6" s="330"/>
      <c r="K6" s="330"/>
      <c r="L6" s="331"/>
      <c r="M6" s="353" t="s">
        <v>264</v>
      </c>
      <c r="N6" s="354" t="s">
        <v>265</v>
      </c>
      <c r="O6" s="342"/>
      <c r="P6" s="345"/>
      <c r="Q6" s="345"/>
      <c r="R6" s="345"/>
      <c r="S6" s="345"/>
      <c r="T6" s="345"/>
      <c r="U6" s="342"/>
      <c r="V6" s="358"/>
      <c r="W6" s="349"/>
    </row>
    <row r="7" spans="1:23" s="2" customFormat="1" ht="13.5" customHeight="1">
      <c r="A7" s="339"/>
      <c r="B7" s="340"/>
      <c r="C7" s="183" t="s">
        <v>260</v>
      </c>
      <c r="D7" s="183" t="s">
        <v>261</v>
      </c>
      <c r="E7" s="183" t="s">
        <v>183</v>
      </c>
      <c r="F7" s="183" t="s">
        <v>262</v>
      </c>
      <c r="G7" s="183" t="s">
        <v>263</v>
      </c>
      <c r="H7" s="183" t="s">
        <v>260</v>
      </c>
      <c r="I7" s="183" t="s">
        <v>261</v>
      </c>
      <c r="J7" s="183" t="s">
        <v>183</v>
      </c>
      <c r="K7" s="183" t="s">
        <v>262</v>
      </c>
      <c r="L7" s="183" t="s">
        <v>263</v>
      </c>
      <c r="M7" s="346"/>
      <c r="N7" s="346"/>
      <c r="O7" s="343"/>
      <c r="P7" s="346"/>
      <c r="Q7" s="346"/>
      <c r="R7" s="346"/>
      <c r="S7" s="346"/>
      <c r="T7" s="346"/>
      <c r="U7" s="343"/>
      <c r="V7" s="359"/>
      <c r="W7" s="350"/>
    </row>
    <row r="8" spans="1:37" s="2" customFormat="1" ht="13.5" customHeight="1">
      <c r="A8" s="323" t="s">
        <v>241</v>
      </c>
      <c r="B8" s="324"/>
      <c r="C8" s="274">
        <f>SUM(D8:G8)</f>
        <v>137</v>
      </c>
      <c r="D8" s="129">
        <v>13</v>
      </c>
      <c r="E8" s="129" t="s">
        <v>252</v>
      </c>
      <c r="F8" s="129" t="s">
        <v>252</v>
      </c>
      <c r="G8" s="131">
        <v>124</v>
      </c>
      <c r="H8" s="140">
        <f>SUM(I8:L8)</f>
        <v>21763</v>
      </c>
      <c r="I8" s="139">
        <v>4089</v>
      </c>
      <c r="J8" s="139">
        <v>452</v>
      </c>
      <c r="K8" s="139">
        <v>121</v>
      </c>
      <c r="L8" s="139">
        <v>17101</v>
      </c>
      <c r="M8" s="139">
        <v>715</v>
      </c>
      <c r="N8" s="139">
        <v>2755</v>
      </c>
      <c r="O8" s="139">
        <v>389</v>
      </c>
      <c r="P8" s="139">
        <v>266</v>
      </c>
      <c r="Q8" s="139" t="s">
        <v>252</v>
      </c>
      <c r="R8" s="139" t="s">
        <v>252</v>
      </c>
      <c r="S8" s="139" t="s">
        <v>252</v>
      </c>
      <c r="T8" s="139" t="s">
        <v>252</v>
      </c>
      <c r="U8" s="139" t="s">
        <v>252</v>
      </c>
      <c r="V8" s="139" t="s">
        <v>252</v>
      </c>
      <c r="W8" s="139" t="s">
        <v>252</v>
      </c>
      <c r="X8" s="5"/>
      <c r="Y8" s="5"/>
      <c r="Z8" s="5"/>
      <c r="AA8" s="5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23" s="2" customFormat="1" ht="13.5" customHeight="1">
      <c r="A9" s="325" t="s">
        <v>282</v>
      </c>
      <c r="B9" s="326"/>
      <c r="C9" s="274">
        <f>SUM(D9:G9)</f>
        <v>136</v>
      </c>
      <c r="D9" s="130">
        <v>13</v>
      </c>
      <c r="E9" s="130" t="s">
        <v>252</v>
      </c>
      <c r="F9" s="130" t="s">
        <v>252</v>
      </c>
      <c r="G9" s="132">
        <v>123</v>
      </c>
      <c r="H9" s="140">
        <f>SUM(I9:L9)</f>
        <v>21775</v>
      </c>
      <c r="I9" s="140">
        <v>4137</v>
      </c>
      <c r="J9" s="140">
        <v>452</v>
      </c>
      <c r="K9" s="140">
        <v>121</v>
      </c>
      <c r="L9" s="140">
        <v>17065</v>
      </c>
      <c r="M9" s="140">
        <v>731</v>
      </c>
      <c r="N9" s="140">
        <v>2757</v>
      </c>
      <c r="O9" s="140">
        <v>398</v>
      </c>
      <c r="P9" s="140">
        <v>269</v>
      </c>
      <c r="Q9" s="140">
        <v>2688</v>
      </c>
      <c r="R9" s="140">
        <v>540</v>
      </c>
      <c r="S9" s="140">
        <v>1793</v>
      </c>
      <c r="T9" s="140">
        <v>315</v>
      </c>
      <c r="U9" s="140">
        <v>5685</v>
      </c>
      <c r="V9" s="140">
        <v>4170</v>
      </c>
      <c r="W9" s="140">
        <v>247</v>
      </c>
    </row>
    <row r="10" spans="1:23" s="2" customFormat="1" ht="13.5" customHeight="1">
      <c r="A10" s="325" t="s">
        <v>283</v>
      </c>
      <c r="B10" s="326"/>
      <c r="C10" s="274">
        <f>SUM(D10:G10)</f>
        <v>135</v>
      </c>
      <c r="D10" s="130">
        <v>13</v>
      </c>
      <c r="E10" s="130" t="s">
        <v>252</v>
      </c>
      <c r="F10" s="130" t="s">
        <v>252</v>
      </c>
      <c r="G10" s="132">
        <v>122</v>
      </c>
      <c r="H10" s="140">
        <f>SUM(I10:L10)</f>
        <v>21815</v>
      </c>
      <c r="I10" s="140">
        <v>4137</v>
      </c>
      <c r="J10" s="140">
        <v>448</v>
      </c>
      <c r="K10" s="140">
        <v>121</v>
      </c>
      <c r="L10" s="140">
        <v>17109</v>
      </c>
      <c r="M10" s="140">
        <v>732</v>
      </c>
      <c r="N10" s="140">
        <v>2758</v>
      </c>
      <c r="O10" s="140">
        <v>409</v>
      </c>
      <c r="P10" s="140">
        <v>261</v>
      </c>
      <c r="Q10" s="140" t="s">
        <v>252</v>
      </c>
      <c r="R10" s="140" t="s">
        <v>252</v>
      </c>
      <c r="S10" s="140" t="s">
        <v>252</v>
      </c>
      <c r="T10" s="140" t="s">
        <v>252</v>
      </c>
      <c r="U10" s="140" t="s">
        <v>252</v>
      </c>
      <c r="V10" s="140" t="s">
        <v>252</v>
      </c>
      <c r="W10" s="140" t="s">
        <v>252</v>
      </c>
    </row>
    <row r="11" spans="1:23" s="2" customFormat="1" ht="13.5" customHeight="1">
      <c r="A11" s="325" t="s">
        <v>284</v>
      </c>
      <c r="B11" s="326"/>
      <c r="C11" s="274">
        <f>SUM(D11:G11)</f>
        <v>133</v>
      </c>
      <c r="D11" s="130">
        <v>13</v>
      </c>
      <c r="E11" s="130" t="s">
        <v>252</v>
      </c>
      <c r="F11" s="130" t="s">
        <v>252</v>
      </c>
      <c r="G11" s="132">
        <v>120</v>
      </c>
      <c r="H11" s="140">
        <f>SUM(I11:L11)</f>
        <v>21741</v>
      </c>
      <c r="I11" s="140">
        <v>4137</v>
      </c>
      <c r="J11" s="140">
        <v>448</v>
      </c>
      <c r="K11" s="140">
        <v>121</v>
      </c>
      <c r="L11" s="140">
        <v>17035</v>
      </c>
      <c r="M11" s="140">
        <v>747</v>
      </c>
      <c r="N11" s="140">
        <v>2738</v>
      </c>
      <c r="O11" s="140">
        <v>413</v>
      </c>
      <c r="P11" s="140">
        <v>255</v>
      </c>
      <c r="Q11" s="140">
        <v>2814</v>
      </c>
      <c r="R11" s="140">
        <v>571</v>
      </c>
      <c r="S11" s="140">
        <v>1998</v>
      </c>
      <c r="T11" s="140">
        <v>347</v>
      </c>
      <c r="U11" s="140">
        <v>6355</v>
      </c>
      <c r="V11" s="140">
        <v>4281</v>
      </c>
      <c r="W11" s="140">
        <v>242</v>
      </c>
    </row>
    <row r="12" spans="1:23" s="177" customFormat="1" ht="13.5" customHeight="1">
      <c r="A12" s="327" t="s">
        <v>285</v>
      </c>
      <c r="B12" s="328"/>
      <c r="C12" s="175">
        <f>SUM(C14:C21,C23,C26,C32,C42,C49,C55,C63,C69)</f>
        <v>129</v>
      </c>
      <c r="D12" s="175">
        <f>SUM(D14:D21,D23,D26,D32,D42,D49,D55,D63,D69)</f>
        <v>13</v>
      </c>
      <c r="E12" s="175" t="s">
        <v>571</v>
      </c>
      <c r="F12" s="175" t="s">
        <v>571</v>
      </c>
      <c r="G12" s="175">
        <f aca="true" t="shared" si="0" ref="G12:P12">SUM(G14:G21,G23,G26,G32,G42,G49,G55,G63,G69)</f>
        <v>116</v>
      </c>
      <c r="H12" s="277">
        <f t="shared" si="0"/>
        <v>21592</v>
      </c>
      <c r="I12" s="277">
        <f t="shared" si="0"/>
        <v>4137</v>
      </c>
      <c r="J12" s="175">
        <f t="shared" si="0"/>
        <v>420</v>
      </c>
      <c r="K12" s="175">
        <f t="shared" si="0"/>
        <v>121</v>
      </c>
      <c r="L12" s="277">
        <f t="shared" si="0"/>
        <v>16914</v>
      </c>
      <c r="M12" s="175">
        <f t="shared" si="0"/>
        <v>763</v>
      </c>
      <c r="N12" s="277">
        <f t="shared" si="0"/>
        <v>2718</v>
      </c>
      <c r="O12" s="175">
        <f t="shared" si="0"/>
        <v>419</v>
      </c>
      <c r="P12" s="175">
        <f t="shared" si="0"/>
        <v>252</v>
      </c>
      <c r="Q12" s="181" t="s">
        <v>571</v>
      </c>
      <c r="R12" s="181" t="s">
        <v>571</v>
      </c>
      <c r="S12" s="181" t="s">
        <v>571</v>
      </c>
      <c r="T12" s="181" t="s">
        <v>571</v>
      </c>
      <c r="U12" s="181" t="s">
        <v>571</v>
      </c>
      <c r="V12" s="181" t="s">
        <v>571</v>
      </c>
      <c r="W12" s="181" t="s">
        <v>571</v>
      </c>
    </row>
    <row r="13" spans="1:23" ht="13.5" customHeight="1">
      <c r="A13" s="11"/>
      <c r="B13" s="12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3"/>
    </row>
    <row r="14" spans="1:23" s="177" customFormat="1" ht="13.5" customHeight="1">
      <c r="A14" s="321" t="s">
        <v>1</v>
      </c>
      <c r="B14" s="322"/>
      <c r="C14" s="278">
        <f aca="true" t="shared" si="1" ref="C14:C21">SUM(D14:G14)</f>
        <v>58</v>
      </c>
      <c r="D14" s="78">
        <v>6</v>
      </c>
      <c r="E14" s="175" t="s">
        <v>571</v>
      </c>
      <c r="F14" s="175" t="s">
        <v>571</v>
      </c>
      <c r="G14" s="78">
        <v>52</v>
      </c>
      <c r="H14" s="181">
        <f aca="true" t="shared" si="2" ref="H14:H21">SUM(I14:L14)</f>
        <v>11102</v>
      </c>
      <c r="I14" s="79">
        <v>2388</v>
      </c>
      <c r="J14" s="79">
        <v>190</v>
      </c>
      <c r="K14" s="79">
        <v>40</v>
      </c>
      <c r="L14" s="79">
        <v>8484</v>
      </c>
      <c r="M14" s="79">
        <v>343</v>
      </c>
      <c r="N14" s="79">
        <v>1199</v>
      </c>
      <c r="O14" s="79">
        <v>179</v>
      </c>
      <c r="P14" s="79">
        <v>112</v>
      </c>
      <c r="Q14" s="79">
        <v>1526</v>
      </c>
      <c r="R14" s="79">
        <v>269</v>
      </c>
      <c r="S14" s="79">
        <v>1254</v>
      </c>
      <c r="T14" s="79">
        <v>97</v>
      </c>
      <c r="U14" s="79">
        <v>3366</v>
      </c>
      <c r="V14" s="79">
        <v>1702</v>
      </c>
      <c r="W14" s="178">
        <v>110</v>
      </c>
    </row>
    <row r="15" spans="1:23" s="177" customFormat="1" ht="13.5" customHeight="1">
      <c r="A15" s="321" t="s">
        <v>2</v>
      </c>
      <c r="B15" s="322"/>
      <c r="C15" s="278">
        <f t="shared" si="1"/>
        <v>9</v>
      </c>
      <c r="D15" s="78">
        <v>2</v>
      </c>
      <c r="E15" s="175" t="s">
        <v>571</v>
      </c>
      <c r="F15" s="175" t="s">
        <v>571</v>
      </c>
      <c r="G15" s="78">
        <v>7</v>
      </c>
      <c r="H15" s="181">
        <f t="shared" si="2"/>
        <v>1655</v>
      </c>
      <c r="I15" s="79">
        <v>257</v>
      </c>
      <c r="J15" s="79">
        <v>115</v>
      </c>
      <c r="K15" s="79">
        <v>10</v>
      </c>
      <c r="L15" s="79">
        <v>1273</v>
      </c>
      <c r="M15" s="79">
        <v>27</v>
      </c>
      <c r="N15" s="79">
        <v>97</v>
      </c>
      <c r="O15" s="79">
        <v>28</v>
      </c>
      <c r="P15" s="79">
        <v>18</v>
      </c>
      <c r="Q15" s="79">
        <v>131</v>
      </c>
      <c r="R15" s="79">
        <v>33</v>
      </c>
      <c r="S15" s="79">
        <v>96</v>
      </c>
      <c r="T15" s="79">
        <v>22</v>
      </c>
      <c r="U15" s="79">
        <v>505</v>
      </c>
      <c r="V15" s="79">
        <v>368</v>
      </c>
      <c r="W15" s="178">
        <v>20</v>
      </c>
    </row>
    <row r="16" spans="1:23" s="177" customFormat="1" ht="13.5" customHeight="1">
      <c r="A16" s="321" t="s">
        <v>3</v>
      </c>
      <c r="B16" s="322"/>
      <c r="C16" s="278">
        <f t="shared" si="1"/>
        <v>20</v>
      </c>
      <c r="D16" s="78">
        <v>1</v>
      </c>
      <c r="E16" s="175" t="s">
        <v>571</v>
      </c>
      <c r="F16" s="175" t="s">
        <v>571</v>
      </c>
      <c r="G16" s="78">
        <v>19</v>
      </c>
      <c r="H16" s="181">
        <f t="shared" si="2"/>
        <v>1739</v>
      </c>
      <c r="I16" s="79">
        <v>349</v>
      </c>
      <c r="J16" s="79">
        <v>42</v>
      </c>
      <c r="K16" s="79">
        <v>20</v>
      </c>
      <c r="L16" s="79">
        <v>1328</v>
      </c>
      <c r="M16" s="79">
        <v>67</v>
      </c>
      <c r="N16" s="79">
        <v>280</v>
      </c>
      <c r="O16" s="79">
        <v>44</v>
      </c>
      <c r="P16" s="79">
        <v>28</v>
      </c>
      <c r="Q16" s="79">
        <v>179</v>
      </c>
      <c r="R16" s="79">
        <v>57</v>
      </c>
      <c r="S16" s="79">
        <v>126</v>
      </c>
      <c r="T16" s="79">
        <v>30</v>
      </c>
      <c r="U16" s="79">
        <v>359</v>
      </c>
      <c r="V16" s="79">
        <v>553</v>
      </c>
      <c r="W16" s="178">
        <v>21</v>
      </c>
    </row>
    <row r="17" spans="1:23" s="177" customFormat="1" ht="13.5" customHeight="1">
      <c r="A17" s="321" t="s">
        <v>4</v>
      </c>
      <c r="B17" s="322"/>
      <c r="C17" s="278">
        <f t="shared" si="1"/>
        <v>1</v>
      </c>
      <c r="D17" s="175" t="s">
        <v>571</v>
      </c>
      <c r="E17" s="175" t="s">
        <v>571</v>
      </c>
      <c r="F17" s="175" t="s">
        <v>571</v>
      </c>
      <c r="G17" s="78">
        <v>1</v>
      </c>
      <c r="H17" s="181">
        <f t="shared" si="2"/>
        <v>228</v>
      </c>
      <c r="I17" s="175" t="s">
        <v>571</v>
      </c>
      <c r="J17" s="79">
        <v>8</v>
      </c>
      <c r="K17" s="79">
        <v>8</v>
      </c>
      <c r="L17" s="79">
        <v>212</v>
      </c>
      <c r="M17" s="79">
        <v>22</v>
      </c>
      <c r="N17" s="79">
        <v>50</v>
      </c>
      <c r="O17" s="79">
        <v>11</v>
      </c>
      <c r="P17" s="79">
        <v>3</v>
      </c>
      <c r="Q17" s="79">
        <v>42</v>
      </c>
      <c r="R17" s="79">
        <v>13</v>
      </c>
      <c r="S17" s="79">
        <v>24</v>
      </c>
      <c r="T17" s="79">
        <v>14</v>
      </c>
      <c r="U17" s="79">
        <v>79</v>
      </c>
      <c r="V17" s="79">
        <v>69</v>
      </c>
      <c r="W17" s="178">
        <v>7</v>
      </c>
    </row>
    <row r="18" spans="1:23" s="177" customFormat="1" ht="13.5" customHeight="1">
      <c r="A18" s="321" t="s">
        <v>5</v>
      </c>
      <c r="B18" s="322"/>
      <c r="C18" s="278">
        <f t="shared" si="1"/>
        <v>1</v>
      </c>
      <c r="D18" s="175" t="s">
        <v>571</v>
      </c>
      <c r="E18" s="175" t="s">
        <v>571</v>
      </c>
      <c r="F18" s="175" t="s">
        <v>571</v>
      </c>
      <c r="G18" s="78">
        <v>1</v>
      </c>
      <c r="H18" s="181">
        <f t="shared" si="2"/>
        <v>209</v>
      </c>
      <c r="I18" s="175" t="s">
        <v>571</v>
      </c>
      <c r="J18" s="78">
        <v>15</v>
      </c>
      <c r="K18" s="79">
        <v>19</v>
      </c>
      <c r="L18" s="79">
        <v>175</v>
      </c>
      <c r="M18" s="79">
        <v>13</v>
      </c>
      <c r="N18" s="79">
        <v>61</v>
      </c>
      <c r="O18" s="79">
        <v>7</v>
      </c>
      <c r="P18" s="79">
        <v>3</v>
      </c>
      <c r="Q18" s="79">
        <v>26</v>
      </c>
      <c r="R18" s="79">
        <v>8</v>
      </c>
      <c r="S18" s="79">
        <v>21</v>
      </c>
      <c r="T18" s="79">
        <v>14</v>
      </c>
      <c r="U18" s="79">
        <v>61</v>
      </c>
      <c r="V18" s="79">
        <v>62</v>
      </c>
      <c r="W18" s="178">
        <v>7</v>
      </c>
    </row>
    <row r="19" spans="1:23" s="177" customFormat="1" ht="13.5" customHeight="1">
      <c r="A19" s="321" t="s">
        <v>6</v>
      </c>
      <c r="B19" s="322"/>
      <c r="C19" s="278">
        <f t="shared" si="1"/>
        <v>8</v>
      </c>
      <c r="D19" s="78">
        <v>2</v>
      </c>
      <c r="E19" s="175" t="s">
        <v>571</v>
      </c>
      <c r="F19" s="175" t="s">
        <v>571</v>
      </c>
      <c r="G19" s="78">
        <v>6</v>
      </c>
      <c r="H19" s="181">
        <f t="shared" si="2"/>
        <v>1429</v>
      </c>
      <c r="I19" s="79">
        <v>309</v>
      </c>
      <c r="J19" s="78">
        <v>50</v>
      </c>
      <c r="K19" s="175" t="s">
        <v>571</v>
      </c>
      <c r="L19" s="79">
        <v>1070</v>
      </c>
      <c r="M19" s="79">
        <v>40</v>
      </c>
      <c r="N19" s="79">
        <v>172</v>
      </c>
      <c r="O19" s="79">
        <v>18</v>
      </c>
      <c r="P19" s="79">
        <v>23</v>
      </c>
      <c r="Q19" s="79">
        <v>86</v>
      </c>
      <c r="R19" s="79">
        <v>24</v>
      </c>
      <c r="S19" s="79">
        <v>76</v>
      </c>
      <c r="T19" s="79">
        <v>17</v>
      </c>
      <c r="U19" s="79">
        <v>261</v>
      </c>
      <c r="V19" s="79">
        <v>364</v>
      </c>
      <c r="W19" s="178">
        <v>7</v>
      </c>
    </row>
    <row r="20" spans="1:23" s="177" customFormat="1" ht="13.5" customHeight="1">
      <c r="A20" s="321" t="s">
        <v>7</v>
      </c>
      <c r="B20" s="322"/>
      <c r="C20" s="278">
        <f t="shared" si="1"/>
        <v>3</v>
      </c>
      <c r="D20" s="175" t="s">
        <v>571</v>
      </c>
      <c r="E20" s="175" t="s">
        <v>571</v>
      </c>
      <c r="F20" s="175" t="s">
        <v>571</v>
      </c>
      <c r="G20" s="78">
        <v>3</v>
      </c>
      <c r="H20" s="181">
        <f t="shared" si="2"/>
        <v>279</v>
      </c>
      <c r="I20" s="175" t="s">
        <v>571</v>
      </c>
      <c r="J20" s="175" t="s">
        <v>571</v>
      </c>
      <c r="K20" s="79">
        <v>12</v>
      </c>
      <c r="L20" s="79">
        <v>267</v>
      </c>
      <c r="M20" s="79">
        <v>28</v>
      </c>
      <c r="N20" s="79">
        <v>181</v>
      </c>
      <c r="O20" s="79">
        <v>13</v>
      </c>
      <c r="P20" s="79">
        <v>5</v>
      </c>
      <c r="Q20" s="79">
        <v>53</v>
      </c>
      <c r="R20" s="79">
        <v>14</v>
      </c>
      <c r="S20" s="79">
        <v>27</v>
      </c>
      <c r="T20" s="79">
        <v>17</v>
      </c>
      <c r="U20" s="79">
        <v>129</v>
      </c>
      <c r="V20" s="79">
        <v>87</v>
      </c>
      <c r="W20" s="178">
        <v>8</v>
      </c>
    </row>
    <row r="21" spans="1:23" s="177" customFormat="1" ht="13.5" customHeight="1">
      <c r="A21" s="321" t="s">
        <v>8</v>
      </c>
      <c r="B21" s="322"/>
      <c r="C21" s="278">
        <f t="shared" si="1"/>
        <v>2</v>
      </c>
      <c r="D21" s="175" t="s">
        <v>571</v>
      </c>
      <c r="E21" s="175" t="s">
        <v>571</v>
      </c>
      <c r="F21" s="175" t="s">
        <v>571</v>
      </c>
      <c r="G21" s="78">
        <v>2</v>
      </c>
      <c r="H21" s="181">
        <f t="shared" si="2"/>
        <v>340</v>
      </c>
      <c r="I21" s="78">
        <v>30</v>
      </c>
      <c r="J21" s="175" t="s">
        <v>571</v>
      </c>
      <c r="K21" s="175" t="s">
        <v>571</v>
      </c>
      <c r="L21" s="79">
        <v>310</v>
      </c>
      <c r="M21" s="79">
        <v>39</v>
      </c>
      <c r="N21" s="79">
        <v>55</v>
      </c>
      <c r="O21" s="79">
        <v>16</v>
      </c>
      <c r="P21" s="79">
        <v>9</v>
      </c>
      <c r="Q21" s="79">
        <v>73</v>
      </c>
      <c r="R21" s="79">
        <v>17</v>
      </c>
      <c r="S21" s="79">
        <v>63</v>
      </c>
      <c r="T21" s="79">
        <v>25</v>
      </c>
      <c r="U21" s="79">
        <v>192</v>
      </c>
      <c r="V21" s="79">
        <v>136</v>
      </c>
      <c r="W21" s="178">
        <v>9</v>
      </c>
    </row>
    <row r="22" spans="1:23" s="177" customFormat="1" ht="13.5" customHeight="1">
      <c r="A22" s="179"/>
      <c r="B22" s="180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178"/>
    </row>
    <row r="23" spans="1:23" s="177" customFormat="1" ht="13.5" customHeight="1">
      <c r="A23" s="321" t="s">
        <v>9</v>
      </c>
      <c r="B23" s="322"/>
      <c r="C23" s="278">
        <f>SUM(C24)</f>
        <v>1</v>
      </c>
      <c r="D23" s="78" t="s">
        <v>571</v>
      </c>
      <c r="E23" s="175" t="s">
        <v>571</v>
      </c>
      <c r="F23" s="175" t="s">
        <v>571</v>
      </c>
      <c r="G23" s="279">
        <f>SUM(G24)</f>
        <v>1</v>
      </c>
      <c r="H23" s="279">
        <f aca="true" t="shared" si="3" ref="H23:W23">SUM(H24)</f>
        <v>351</v>
      </c>
      <c r="I23" s="78" t="s">
        <v>571</v>
      </c>
      <c r="J23" s="78" t="s">
        <v>571</v>
      </c>
      <c r="K23" s="78" t="s">
        <v>571</v>
      </c>
      <c r="L23" s="279">
        <f t="shared" si="3"/>
        <v>351</v>
      </c>
      <c r="M23" s="279">
        <f t="shared" si="3"/>
        <v>3</v>
      </c>
      <c r="N23" s="279">
        <f t="shared" si="3"/>
        <v>19</v>
      </c>
      <c r="O23" s="279">
        <f t="shared" si="3"/>
        <v>2</v>
      </c>
      <c r="P23" s="279">
        <f t="shared" si="3"/>
        <v>3</v>
      </c>
      <c r="Q23" s="279">
        <f t="shared" si="3"/>
        <v>21</v>
      </c>
      <c r="R23" s="279">
        <f t="shared" si="3"/>
        <v>2</v>
      </c>
      <c r="S23" s="279">
        <f t="shared" si="3"/>
        <v>10</v>
      </c>
      <c r="T23" s="279">
        <f t="shared" si="3"/>
        <v>2</v>
      </c>
      <c r="U23" s="279">
        <f t="shared" si="3"/>
        <v>115</v>
      </c>
      <c r="V23" s="279">
        <f t="shared" si="3"/>
        <v>25</v>
      </c>
      <c r="W23" s="279">
        <f t="shared" si="3"/>
        <v>9</v>
      </c>
    </row>
    <row r="24" spans="1:23" ht="13.5" customHeight="1">
      <c r="A24" s="13"/>
      <c r="B24" s="14" t="s">
        <v>10</v>
      </c>
      <c r="C24" s="274">
        <f>SUM(D24:G24)</f>
        <v>1</v>
      </c>
      <c r="D24" s="130" t="s">
        <v>252</v>
      </c>
      <c r="E24" s="130" t="s">
        <v>252</v>
      </c>
      <c r="F24" s="130" t="s">
        <v>252</v>
      </c>
      <c r="G24" s="135">
        <v>1</v>
      </c>
      <c r="H24" s="140">
        <f>SUM(I24:L24)</f>
        <v>351</v>
      </c>
      <c r="I24" s="134" t="s">
        <v>252</v>
      </c>
      <c r="J24" s="134" t="s">
        <v>252</v>
      </c>
      <c r="K24" s="134" t="s">
        <v>252</v>
      </c>
      <c r="L24" s="132">
        <v>351</v>
      </c>
      <c r="M24" s="132">
        <v>3</v>
      </c>
      <c r="N24" s="132">
        <v>19</v>
      </c>
      <c r="O24" s="132">
        <v>2</v>
      </c>
      <c r="P24" s="132">
        <v>3</v>
      </c>
      <c r="Q24" s="132">
        <v>21</v>
      </c>
      <c r="R24" s="132">
        <v>2</v>
      </c>
      <c r="S24" s="132">
        <v>10</v>
      </c>
      <c r="T24" s="132">
        <v>2</v>
      </c>
      <c r="U24" s="132">
        <v>115</v>
      </c>
      <c r="V24" s="132">
        <v>25</v>
      </c>
      <c r="W24" s="133">
        <v>9</v>
      </c>
    </row>
    <row r="25" spans="1:23" ht="13.5" customHeight="1">
      <c r="A25" s="13"/>
      <c r="B25" s="15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3"/>
    </row>
    <row r="26" spans="1:23" s="177" customFormat="1" ht="13.5" customHeight="1">
      <c r="A26" s="321" t="s">
        <v>11</v>
      </c>
      <c r="B26" s="322"/>
      <c r="C26" s="278">
        <f>SUM(C27:C30)</f>
        <v>3</v>
      </c>
      <c r="D26" s="78" t="s">
        <v>0</v>
      </c>
      <c r="E26" s="175" t="s">
        <v>571</v>
      </c>
      <c r="F26" s="175" t="s">
        <v>571</v>
      </c>
      <c r="G26" s="80">
        <f>SUM(G27:G30)</f>
        <v>3</v>
      </c>
      <c r="H26" s="80">
        <f aca="true" t="shared" si="4" ref="H26:W26">SUM(H27:H30)</f>
        <v>511</v>
      </c>
      <c r="I26" s="78" t="s">
        <v>571</v>
      </c>
      <c r="J26" s="78" t="s">
        <v>571</v>
      </c>
      <c r="K26" s="80">
        <f t="shared" si="4"/>
        <v>12</v>
      </c>
      <c r="L26" s="80">
        <f t="shared" si="4"/>
        <v>499</v>
      </c>
      <c r="M26" s="80">
        <f t="shared" si="4"/>
        <v>21</v>
      </c>
      <c r="N26" s="80">
        <f t="shared" si="4"/>
        <v>25</v>
      </c>
      <c r="O26" s="80">
        <f t="shared" si="4"/>
        <v>14</v>
      </c>
      <c r="P26" s="80">
        <f t="shared" si="4"/>
        <v>6</v>
      </c>
      <c r="Q26" s="80">
        <f t="shared" si="4"/>
        <v>65</v>
      </c>
      <c r="R26" s="80">
        <f t="shared" si="4"/>
        <v>21</v>
      </c>
      <c r="S26" s="80">
        <f t="shared" si="4"/>
        <v>43</v>
      </c>
      <c r="T26" s="80">
        <f t="shared" si="4"/>
        <v>19</v>
      </c>
      <c r="U26" s="80">
        <f t="shared" si="4"/>
        <v>165</v>
      </c>
      <c r="V26" s="80">
        <f t="shared" si="4"/>
        <v>156</v>
      </c>
      <c r="W26" s="80">
        <f t="shared" si="4"/>
        <v>5</v>
      </c>
    </row>
    <row r="27" spans="1:23" ht="13.5" customHeight="1">
      <c r="A27" s="13"/>
      <c r="B27" s="14" t="s">
        <v>12</v>
      </c>
      <c r="C27" s="274">
        <f>SUM(D27:G27)</f>
        <v>1</v>
      </c>
      <c r="D27" s="130" t="s">
        <v>252</v>
      </c>
      <c r="E27" s="130" t="s">
        <v>252</v>
      </c>
      <c r="F27" s="130" t="s">
        <v>252</v>
      </c>
      <c r="G27" s="135">
        <v>1</v>
      </c>
      <c r="H27" s="140">
        <f>SUM(I27:L27)</f>
        <v>155</v>
      </c>
      <c r="I27" s="134" t="s">
        <v>252</v>
      </c>
      <c r="J27" s="134" t="s">
        <v>252</v>
      </c>
      <c r="K27" s="132">
        <v>12</v>
      </c>
      <c r="L27" s="132">
        <v>143</v>
      </c>
      <c r="M27" s="134">
        <v>5</v>
      </c>
      <c r="N27" s="130" t="s">
        <v>252</v>
      </c>
      <c r="O27" s="132">
        <v>4</v>
      </c>
      <c r="P27" s="132">
        <v>1</v>
      </c>
      <c r="Q27" s="132">
        <v>18</v>
      </c>
      <c r="R27" s="132">
        <v>5</v>
      </c>
      <c r="S27" s="132">
        <v>10</v>
      </c>
      <c r="T27" s="132">
        <v>3</v>
      </c>
      <c r="U27" s="132">
        <v>52</v>
      </c>
      <c r="V27" s="132">
        <v>46</v>
      </c>
      <c r="W27" s="130" t="s">
        <v>252</v>
      </c>
    </row>
    <row r="28" spans="1:23" ht="13.5" customHeight="1">
      <c r="A28" s="13"/>
      <c r="B28" s="14" t="s">
        <v>13</v>
      </c>
      <c r="C28" s="274">
        <f>SUM(D28:G28)</f>
        <v>1</v>
      </c>
      <c r="D28" s="130" t="s">
        <v>252</v>
      </c>
      <c r="E28" s="130" t="s">
        <v>252</v>
      </c>
      <c r="F28" s="130" t="s">
        <v>252</v>
      </c>
      <c r="G28" s="135">
        <v>1</v>
      </c>
      <c r="H28" s="140">
        <f>SUM(I28:L28)</f>
        <v>56</v>
      </c>
      <c r="I28" s="130" t="s">
        <v>252</v>
      </c>
      <c r="J28" s="130" t="s">
        <v>252</v>
      </c>
      <c r="K28" s="130" t="s">
        <v>252</v>
      </c>
      <c r="L28" s="132">
        <v>56</v>
      </c>
      <c r="M28" s="132">
        <v>8</v>
      </c>
      <c r="N28" s="132">
        <v>25</v>
      </c>
      <c r="O28" s="132">
        <v>7</v>
      </c>
      <c r="P28" s="132">
        <v>3</v>
      </c>
      <c r="Q28" s="132">
        <v>18</v>
      </c>
      <c r="R28" s="132">
        <v>8</v>
      </c>
      <c r="S28" s="132">
        <v>18</v>
      </c>
      <c r="T28" s="132">
        <v>7</v>
      </c>
      <c r="U28" s="132">
        <v>18</v>
      </c>
      <c r="V28" s="132">
        <v>36</v>
      </c>
      <c r="W28" s="130" t="s">
        <v>252</v>
      </c>
    </row>
    <row r="29" spans="1:23" ht="13.5" customHeight="1">
      <c r="A29" s="13"/>
      <c r="B29" s="14" t="s">
        <v>14</v>
      </c>
      <c r="C29" s="274">
        <f>SUM(D29:G29)</f>
        <v>1</v>
      </c>
      <c r="D29" s="130" t="s">
        <v>252</v>
      </c>
      <c r="E29" s="130" t="s">
        <v>252</v>
      </c>
      <c r="F29" s="130" t="s">
        <v>252</v>
      </c>
      <c r="G29" s="135">
        <v>1</v>
      </c>
      <c r="H29" s="140">
        <f>SUM(I29:L29)</f>
        <v>300</v>
      </c>
      <c r="I29" s="130" t="s">
        <v>252</v>
      </c>
      <c r="J29" s="130" t="s">
        <v>252</v>
      </c>
      <c r="K29" s="130" t="s">
        <v>252</v>
      </c>
      <c r="L29" s="132">
        <v>300</v>
      </c>
      <c r="M29" s="134">
        <v>5</v>
      </c>
      <c r="N29" s="130" t="s">
        <v>252</v>
      </c>
      <c r="O29" s="132">
        <v>2</v>
      </c>
      <c r="P29" s="132">
        <v>2</v>
      </c>
      <c r="Q29" s="132">
        <v>26</v>
      </c>
      <c r="R29" s="132">
        <v>6</v>
      </c>
      <c r="S29" s="132">
        <v>15</v>
      </c>
      <c r="T29" s="132">
        <v>6</v>
      </c>
      <c r="U29" s="132">
        <v>95</v>
      </c>
      <c r="V29" s="132">
        <v>72</v>
      </c>
      <c r="W29" s="133">
        <v>5</v>
      </c>
    </row>
    <row r="30" spans="1:23" ht="13.5" customHeight="1">
      <c r="A30" s="13"/>
      <c r="B30" s="14" t="s">
        <v>15</v>
      </c>
      <c r="C30" s="130" t="s">
        <v>252</v>
      </c>
      <c r="D30" s="130" t="s">
        <v>252</v>
      </c>
      <c r="E30" s="130" t="s">
        <v>252</v>
      </c>
      <c r="F30" s="130" t="s">
        <v>252</v>
      </c>
      <c r="G30" s="130" t="s">
        <v>252</v>
      </c>
      <c r="H30" s="130" t="s">
        <v>252</v>
      </c>
      <c r="I30" s="130" t="s">
        <v>252</v>
      </c>
      <c r="J30" s="130" t="s">
        <v>252</v>
      </c>
      <c r="K30" s="130" t="s">
        <v>252</v>
      </c>
      <c r="L30" s="130" t="s">
        <v>252</v>
      </c>
      <c r="M30" s="134">
        <v>3</v>
      </c>
      <c r="N30" s="130" t="s">
        <v>252</v>
      </c>
      <c r="O30" s="134">
        <v>1</v>
      </c>
      <c r="P30" s="130" t="s">
        <v>252</v>
      </c>
      <c r="Q30" s="132">
        <v>3</v>
      </c>
      <c r="R30" s="134">
        <v>2</v>
      </c>
      <c r="S30" s="130" t="s">
        <v>252</v>
      </c>
      <c r="T30" s="132">
        <v>3</v>
      </c>
      <c r="U30" s="130" t="s">
        <v>252</v>
      </c>
      <c r="V30" s="132">
        <v>2</v>
      </c>
      <c r="W30" s="130" t="s">
        <v>252</v>
      </c>
    </row>
    <row r="31" spans="1:23" ht="13.5" customHeight="1">
      <c r="A31" s="13"/>
      <c r="B31" s="15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3"/>
    </row>
    <row r="32" spans="1:23" s="177" customFormat="1" ht="13.5" customHeight="1">
      <c r="A32" s="321" t="s">
        <v>16</v>
      </c>
      <c r="B32" s="322"/>
      <c r="C32" s="78">
        <f>SUM(C33:C40)</f>
        <v>9</v>
      </c>
      <c r="D32" s="78">
        <f>SUM(D33:D40)</f>
        <v>1</v>
      </c>
      <c r="E32" s="175" t="s">
        <v>571</v>
      </c>
      <c r="F32" s="175" t="s">
        <v>571</v>
      </c>
      <c r="G32" s="78">
        <f aca="true" t="shared" si="5" ref="G32:W32">SUM(G33:G40)</f>
        <v>8</v>
      </c>
      <c r="H32" s="78">
        <f t="shared" si="5"/>
        <v>939</v>
      </c>
      <c r="I32" s="78">
        <f t="shared" si="5"/>
        <v>298</v>
      </c>
      <c r="J32" s="78" t="s">
        <v>571</v>
      </c>
      <c r="K32" s="78" t="s">
        <v>571</v>
      </c>
      <c r="L32" s="78">
        <f t="shared" si="5"/>
        <v>641</v>
      </c>
      <c r="M32" s="78">
        <f t="shared" si="5"/>
        <v>42</v>
      </c>
      <c r="N32" s="78">
        <f t="shared" si="5"/>
        <v>152</v>
      </c>
      <c r="O32" s="78">
        <f t="shared" si="5"/>
        <v>25</v>
      </c>
      <c r="P32" s="78">
        <f t="shared" si="5"/>
        <v>12</v>
      </c>
      <c r="Q32" s="78">
        <f t="shared" si="5"/>
        <v>72</v>
      </c>
      <c r="R32" s="78">
        <f t="shared" si="5"/>
        <v>25</v>
      </c>
      <c r="S32" s="78">
        <f t="shared" si="5"/>
        <v>83</v>
      </c>
      <c r="T32" s="78">
        <f t="shared" si="5"/>
        <v>25</v>
      </c>
      <c r="U32" s="78">
        <f t="shared" si="5"/>
        <v>140</v>
      </c>
      <c r="V32" s="78">
        <f t="shared" si="5"/>
        <v>272</v>
      </c>
      <c r="W32" s="78">
        <f t="shared" si="5"/>
        <v>5</v>
      </c>
    </row>
    <row r="33" spans="1:23" ht="13.5" customHeight="1">
      <c r="A33" s="16"/>
      <c r="B33" s="14" t="s">
        <v>17</v>
      </c>
      <c r="C33" s="130" t="s">
        <v>252</v>
      </c>
      <c r="D33" s="130" t="s">
        <v>252</v>
      </c>
      <c r="E33" s="130" t="s">
        <v>252</v>
      </c>
      <c r="F33" s="130" t="s">
        <v>252</v>
      </c>
      <c r="G33" s="130" t="s">
        <v>252</v>
      </c>
      <c r="H33" s="130" t="s">
        <v>252</v>
      </c>
      <c r="I33" s="130" t="s">
        <v>252</v>
      </c>
      <c r="J33" s="134" t="s">
        <v>252</v>
      </c>
      <c r="K33" s="134" t="s">
        <v>252</v>
      </c>
      <c r="L33" s="132" t="s">
        <v>252</v>
      </c>
      <c r="M33" s="132">
        <v>6</v>
      </c>
      <c r="N33" s="132">
        <v>27</v>
      </c>
      <c r="O33" s="132">
        <v>5</v>
      </c>
      <c r="P33" s="132">
        <v>3</v>
      </c>
      <c r="Q33" s="132">
        <v>6</v>
      </c>
      <c r="R33" s="132">
        <v>5</v>
      </c>
      <c r="S33" s="132">
        <v>15</v>
      </c>
      <c r="T33" s="132">
        <v>5</v>
      </c>
      <c r="U33" s="132">
        <v>5</v>
      </c>
      <c r="V33" s="132">
        <v>23</v>
      </c>
      <c r="W33" s="130" t="s">
        <v>252</v>
      </c>
    </row>
    <row r="34" spans="1:23" ht="13.5" customHeight="1">
      <c r="A34" s="16"/>
      <c r="B34" s="14" t="s">
        <v>18</v>
      </c>
      <c r="C34" s="274">
        <f>SUM(D34:G34)</f>
        <v>3</v>
      </c>
      <c r="D34" s="130" t="s">
        <v>252</v>
      </c>
      <c r="E34" s="130" t="s">
        <v>252</v>
      </c>
      <c r="F34" s="130" t="s">
        <v>252</v>
      </c>
      <c r="G34" s="135">
        <v>3</v>
      </c>
      <c r="H34" s="140">
        <f>SUM(I34:L34)</f>
        <v>243</v>
      </c>
      <c r="I34" s="130" t="s">
        <v>252</v>
      </c>
      <c r="J34" s="134" t="s">
        <v>252</v>
      </c>
      <c r="K34" s="134" t="s">
        <v>252</v>
      </c>
      <c r="L34" s="132">
        <v>243</v>
      </c>
      <c r="M34" s="132">
        <v>4</v>
      </c>
      <c r="N34" s="132">
        <v>13</v>
      </c>
      <c r="O34" s="132">
        <v>6</v>
      </c>
      <c r="P34" s="132">
        <v>6</v>
      </c>
      <c r="Q34" s="132">
        <v>21</v>
      </c>
      <c r="R34" s="132">
        <v>6</v>
      </c>
      <c r="S34" s="132">
        <v>23</v>
      </c>
      <c r="T34" s="134">
        <v>4</v>
      </c>
      <c r="U34" s="132">
        <v>42</v>
      </c>
      <c r="V34" s="132">
        <v>58</v>
      </c>
      <c r="W34" s="133">
        <v>1</v>
      </c>
    </row>
    <row r="35" spans="1:23" ht="13.5" customHeight="1">
      <c r="A35" s="16"/>
      <c r="B35" s="14" t="s">
        <v>19</v>
      </c>
      <c r="C35" s="274">
        <f>SUM(D35:G35)</f>
        <v>6</v>
      </c>
      <c r="D35" s="134">
        <v>1</v>
      </c>
      <c r="E35" s="130" t="s">
        <v>252</v>
      </c>
      <c r="F35" s="130" t="s">
        <v>252</v>
      </c>
      <c r="G35" s="135">
        <v>5</v>
      </c>
      <c r="H35" s="140">
        <f>SUM(I35:L35)</f>
        <v>696</v>
      </c>
      <c r="I35" s="134">
        <v>298</v>
      </c>
      <c r="J35" s="134" t="s">
        <v>252</v>
      </c>
      <c r="K35" s="134" t="s">
        <v>252</v>
      </c>
      <c r="L35" s="132">
        <v>398</v>
      </c>
      <c r="M35" s="132">
        <v>25</v>
      </c>
      <c r="N35" s="132">
        <v>112</v>
      </c>
      <c r="O35" s="132">
        <v>13</v>
      </c>
      <c r="P35" s="132">
        <v>3</v>
      </c>
      <c r="Q35" s="132">
        <v>39</v>
      </c>
      <c r="R35" s="132">
        <v>14</v>
      </c>
      <c r="S35" s="132">
        <v>44</v>
      </c>
      <c r="T35" s="132">
        <v>9</v>
      </c>
      <c r="U35" s="132">
        <v>89</v>
      </c>
      <c r="V35" s="132">
        <v>189</v>
      </c>
      <c r="W35" s="133">
        <v>4</v>
      </c>
    </row>
    <row r="36" spans="1:23" ht="13.5" customHeight="1">
      <c r="A36" s="16"/>
      <c r="B36" s="14" t="s">
        <v>20</v>
      </c>
      <c r="C36" s="130" t="s">
        <v>252</v>
      </c>
      <c r="D36" s="130" t="s">
        <v>252</v>
      </c>
      <c r="E36" s="130" t="s">
        <v>252</v>
      </c>
      <c r="F36" s="130" t="s">
        <v>252</v>
      </c>
      <c r="G36" s="134" t="s">
        <v>252</v>
      </c>
      <c r="H36" s="134" t="s">
        <v>252</v>
      </c>
      <c r="I36" s="134" t="s">
        <v>252</v>
      </c>
      <c r="J36" s="134" t="s">
        <v>252</v>
      </c>
      <c r="K36" s="134" t="s">
        <v>252</v>
      </c>
      <c r="L36" s="134" t="s">
        <v>252</v>
      </c>
      <c r="M36" s="134">
        <v>1</v>
      </c>
      <c r="N36" s="134" t="s">
        <v>252</v>
      </c>
      <c r="O36" s="134" t="s">
        <v>252</v>
      </c>
      <c r="P36" s="134" t="s">
        <v>252</v>
      </c>
      <c r="Q36" s="134">
        <v>2</v>
      </c>
      <c r="R36" s="130" t="s">
        <v>252</v>
      </c>
      <c r="S36" s="130" t="s">
        <v>252</v>
      </c>
      <c r="T36" s="132">
        <v>1</v>
      </c>
      <c r="U36" s="134">
        <v>1</v>
      </c>
      <c r="V36" s="130" t="s">
        <v>252</v>
      </c>
      <c r="W36" s="130" t="s">
        <v>252</v>
      </c>
    </row>
    <row r="37" spans="1:23" ht="13.5" customHeight="1">
      <c r="A37" s="16"/>
      <c r="B37" s="14" t="s">
        <v>21</v>
      </c>
      <c r="C37" s="130" t="s">
        <v>252</v>
      </c>
      <c r="D37" s="130" t="s">
        <v>252</v>
      </c>
      <c r="E37" s="130" t="s">
        <v>252</v>
      </c>
      <c r="F37" s="130" t="s">
        <v>252</v>
      </c>
      <c r="G37" s="134" t="s">
        <v>252</v>
      </c>
      <c r="H37" s="134" t="s">
        <v>252</v>
      </c>
      <c r="I37" s="134" t="s">
        <v>252</v>
      </c>
      <c r="J37" s="134" t="s">
        <v>252</v>
      </c>
      <c r="K37" s="134" t="s">
        <v>252</v>
      </c>
      <c r="L37" s="134" t="s">
        <v>252</v>
      </c>
      <c r="M37" s="134">
        <v>3</v>
      </c>
      <c r="N37" s="134" t="s">
        <v>252</v>
      </c>
      <c r="O37" s="134" t="s">
        <v>252</v>
      </c>
      <c r="P37" s="134" t="s">
        <v>252</v>
      </c>
      <c r="Q37" s="134">
        <v>1</v>
      </c>
      <c r="R37" s="130" t="s">
        <v>252</v>
      </c>
      <c r="S37" s="130" t="s">
        <v>252</v>
      </c>
      <c r="T37" s="132">
        <v>1</v>
      </c>
      <c r="U37" s="132">
        <v>1</v>
      </c>
      <c r="V37" s="132">
        <v>2</v>
      </c>
      <c r="W37" s="130" t="s">
        <v>252</v>
      </c>
    </row>
    <row r="38" spans="1:23" ht="13.5" customHeight="1">
      <c r="A38" s="16"/>
      <c r="B38" s="14" t="s">
        <v>22</v>
      </c>
      <c r="C38" s="130" t="s">
        <v>252</v>
      </c>
      <c r="D38" s="130" t="s">
        <v>252</v>
      </c>
      <c r="E38" s="130" t="s">
        <v>252</v>
      </c>
      <c r="F38" s="130" t="s">
        <v>252</v>
      </c>
      <c r="G38" s="134" t="s">
        <v>252</v>
      </c>
      <c r="H38" s="134" t="s">
        <v>252</v>
      </c>
      <c r="I38" s="134" t="s">
        <v>252</v>
      </c>
      <c r="J38" s="134" t="s">
        <v>252</v>
      </c>
      <c r="K38" s="134" t="s">
        <v>252</v>
      </c>
      <c r="L38" s="134" t="s">
        <v>252</v>
      </c>
      <c r="M38" s="134">
        <v>2</v>
      </c>
      <c r="N38" s="134" t="s">
        <v>252</v>
      </c>
      <c r="O38" s="134" t="s">
        <v>252</v>
      </c>
      <c r="P38" s="134" t="s">
        <v>252</v>
      </c>
      <c r="Q38" s="134">
        <v>2</v>
      </c>
      <c r="R38" s="130" t="s">
        <v>252</v>
      </c>
      <c r="S38" s="132">
        <v>1</v>
      </c>
      <c r="T38" s="132">
        <v>3</v>
      </c>
      <c r="U38" s="134">
        <v>1</v>
      </c>
      <c r="V38" s="130" t="s">
        <v>252</v>
      </c>
      <c r="W38" s="130" t="s">
        <v>252</v>
      </c>
    </row>
    <row r="39" spans="1:23" ht="13.5" customHeight="1">
      <c r="A39" s="16"/>
      <c r="B39" s="14" t="s">
        <v>23</v>
      </c>
      <c r="C39" s="130" t="s">
        <v>252</v>
      </c>
      <c r="D39" s="130" t="s">
        <v>252</v>
      </c>
      <c r="E39" s="130" t="s">
        <v>252</v>
      </c>
      <c r="F39" s="130" t="s">
        <v>252</v>
      </c>
      <c r="G39" s="134" t="s">
        <v>252</v>
      </c>
      <c r="H39" s="134" t="s">
        <v>252</v>
      </c>
      <c r="I39" s="134" t="s">
        <v>252</v>
      </c>
      <c r="J39" s="134" t="s">
        <v>252</v>
      </c>
      <c r="K39" s="134" t="s">
        <v>252</v>
      </c>
      <c r="L39" s="134" t="s">
        <v>252</v>
      </c>
      <c r="M39" s="134" t="s">
        <v>252</v>
      </c>
      <c r="N39" s="134" t="s">
        <v>252</v>
      </c>
      <c r="O39" s="134" t="s">
        <v>252</v>
      </c>
      <c r="P39" s="134" t="s">
        <v>252</v>
      </c>
      <c r="Q39" s="130" t="s">
        <v>252</v>
      </c>
      <c r="R39" s="130" t="s">
        <v>252</v>
      </c>
      <c r="S39" s="130" t="s">
        <v>252</v>
      </c>
      <c r="T39" s="132">
        <v>1</v>
      </c>
      <c r="U39" s="130" t="s">
        <v>252</v>
      </c>
      <c r="V39" s="130" t="s">
        <v>252</v>
      </c>
      <c r="W39" s="130" t="s">
        <v>252</v>
      </c>
    </row>
    <row r="40" spans="1:23" ht="13.5" customHeight="1">
      <c r="A40" s="16"/>
      <c r="B40" s="14" t="s">
        <v>24</v>
      </c>
      <c r="C40" s="130" t="s">
        <v>252</v>
      </c>
      <c r="D40" s="130" t="s">
        <v>252</v>
      </c>
      <c r="E40" s="130" t="s">
        <v>252</v>
      </c>
      <c r="F40" s="130" t="s">
        <v>252</v>
      </c>
      <c r="G40" s="134" t="s">
        <v>252</v>
      </c>
      <c r="H40" s="134" t="s">
        <v>252</v>
      </c>
      <c r="I40" s="134" t="s">
        <v>252</v>
      </c>
      <c r="J40" s="134" t="s">
        <v>252</v>
      </c>
      <c r="K40" s="134" t="s">
        <v>252</v>
      </c>
      <c r="L40" s="134" t="s">
        <v>252</v>
      </c>
      <c r="M40" s="134">
        <v>1</v>
      </c>
      <c r="N40" s="134" t="s">
        <v>252</v>
      </c>
      <c r="O40" s="134">
        <v>1</v>
      </c>
      <c r="P40" s="130" t="s">
        <v>252</v>
      </c>
      <c r="Q40" s="134">
        <v>1</v>
      </c>
      <c r="R40" s="130" t="s">
        <v>252</v>
      </c>
      <c r="S40" s="130" t="s">
        <v>252</v>
      </c>
      <c r="T40" s="132">
        <v>1</v>
      </c>
      <c r="U40" s="132">
        <v>1</v>
      </c>
      <c r="V40" s="130" t="s">
        <v>252</v>
      </c>
      <c r="W40" s="130" t="s">
        <v>252</v>
      </c>
    </row>
    <row r="41" spans="1:23" ht="13.5" customHeight="1">
      <c r="A41" s="16"/>
      <c r="B41" s="1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3"/>
    </row>
    <row r="42" spans="1:23" s="176" customFormat="1" ht="13.5" customHeight="1">
      <c r="A42" s="321" t="s">
        <v>276</v>
      </c>
      <c r="B42" s="322"/>
      <c r="C42" s="78">
        <f>SUM(C43:C47)</f>
        <v>6</v>
      </c>
      <c r="D42" s="78">
        <f>SUM(D43:D47)</f>
        <v>1</v>
      </c>
      <c r="E42" s="175" t="s">
        <v>571</v>
      </c>
      <c r="F42" s="175" t="s">
        <v>571</v>
      </c>
      <c r="G42" s="78">
        <f aca="true" t="shared" si="6" ref="G42:W42">SUM(G43:G47)</f>
        <v>5</v>
      </c>
      <c r="H42" s="80">
        <f t="shared" si="6"/>
        <v>1869</v>
      </c>
      <c r="I42" s="78">
        <f t="shared" si="6"/>
        <v>506</v>
      </c>
      <c r="J42" s="78" t="s">
        <v>571</v>
      </c>
      <c r="K42" s="78" t="s">
        <v>571</v>
      </c>
      <c r="L42" s="80">
        <f t="shared" si="6"/>
        <v>1363</v>
      </c>
      <c r="M42" s="78">
        <f t="shared" si="6"/>
        <v>47</v>
      </c>
      <c r="N42" s="78">
        <f t="shared" si="6"/>
        <v>179</v>
      </c>
      <c r="O42" s="78">
        <f t="shared" si="6"/>
        <v>23</v>
      </c>
      <c r="P42" s="78">
        <f t="shared" si="6"/>
        <v>13</v>
      </c>
      <c r="Q42" s="78">
        <f t="shared" si="6"/>
        <v>424</v>
      </c>
      <c r="R42" s="78">
        <f t="shared" si="6"/>
        <v>40</v>
      </c>
      <c r="S42" s="78">
        <f t="shared" si="6"/>
        <v>96</v>
      </c>
      <c r="T42" s="78">
        <f t="shared" si="6"/>
        <v>24</v>
      </c>
      <c r="U42" s="78">
        <f t="shared" si="6"/>
        <v>748</v>
      </c>
      <c r="V42" s="78">
        <f t="shared" si="6"/>
        <v>201</v>
      </c>
      <c r="W42" s="78">
        <f t="shared" si="6"/>
        <v>16</v>
      </c>
    </row>
    <row r="43" spans="1:23" ht="13.5" customHeight="1">
      <c r="A43" s="16"/>
      <c r="B43" s="14" t="s">
        <v>25</v>
      </c>
      <c r="C43" s="274">
        <f>SUM(D43:G43)</f>
        <v>1</v>
      </c>
      <c r="D43" s="130" t="s">
        <v>252</v>
      </c>
      <c r="E43" s="130" t="s">
        <v>252</v>
      </c>
      <c r="F43" s="130" t="s">
        <v>252</v>
      </c>
      <c r="G43" s="135">
        <v>1</v>
      </c>
      <c r="H43" s="140">
        <f>SUM(I43:L43)</f>
        <v>80</v>
      </c>
      <c r="I43" s="134" t="s">
        <v>252</v>
      </c>
      <c r="J43" s="134" t="s">
        <v>252</v>
      </c>
      <c r="K43" s="134" t="s">
        <v>252</v>
      </c>
      <c r="L43" s="132">
        <v>80</v>
      </c>
      <c r="M43" s="132">
        <v>16</v>
      </c>
      <c r="N43" s="132">
        <v>86</v>
      </c>
      <c r="O43" s="132">
        <v>7</v>
      </c>
      <c r="P43" s="132">
        <v>2</v>
      </c>
      <c r="Q43" s="132">
        <v>25</v>
      </c>
      <c r="R43" s="132">
        <v>8</v>
      </c>
      <c r="S43" s="132">
        <v>18</v>
      </c>
      <c r="T43" s="132">
        <v>13</v>
      </c>
      <c r="U43" s="132">
        <v>35</v>
      </c>
      <c r="V43" s="132">
        <v>45</v>
      </c>
      <c r="W43" s="133">
        <v>4</v>
      </c>
    </row>
    <row r="44" spans="1:23" ht="13.5" customHeight="1">
      <c r="A44" s="16"/>
      <c r="B44" s="14" t="s">
        <v>26</v>
      </c>
      <c r="C44" s="274">
        <f>SUM(D44:G44)</f>
        <v>2</v>
      </c>
      <c r="D44" s="134">
        <v>1</v>
      </c>
      <c r="E44" s="130" t="s">
        <v>252</v>
      </c>
      <c r="F44" s="130" t="s">
        <v>252</v>
      </c>
      <c r="G44" s="135">
        <v>1</v>
      </c>
      <c r="H44" s="140">
        <f>SUM(I44:L44)</f>
        <v>654</v>
      </c>
      <c r="I44" s="134">
        <v>450</v>
      </c>
      <c r="J44" s="134" t="s">
        <v>252</v>
      </c>
      <c r="K44" s="134" t="s">
        <v>252</v>
      </c>
      <c r="L44" s="132">
        <v>204</v>
      </c>
      <c r="M44" s="132">
        <v>7</v>
      </c>
      <c r="N44" s="132">
        <v>38</v>
      </c>
      <c r="O44" s="132">
        <v>4</v>
      </c>
      <c r="P44" s="132">
        <v>3</v>
      </c>
      <c r="Q44" s="132">
        <v>19</v>
      </c>
      <c r="R44" s="132">
        <v>6</v>
      </c>
      <c r="S44" s="132">
        <v>12</v>
      </c>
      <c r="T44" s="134">
        <v>2</v>
      </c>
      <c r="U44" s="132">
        <v>140</v>
      </c>
      <c r="V44" s="132">
        <v>84</v>
      </c>
      <c r="W44" s="130" t="s">
        <v>252</v>
      </c>
    </row>
    <row r="45" spans="1:23" ht="13.5" customHeight="1">
      <c r="A45" s="16"/>
      <c r="B45" s="14" t="s">
        <v>27</v>
      </c>
      <c r="C45" s="130" t="s">
        <v>252</v>
      </c>
      <c r="D45" s="130" t="s">
        <v>252</v>
      </c>
      <c r="E45" s="130" t="s">
        <v>252</v>
      </c>
      <c r="F45" s="130" t="s">
        <v>252</v>
      </c>
      <c r="G45" s="130" t="s">
        <v>252</v>
      </c>
      <c r="H45" s="130" t="s">
        <v>252</v>
      </c>
      <c r="I45" s="134" t="s">
        <v>252</v>
      </c>
      <c r="J45" s="134" t="s">
        <v>252</v>
      </c>
      <c r="K45" s="134" t="s">
        <v>252</v>
      </c>
      <c r="L45" s="134" t="s">
        <v>252</v>
      </c>
      <c r="M45" s="132">
        <v>5</v>
      </c>
      <c r="N45" s="132">
        <v>19</v>
      </c>
      <c r="O45" s="134">
        <v>3</v>
      </c>
      <c r="P45" s="130" t="s">
        <v>252</v>
      </c>
      <c r="Q45" s="132">
        <v>6</v>
      </c>
      <c r="R45" s="132">
        <v>5</v>
      </c>
      <c r="S45" s="132">
        <v>4</v>
      </c>
      <c r="T45" s="132">
        <v>2</v>
      </c>
      <c r="U45" s="132">
        <v>6</v>
      </c>
      <c r="V45" s="132">
        <v>17</v>
      </c>
      <c r="W45" s="130" t="s">
        <v>252</v>
      </c>
    </row>
    <row r="46" spans="1:23" ht="13.5" customHeight="1">
      <c r="A46" s="16"/>
      <c r="B46" s="14" t="s">
        <v>28</v>
      </c>
      <c r="C46" s="274">
        <f>SUM(D46:G46)</f>
        <v>1</v>
      </c>
      <c r="D46" s="130" t="s">
        <v>252</v>
      </c>
      <c r="E46" s="130" t="s">
        <v>252</v>
      </c>
      <c r="F46" s="130" t="s">
        <v>252</v>
      </c>
      <c r="G46" s="135">
        <v>1</v>
      </c>
      <c r="H46" s="140">
        <f>SUM(I46:L46)</f>
        <v>35</v>
      </c>
      <c r="I46" s="134" t="s">
        <v>252</v>
      </c>
      <c r="J46" s="134" t="s">
        <v>252</v>
      </c>
      <c r="K46" s="134" t="s">
        <v>252</v>
      </c>
      <c r="L46" s="132">
        <v>35</v>
      </c>
      <c r="M46" s="132">
        <v>6</v>
      </c>
      <c r="N46" s="132">
        <v>4</v>
      </c>
      <c r="O46" s="132">
        <v>4</v>
      </c>
      <c r="P46" s="132">
        <v>2</v>
      </c>
      <c r="Q46" s="132">
        <v>5</v>
      </c>
      <c r="R46" s="132">
        <v>4</v>
      </c>
      <c r="S46" s="132">
        <v>7</v>
      </c>
      <c r="T46" s="132">
        <v>3</v>
      </c>
      <c r="U46" s="132">
        <v>9</v>
      </c>
      <c r="V46" s="132">
        <v>11</v>
      </c>
      <c r="W46" s="130" t="s">
        <v>252</v>
      </c>
    </row>
    <row r="47" spans="1:23" ht="13.5" customHeight="1">
      <c r="A47" s="16"/>
      <c r="B47" s="14" t="s">
        <v>29</v>
      </c>
      <c r="C47" s="274">
        <f>SUM(D47:G47)</f>
        <v>2</v>
      </c>
      <c r="D47" s="130" t="s">
        <v>252</v>
      </c>
      <c r="E47" s="130" t="s">
        <v>252</v>
      </c>
      <c r="F47" s="130" t="s">
        <v>252</v>
      </c>
      <c r="G47" s="135">
        <v>2</v>
      </c>
      <c r="H47" s="140">
        <f>SUM(I47:L47)</f>
        <v>1100</v>
      </c>
      <c r="I47" s="134">
        <v>56</v>
      </c>
      <c r="J47" s="134" t="s">
        <v>252</v>
      </c>
      <c r="K47" s="134" t="s">
        <v>252</v>
      </c>
      <c r="L47" s="132">
        <v>1044</v>
      </c>
      <c r="M47" s="132">
        <v>13</v>
      </c>
      <c r="N47" s="132">
        <v>32</v>
      </c>
      <c r="O47" s="132">
        <v>5</v>
      </c>
      <c r="P47" s="132">
        <v>6</v>
      </c>
      <c r="Q47" s="132">
        <v>369</v>
      </c>
      <c r="R47" s="132">
        <v>17</v>
      </c>
      <c r="S47" s="132">
        <v>55</v>
      </c>
      <c r="T47" s="132">
        <v>4</v>
      </c>
      <c r="U47" s="132">
        <v>558</v>
      </c>
      <c r="V47" s="132">
        <v>44</v>
      </c>
      <c r="W47" s="133">
        <v>12</v>
      </c>
    </row>
    <row r="48" spans="1:23" ht="13.5" customHeight="1">
      <c r="A48" s="16"/>
      <c r="B48" s="1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3"/>
    </row>
    <row r="49" spans="1:23" s="176" customFormat="1" ht="13.5" customHeight="1">
      <c r="A49" s="321" t="s">
        <v>30</v>
      </c>
      <c r="B49" s="322"/>
      <c r="C49" s="80">
        <f>SUM(C50:C53)</f>
        <v>4</v>
      </c>
      <c r="D49" s="78" t="s">
        <v>571</v>
      </c>
      <c r="E49" s="175" t="s">
        <v>571</v>
      </c>
      <c r="F49" s="175" t="s">
        <v>571</v>
      </c>
      <c r="G49" s="80">
        <f>SUM(G50:G53)</f>
        <v>4</v>
      </c>
      <c r="H49" s="80">
        <f>SUM(H50:H53)</f>
        <v>389</v>
      </c>
      <c r="I49" s="78" t="s">
        <v>571</v>
      </c>
      <c r="J49" s="78" t="s">
        <v>571</v>
      </c>
      <c r="K49" s="78" t="s">
        <v>571</v>
      </c>
      <c r="L49" s="80">
        <f aca="true" t="shared" si="7" ref="L49:W49">SUM(L50:L53)</f>
        <v>389</v>
      </c>
      <c r="M49" s="80">
        <f t="shared" si="7"/>
        <v>13</v>
      </c>
      <c r="N49" s="80">
        <f t="shared" si="7"/>
        <v>90</v>
      </c>
      <c r="O49" s="80">
        <f t="shared" si="7"/>
        <v>10</v>
      </c>
      <c r="P49" s="80">
        <f t="shared" si="7"/>
        <v>4</v>
      </c>
      <c r="Q49" s="80">
        <f t="shared" si="7"/>
        <v>31</v>
      </c>
      <c r="R49" s="80">
        <f t="shared" si="7"/>
        <v>12</v>
      </c>
      <c r="S49" s="80">
        <f t="shared" si="7"/>
        <v>27</v>
      </c>
      <c r="T49" s="80">
        <f t="shared" si="7"/>
        <v>13</v>
      </c>
      <c r="U49" s="80">
        <f t="shared" si="7"/>
        <v>73</v>
      </c>
      <c r="V49" s="80">
        <f t="shared" si="7"/>
        <v>89</v>
      </c>
      <c r="W49" s="80">
        <f t="shared" si="7"/>
        <v>3</v>
      </c>
    </row>
    <row r="50" spans="1:23" ht="13.5" customHeight="1">
      <c r="A50" s="17"/>
      <c r="B50" s="14" t="s">
        <v>31</v>
      </c>
      <c r="C50" s="274">
        <f>SUM(D50:G50)</f>
        <v>2</v>
      </c>
      <c r="D50" s="134" t="s">
        <v>252</v>
      </c>
      <c r="E50" s="130" t="s">
        <v>252</v>
      </c>
      <c r="F50" s="130" t="s">
        <v>252</v>
      </c>
      <c r="G50" s="135">
        <v>2</v>
      </c>
      <c r="H50" s="140">
        <f>SUM(I50:L50)</f>
        <v>211</v>
      </c>
      <c r="I50" s="134" t="s">
        <v>252</v>
      </c>
      <c r="J50" s="134" t="s">
        <v>252</v>
      </c>
      <c r="K50" s="134" t="s">
        <v>252</v>
      </c>
      <c r="L50" s="132">
        <v>211</v>
      </c>
      <c r="M50" s="134">
        <v>1</v>
      </c>
      <c r="N50" s="132">
        <v>19</v>
      </c>
      <c r="O50" s="132">
        <v>3</v>
      </c>
      <c r="P50" s="132">
        <v>1</v>
      </c>
      <c r="Q50" s="132">
        <v>10</v>
      </c>
      <c r="R50" s="132">
        <v>3</v>
      </c>
      <c r="S50" s="132">
        <v>6</v>
      </c>
      <c r="T50" s="132">
        <v>2</v>
      </c>
      <c r="U50" s="132">
        <v>33</v>
      </c>
      <c r="V50" s="132">
        <v>31</v>
      </c>
      <c r="W50" s="133">
        <v>1</v>
      </c>
    </row>
    <row r="51" spans="1:23" ht="13.5" customHeight="1">
      <c r="A51" s="17"/>
      <c r="B51" s="14" t="s">
        <v>32</v>
      </c>
      <c r="C51" s="274">
        <f>SUM(D51:G51)</f>
        <v>1</v>
      </c>
      <c r="D51" s="134" t="s">
        <v>252</v>
      </c>
      <c r="E51" s="130" t="s">
        <v>252</v>
      </c>
      <c r="F51" s="130" t="s">
        <v>252</v>
      </c>
      <c r="G51" s="135">
        <v>1</v>
      </c>
      <c r="H51" s="140">
        <f>SUM(I51:L51)</f>
        <v>100</v>
      </c>
      <c r="I51" s="134" t="s">
        <v>252</v>
      </c>
      <c r="J51" s="134" t="s">
        <v>252</v>
      </c>
      <c r="K51" s="134" t="s">
        <v>252</v>
      </c>
      <c r="L51" s="132">
        <v>100</v>
      </c>
      <c r="M51" s="134">
        <v>1</v>
      </c>
      <c r="N51" s="130" t="s">
        <v>252</v>
      </c>
      <c r="O51" s="132">
        <v>1</v>
      </c>
      <c r="P51" s="132">
        <v>1</v>
      </c>
      <c r="Q51" s="132">
        <v>7</v>
      </c>
      <c r="R51" s="132">
        <v>3</v>
      </c>
      <c r="S51" s="132">
        <v>11</v>
      </c>
      <c r="T51" s="132">
        <v>3</v>
      </c>
      <c r="U51" s="132">
        <v>26</v>
      </c>
      <c r="V51" s="132">
        <v>25</v>
      </c>
      <c r="W51" s="130" t="s">
        <v>252</v>
      </c>
    </row>
    <row r="52" spans="1:23" ht="13.5" customHeight="1">
      <c r="A52" s="17"/>
      <c r="B52" s="14" t="s">
        <v>33</v>
      </c>
      <c r="C52" s="274">
        <f>SUM(D52:G52)</f>
        <v>1</v>
      </c>
      <c r="D52" s="134" t="s">
        <v>252</v>
      </c>
      <c r="E52" s="130" t="s">
        <v>252</v>
      </c>
      <c r="F52" s="130" t="s">
        <v>252</v>
      </c>
      <c r="G52" s="135">
        <v>1</v>
      </c>
      <c r="H52" s="140">
        <f>SUM(I52:L52)</f>
        <v>78</v>
      </c>
      <c r="I52" s="134" t="s">
        <v>252</v>
      </c>
      <c r="J52" s="134" t="s">
        <v>252</v>
      </c>
      <c r="K52" s="134" t="s">
        <v>252</v>
      </c>
      <c r="L52" s="132">
        <v>78</v>
      </c>
      <c r="M52" s="132">
        <v>7</v>
      </c>
      <c r="N52" s="132">
        <v>65</v>
      </c>
      <c r="O52" s="132">
        <v>4</v>
      </c>
      <c r="P52" s="132">
        <v>2</v>
      </c>
      <c r="Q52" s="132">
        <v>10</v>
      </c>
      <c r="R52" s="132">
        <v>4</v>
      </c>
      <c r="S52" s="132">
        <v>8</v>
      </c>
      <c r="T52" s="132">
        <v>5</v>
      </c>
      <c r="U52" s="132">
        <v>10</v>
      </c>
      <c r="V52" s="132">
        <v>31</v>
      </c>
      <c r="W52" s="133">
        <v>2</v>
      </c>
    </row>
    <row r="53" spans="1:23" ht="13.5" customHeight="1">
      <c r="A53" s="17"/>
      <c r="B53" s="14" t="s">
        <v>34</v>
      </c>
      <c r="C53" s="134" t="s">
        <v>252</v>
      </c>
      <c r="D53" s="134" t="s">
        <v>252</v>
      </c>
      <c r="E53" s="130" t="s">
        <v>252</v>
      </c>
      <c r="F53" s="130" t="s">
        <v>252</v>
      </c>
      <c r="G53" s="130" t="s">
        <v>252</v>
      </c>
      <c r="H53" s="130" t="s">
        <v>252</v>
      </c>
      <c r="I53" s="130" t="s">
        <v>252</v>
      </c>
      <c r="J53" s="130" t="s">
        <v>252</v>
      </c>
      <c r="K53" s="130" t="s">
        <v>252</v>
      </c>
      <c r="L53" s="130" t="s">
        <v>252</v>
      </c>
      <c r="M53" s="132">
        <v>4</v>
      </c>
      <c r="N53" s="132">
        <v>6</v>
      </c>
      <c r="O53" s="134">
        <v>2</v>
      </c>
      <c r="P53" s="130" t="s">
        <v>252</v>
      </c>
      <c r="Q53" s="132">
        <v>4</v>
      </c>
      <c r="R53" s="132">
        <v>2</v>
      </c>
      <c r="S53" s="132">
        <v>2</v>
      </c>
      <c r="T53" s="132">
        <v>3</v>
      </c>
      <c r="U53" s="132">
        <v>4</v>
      </c>
      <c r="V53" s="132">
        <v>2</v>
      </c>
      <c r="W53" s="130" t="s">
        <v>252</v>
      </c>
    </row>
    <row r="54" spans="1:23" ht="13.5" customHeight="1">
      <c r="A54" s="18"/>
      <c r="B54" s="19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3"/>
    </row>
    <row r="55" spans="1:23" s="177" customFormat="1" ht="13.5" customHeight="1">
      <c r="A55" s="321" t="s">
        <v>35</v>
      </c>
      <c r="B55" s="322"/>
      <c r="C55" s="78" t="s">
        <v>0</v>
      </c>
      <c r="D55" s="78" t="s">
        <v>0</v>
      </c>
      <c r="E55" s="175" t="s">
        <v>571</v>
      </c>
      <c r="F55" s="175" t="s">
        <v>571</v>
      </c>
      <c r="G55" s="175" t="s">
        <v>571</v>
      </c>
      <c r="H55" s="175" t="s">
        <v>571</v>
      </c>
      <c r="I55" s="175" t="s">
        <v>571</v>
      </c>
      <c r="J55" s="175" t="s">
        <v>571</v>
      </c>
      <c r="K55" s="175" t="s">
        <v>571</v>
      </c>
      <c r="L55" s="175" t="s">
        <v>571</v>
      </c>
      <c r="M55" s="79">
        <f>SUM(M56:M61)</f>
        <v>27</v>
      </c>
      <c r="N55" s="79">
        <f aca="true" t="shared" si="8" ref="N55:V55">SUM(N56:N61)</f>
        <v>94</v>
      </c>
      <c r="O55" s="79">
        <f t="shared" si="8"/>
        <v>13</v>
      </c>
      <c r="P55" s="79">
        <f t="shared" si="8"/>
        <v>3</v>
      </c>
      <c r="Q55" s="79">
        <f t="shared" si="8"/>
        <v>23</v>
      </c>
      <c r="R55" s="79">
        <f t="shared" si="8"/>
        <v>17</v>
      </c>
      <c r="S55" s="79">
        <f t="shared" si="8"/>
        <v>10</v>
      </c>
      <c r="T55" s="79">
        <f t="shared" si="8"/>
        <v>11</v>
      </c>
      <c r="U55" s="79">
        <f t="shared" si="8"/>
        <v>21</v>
      </c>
      <c r="V55" s="79">
        <f t="shared" si="8"/>
        <v>36</v>
      </c>
      <c r="W55" s="78" t="s">
        <v>0</v>
      </c>
    </row>
    <row r="56" spans="1:23" ht="13.5" customHeight="1">
      <c r="A56" s="16"/>
      <c r="B56" s="14" t="s">
        <v>36</v>
      </c>
      <c r="C56" s="134" t="s">
        <v>0</v>
      </c>
      <c r="D56" s="134" t="s">
        <v>0</v>
      </c>
      <c r="E56" s="130" t="s">
        <v>252</v>
      </c>
      <c r="F56" s="130" t="s">
        <v>252</v>
      </c>
      <c r="G56" s="130" t="s">
        <v>252</v>
      </c>
      <c r="H56" s="130" t="s">
        <v>252</v>
      </c>
      <c r="I56" s="130" t="s">
        <v>252</v>
      </c>
      <c r="J56" s="130" t="s">
        <v>252</v>
      </c>
      <c r="K56" s="130" t="s">
        <v>252</v>
      </c>
      <c r="L56" s="130" t="s">
        <v>252</v>
      </c>
      <c r="M56" s="132">
        <v>2</v>
      </c>
      <c r="N56" s="132">
        <v>19</v>
      </c>
      <c r="O56" s="134">
        <v>2</v>
      </c>
      <c r="P56" s="130" t="s">
        <v>252</v>
      </c>
      <c r="Q56" s="132">
        <v>1</v>
      </c>
      <c r="R56" s="132">
        <v>2</v>
      </c>
      <c r="S56" s="132">
        <v>2</v>
      </c>
      <c r="T56" s="132">
        <v>2</v>
      </c>
      <c r="U56" s="132">
        <v>9</v>
      </c>
      <c r="V56" s="132">
        <v>8</v>
      </c>
      <c r="W56" s="130" t="s">
        <v>252</v>
      </c>
    </row>
    <row r="57" spans="1:23" ht="13.5" customHeight="1">
      <c r="A57" s="16"/>
      <c r="B57" s="14" t="s">
        <v>37</v>
      </c>
      <c r="C57" s="134" t="s">
        <v>0</v>
      </c>
      <c r="D57" s="134" t="s">
        <v>0</v>
      </c>
      <c r="E57" s="130" t="s">
        <v>252</v>
      </c>
      <c r="F57" s="130" t="s">
        <v>252</v>
      </c>
      <c r="G57" s="130" t="s">
        <v>252</v>
      </c>
      <c r="H57" s="130" t="s">
        <v>252</v>
      </c>
      <c r="I57" s="130" t="s">
        <v>252</v>
      </c>
      <c r="J57" s="130" t="s">
        <v>252</v>
      </c>
      <c r="K57" s="130" t="s">
        <v>252</v>
      </c>
      <c r="L57" s="130" t="s">
        <v>252</v>
      </c>
      <c r="M57" s="134">
        <v>3</v>
      </c>
      <c r="N57" s="130" t="s">
        <v>252</v>
      </c>
      <c r="O57" s="134">
        <v>3</v>
      </c>
      <c r="P57" s="132">
        <v>1</v>
      </c>
      <c r="Q57" s="132">
        <v>2</v>
      </c>
      <c r="R57" s="132">
        <v>4</v>
      </c>
      <c r="S57" s="132">
        <v>2</v>
      </c>
      <c r="T57" s="132">
        <v>1</v>
      </c>
      <c r="U57" s="134">
        <v>1</v>
      </c>
      <c r="V57" s="132">
        <v>3</v>
      </c>
      <c r="W57" s="130" t="s">
        <v>252</v>
      </c>
    </row>
    <row r="58" spans="1:23" ht="13.5" customHeight="1">
      <c r="A58" s="16"/>
      <c r="B58" s="14" t="s">
        <v>38</v>
      </c>
      <c r="C58" s="134" t="s">
        <v>0</v>
      </c>
      <c r="D58" s="134" t="s">
        <v>0</v>
      </c>
      <c r="E58" s="130" t="s">
        <v>252</v>
      </c>
      <c r="F58" s="130" t="s">
        <v>252</v>
      </c>
      <c r="G58" s="130" t="s">
        <v>252</v>
      </c>
      <c r="H58" s="130" t="s">
        <v>252</v>
      </c>
      <c r="I58" s="130" t="s">
        <v>252</v>
      </c>
      <c r="J58" s="130" t="s">
        <v>252</v>
      </c>
      <c r="K58" s="130" t="s">
        <v>252</v>
      </c>
      <c r="L58" s="130" t="s">
        <v>252</v>
      </c>
      <c r="M58" s="132">
        <v>9</v>
      </c>
      <c r="N58" s="132">
        <v>19</v>
      </c>
      <c r="O58" s="134">
        <v>2</v>
      </c>
      <c r="P58" s="130" t="s">
        <v>252</v>
      </c>
      <c r="Q58" s="132">
        <v>7</v>
      </c>
      <c r="R58" s="132">
        <v>5</v>
      </c>
      <c r="S58" s="132">
        <v>1</v>
      </c>
      <c r="T58" s="132">
        <v>2</v>
      </c>
      <c r="U58" s="132">
        <v>5</v>
      </c>
      <c r="V58" s="132">
        <v>12</v>
      </c>
      <c r="W58" s="130" t="s">
        <v>252</v>
      </c>
    </row>
    <row r="59" spans="1:23" ht="13.5" customHeight="1">
      <c r="A59" s="16"/>
      <c r="B59" s="14" t="s">
        <v>39</v>
      </c>
      <c r="C59" s="134" t="s">
        <v>0</v>
      </c>
      <c r="D59" s="134" t="s">
        <v>0</v>
      </c>
      <c r="E59" s="130" t="s">
        <v>252</v>
      </c>
      <c r="F59" s="130" t="s">
        <v>252</v>
      </c>
      <c r="G59" s="130" t="s">
        <v>252</v>
      </c>
      <c r="H59" s="130" t="s">
        <v>252</v>
      </c>
      <c r="I59" s="130" t="s">
        <v>252</v>
      </c>
      <c r="J59" s="130" t="s">
        <v>252</v>
      </c>
      <c r="K59" s="130" t="s">
        <v>252</v>
      </c>
      <c r="L59" s="130" t="s">
        <v>252</v>
      </c>
      <c r="M59" s="132">
        <v>6</v>
      </c>
      <c r="N59" s="132">
        <v>46</v>
      </c>
      <c r="O59" s="134">
        <v>3</v>
      </c>
      <c r="P59" s="130" t="s">
        <v>252</v>
      </c>
      <c r="Q59" s="132">
        <v>6</v>
      </c>
      <c r="R59" s="132">
        <v>3</v>
      </c>
      <c r="S59" s="132">
        <v>2</v>
      </c>
      <c r="T59" s="132">
        <v>4</v>
      </c>
      <c r="U59" s="132">
        <v>3</v>
      </c>
      <c r="V59" s="132">
        <v>7</v>
      </c>
      <c r="W59" s="130" t="s">
        <v>252</v>
      </c>
    </row>
    <row r="60" spans="1:23" ht="13.5" customHeight="1">
      <c r="A60" s="16"/>
      <c r="B60" s="14" t="s">
        <v>40</v>
      </c>
      <c r="C60" s="134" t="s">
        <v>0</v>
      </c>
      <c r="D60" s="134" t="s">
        <v>0</v>
      </c>
      <c r="E60" s="130" t="s">
        <v>252</v>
      </c>
      <c r="F60" s="130" t="s">
        <v>252</v>
      </c>
      <c r="G60" s="130" t="s">
        <v>252</v>
      </c>
      <c r="H60" s="130" t="s">
        <v>252</v>
      </c>
      <c r="I60" s="130" t="s">
        <v>252</v>
      </c>
      <c r="J60" s="130" t="s">
        <v>252</v>
      </c>
      <c r="K60" s="130" t="s">
        <v>252</v>
      </c>
      <c r="L60" s="130" t="s">
        <v>252</v>
      </c>
      <c r="M60" s="134">
        <v>2</v>
      </c>
      <c r="N60" s="130" t="s">
        <v>252</v>
      </c>
      <c r="O60" s="134">
        <v>1</v>
      </c>
      <c r="P60" s="130" t="s">
        <v>252</v>
      </c>
      <c r="Q60" s="132">
        <v>1</v>
      </c>
      <c r="R60" s="134">
        <v>1</v>
      </c>
      <c r="S60" s="132" t="s">
        <v>252</v>
      </c>
      <c r="T60" s="132">
        <v>1</v>
      </c>
      <c r="U60" s="130" t="s">
        <v>252</v>
      </c>
      <c r="V60" s="132">
        <v>2</v>
      </c>
      <c r="W60" s="130" t="s">
        <v>252</v>
      </c>
    </row>
    <row r="61" spans="1:23" ht="13.5" customHeight="1">
      <c r="A61" s="16"/>
      <c r="B61" s="14" t="s">
        <v>41</v>
      </c>
      <c r="C61" s="134" t="s">
        <v>0</v>
      </c>
      <c r="D61" s="134" t="s">
        <v>0</v>
      </c>
      <c r="E61" s="130" t="s">
        <v>252</v>
      </c>
      <c r="F61" s="130" t="s">
        <v>252</v>
      </c>
      <c r="G61" s="130" t="s">
        <v>252</v>
      </c>
      <c r="H61" s="130" t="s">
        <v>252</v>
      </c>
      <c r="I61" s="130" t="s">
        <v>252</v>
      </c>
      <c r="J61" s="130" t="s">
        <v>252</v>
      </c>
      <c r="K61" s="130" t="s">
        <v>252</v>
      </c>
      <c r="L61" s="130" t="s">
        <v>252</v>
      </c>
      <c r="M61" s="132">
        <v>5</v>
      </c>
      <c r="N61" s="132">
        <v>10</v>
      </c>
      <c r="O61" s="132">
        <v>2</v>
      </c>
      <c r="P61" s="132">
        <v>2</v>
      </c>
      <c r="Q61" s="132">
        <v>6</v>
      </c>
      <c r="R61" s="132">
        <v>2</v>
      </c>
      <c r="S61" s="132">
        <v>3</v>
      </c>
      <c r="T61" s="132">
        <v>1</v>
      </c>
      <c r="U61" s="132">
        <v>3</v>
      </c>
      <c r="V61" s="132">
        <v>4</v>
      </c>
      <c r="W61" s="130" t="s">
        <v>252</v>
      </c>
    </row>
    <row r="62" spans="1:23" ht="13.5" customHeight="1">
      <c r="A62" s="16"/>
      <c r="B62" s="14"/>
      <c r="C62" s="134"/>
      <c r="D62" s="134"/>
      <c r="E62" s="130" t="s">
        <v>252</v>
      </c>
      <c r="F62" s="130" t="s">
        <v>252</v>
      </c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3"/>
    </row>
    <row r="63" spans="1:23" s="177" customFormat="1" ht="13.5" customHeight="1">
      <c r="A63" s="321" t="s">
        <v>42</v>
      </c>
      <c r="B63" s="322"/>
      <c r="C63" s="278">
        <f>SUM(C64:C67)</f>
        <v>4</v>
      </c>
      <c r="D63" s="78" t="s">
        <v>0</v>
      </c>
      <c r="E63" s="175" t="s">
        <v>571</v>
      </c>
      <c r="F63" s="175" t="s">
        <v>571</v>
      </c>
      <c r="G63" s="80">
        <f>SUM(G64:G67)</f>
        <v>4</v>
      </c>
      <c r="H63" s="181">
        <f>SUM(H64:H67)</f>
        <v>552</v>
      </c>
      <c r="I63" s="78" t="s">
        <v>571</v>
      </c>
      <c r="J63" s="78" t="s">
        <v>571</v>
      </c>
      <c r="K63" s="78" t="s">
        <v>571</v>
      </c>
      <c r="L63" s="181">
        <f aca="true" t="shared" si="9" ref="L63:W63">SUM(L64:L67)</f>
        <v>552</v>
      </c>
      <c r="M63" s="181">
        <f t="shared" si="9"/>
        <v>29</v>
      </c>
      <c r="N63" s="181">
        <f t="shared" si="9"/>
        <v>48</v>
      </c>
      <c r="O63" s="181">
        <f t="shared" si="9"/>
        <v>14</v>
      </c>
      <c r="P63" s="181">
        <f t="shared" si="9"/>
        <v>10</v>
      </c>
      <c r="Q63" s="181">
        <f t="shared" si="9"/>
        <v>60</v>
      </c>
      <c r="R63" s="181">
        <f t="shared" si="9"/>
        <v>17</v>
      </c>
      <c r="S63" s="181">
        <f t="shared" si="9"/>
        <v>40</v>
      </c>
      <c r="T63" s="181">
        <f t="shared" si="9"/>
        <v>15</v>
      </c>
      <c r="U63" s="181">
        <f t="shared" si="9"/>
        <v>136</v>
      </c>
      <c r="V63" s="181">
        <f t="shared" si="9"/>
        <v>149</v>
      </c>
      <c r="W63" s="181">
        <f t="shared" si="9"/>
        <v>14</v>
      </c>
    </row>
    <row r="64" spans="1:23" ht="13.5" customHeight="1">
      <c r="A64" s="16"/>
      <c r="B64" s="14" t="s">
        <v>43</v>
      </c>
      <c r="C64" s="274">
        <f>SUM(D64:G64)</f>
        <v>1</v>
      </c>
      <c r="D64" s="134" t="s">
        <v>0</v>
      </c>
      <c r="E64" s="130" t="s">
        <v>252</v>
      </c>
      <c r="F64" s="130" t="s">
        <v>252</v>
      </c>
      <c r="G64" s="135">
        <v>1</v>
      </c>
      <c r="H64" s="140">
        <f>SUM(I64:L64)</f>
        <v>170</v>
      </c>
      <c r="I64" s="134" t="s">
        <v>252</v>
      </c>
      <c r="J64" s="134" t="s">
        <v>252</v>
      </c>
      <c r="K64" s="134" t="s">
        <v>252</v>
      </c>
      <c r="L64" s="132">
        <v>170</v>
      </c>
      <c r="M64" s="132">
        <v>10</v>
      </c>
      <c r="N64" s="132">
        <v>2</v>
      </c>
      <c r="O64" s="132">
        <v>4</v>
      </c>
      <c r="P64" s="132">
        <v>4</v>
      </c>
      <c r="Q64" s="132">
        <v>23</v>
      </c>
      <c r="R64" s="132">
        <v>4</v>
      </c>
      <c r="S64" s="132">
        <v>15</v>
      </c>
      <c r="T64" s="132">
        <v>2</v>
      </c>
      <c r="U64" s="132">
        <v>63</v>
      </c>
      <c r="V64" s="132">
        <v>46</v>
      </c>
      <c r="W64" s="133">
        <v>6</v>
      </c>
    </row>
    <row r="65" spans="1:23" ht="13.5" customHeight="1">
      <c r="A65" s="16"/>
      <c r="B65" s="14" t="s">
        <v>44</v>
      </c>
      <c r="C65" s="134" t="s">
        <v>0</v>
      </c>
      <c r="D65" s="134" t="s">
        <v>0</v>
      </c>
      <c r="E65" s="130" t="s">
        <v>252</v>
      </c>
      <c r="F65" s="130" t="s">
        <v>252</v>
      </c>
      <c r="G65" s="130" t="s">
        <v>252</v>
      </c>
      <c r="H65" s="130" t="s">
        <v>252</v>
      </c>
      <c r="I65" s="130" t="s">
        <v>252</v>
      </c>
      <c r="J65" s="130" t="s">
        <v>252</v>
      </c>
      <c r="K65" s="130" t="s">
        <v>252</v>
      </c>
      <c r="L65" s="130" t="s">
        <v>252</v>
      </c>
      <c r="M65" s="132">
        <v>10</v>
      </c>
      <c r="N65" s="132">
        <v>44</v>
      </c>
      <c r="O65" s="132">
        <v>5</v>
      </c>
      <c r="P65" s="132">
        <v>2</v>
      </c>
      <c r="Q65" s="132">
        <v>8</v>
      </c>
      <c r="R65" s="132">
        <v>6</v>
      </c>
      <c r="S65" s="134">
        <v>3</v>
      </c>
      <c r="T65" s="132">
        <v>4</v>
      </c>
      <c r="U65" s="132">
        <v>11</v>
      </c>
      <c r="V65" s="132">
        <v>18</v>
      </c>
      <c r="W65" s="133">
        <v>2</v>
      </c>
    </row>
    <row r="66" spans="1:23" ht="13.5" customHeight="1">
      <c r="A66" s="16"/>
      <c r="B66" s="14" t="s">
        <v>45</v>
      </c>
      <c r="C66" s="274">
        <f>SUM(D66:G66)</f>
        <v>2</v>
      </c>
      <c r="D66" s="134" t="s">
        <v>0</v>
      </c>
      <c r="E66" s="130" t="s">
        <v>252</v>
      </c>
      <c r="F66" s="130" t="s">
        <v>252</v>
      </c>
      <c r="G66" s="135">
        <v>2</v>
      </c>
      <c r="H66" s="140">
        <f>SUM(I66:L66)</f>
        <v>238</v>
      </c>
      <c r="I66" s="134" t="s">
        <v>252</v>
      </c>
      <c r="J66" s="134" t="s">
        <v>252</v>
      </c>
      <c r="K66" s="134" t="s">
        <v>252</v>
      </c>
      <c r="L66" s="132">
        <v>238</v>
      </c>
      <c r="M66" s="132">
        <v>7</v>
      </c>
      <c r="N66" s="132">
        <v>2</v>
      </c>
      <c r="O66" s="132">
        <v>4</v>
      </c>
      <c r="P66" s="132">
        <v>4</v>
      </c>
      <c r="Q66" s="132">
        <v>22</v>
      </c>
      <c r="R66" s="132">
        <v>6</v>
      </c>
      <c r="S66" s="132">
        <v>20</v>
      </c>
      <c r="T66" s="132">
        <v>8</v>
      </c>
      <c r="U66" s="132">
        <v>53</v>
      </c>
      <c r="V66" s="132">
        <v>66</v>
      </c>
      <c r="W66" s="133">
        <v>5</v>
      </c>
    </row>
    <row r="67" spans="1:23" ht="13.5" customHeight="1">
      <c r="A67" s="16"/>
      <c r="B67" s="14" t="s">
        <v>46</v>
      </c>
      <c r="C67" s="274">
        <f>SUM(D67:G67)</f>
        <v>1</v>
      </c>
      <c r="D67" s="134" t="s">
        <v>0</v>
      </c>
      <c r="E67" s="130" t="s">
        <v>252</v>
      </c>
      <c r="F67" s="130" t="s">
        <v>252</v>
      </c>
      <c r="G67" s="135">
        <v>1</v>
      </c>
      <c r="H67" s="140">
        <f>SUM(I67:L67)</f>
        <v>144</v>
      </c>
      <c r="I67" s="134" t="s">
        <v>252</v>
      </c>
      <c r="J67" s="134" t="s">
        <v>252</v>
      </c>
      <c r="K67" s="134" t="s">
        <v>252</v>
      </c>
      <c r="L67" s="132">
        <v>144</v>
      </c>
      <c r="M67" s="134">
        <v>2</v>
      </c>
      <c r="N67" s="130" t="s">
        <v>252</v>
      </c>
      <c r="O67" s="134">
        <v>1</v>
      </c>
      <c r="P67" s="130" t="s">
        <v>252</v>
      </c>
      <c r="Q67" s="132">
        <v>7</v>
      </c>
      <c r="R67" s="132">
        <v>1</v>
      </c>
      <c r="S67" s="132">
        <v>2</v>
      </c>
      <c r="T67" s="132">
        <v>1</v>
      </c>
      <c r="U67" s="132">
        <v>9</v>
      </c>
      <c r="V67" s="132">
        <v>19</v>
      </c>
      <c r="W67" s="133">
        <v>1</v>
      </c>
    </row>
    <row r="68" spans="1:23" ht="13.5" customHeight="1">
      <c r="A68" s="16"/>
      <c r="B68" s="14"/>
      <c r="C68" s="27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3"/>
    </row>
    <row r="69" spans="1:23" s="177" customFormat="1" ht="13.5" customHeight="1">
      <c r="A69" s="321" t="s">
        <v>47</v>
      </c>
      <c r="B69" s="322"/>
      <c r="C69" s="141" t="s">
        <v>0</v>
      </c>
      <c r="D69" s="78" t="s">
        <v>0</v>
      </c>
      <c r="E69" s="175" t="s">
        <v>571</v>
      </c>
      <c r="F69" s="175" t="s">
        <v>571</v>
      </c>
      <c r="G69" s="78" t="s">
        <v>0</v>
      </c>
      <c r="H69" s="78" t="s">
        <v>0</v>
      </c>
      <c r="I69" s="78" t="s">
        <v>0</v>
      </c>
      <c r="J69" s="78" t="s">
        <v>0</v>
      </c>
      <c r="K69" s="78" t="s">
        <v>0</v>
      </c>
      <c r="L69" s="78" t="s">
        <v>0</v>
      </c>
      <c r="M69" s="79">
        <f>SUM(M70)</f>
        <v>2</v>
      </c>
      <c r="N69" s="79">
        <f aca="true" t="shared" si="10" ref="N69:W69">SUM(N70)</f>
        <v>16</v>
      </c>
      <c r="O69" s="79">
        <f t="shared" si="10"/>
        <v>2</v>
      </c>
      <c r="P69" s="78" t="s">
        <v>571</v>
      </c>
      <c r="Q69" s="79">
        <f t="shared" si="10"/>
        <v>2</v>
      </c>
      <c r="R69" s="79">
        <f t="shared" si="10"/>
        <v>2</v>
      </c>
      <c r="S69" s="79">
        <f t="shared" si="10"/>
        <v>2</v>
      </c>
      <c r="T69" s="79">
        <f t="shared" si="10"/>
        <v>2</v>
      </c>
      <c r="U69" s="79">
        <f t="shared" si="10"/>
        <v>5</v>
      </c>
      <c r="V69" s="79">
        <f t="shared" si="10"/>
        <v>12</v>
      </c>
      <c r="W69" s="79">
        <f t="shared" si="10"/>
        <v>1</v>
      </c>
    </row>
    <row r="70" spans="1:23" ht="13.5" customHeight="1">
      <c r="A70" s="20"/>
      <c r="B70" s="21" t="s">
        <v>48</v>
      </c>
      <c r="C70" s="275" t="s">
        <v>252</v>
      </c>
      <c r="D70" s="276" t="s">
        <v>252</v>
      </c>
      <c r="E70" s="276" t="s">
        <v>252</v>
      </c>
      <c r="F70" s="276" t="s">
        <v>252</v>
      </c>
      <c r="G70" s="276" t="s">
        <v>252</v>
      </c>
      <c r="H70" s="276" t="s">
        <v>252</v>
      </c>
      <c r="I70" s="276" t="s">
        <v>252</v>
      </c>
      <c r="J70" s="276" t="s">
        <v>252</v>
      </c>
      <c r="K70" s="276" t="s">
        <v>252</v>
      </c>
      <c r="L70" s="276" t="s">
        <v>252</v>
      </c>
      <c r="M70" s="137">
        <v>2</v>
      </c>
      <c r="N70" s="137">
        <v>16</v>
      </c>
      <c r="O70" s="136">
        <v>2</v>
      </c>
      <c r="P70" s="276" t="s">
        <v>252</v>
      </c>
      <c r="Q70" s="137">
        <v>2</v>
      </c>
      <c r="R70" s="137">
        <v>2</v>
      </c>
      <c r="S70" s="137">
        <v>2</v>
      </c>
      <c r="T70" s="137">
        <v>2</v>
      </c>
      <c r="U70" s="137">
        <v>5</v>
      </c>
      <c r="V70" s="137">
        <v>12</v>
      </c>
      <c r="W70" s="138">
        <v>1</v>
      </c>
    </row>
    <row r="71" spans="1:23" ht="13.5" customHeight="1">
      <c r="A71" s="182" t="s">
        <v>277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104"/>
      <c r="S71" s="104"/>
      <c r="T71" s="104"/>
      <c r="U71" s="104"/>
      <c r="V71" s="104"/>
      <c r="W71" s="104"/>
    </row>
    <row r="72" spans="1:23" ht="13.5" customHeight="1">
      <c r="A72" s="182" t="s">
        <v>278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104"/>
      <c r="S72" s="104"/>
      <c r="T72" s="104"/>
      <c r="U72" s="104"/>
      <c r="V72" s="104"/>
      <c r="W72" s="104"/>
    </row>
    <row r="73" spans="1:23" ht="13.5" customHeight="1">
      <c r="A73" s="22" t="s">
        <v>279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104"/>
      <c r="S73" s="104"/>
      <c r="T73" s="104"/>
      <c r="U73" s="104"/>
      <c r="V73" s="104"/>
      <c r="W73" s="104"/>
    </row>
  </sheetData>
  <sheetProtection/>
  <mergeCells count="39">
    <mergeCell ref="A2:W2"/>
    <mergeCell ref="W5:W7"/>
    <mergeCell ref="M5:N5"/>
    <mergeCell ref="M6:M7"/>
    <mergeCell ref="N6:N7"/>
    <mergeCell ref="S5:S7"/>
    <mergeCell ref="T5:T7"/>
    <mergeCell ref="U5:U7"/>
    <mergeCell ref="V5:V7"/>
    <mergeCell ref="C5:L5"/>
    <mergeCell ref="H6:L6"/>
    <mergeCell ref="C6:G6"/>
    <mergeCell ref="A3:V3"/>
    <mergeCell ref="A5:B7"/>
    <mergeCell ref="O5:O7"/>
    <mergeCell ref="P5:P7"/>
    <mergeCell ref="Q5:Q7"/>
    <mergeCell ref="R5:R7"/>
    <mergeCell ref="A8:B8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26:B26"/>
    <mergeCell ref="A32:B32"/>
    <mergeCell ref="A69:B69"/>
    <mergeCell ref="A42:B42"/>
    <mergeCell ref="A49:B49"/>
    <mergeCell ref="A55:B55"/>
    <mergeCell ref="A63:B6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140" zoomScaleNormal="140" zoomScalePageLayoutView="0" workbookViewId="0" topLeftCell="A1">
      <selection activeCell="A3" sqref="A3"/>
    </sheetView>
  </sheetViews>
  <sheetFormatPr defaultColWidth="10.59765625" defaultRowHeight="15"/>
  <cols>
    <col min="1" max="1" width="18.59765625" style="34" customWidth="1"/>
    <col min="2" max="2" width="7.59765625" style="34" customWidth="1"/>
    <col min="3" max="3" width="28.69921875" style="34" customWidth="1"/>
    <col min="4" max="9" width="12.59765625" style="34" customWidth="1"/>
    <col min="10" max="11" width="10.59765625" style="34" customWidth="1"/>
    <col min="12" max="12" width="15.59765625" style="34" customWidth="1"/>
    <col min="13" max="13" width="7.59765625" style="34" customWidth="1"/>
    <col min="14" max="14" width="30.09765625" style="34" customWidth="1"/>
    <col min="15" max="15" width="14.09765625" style="34" customWidth="1"/>
    <col min="16" max="16" width="22.09765625" style="34" customWidth="1"/>
    <col min="17" max="16384" width="10.59765625" style="34" customWidth="1"/>
  </cols>
  <sheetData>
    <row r="1" spans="1:16" s="9" customFormat="1" ht="19.5" customHeight="1">
      <c r="A1" s="8" t="s">
        <v>145</v>
      </c>
      <c r="B1" s="8"/>
      <c r="P1" s="10" t="s">
        <v>570</v>
      </c>
    </row>
    <row r="2" spans="1:16" ht="19.5" customHeight="1">
      <c r="A2" s="369" t="s">
        <v>580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</row>
    <row r="3" spans="3:17" ht="18" customHeight="1" thickBot="1">
      <c r="C3" s="37"/>
      <c r="D3" s="37"/>
      <c r="E3" s="37"/>
      <c r="F3" s="37"/>
      <c r="G3" s="37"/>
      <c r="H3" s="37"/>
      <c r="I3" s="37"/>
      <c r="N3" s="37"/>
      <c r="O3" s="94"/>
      <c r="P3" s="95" t="s">
        <v>296</v>
      </c>
      <c r="Q3" s="37"/>
    </row>
    <row r="4" spans="1:17" ht="15.75" customHeight="1">
      <c r="A4" s="192" t="s">
        <v>286</v>
      </c>
      <c r="B4" s="373" t="s">
        <v>288</v>
      </c>
      <c r="C4" s="374"/>
      <c r="D4" s="383" t="s">
        <v>289</v>
      </c>
      <c r="E4" s="384"/>
      <c r="F4" s="384"/>
      <c r="G4" s="385"/>
      <c r="H4" s="370" t="s">
        <v>290</v>
      </c>
      <c r="I4" s="371"/>
      <c r="J4" s="371"/>
      <c r="K4" s="372"/>
      <c r="L4" s="184" t="s">
        <v>291</v>
      </c>
      <c r="M4" s="373" t="s">
        <v>294</v>
      </c>
      <c r="N4" s="374"/>
      <c r="O4" s="128" t="s">
        <v>289</v>
      </c>
      <c r="P4" s="28" t="s">
        <v>297</v>
      </c>
      <c r="Q4" s="28"/>
    </row>
    <row r="5" spans="1:17" ht="15.75" customHeight="1">
      <c r="A5" s="88" t="s">
        <v>287</v>
      </c>
      <c r="B5" s="375"/>
      <c r="C5" s="376"/>
      <c r="D5" s="367" t="s">
        <v>133</v>
      </c>
      <c r="E5" s="367" t="s">
        <v>134</v>
      </c>
      <c r="F5" s="367" t="s">
        <v>135</v>
      </c>
      <c r="G5" s="367" t="s">
        <v>136</v>
      </c>
      <c r="H5" s="367" t="s">
        <v>133</v>
      </c>
      <c r="I5" s="367" t="s">
        <v>134</v>
      </c>
      <c r="J5" s="367" t="s">
        <v>135</v>
      </c>
      <c r="K5" s="367" t="s">
        <v>136</v>
      </c>
      <c r="L5" s="185" t="s">
        <v>293</v>
      </c>
      <c r="M5" s="375"/>
      <c r="N5" s="376"/>
      <c r="O5" s="379" t="s">
        <v>295</v>
      </c>
      <c r="P5" s="381" t="s">
        <v>295</v>
      </c>
      <c r="Q5" s="28"/>
    </row>
    <row r="6" spans="1:17" ht="15.75" customHeight="1">
      <c r="A6" s="116" t="s">
        <v>146</v>
      </c>
      <c r="B6" s="377"/>
      <c r="C6" s="378"/>
      <c r="D6" s="368"/>
      <c r="E6" s="368"/>
      <c r="F6" s="368"/>
      <c r="G6" s="368"/>
      <c r="H6" s="368"/>
      <c r="I6" s="368"/>
      <c r="J6" s="368"/>
      <c r="K6" s="368"/>
      <c r="L6" s="172" t="s">
        <v>292</v>
      </c>
      <c r="M6" s="377"/>
      <c r="N6" s="378"/>
      <c r="O6" s="380"/>
      <c r="P6" s="382"/>
      <c r="Q6" s="28"/>
    </row>
    <row r="7" spans="1:17" ht="15.75" customHeight="1">
      <c r="A7" s="187" t="s">
        <v>147</v>
      </c>
      <c r="B7" s="388" t="s">
        <v>50</v>
      </c>
      <c r="C7" s="389"/>
      <c r="D7" s="280">
        <f>SUM(D9:D58)</f>
        <v>8516</v>
      </c>
      <c r="E7" s="280">
        <f>SUM(E9:E58)</f>
        <v>8641</v>
      </c>
      <c r="F7" s="280">
        <f>SUM(F9:F58)</f>
        <v>8911</v>
      </c>
      <c r="G7" s="280">
        <f>SUM(G9:G58)</f>
        <v>8822</v>
      </c>
      <c r="H7" s="186">
        <v>733.2</v>
      </c>
      <c r="I7" s="188">
        <v>742.6</v>
      </c>
      <c r="J7" s="188">
        <v>764.6</v>
      </c>
      <c r="K7" s="188">
        <v>755.7</v>
      </c>
      <c r="L7" s="190" t="s">
        <v>147</v>
      </c>
      <c r="M7" s="388" t="s">
        <v>50</v>
      </c>
      <c r="N7" s="389"/>
      <c r="O7" s="189">
        <v>9174</v>
      </c>
      <c r="P7" s="153">
        <v>780.7</v>
      </c>
      <c r="Q7" s="115"/>
    </row>
    <row r="8" spans="2:17" ht="15.75" customHeight="1">
      <c r="B8" s="386"/>
      <c r="C8" s="387"/>
      <c r="D8" s="108"/>
      <c r="E8" s="108"/>
      <c r="F8" s="108"/>
      <c r="G8" s="108"/>
      <c r="I8" s="108"/>
      <c r="J8" s="108"/>
      <c r="K8" s="108"/>
      <c r="L8" s="142"/>
      <c r="M8" s="386"/>
      <c r="N8" s="387"/>
      <c r="O8" s="109"/>
      <c r="P8" s="147"/>
      <c r="Q8" s="37"/>
    </row>
    <row r="9" spans="1:17" ht="15.75" customHeight="1">
      <c r="A9" s="34" t="s">
        <v>148</v>
      </c>
      <c r="B9" s="386" t="s">
        <v>51</v>
      </c>
      <c r="C9" s="387"/>
      <c r="D9" s="108">
        <v>2283</v>
      </c>
      <c r="E9" s="108">
        <v>2263</v>
      </c>
      <c r="F9" s="108">
        <v>2341</v>
      </c>
      <c r="G9" s="108">
        <v>2415</v>
      </c>
      <c r="H9" s="121">
        <v>196.6</v>
      </c>
      <c r="I9" s="119">
        <v>194.5</v>
      </c>
      <c r="J9" s="119">
        <v>200.8</v>
      </c>
      <c r="K9" s="119">
        <v>206.9</v>
      </c>
      <c r="L9" s="143" t="s">
        <v>149</v>
      </c>
      <c r="M9" s="365" t="s">
        <v>51</v>
      </c>
      <c r="N9" s="366"/>
      <c r="O9" s="109">
        <v>2582</v>
      </c>
      <c r="P9" s="146">
        <v>219.7</v>
      </c>
      <c r="Q9" s="82"/>
    </row>
    <row r="10" spans="1:17" ht="15.75" customHeight="1">
      <c r="A10" s="34" t="s">
        <v>150</v>
      </c>
      <c r="B10" s="386" t="s">
        <v>151</v>
      </c>
      <c r="C10" s="387"/>
      <c r="D10" s="108">
        <v>1741</v>
      </c>
      <c r="E10" s="108">
        <v>1768</v>
      </c>
      <c r="F10" s="108">
        <v>1873</v>
      </c>
      <c r="G10" s="108">
        <v>1678</v>
      </c>
      <c r="H10" s="121">
        <v>149.9</v>
      </c>
      <c r="I10" s="119">
        <v>151.9</v>
      </c>
      <c r="J10" s="119">
        <v>160.7</v>
      </c>
      <c r="K10" s="119">
        <v>143.7</v>
      </c>
      <c r="L10" s="144" t="s">
        <v>152</v>
      </c>
      <c r="M10" s="365" t="s">
        <v>317</v>
      </c>
      <c r="N10" s="366"/>
      <c r="O10" s="109">
        <v>1470</v>
      </c>
      <c r="P10" s="146">
        <v>125.7</v>
      </c>
      <c r="Q10" s="82"/>
    </row>
    <row r="11" spans="1:17" ht="15.75" customHeight="1">
      <c r="A11" s="34" t="s">
        <v>153</v>
      </c>
      <c r="B11" s="386" t="s">
        <v>53</v>
      </c>
      <c r="C11" s="387"/>
      <c r="D11" s="108">
        <v>1223</v>
      </c>
      <c r="E11" s="108">
        <v>1188</v>
      </c>
      <c r="F11" s="108">
        <v>1146</v>
      </c>
      <c r="G11" s="108">
        <v>1121</v>
      </c>
      <c r="H11" s="121">
        <v>105.3</v>
      </c>
      <c r="I11" s="119">
        <v>102.1</v>
      </c>
      <c r="J11" s="119">
        <v>98.3</v>
      </c>
      <c r="K11" s="119">
        <v>96</v>
      </c>
      <c r="L11" s="144" t="s">
        <v>154</v>
      </c>
      <c r="M11" s="365" t="s">
        <v>52</v>
      </c>
      <c r="N11" s="366"/>
      <c r="O11" s="109">
        <v>1383</v>
      </c>
      <c r="P11" s="146">
        <v>117.7</v>
      </c>
      <c r="Q11" s="82"/>
    </row>
    <row r="12" spans="1:17" ht="15.75" customHeight="1">
      <c r="A12" s="34" t="s">
        <v>155</v>
      </c>
      <c r="B12" s="386" t="s">
        <v>156</v>
      </c>
      <c r="C12" s="387"/>
      <c r="D12" s="108">
        <v>867</v>
      </c>
      <c r="E12" s="108">
        <v>934</v>
      </c>
      <c r="F12" s="108">
        <v>997</v>
      </c>
      <c r="G12" s="108">
        <v>1006</v>
      </c>
      <c r="H12" s="121">
        <v>74.6</v>
      </c>
      <c r="I12" s="119">
        <v>80.3</v>
      </c>
      <c r="J12" s="119">
        <v>85.5</v>
      </c>
      <c r="K12" s="119">
        <v>86.2</v>
      </c>
      <c r="L12" s="144" t="s">
        <v>157</v>
      </c>
      <c r="M12" s="365" t="s">
        <v>54</v>
      </c>
      <c r="N12" s="366"/>
      <c r="O12" s="109">
        <v>893</v>
      </c>
      <c r="P12" s="146">
        <v>76</v>
      </c>
      <c r="Q12" s="82"/>
    </row>
    <row r="13" spans="1:17" ht="15.75" customHeight="1">
      <c r="A13" s="64">
        <v>89</v>
      </c>
      <c r="B13" s="386" t="s">
        <v>158</v>
      </c>
      <c r="C13" s="387"/>
      <c r="D13" s="108">
        <v>500</v>
      </c>
      <c r="E13" s="108">
        <v>525</v>
      </c>
      <c r="F13" s="108">
        <v>533</v>
      </c>
      <c r="G13" s="108">
        <v>548</v>
      </c>
      <c r="H13" s="121">
        <v>43</v>
      </c>
      <c r="I13" s="119">
        <v>45.1</v>
      </c>
      <c r="J13" s="119">
        <v>45.7</v>
      </c>
      <c r="K13" s="119">
        <v>46.9</v>
      </c>
      <c r="L13" s="144" t="s">
        <v>159</v>
      </c>
      <c r="M13" s="365" t="s">
        <v>55</v>
      </c>
      <c r="N13" s="366"/>
      <c r="O13" s="109">
        <v>455</v>
      </c>
      <c r="P13" s="146">
        <v>38.7</v>
      </c>
      <c r="Q13" s="82"/>
    </row>
    <row r="14" spans="1:17" ht="15.75" customHeight="1">
      <c r="A14" s="64"/>
      <c r="B14" s="386"/>
      <c r="C14" s="387"/>
      <c r="D14" s="108"/>
      <c r="E14" s="108"/>
      <c r="F14" s="108"/>
      <c r="G14" s="108"/>
      <c r="H14" s="121"/>
      <c r="I14" s="119"/>
      <c r="J14" s="119"/>
      <c r="K14" s="119"/>
      <c r="L14" s="144"/>
      <c r="M14" s="392"/>
      <c r="N14" s="393"/>
      <c r="O14" s="109"/>
      <c r="P14" s="148"/>
      <c r="Q14" s="37"/>
    </row>
    <row r="15" spans="1:17" ht="15.75" customHeight="1">
      <c r="A15" s="64" t="s">
        <v>160</v>
      </c>
      <c r="B15" s="386" t="s">
        <v>161</v>
      </c>
      <c r="C15" s="387"/>
      <c r="D15" s="108">
        <v>368</v>
      </c>
      <c r="E15" s="108">
        <v>383</v>
      </c>
      <c r="F15" s="108">
        <v>370</v>
      </c>
      <c r="G15" s="108">
        <v>358</v>
      </c>
      <c r="H15" s="121">
        <v>31.7</v>
      </c>
      <c r="I15" s="119">
        <v>32.9</v>
      </c>
      <c r="J15" s="119">
        <v>31.8</v>
      </c>
      <c r="K15" s="119">
        <v>30.7</v>
      </c>
      <c r="L15" s="144" t="s">
        <v>162</v>
      </c>
      <c r="M15" s="365" t="s">
        <v>57</v>
      </c>
      <c r="N15" s="366"/>
      <c r="O15" s="34">
        <v>212</v>
      </c>
      <c r="P15" s="146">
        <v>18</v>
      </c>
      <c r="Q15" s="82"/>
    </row>
    <row r="16" spans="1:17" ht="15.75" customHeight="1">
      <c r="A16" s="64">
        <v>88</v>
      </c>
      <c r="B16" s="386" t="s">
        <v>163</v>
      </c>
      <c r="C16" s="387"/>
      <c r="D16" s="108">
        <v>264</v>
      </c>
      <c r="E16" s="108">
        <v>266</v>
      </c>
      <c r="F16" s="108">
        <v>278</v>
      </c>
      <c r="G16" s="108">
        <v>302</v>
      </c>
      <c r="H16" s="121">
        <v>22.7</v>
      </c>
      <c r="I16" s="119">
        <v>22.9</v>
      </c>
      <c r="J16" s="119">
        <v>23.7</v>
      </c>
      <c r="K16" s="119">
        <v>25.9</v>
      </c>
      <c r="L16" s="144" t="s">
        <v>164</v>
      </c>
      <c r="M16" s="365" t="s">
        <v>56</v>
      </c>
      <c r="N16" s="366"/>
      <c r="O16" s="34">
        <v>188</v>
      </c>
      <c r="P16" s="146">
        <v>16</v>
      </c>
      <c r="Q16" s="82"/>
    </row>
    <row r="17" spans="1:17" ht="15.75" customHeight="1">
      <c r="A17" s="64" t="s">
        <v>165</v>
      </c>
      <c r="B17" s="363" t="s">
        <v>166</v>
      </c>
      <c r="C17" s="364"/>
      <c r="D17" s="108">
        <v>193</v>
      </c>
      <c r="E17" s="108">
        <v>178</v>
      </c>
      <c r="F17" s="108">
        <v>175</v>
      </c>
      <c r="G17" s="108">
        <v>180</v>
      </c>
      <c r="H17" s="121">
        <v>14.6</v>
      </c>
      <c r="I17" s="119">
        <v>15.3</v>
      </c>
      <c r="J17" s="119">
        <v>15.6</v>
      </c>
      <c r="K17" s="119">
        <v>15.4</v>
      </c>
      <c r="L17" s="144" t="s">
        <v>167</v>
      </c>
      <c r="M17" s="365" t="s">
        <v>59</v>
      </c>
      <c r="N17" s="366"/>
      <c r="O17" s="34">
        <v>152</v>
      </c>
      <c r="P17" s="146">
        <v>12.9</v>
      </c>
      <c r="Q17" s="82"/>
    </row>
    <row r="18" spans="1:17" ht="15.75" customHeight="1">
      <c r="A18" s="64" t="s">
        <v>168</v>
      </c>
      <c r="B18" s="386" t="s">
        <v>56</v>
      </c>
      <c r="C18" s="387"/>
      <c r="D18" s="108">
        <v>192</v>
      </c>
      <c r="E18" s="108">
        <v>191</v>
      </c>
      <c r="F18" s="108">
        <v>170</v>
      </c>
      <c r="G18" s="108">
        <v>179</v>
      </c>
      <c r="H18" s="121">
        <v>16.5</v>
      </c>
      <c r="I18" s="119">
        <v>16.4</v>
      </c>
      <c r="J18" s="119">
        <v>14.5</v>
      </c>
      <c r="K18" s="119">
        <v>15.3</v>
      </c>
      <c r="L18" s="144" t="s">
        <v>169</v>
      </c>
      <c r="M18" s="365" t="s">
        <v>61</v>
      </c>
      <c r="N18" s="366"/>
      <c r="O18" s="34">
        <v>143</v>
      </c>
      <c r="P18" s="146">
        <v>12.2</v>
      </c>
      <c r="Q18" s="82"/>
    </row>
    <row r="19" spans="1:17" ht="15.75" customHeight="1">
      <c r="A19" s="64">
        <v>73</v>
      </c>
      <c r="B19" s="386" t="s">
        <v>170</v>
      </c>
      <c r="C19" s="387"/>
      <c r="D19" s="108">
        <v>111</v>
      </c>
      <c r="E19" s="108">
        <v>127</v>
      </c>
      <c r="F19" s="108">
        <v>126</v>
      </c>
      <c r="G19" s="108">
        <v>145</v>
      </c>
      <c r="H19" s="121">
        <v>9.6</v>
      </c>
      <c r="I19" s="119">
        <v>10.9</v>
      </c>
      <c r="J19" s="119">
        <v>10.8</v>
      </c>
      <c r="K19" s="119">
        <v>12.4</v>
      </c>
      <c r="L19" s="144" t="s">
        <v>171</v>
      </c>
      <c r="M19" s="365" t="s">
        <v>60</v>
      </c>
      <c r="N19" s="366"/>
      <c r="O19" s="34">
        <v>138</v>
      </c>
      <c r="P19" s="146">
        <v>11.7</v>
      </c>
      <c r="Q19" s="82"/>
    </row>
    <row r="20" spans="1:17" ht="15.75" customHeight="1">
      <c r="A20" s="64"/>
      <c r="B20" s="386"/>
      <c r="C20" s="387"/>
      <c r="D20" s="108"/>
      <c r="E20" s="108"/>
      <c r="F20" s="108"/>
      <c r="G20" s="108"/>
      <c r="H20" s="121"/>
      <c r="I20" s="119"/>
      <c r="J20" s="119"/>
      <c r="K20" s="119"/>
      <c r="L20" s="144"/>
      <c r="M20" s="392"/>
      <c r="N20" s="393"/>
      <c r="P20" s="148"/>
      <c r="Q20" s="37"/>
    </row>
    <row r="21" spans="1:17" ht="15.75" customHeight="1">
      <c r="A21" s="64">
        <v>39</v>
      </c>
      <c r="B21" s="386" t="s">
        <v>59</v>
      </c>
      <c r="C21" s="387"/>
      <c r="D21" s="108">
        <v>97</v>
      </c>
      <c r="E21" s="108">
        <v>111</v>
      </c>
      <c r="F21" s="108">
        <v>120</v>
      </c>
      <c r="G21" s="108">
        <v>108</v>
      </c>
      <c r="H21" s="121">
        <v>8.4</v>
      </c>
      <c r="I21" s="119">
        <v>9.5</v>
      </c>
      <c r="J21" s="119">
        <v>10.3</v>
      </c>
      <c r="K21" s="119">
        <v>9.3</v>
      </c>
      <c r="L21" s="144" t="s">
        <v>172</v>
      </c>
      <c r="M21" s="365" t="s">
        <v>58</v>
      </c>
      <c r="N21" s="366"/>
      <c r="O21" s="34">
        <v>127</v>
      </c>
      <c r="P21" s="146">
        <v>10.8</v>
      </c>
      <c r="Q21" s="82"/>
    </row>
    <row r="22" spans="1:17" ht="15.75" customHeight="1">
      <c r="A22" s="64">
        <v>61</v>
      </c>
      <c r="B22" s="386" t="s">
        <v>173</v>
      </c>
      <c r="C22" s="387"/>
      <c r="D22" s="108">
        <v>80</v>
      </c>
      <c r="E22" s="108">
        <v>86</v>
      </c>
      <c r="F22" s="108">
        <v>113</v>
      </c>
      <c r="G22" s="108">
        <v>85</v>
      </c>
      <c r="H22" s="121">
        <v>6.9</v>
      </c>
      <c r="I22" s="119">
        <v>7.4</v>
      </c>
      <c r="J22" s="119">
        <v>9.7</v>
      </c>
      <c r="K22" s="119">
        <v>7.3</v>
      </c>
      <c r="L22" s="144" t="s">
        <v>174</v>
      </c>
      <c r="M22" s="365" t="s">
        <v>66</v>
      </c>
      <c r="N22" s="366"/>
      <c r="O22" s="34">
        <v>90</v>
      </c>
      <c r="P22" s="146">
        <v>7.7</v>
      </c>
      <c r="Q22" s="82"/>
    </row>
    <row r="23" spans="1:17" ht="15.75" customHeight="1">
      <c r="A23" s="64" t="s">
        <v>175</v>
      </c>
      <c r="B23" s="386" t="s">
        <v>66</v>
      </c>
      <c r="C23" s="387"/>
      <c r="D23" s="108">
        <v>86</v>
      </c>
      <c r="E23" s="108">
        <v>59</v>
      </c>
      <c r="F23" s="108">
        <v>72</v>
      </c>
      <c r="G23" s="108">
        <v>68</v>
      </c>
      <c r="H23" s="121">
        <v>7.4</v>
      </c>
      <c r="I23" s="119">
        <v>5.1</v>
      </c>
      <c r="J23" s="119">
        <v>6.2</v>
      </c>
      <c r="K23" s="119">
        <v>5.8</v>
      </c>
      <c r="L23" s="144" t="s">
        <v>217</v>
      </c>
      <c r="M23" s="365" t="s">
        <v>64</v>
      </c>
      <c r="N23" s="366"/>
      <c r="O23" s="34">
        <v>69</v>
      </c>
      <c r="P23" s="146">
        <v>5.9</v>
      </c>
      <c r="Q23" s="82"/>
    </row>
    <row r="24" spans="1:17" ht="15.75" customHeight="1">
      <c r="A24" s="64">
        <v>38</v>
      </c>
      <c r="B24" s="386" t="s">
        <v>176</v>
      </c>
      <c r="C24" s="387"/>
      <c r="D24" s="108">
        <v>9</v>
      </c>
      <c r="E24" s="108">
        <v>38</v>
      </c>
      <c r="F24" s="108">
        <v>53</v>
      </c>
      <c r="G24" s="108">
        <v>65</v>
      </c>
      <c r="H24" s="121">
        <v>0.8</v>
      </c>
      <c r="I24" s="119">
        <v>3.3</v>
      </c>
      <c r="J24" s="119">
        <v>4.6</v>
      </c>
      <c r="K24" s="119">
        <v>5.6</v>
      </c>
      <c r="L24" s="144" t="s">
        <v>218</v>
      </c>
      <c r="M24" s="365" t="s">
        <v>63</v>
      </c>
      <c r="N24" s="366"/>
      <c r="O24" s="34">
        <v>67</v>
      </c>
      <c r="P24" s="146">
        <v>5.7</v>
      </c>
      <c r="Q24" s="82"/>
    </row>
    <row r="25" spans="1:17" ht="15.75" customHeight="1">
      <c r="A25" s="64">
        <v>44</v>
      </c>
      <c r="B25" s="386" t="s">
        <v>177</v>
      </c>
      <c r="C25" s="387"/>
      <c r="D25" s="108">
        <v>60</v>
      </c>
      <c r="E25" s="108">
        <v>52</v>
      </c>
      <c r="F25" s="108">
        <v>63</v>
      </c>
      <c r="G25" s="108">
        <v>60</v>
      </c>
      <c r="H25" s="121">
        <v>5.2</v>
      </c>
      <c r="I25" s="119">
        <v>4.4</v>
      </c>
      <c r="J25" s="119">
        <v>5.4</v>
      </c>
      <c r="K25" s="119">
        <v>5.1</v>
      </c>
      <c r="L25" s="144" t="s">
        <v>219</v>
      </c>
      <c r="M25" s="365" t="s">
        <v>69</v>
      </c>
      <c r="N25" s="366"/>
      <c r="O25" s="34">
        <v>60</v>
      </c>
      <c r="P25" s="146">
        <v>5.1</v>
      </c>
      <c r="Q25" s="82"/>
    </row>
    <row r="26" spans="1:17" ht="15.75" customHeight="1">
      <c r="A26" s="64"/>
      <c r="B26" s="386"/>
      <c r="C26" s="387"/>
      <c r="D26" s="108"/>
      <c r="E26" s="108"/>
      <c r="F26" s="108"/>
      <c r="G26" s="108"/>
      <c r="H26" s="121"/>
      <c r="I26" s="119"/>
      <c r="J26" s="119"/>
      <c r="K26" s="119"/>
      <c r="L26" s="144"/>
      <c r="M26" s="392"/>
      <c r="N26" s="393"/>
      <c r="P26" s="148"/>
      <c r="Q26" s="37"/>
    </row>
    <row r="27" spans="1:17" ht="15.75" customHeight="1">
      <c r="A27" s="64">
        <v>13</v>
      </c>
      <c r="B27" s="386" t="s">
        <v>301</v>
      </c>
      <c r="C27" s="387"/>
      <c r="D27" s="108">
        <v>49</v>
      </c>
      <c r="E27" s="108">
        <v>53</v>
      </c>
      <c r="F27" s="108">
        <v>55</v>
      </c>
      <c r="G27" s="108">
        <v>58</v>
      </c>
      <c r="H27" s="121">
        <v>4.2</v>
      </c>
      <c r="I27" s="119">
        <v>4.6</v>
      </c>
      <c r="J27" s="119">
        <v>4.7</v>
      </c>
      <c r="K27" s="119">
        <v>5</v>
      </c>
      <c r="L27" s="144" t="s">
        <v>220</v>
      </c>
      <c r="M27" s="365" t="s">
        <v>65</v>
      </c>
      <c r="N27" s="366"/>
      <c r="O27" s="34">
        <v>55</v>
      </c>
      <c r="P27" s="146">
        <v>4.7</v>
      </c>
      <c r="Q27" s="82"/>
    </row>
    <row r="28" spans="1:17" ht="15.75" customHeight="1">
      <c r="A28" s="64">
        <v>68</v>
      </c>
      <c r="B28" s="386" t="s">
        <v>69</v>
      </c>
      <c r="C28" s="387"/>
      <c r="D28" s="108">
        <v>52</v>
      </c>
      <c r="E28" s="108">
        <v>51</v>
      </c>
      <c r="F28" s="108">
        <v>51</v>
      </c>
      <c r="G28" s="108">
        <v>44</v>
      </c>
      <c r="H28" s="121">
        <v>4.5</v>
      </c>
      <c r="I28" s="119">
        <v>4.4</v>
      </c>
      <c r="J28" s="119">
        <v>4.4</v>
      </c>
      <c r="K28" s="119">
        <v>3.4</v>
      </c>
      <c r="L28" s="144" t="s">
        <v>221</v>
      </c>
      <c r="M28" s="365" t="s">
        <v>62</v>
      </c>
      <c r="N28" s="366"/>
      <c r="O28" s="34">
        <v>49</v>
      </c>
      <c r="P28" s="146">
        <v>4.2</v>
      </c>
      <c r="Q28" s="82"/>
    </row>
    <row r="29" spans="1:17" ht="15.75" customHeight="1">
      <c r="A29" s="64">
        <v>71</v>
      </c>
      <c r="B29" s="386" t="s">
        <v>178</v>
      </c>
      <c r="C29" s="387"/>
      <c r="D29" s="108">
        <v>36</v>
      </c>
      <c r="E29" s="108">
        <v>35</v>
      </c>
      <c r="F29" s="108">
        <v>45</v>
      </c>
      <c r="G29" s="108">
        <v>43</v>
      </c>
      <c r="H29" s="121">
        <v>3.1</v>
      </c>
      <c r="I29" s="119">
        <v>3</v>
      </c>
      <c r="J29" s="119">
        <v>3.9</v>
      </c>
      <c r="K29" s="119">
        <v>3.7</v>
      </c>
      <c r="L29" s="144" t="s">
        <v>222</v>
      </c>
      <c r="M29" s="365" t="s">
        <v>71</v>
      </c>
      <c r="N29" s="366"/>
      <c r="O29" s="34">
        <v>45</v>
      </c>
      <c r="P29" s="146">
        <v>3.8</v>
      </c>
      <c r="Q29" s="82"/>
    </row>
    <row r="30" spans="1:17" ht="15.75" customHeight="1">
      <c r="A30" s="64">
        <v>69</v>
      </c>
      <c r="B30" s="386" t="s">
        <v>179</v>
      </c>
      <c r="C30" s="387"/>
      <c r="D30" s="108">
        <v>30</v>
      </c>
      <c r="E30" s="108">
        <v>34</v>
      </c>
      <c r="F30" s="108">
        <v>34</v>
      </c>
      <c r="G30" s="108">
        <v>40</v>
      </c>
      <c r="H30" s="121">
        <v>2.6</v>
      </c>
      <c r="I30" s="119">
        <v>2.9</v>
      </c>
      <c r="J30" s="119">
        <v>2.9</v>
      </c>
      <c r="K30" s="119">
        <v>3.4</v>
      </c>
      <c r="L30" s="144" t="s">
        <v>223</v>
      </c>
      <c r="M30" s="365" t="s">
        <v>68</v>
      </c>
      <c r="N30" s="366"/>
      <c r="O30" s="34">
        <v>44</v>
      </c>
      <c r="P30" s="146">
        <v>3.7</v>
      </c>
      <c r="Q30" s="82"/>
    </row>
    <row r="31" spans="1:17" ht="15.75" customHeight="1">
      <c r="A31" s="64">
        <v>42</v>
      </c>
      <c r="B31" s="386" t="s">
        <v>180</v>
      </c>
      <c r="C31" s="387"/>
      <c r="D31" s="108">
        <v>38</v>
      </c>
      <c r="E31" s="108">
        <v>31</v>
      </c>
      <c r="F31" s="108">
        <v>32</v>
      </c>
      <c r="G31" s="108">
        <v>39</v>
      </c>
      <c r="H31" s="121">
        <v>3.3</v>
      </c>
      <c r="I31" s="119">
        <v>2.7</v>
      </c>
      <c r="J31" s="119">
        <v>2.8</v>
      </c>
      <c r="K31" s="119">
        <v>3.3</v>
      </c>
      <c r="L31" s="144" t="s">
        <v>224</v>
      </c>
      <c r="M31" s="365" t="s">
        <v>73</v>
      </c>
      <c r="N31" s="366"/>
      <c r="O31" s="34">
        <v>40</v>
      </c>
      <c r="P31" s="146">
        <v>3.4</v>
      </c>
      <c r="Q31" s="82"/>
    </row>
    <row r="32" spans="1:18" ht="15.75" customHeight="1">
      <c r="A32" s="64"/>
      <c r="B32" s="386"/>
      <c r="C32" s="387"/>
      <c r="D32" s="108"/>
      <c r="E32" s="108"/>
      <c r="F32" s="108"/>
      <c r="G32" s="108"/>
      <c r="H32" s="121"/>
      <c r="I32" s="119"/>
      <c r="J32" s="119"/>
      <c r="K32" s="119"/>
      <c r="L32" s="144"/>
      <c r="M32" s="392"/>
      <c r="N32" s="393"/>
      <c r="P32" s="148"/>
      <c r="Q32" s="37"/>
      <c r="R32" s="18"/>
    </row>
    <row r="33" spans="1:17" ht="15.75" customHeight="1">
      <c r="A33" s="64">
        <v>74</v>
      </c>
      <c r="B33" s="386" t="s">
        <v>302</v>
      </c>
      <c r="C33" s="387"/>
      <c r="D33" s="108">
        <v>19</v>
      </c>
      <c r="E33" s="108">
        <v>28</v>
      </c>
      <c r="F33" s="108">
        <v>33</v>
      </c>
      <c r="G33" s="108">
        <v>36</v>
      </c>
      <c r="H33" s="121">
        <v>1.6</v>
      </c>
      <c r="I33" s="119">
        <v>2.4</v>
      </c>
      <c r="J33" s="119">
        <v>2.8</v>
      </c>
      <c r="K33" s="119">
        <v>3.1</v>
      </c>
      <c r="L33" s="144" t="s">
        <v>181</v>
      </c>
      <c r="M33" s="365" t="s">
        <v>72</v>
      </c>
      <c r="N33" s="366"/>
      <c r="O33" s="34">
        <v>39</v>
      </c>
      <c r="P33" s="146">
        <v>3.3</v>
      </c>
      <c r="Q33" s="82"/>
    </row>
    <row r="34" spans="1:17" ht="15.75" customHeight="1">
      <c r="A34" s="64" t="s">
        <v>182</v>
      </c>
      <c r="B34" s="386" t="s">
        <v>183</v>
      </c>
      <c r="C34" s="387"/>
      <c r="D34" s="108">
        <v>32</v>
      </c>
      <c r="E34" s="108">
        <v>24</v>
      </c>
      <c r="F34" s="108">
        <v>19</v>
      </c>
      <c r="G34" s="108">
        <v>29</v>
      </c>
      <c r="H34" s="121">
        <v>2.8</v>
      </c>
      <c r="I34" s="119">
        <v>2.1</v>
      </c>
      <c r="J34" s="119">
        <v>1.6</v>
      </c>
      <c r="K34" s="119">
        <v>2.5</v>
      </c>
      <c r="L34" s="144" t="s">
        <v>225</v>
      </c>
      <c r="M34" s="365" t="s">
        <v>67</v>
      </c>
      <c r="N34" s="366"/>
      <c r="O34" s="34">
        <v>37</v>
      </c>
      <c r="P34" s="146">
        <v>3.1</v>
      </c>
      <c r="Q34" s="82"/>
    </row>
    <row r="35" spans="1:17" ht="15.75" customHeight="1">
      <c r="A35" s="64" t="s">
        <v>184</v>
      </c>
      <c r="B35" s="386" t="s">
        <v>185</v>
      </c>
      <c r="C35" s="387"/>
      <c r="D35" s="108">
        <v>9</v>
      </c>
      <c r="E35" s="108">
        <v>12</v>
      </c>
      <c r="F35" s="108">
        <v>17</v>
      </c>
      <c r="G35" s="108">
        <v>28</v>
      </c>
      <c r="H35" s="121">
        <v>0.8</v>
      </c>
      <c r="I35" s="119">
        <v>1</v>
      </c>
      <c r="J35" s="119">
        <v>1.8</v>
      </c>
      <c r="K35" s="119">
        <v>2.4</v>
      </c>
      <c r="L35" s="144" t="s">
        <v>186</v>
      </c>
      <c r="M35" s="365" t="s">
        <v>70</v>
      </c>
      <c r="N35" s="366"/>
      <c r="O35" s="34">
        <v>31</v>
      </c>
      <c r="P35" s="146">
        <v>2.6</v>
      </c>
      <c r="Q35" s="82"/>
    </row>
    <row r="36" spans="1:17" ht="15.75" customHeight="1">
      <c r="A36" s="64">
        <v>26</v>
      </c>
      <c r="B36" s="386" t="s">
        <v>303</v>
      </c>
      <c r="C36" s="387"/>
      <c r="D36" s="108">
        <v>31</v>
      </c>
      <c r="E36" s="108">
        <v>36</v>
      </c>
      <c r="F36" s="108">
        <v>26</v>
      </c>
      <c r="G36" s="108">
        <v>28</v>
      </c>
      <c r="H36" s="121">
        <v>2.6</v>
      </c>
      <c r="I36" s="119">
        <v>3.1</v>
      </c>
      <c r="J36" s="119">
        <v>2.2</v>
      </c>
      <c r="K36" s="119">
        <v>2.4</v>
      </c>
      <c r="L36" s="144" t="s">
        <v>187</v>
      </c>
      <c r="M36" s="365" t="s">
        <v>74</v>
      </c>
      <c r="N36" s="366"/>
      <c r="O36" s="34">
        <v>28</v>
      </c>
      <c r="P36" s="146">
        <v>2.4</v>
      </c>
      <c r="Q36" s="82"/>
    </row>
    <row r="37" spans="1:17" ht="15.75" customHeight="1">
      <c r="A37" s="64">
        <v>81</v>
      </c>
      <c r="B37" s="386" t="s">
        <v>188</v>
      </c>
      <c r="C37" s="387"/>
      <c r="D37" s="108">
        <v>33</v>
      </c>
      <c r="E37" s="108">
        <v>28</v>
      </c>
      <c r="F37" s="108">
        <v>37</v>
      </c>
      <c r="G37" s="108">
        <v>28</v>
      </c>
      <c r="H37" s="121">
        <v>2.8</v>
      </c>
      <c r="I37" s="119">
        <v>2.4</v>
      </c>
      <c r="J37" s="119">
        <v>3.2</v>
      </c>
      <c r="K37" s="119">
        <v>2.4</v>
      </c>
      <c r="L37" s="144" t="s">
        <v>226</v>
      </c>
      <c r="M37" s="365" t="s">
        <v>76</v>
      </c>
      <c r="N37" s="366"/>
      <c r="O37" s="34">
        <v>24</v>
      </c>
      <c r="P37" s="146">
        <v>2</v>
      </c>
      <c r="Q37" s="82"/>
    </row>
    <row r="38" spans="1:17" ht="15.75" customHeight="1">
      <c r="A38" s="64"/>
      <c r="B38" s="386"/>
      <c r="C38" s="387"/>
      <c r="D38" s="108"/>
      <c r="E38" s="108"/>
      <c r="F38" s="108"/>
      <c r="G38" s="108"/>
      <c r="H38" s="121"/>
      <c r="I38" s="119"/>
      <c r="J38" s="119"/>
      <c r="K38" s="119"/>
      <c r="L38" s="144"/>
      <c r="M38" s="392"/>
      <c r="N38" s="393"/>
      <c r="P38" s="148"/>
      <c r="Q38" s="37"/>
    </row>
    <row r="39" spans="1:17" ht="15.75" customHeight="1">
      <c r="A39" s="64">
        <v>67</v>
      </c>
      <c r="B39" s="386" t="s">
        <v>189</v>
      </c>
      <c r="C39" s="387"/>
      <c r="D39" s="108">
        <v>26</v>
      </c>
      <c r="E39" s="108">
        <v>35</v>
      </c>
      <c r="F39" s="108">
        <v>36</v>
      </c>
      <c r="G39" s="108">
        <v>25</v>
      </c>
      <c r="H39" s="121">
        <v>2.2</v>
      </c>
      <c r="I39" s="119">
        <v>3</v>
      </c>
      <c r="J39" s="119">
        <v>3.1</v>
      </c>
      <c r="K39" s="119">
        <v>2.1</v>
      </c>
      <c r="L39" s="144" t="s">
        <v>227</v>
      </c>
      <c r="M39" s="365" t="s">
        <v>75</v>
      </c>
      <c r="N39" s="366"/>
      <c r="O39" s="34">
        <v>22</v>
      </c>
      <c r="P39" s="146">
        <v>1.9</v>
      </c>
      <c r="Q39" s="82"/>
    </row>
    <row r="40" spans="1:17" ht="15.75" customHeight="1">
      <c r="A40" s="64">
        <v>41</v>
      </c>
      <c r="B40" s="386" t="s">
        <v>76</v>
      </c>
      <c r="C40" s="387"/>
      <c r="D40" s="108">
        <v>14</v>
      </c>
      <c r="E40" s="108">
        <v>23</v>
      </c>
      <c r="F40" s="108">
        <v>18</v>
      </c>
      <c r="G40" s="108">
        <v>24</v>
      </c>
      <c r="H40" s="121">
        <v>1.2</v>
      </c>
      <c r="I40" s="119">
        <v>2</v>
      </c>
      <c r="J40" s="119">
        <v>1.6</v>
      </c>
      <c r="K40" s="119">
        <v>2.1</v>
      </c>
      <c r="L40" s="144" t="s">
        <v>228</v>
      </c>
      <c r="M40" s="365" t="s">
        <v>78</v>
      </c>
      <c r="N40" s="366"/>
      <c r="O40" s="34">
        <v>18</v>
      </c>
      <c r="P40" s="146">
        <v>1.5</v>
      </c>
      <c r="Q40" s="82"/>
    </row>
    <row r="41" spans="1:17" ht="15.75" customHeight="1">
      <c r="A41" s="64" t="s">
        <v>190</v>
      </c>
      <c r="B41" s="386" t="s">
        <v>191</v>
      </c>
      <c r="C41" s="387"/>
      <c r="D41" s="108">
        <v>26</v>
      </c>
      <c r="E41" s="108">
        <v>25</v>
      </c>
      <c r="F41" s="108">
        <v>17</v>
      </c>
      <c r="G41" s="108">
        <v>22</v>
      </c>
      <c r="H41" s="121">
        <v>2.2</v>
      </c>
      <c r="I41" s="119">
        <v>2.1</v>
      </c>
      <c r="J41" s="119">
        <v>1.5</v>
      </c>
      <c r="K41" s="119">
        <v>1.9</v>
      </c>
      <c r="L41" s="144" t="s">
        <v>229</v>
      </c>
      <c r="M41" s="365" t="s">
        <v>83</v>
      </c>
      <c r="N41" s="366"/>
      <c r="O41" s="34">
        <v>18</v>
      </c>
      <c r="P41" s="146">
        <v>1.5</v>
      </c>
      <c r="Q41" s="82"/>
    </row>
    <row r="42" spans="1:17" ht="15.75" customHeight="1">
      <c r="A42" s="64" t="s">
        <v>192</v>
      </c>
      <c r="B42" s="386" t="s">
        <v>193</v>
      </c>
      <c r="C42" s="387"/>
      <c r="D42" s="108">
        <v>13</v>
      </c>
      <c r="E42" s="108">
        <v>15</v>
      </c>
      <c r="F42" s="108">
        <v>18</v>
      </c>
      <c r="G42" s="108">
        <v>20</v>
      </c>
      <c r="H42" s="121">
        <v>1.1</v>
      </c>
      <c r="I42" s="119">
        <v>1.3</v>
      </c>
      <c r="J42" s="119">
        <v>1.6</v>
      </c>
      <c r="K42" s="119">
        <v>1.7</v>
      </c>
      <c r="L42" s="144" t="s">
        <v>230</v>
      </c>
      <c r="M42" s="365" t="s">
        <v>77</v>
      </c>
      <c r="N42" s="366"/>
      <c r="O42" s="34">
        <v>14</v>
      </c>
      <c r="P42" s="146">
        <v>1.2</v>
      </c>
      <c r="Q42" s="82"/>
    </row>
    <row r="43" spans="1:17" ht="15.75" customHeight="1">
      <c r="A43" s="64">
        <v>82</v>
      </c>
      <c r="B43" s="390" t="s">
        <v>304</v>
      </c>
      <c r="C43" s="391"/>
      <c r="D43" s="108">
        <v>18</v>
      </c>
      <c r="E43" s="108">
        <v>16</v>
      </c>
      <c r="F43" s="108">
        <v>12</v>
      </c>
      <c r="G43" s="108">
        <v>11</v>
      </c>
      <c r="H43" s="121">
        <v>1.5</v>
      </c>
      <c r="I43" s="119">
        <v>1.4</v>
      </c>
      <c r="J43" s="119">
        <v>1</v>
      </c>
      <c r="K43" s="119">
        <v>0.9</v>
      </c>
      <c r="L43" s="144" t="s">
        <v>194</v>
      </c>
      <c r="M43" s="365" t="s">
        <v>82</v>
      </c>
      <c r="N43" s="366"/>
      <c r="O43" s="34">
        <v>12</v>
      </c>
      <c r="P43" s="146">
        <v>1</v>
      </c>
      <c r="Q43" s="82"/>
    </row>
    <row r="44" spans="1:17" ht="15.75" customHeight="1">
      <c r="A44" s="64"/>
      <c r="B44" s="390"/>
      <c r="C44" s="391"/>
      <c r="D44" s="108"/>
      <c r="E44" s="108"/>
      <c r="F44" s="108"/>
      <c r="G44" s="108"/>
      <c r="H44" s="121"/>
      <c r="I44" s="119"/>
      <c r="J44" s="119"/>
      <c r="K44" s="119"/>
      <c r="L44" s="144"/>
      <c r="M44" s="392"/>
      <c r="N44" s="393"/>
      <c r="P44" s="148"/>
      <c r="Q44" s="37"/>
    </row>
    <row r="45" spans="1:17" ht="15.75" customHeight="1">
      <c r="A45" s="64" t="s">
        <v>195</v>
      </c>
      <c r="B45" s="386" t="s">
        <v>196</v>
      </c>
      <c r="C45" s="387"/>
      <c r="D45" s="108">
        <v>3</v>
      </c>
      <c r="E45" s="108">
        <v>8</v>
      </c>
      <c r="F45" s="108">
        <v>4</v>
      </c>
      <c r="G45" s="108">
        <v>11</v>
      </c>
      <c r="H45" s="121">
        <v>0.3</v>
      </c>
      <c r="I45" s="119">
        <v>0.7</v>
      </c>
      <c r="J45" s="119">
        <v>0.3</v>
      </c>
      <c r="K45" s="119">
        <v>0.9</v>
      </c>
      <c r="L45" s="144" t="s">
        <v>197</v>
      </c>
      <c r="M45" s="365" t="s">
        <v>81</v>
      </c>
      <c r="N45" s="366"/>
      <c r="O45" s="34">
        <v>12</v>
      </c>
      <c r="P45" s="146">
        <v>1</v>
      </c>
      <c r="Q45" s="82"/>
    </row>
    <row r="46" spans="1:17" ht="15.75" customHeight="1">
      <c r="A46" s="64">
        <v>40</v>
      </c>
      <c r="B46" s="386" t="s">
        <v>198</v>
      </c>
      <c r="C46" s="387"/>
      <c r="D46" s="108">
        <v>1</v>
      </c>
      <c r="E46" s="108">
        <v>3</v>
      </c>
      <c r="F46" s="108">
        <v>5</v>
      </c>
      <c r="G46" s="108">
        <v>7</v>
      </c>
      <c r="H46" s="121">
        <v>0.1</v>
      </c>
      <c r="I46" s="119">
        <v>0.2</v>
      </c>
      <c r="J46" s="119">
        <v>0.4</v>
      </c>
      <c r="K46" s="119">
        <v>0.6</v>
      </c>
      <c r="L46" s="144" t="s">
        <v>231</v>
      </c>
      <c r="M46" s="365" t="s">
        <v>80</v>
      </c>
      <c r="N46" s="366"/>
      <c r="O46" s="34">
        <v>7</v>
      </c>
      <c r="P46" s="146">
        <v>0.6</v>
      </c>
      <c r="Q46" s="82"/>
    </row>
    <row r="47" spans="1:17" ht="15.75" customHeight="1">
      <c r="A47" s="64" t="s">
        <v>199</v>
      </c>
      <c r="B47" s="386" t="s">
        <v>200</v>
      </c>
      <c r="C47" s="387"/>
      <c r="D47" s="108">
        <v>7</v>
      </c>
      <c r="E47" s="108">
        <v>5</v>
      </c>
      <c r="F47" s="108">
        <v>3</v>
      </c>
      <c r="G47" s="108">
        <v>5</v>
      </c>
      <c r="H47" s="121">
        <v>0.6</v>
      </c>
      <c r="I47" s="119">
        <v>0.4</v>
      </c>
      <c r="J47" s="119">
        <v>0.3</v>
      </c>
      <c r="K47" s="119">
        <v>0.4</v>
      </c>
      <c r="L47" s="144" t="s">
        <v>232</v>
      </c>
      <c r="M47" s="365" t="s">
        <v>79</v>
      </c>
      <c r="N47" s="366"/>
      <c r="O47" s="34">
        <v>6</v>
      </c>
      <c r="P47" s="146">
        <v>0.5</v>
      </c>
      <c r="Q47" s="82"/>
    </row>
    <row r="48" spans="1:17" ht="15.75" customHeight="1">
      <c r="A48" s="64">
        <v>43</v>
      </c>
      <c r="B48" s="386" t="s">
        <v>201</v>
      </c>
      <c r="C48" s="387"/>
      <c r="D48" s="108">
        <v>2</v>
      </c>
      <c r="E48" s="108">
        <v>2</v>
      </c>
      <c r="F48" s="108">
        <v>3</v>
      </c>
      <c r="G48" s="108">
        <v>2</v>
      </c>
      <c r="H48" s="121">
        <v>0.2</v>
      </c>
      <c r="I48" s="119">
        <v>0.2</v>
      </c>
      <c r="J48" s="119">
        <v>0.3</v>
      </c>
      <c r="K48" s="119">
        <v>0.2</v>
      </c>
      <c r="L48" s="144" t="s">
        <v>233</v>
      </c>
      <c r="M48" s="365" t="s">
        <v>85</v>
      </c>
      <c r="N48" s="366"/>
      <c r="O48" s="34">
        <v>6</v>
      </c>
      <c r="P48" s="146">
        <v>0.5</v>
      </c>
      <c r="Q48" s="82"/>
    </row>
    <row r="49" spans="1:18" ht="15.75" customHeight="1">
      <c r="A49" s="64">
        <v>16</v>
      </c>
      <c r="B49" s="386" t="s">
        <v>202</v>
      </c>
      <c r="C49" s="387"/>
      <c r="D49" s="108" t="s">
        <v>275</v>
      </c>
      <c r="E49" s="108" t="s">
        <v>275</v>
      </c>
      <c r="F49" s="108">
        <v>1</v>
      </c>
      <c r="G49" s="108">
        <v>1</v>
      </c>
      <c r="H49" s="119" t="s">
        <v>252</v>
      </c>
      <c r="I49" s="119" t="s">
        <v>252</v>
      </c>
      <c r="J49" s="119">
        <v>0.1</v>
      </c>
      <c r="K49" s="119">
        <v>0.1</v>
      </c>
      <c r="L49" s="144" t="s">
        <v>234</v>
      </c>
      <c r="M49" s="365" t="s">
        <v>84</v>
      </c>
      <c r="N49" s="366"/>
      <c r="O49" s="34">
        <v>3</v>
      </c>
      <c r="P49" s="146">
        <v>0.3</v>
      </c>
      <c r="Q49" s="82"/>
      <c r="R49" s="18"/>
    </row>
    <row r="50" spans="1:17" ht="15.75" customHeight="1">
      <c r="A50" s="64"/>
      <c r="B50" s="386"/>
      <c r="C50" s="387"/>
      <c r="D50" s="108"/>
      <c r="E50" s="108"/>
      <c r="F50" s="108"/>
      <c r="G50" s="108"/>
      <c r="H50" s="121"/>
      <c r="I50" s="119"/>
      <c r="J50" s="119"/>
      <c r="K50" s="119"/>
      <c r="L50" s="144"/>
      <c r="M50" s="392"/>
      <c r="N50" s="393"/>
      <c r="P50" s="148"/>
      <c r="Q50" s="37"/>
    </row>
    <row r="51" spans="1:17" ht="15.75" customHeight="1">
      <c r="A51" s="64">
        <v>70</v>
      </c>
      <c r="B51" s="386" t="s">
        <v>203</v>
      </c>
      <c r="C51" s="387"/>
      <c r="D51" s="108" t="s">
        <v>275</v>
      </c>
      <c r="E51" s="108">
        <v>2</v>
      </c>
      <c r="F51" s="119" t="s">
        <v>252</v>
      </c>
      <c r="G51" s="108">
        <v>1</v>
      </c>
      <c r="H51" s="119" t="s">
        <v>252</v>
      </c>
      <c r="I51" s="119">
        <v>0.2</v>
      </c>
      <c r="J51" s="119" t="s">
        <v>252</v>
      </c>
      <c r="K51" s="119">
        <v>0.1</v>
      </c>
      <c r="L51" s="144" t="s">
        <v>235</v>
      </c>
      <c r="M51" s="365" t="s">
        <v>86</v>
      </c>
      <c r="N51" s="366"/>
      <c r="O51" s="34">
        <v>2</v>
      </c>
      <c r="P51" s="146">
        <v>0.2</v>
      </c>
      <c r="Q51" s="82"/>
    </row>
    <row r="52" spans="1:17" ht="15.75" customHeight="1">
      <c r="A52" s="64">
        <v>78</v>
      </c>
      <c r="B52" s="386" t="s">
        <v>204</v>
      </c>
      <c r="C52" s="387"/>
      <c r="D52" s="108">
        <v>1</v>
      </c>
      <c r="E52" s="108">
        <v>3</v>
      </c>
      <c r="F52" s="108">
        <v>5</v>
      </c>
      <c r="G52" s="108">
        <v>1</v>
      </c>
      <c r="H52" s="121">
        <v>0.1</v>
      </c>
      <c r="I52" s="119">
        <v>0.3</v>
      </c>
      <c r="J52" s="119">
        <v>0.4</v>
      </c>
      <c r="K52" s="119">
        <v>0.1</v>
      </c>
      <c r="L52" s="144" t="s">
        <v>236</v>
      </c>
      <c r="M52" s="365" t="s">
        <v>90</v>
      </c>
      <c r="N52" s="366"/>
      <c r="O52" s="35">
        <v>1</v>
      </c>
      <c r="P52" s="146">
        <v>0.1</v>
      </c>
      <c r="Q52" s="82"/>
    </row>
    <row r="53" spans="1:17" ht="15.75" customHeight="1">
      <c r="A53" s="64">
        <v>79</v>
      </c>
      <c r="B53" s="386" t="s">
        <v>205</v>
      </c>
      <c r="C53" s="387"/>
      <c r="D53" s="108" t="s">
        <v>275</v>
      </c>
      <c r="E53" s="108">
        <v>1</v>
      </c>
      <c r="F53" s="119" t="s">
        <v>252</v>
      </c>
      <c r="G53" s="108">
        <v>1</v>
      </c>
      <c r="H53" s="119" t="s">
        <v>252</v>
      </c>
      <c r="I53" s="119">
        <v>0.1</v>
      </c>
      <c r="J53" s="119" t="s">
        <v>252</v>
      </c>
      <c r="K53" s="119">
        <v>0.1</v>
      </c>
      <c r="L53" s="144" t="s">
        <v>237</v>
      </c>
      <c r="M53" s="365" t="s">
        <v>88</v>
      </c>
      <c r="N53" s="366"/>
      <c r="O53" s="35" t="s">
        <v>298</v>
      </c>
      <c r="P53" s="146" t="s">
        <v>275</v>
      </c>
      <c r="Q53" s="82"/>
    </row>
    <row r="54" spans="1:17" ht="15.75" customHeight="1">
      <c r="A54" s="64">
        <v>12</v>
      </c>
      <c r="B54" s="386" t="s">
        <v>206</v>
      </c>
      <c r="C54" s="387"/>
      <c r="D54" s="108" t="s">
        <v>275</v>
      </c>
      <c r="E54" s="108" t="s">
        <v>275</v>
      </c>
      <c r="F54" s="119" t="s">
        <v>252</v>
      </c>
      <c r="G54" s="119" t="s">
        <v>252</v>
      </c>
      <c r="H54" s="119" t="s">
        <v>252</v>
      </c>
      <c r="I54" s="119" t="s">
        <v>252</v>
      </c>
      <c r="J54" s="119" t="s">
        <v>252</v>
      </c>
      <c r="K54" s="119" t="s">
        <v>252</v>
      </c>
      <c r="L54" s="144" t="s">
        <v>238</v>
      </c>
      <c r="M54" s="365" t="s">
        <v>89</v>
      </c>
      <c r="N54" s="366"/>
      <c r="O54" s="35" t="s">
        <v>298</v>
      </c>
      <c r="P54" s="146" t="s">
        <v>275</v>
      </c>
      <c r="Q54" s="82"/>
    </row>
    <row r="55" spans="1:17" ht="15.75" customHeight="1">
      <c r="A55" s="64">
        <v>22</v>
      </c>
      <c r="B55" s="386" t="s">
        <v>207</v>
      </c>
      <c r="C55" s="387"/>
      <c r="D55" s="108" t="s">
        <v>275</v>
      </c>
      <c r="E55" s="108" t="s">
        <v>275</v>
      </c>
      <c r="F55" s="108">
        <v>1</v>
      </c>
      <c r="G55" s="119" t="s">
        <v>252</v>
      </c>
      <c r="H55" s="119" t="s">
        <v>252</v>
      </c>
      <c r="I55" s="119" t="s">
        <v>252</v>
      </c>
      <c r="J55" s="119">
        <v>0.1</v>
      </c>
      <c r="K55" s="119" t="s">
        <v>252</v>
      </c>
      <c r="L55" s="144" t="s">
        <v>239</v>
      </c>
      <c r="M55" s="365" t="s">
        <v>87</v>
      </c>
      <c r="N55" s="366"/>
      <c r="O55" s="35" t="s">
        <v>298</v>
      </c>
      <c r="P55" s="146" t="s">
        <v>275</v>
      </c>
      <c r="Q55" s="82"/>
    </row>
    <row r="56" spans="1:17" ht="15.75" customHeight="1">
      <c r="A56" s="64"/>
      <c r="B56" s="386"/>
      <c r="C56" s="387"/>
      <c r="D56" s="108"/>
      <c r="E56" s="108"/>
      <c r="F56" s="108"/>
      <c r="G56" s="108"/>
      <c r="H56" s="121"/>
      <c r="I56" s="119"/>
      <c r="J56" s="119"/>
      <c r="K56" s="119"/>
      <c r="L56" s="144"/>
      <c r="M56" s="392"/>
      <c r="N56" s="393"/>
      <c r="O56" s="35"/>
      <c r="P56" s="149"/>
      <c r="Q56" s="37"/>
    </row>
    <row r="57" spans="1:17" ht="15.75" customHeight="1">
      <c r="A57" s="64">
        <v>23</v>
      </c>
      <c r="B57" s="386" t="s">
        <v>208</v>
      </c>
      <c r="C57" s="387"/>
      <c r="D57" s="108" t="s">
        <v>252</v>
      </c>
      <c r="E57" s="108">
        <v>1</v>
      </c>
      <c r="F57" s="108">
        <v>1</v>
      </c>
      <c r="G57" s="119" t="s">
        <v>252</v>
      </c>
      <c r="H57" s="121" t="s">
        <v>252</v>
      </c>
      <c r="I57" s="119">
        <v>0.1</v>
      </c>
      <c r="J57" s="119">
        <v>0.1</v>
      </c>
      <c r="K57" s="119" t="s">
        <v>252</v>
      </c>
      <c r="L57" s="144"/>
      <c r="M57" s="392"/>
      <c r="N57" s="393"/>
      <c r="P57" s="150"/>
      <c r="Q57" s="37"/>
    </row>
    <row r="58" spans="1:17" ht="15.75" customHeight="1">
      <c r="A58" s="64">
        <v>64</v>
      </c>
      <c r="B58" s="386" t="s">
        <v>209</v>
      </c>
      <c r="C58" s="387"/>
      <c r="D58" s="108">
        <v>2</v>
      </c>
      <c r="E58" s="108">
        <v>1</v>
      </c>
      <c r="F58" s="108">
        <v>8</v>
      </c>
      <c r="G58" s="119" t="s">
        <v>252</v>
      </c>
      <c r="H58" s="121">
        <v>0.2</v>
      </c>
      <c r="I58" s="119">
        <v>0.1</v>
      </c>
      <c r="J58" s="119">
        <v>0.7</v>
      </c>
      <c r="K58" s="119" t="s">
        <v>252</v>
      </c>
      <c r="L58" s="144"/>
      <c r="M58" s="392"/>
      <c r="N58" s="393"/>
      <c r="P58" s="151"/>
      <c r="Q58" s="37"/>
    </row>
    <row r="59" spans="1:17" ht="15.75" customHeight="1">
      <c r="A59" s="64"/>
      <c r="B59" s="386"/>
      <c r="C59" s="387"/>
      <c r="D59" s="108"/>
      <c r="E59" s="108"/>
      <c r="F59" s="108"/>
      <c r="G59" s="108"/>
      <c r="H59" s="121"/>
      <c r="I59" s="119"/>
      <c r="J59" s="119"/>
      <c r="K59" s="119"/>
      <c r="L59" s="144"/>
      <c r="M59" s="392"/>
      <c r="N59" s="393"/>
      <c r="P59" s="146"/>
      <c r="Q59" s="82"/>
    </row>
    <row r="60" spans="1:17" ht="15.75" customHeight="1">
      <c r="A60" s="64" t="s">
        <v>299</v>
      </c>
      <c r="B60" s="194" t="s">
        <v>305</v>
      </c>
      <c r="C60" s="173" t="s">
        <v>306</v>
      </c>
      <c r="D60" s="108">
        <v>30</v>
      </c>
      <c r="E60" s="108">
        <v>22</v>
      </c>
      <c r="F60" s="108">
        <v>16</v>
      </c>
      <c r="G60" s="108">
        <v>27</v>
      </c>
      <c r="H60" s="121">
        <v>2.6</v>
      </c>
      <c r="I60" s="119">
        <v>1.9</v>
      </c>
      <c r="J60" s="119">
        <v>1.4</v>
      </c>
      <c r="K60" s="119">
        <v>2.3</v>
      </c>
      <c r="L60" s="144" t="s">
        <v>210</v>
      </c>
      <c r="M60" s="195" t="s">
        <v>311</v>
      </c>
      <c r="N60" s="174" t="s">
        <v>312</v>
      </c>
      <c r="O60" s="34">
        <v>27</v>
      </c>
      <c r="P60" s="146">
        <v>3</v>
      </c>
      <c r="Q60" s="82"/>
    </row>
    <row r="61" spans="1:17" ht="15.75" customHeight="1">
      <c r="A61" s="64">
        <v>29</v>
      </c>
      <c r="B61" s="194" t="s">
        <v>305</v>
      </c>
      <c r="C61" s="173" t="s">
        <v>307</v>
      </c>
      <c r="D61" s="108">
        <v>517</v>
      </c>
      <c r="E61" s="108">
        <v>481</v>
      </c>
      <c r="F61" s="108">
        <v>497</v>
      </c>
      <c r="G61" s="108">
        <v>517</v>
      </c>
      <c r="H61" s="121">
        <v>44.5</v>
      </c>
      <c r="I61" s="119">
        <v>41.3</v>
      </c>
      <c r="J61" s="119">
        <v>42.7</v>
      </c>
      <c r="K61" s="119">
        <v>44.3</v>
      </c>
      <c r="L61" s="144" t="s">
        <v>211</v>
      </c>
      <c r="M61" s="195" t="s">
        <v>311</v>
      </c>
      <c r="N61" s="174" t="s">
        <v>313</v>
      </c>
      <c r="O61" s="34">
        <v>506</v>
      </c>
      <c r="P61" s="146">
        <v>43.1</v>
      </c>
      <c r="Q61" s="82"/>
    </row>
    <row r="62" spans="1:17" ht="15.75" customHeight="1">
      <c r="A62" s="64">
        <v>33</v>
      </c>
      <c r="B62" s="194" t="s">
        <v>305</v>
      </c>
      <c r="C62" s="173" t="s">
        <v>308</v>
      </c>
      <c r="D62" s="108">
        <v>437</v>
      </c>
      <c r="E62" s="108">
        <v>413</v>
      </c>
      <c r="F62" s="108">
        <v>466</v>
      </c>
      <c r="G62" s="108">
        <v>445</v>
      </c>
      <c r="H62" s="121">
        <v>37.6</v>
      </c>
      <c r="I62" s="119">
        <v>35.5</v>
      </c>
      <c r="J62" s="119">
        <v>40</v>
      </c>
      <c r="K62" s="119">
        <v>38.1</v>
      </c>
      <c r="L62" s="144" t="s">
        <v>212</v>
      </c>
      <c r="M62" s="195" t="s">
        <v>311</v>
      </c>
      <c r="N62" s="174" t="s">
        <v>314</v>
      </c>
      <c r="O62" s="34">
        <v>456</v>
      </c>
      <c r="P62" s="146">
        <v>38.8</v>
      </c>
      <c r="Q62" s="82"/>
    </row>
    <row r="63" spans="1:17" ht="15.75" customHeight="1">
      <c r="A63" s="64">
        <v>63</v>
      </c>
      <c r="B63" s="194" t="s">
        <v>305</v>
      </c>
      <c r="C63" s="173" t="s">
        <v>309</v>
      </c>
      <c r="D63" s="108">
        <v>812</v>
      </c>
      <c r="E63" s="108">
        <v>861</v>
      </c>
      <c r="F63" s="108">
        <v>932</v>
      </c>
      <c r="G63" s="108">
        <v>942</v>
      </c>
      <c r="H63" s="121">
        <v>69.9</v>
      </c>
      <c r="I63" s="119">
        <v>74</v>
      </c>
      <c r="J63" s="119">
        <v>80</v>
      </c>
      <c r="K63" s="119">
        <v>80.7</v>
      </c>
      <c r="L63" s="144" t="s">
        <v>213</v>
      </c>
      <c r="M63" s="195" t="s">
        <v>311</v>
      </c>
      <c r="N63" s="174" t="s">
        <v>315</v>
      </c>
      <c r="O63" s="34">
        <v>893</v>
      </c>
      <c r="P63" s="146">
        <v>76</v>
      </c>
      <c r="Q63" s="82"/>
    </row>
    <row r="64" spans="1:17" ht="15" customHeight="1">
      <c r="A64" s="117" t="s">
        <v>214</v>
      </c>
      <c r="B64" s="171" t="s">
        <v>305</v>
      </c>
      <c r="C64" s="193" t="s">
        <v>310</v>
      </c>
      <c r="D64" s="118">
        <v>160</v>
      </c>
      <c r="E64" s="118">
        <v>154</v>
      </c>
      <c r="F64" s="118">
        <v>162</v>
      </c>
      <c r="G64" s="118">
        <v>139</v>
      </c>
      <c r="H64" s="122">
        <v>13.8</v>
      </c>
      <c r="I64" s="120">
        <v>13.2</v>
      </c>
      <c r="J64" s="120">
        <v>13.9</v>
      </c>
      <c r="K64" s="120">
        <v>11.9</v>
      </c>
      <c r="L64" s="145" t="s">
        <v>215</v>
      </c>
      <c r="M64" s="196" t="s">
        <v>311</v>
      </c>
      <c r="N64" s="197" t="s">
        <v>316</v>
      </c>
      <c r="O64" s="91">
        <v>157</v>
      </c>
      <c r="P64" s="152">
        <v>13.4</v>
      </c>
      <c r="Q64" s="37"/>
    </row>
    <row r="65" spans="1:17" ht="15" customHeight="1">
      <c r="A65" s="191" t="s">
        <v>300</v>
      </c>
      <c r="B65" s="191"/>
      <c r="L65" s="35"/>
      <c r="M65" s="35"/>
      <c r="P65" s="37"/>
      <c r="Q65" s="37"/>
    </row>
    <row r="66" spans="1:17" ht="14.25">
      <c r="A66" s="64" t="s">
        <v>216</v>
      </c>
      <c r="B66" s="64"/>
      <c r="P66" s="37"/>
      <c r="Q66" s="37"/>
    </row>
    <row r="67" spans="1:17" ht="14.25">
      <c r="A67" s="64"/>
      <c r="B67" s="64"/>
      <c r="Q67" s="37"/>
    </row>
    <row r="68" spans="1:2" ht="14.25">
      <c r="A68" s="64"/>
      <c r="B68" s="64"/>
    </row>
  </sheetData>
  <sheetProtection/>
  <mergeCells count="120">
    <mergeCell ref="M55:N55"/>
    <mergeCell ref="M54:N54"/>
    <mergeCell ref="M59:N59"/>
    <mergeCell ref="M58:N58"/>
    <mergeCell ref="M57:N57"/>
    <mergeCell ref="M56:N56"/>
    <mergeCell ref="M40:N40"/>
    <mergeCell ref="M39:N39"/>
    <mergeCell ref="M38:N38"/>
    <mergeCell ref="M37:N37"/>
    <mergeCell ref="M44:N44"/>
    <mergeCell ref="M43:N43"/>
    <mergeCell ref="M42:N42"/>
    <mergeCell ref="M41:N41"/>
    <mergeCell ref="M36:N36"/>
    <mergeCell ref="M53:N53"/>
    <mergeCell ref="M52:N52"/>
    <mergeCell ref="M51:N51"/>
    <mergeCell ref="M50:N50"/>
    <mergeCell ref="M49:N49"/>
    <mergeCell ref="M48:N48"/>
    <mergeCell ref="M47:N47"/>
    <mergeCell ref="M46:N46"/>
    <mergeCell ref="M45:N45"/>
    <mergeCell ref="M32:N32"/>
    <mergeCell ref="M33:N33"/>
    <mergeCell ref="M34:N34"/>
    <mergeCell ref="M35:N35"/>
    <mergeCell ref="M9:N9"/>
    <mergeCell ref="M8:N8"/>
    <mergeCell ref="M7:N7"/>
    <mergeCell ref="M26:N26"/>
    <mergeCell ref="M25:N25"/>
    <mergeCell ref="M24:N24"/>
    <mergeCell ref="M23:N23"/>
    <mergeCell ref="M22:N22"/>
    <mergeCell ref="M21:N21"/>
    <mergeCell ref="M20:N20"/>
    <mergeCell ref="B52:C52"/>
    <mergeCell ref="B51:C51"/>
    <mergeCell ref="B50:C50"/>
    <mergeCell ref="M4:N6"/>
    <mergeCell ref="M18:N18"/>
    <mergeCell ref="M17:N17"/>
    <mergeCell ref="M16:N16"/>
    <mergeCell ref="M15:N15"/>
    <mergeCell ref="M14:N14"/>
    <mergeCell ref="M13:N13"/>
    <mergeCell ref="B49:C49"/>
    <mergeCell ref="B48:C48"/>
    <mergeCell ref="B47:C47"/>
    <mergeCell ref="B59:C59"/>
    <mergeCell ref="B58:C58"/>
    <mergeCell ref="B57:C57"/>
    <mergeCell ref="B56:C56"/>
    <mergeCell ref="B55:C55"/>
    <mergeCell ref="B54:C54"/>
    <mergeCell ref="B53:C53"/>
    <mergeCell ref="B38:C38"/>
    <mergeCell ref="B37:C37"/>
    <mergeCell ref="M12:N12"/>
    <mergeCell ref="M11:N11"/>
    <mergeCell ref="M19:N19"/>
    <mergeCell ref="M27:N27"/>
    <mergeCell ref="M28:N28"/>
    <mergeCell ref="M29:N29"/>
    <mergeCell ref="M30:N30"/>
    <mergeCell ref="M31:N31"/>
    <mergeCell ref="B24:C24"/>
    <mergeCell ref="B23:C23"/>
    <mergeCell ref="B22:C22"/>
    <mergeCell ref="B46:C46"/>
    <mergeCell ref="B45:C45"/>
    <mergeCell ref="B43:C44"/>
    <mergeCell ref="B42:C42"/>
    <mergeCell ref="B41:C41"/>
    <mergeCell ref="B40:C40"/>
    <mergeCell ref="B39:C39"/>
    <mergeCell ref="B28:C28"/>
    <mergeCell ref="B27:C27"/>
    <mergeCell ref="B26:C26"/>
    <mergeCell ref="B25:C25"/>
    <mergeCell ref="B8:C8"/>
    <mergeCell ref="B7:C7"/>
    <mergeCell ref="B21:C21"/>
    <mergeCell ref="B20:C20"/>
    <mergeCell ref="B19:C19"/>
    <mergeCell ref="B18:C18"/>
    <mergeCell ref="B36:C36"/>
    <mergeCell ref="B35:C35"/>
    <mergeCell ref="B34:C34"/>
    <mergeCell ref="B33:C33"/>
    <mergeCell ref="B32:C32"/>
    <mergeCell ref="B31:C31"/>
    <mergeCell ref="B30:C30"/>
    <mergeCell ref="B29:C29"/>
    <mergeCell ref="B12:C12"/>
    <mergeCell ref="B11:C11"/>
    <mergeCell ref="B10:C10"/>
    <mergeCell ref="B9:C9"/>
    <mergeCell ref="B16:C16"/>
    <mergeCell ref="B15:C15"/>
    <mergeCell ref="B14:C14"/>
    <mergeCell ref="B13:C13"/>
    <mergeCell ref="H4:K4"/>
    <mergeCell ref="B4:C6"/>
    <mergeCell ref="O5:O6"/>
    <mergeCell ref="P5:P6"/>
    <mergeCell ref="D4:G4"/>
    <mergeCell ref="A2:P2"/>
    <mergeCell ref="B17:C17"/>
    <mergeCell ref="M10:N10"/>
    <mergeCell ref="I5:I6"/>
    <mergeCell ref="J5:J6"/>
    <mergeCell ref="D5:D6"/>
    <mergeCell ref="E5:E6"/>
    <mergeCell ref="F5:F6"/>
    <mergeCell ref="H5:H6"/>
    <mergeCell ref="G5:G6"/>
    <mergeCell ref="K5:K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2"/>
  <sheetViews>
    <sheetView zoomScale="140" zoomScaleNormal="140" zoomScalePageLayoutView="0" workbookViewId="0" topLeftCell="A1">
      <selection activeCell="A1" sqref="A1"/>
    </sheetView>
  </sheetViews>
  <sheetFormatPr defaultColWidth="10.59765625" defaultRowHeight="15"/>
  <cols>
    <col min="1" max="1" width="8.3984375" style="34" customWidth="1"/>
    <col min="2" max="2" width="8.09765625" style="34" customWidth="1"/>
    <col min="3" max="3" width="9.19921875" style="34" customWidth="1"/>
    <col min="4" max="5" width="8.59765625" style="34" customWidth="1"/>
    <col min="6" max="6" width="10" style="34" customWidth="1"/>
    <col min="7" max="12" width="8.59765625" style="34" customWidth="1"/>
    <col min="13" max="13" width="8.09765625" style="34" customWidth="1"/>
    <col min="14" max="17" width="8.59765625" style="34" customWidth="1"/>
    <col min="18" max="18" width="10.59765625" style="34" customWidth="1"/>
    <col min="19" max="19" width="7" style="34" customWidth="1"/>
    <col min="20" max="20" width="13.69921875" style="34" customWidth="1"/>
    <col min="21" max="31" width="9.09765625" style="34" customWidth="1"/>
    <col min="32" max="32" width="10.09765625" style="34" customWidth="1"/>
    <col min="33" max="16384" width="10.59765625" style="34" customWidth="1"/>
  </cols>
  <sheetData>
    <row r="1" spans="1:34" s="9" customFormat="1" ht="19.5" customHeight="1">
      <c r="A1" s="8" t="s">
        <v>318</v>
      </c>
      <c r="AH1" s="10" t="s">
        <v>242</v>
      </c>
    </row>
    <row r="2" spans="1:32" ht="19.5" customHeight="1">
      <c r="A2" s="334" t="s">
        <v>319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1"/>
      <c r="R2" s="41"/>
      <c r="S2" s="428" t="s">
        <v>397</v>
      </c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</row>
    <row r="3" spans="2:34" ht="18" customHeight="1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Q3" s="23" t="s">
        <v>320</v>
      </c>
      <c r="R3" s="23"/>
      <c r="S3" s="94"/>
      <c r="T3" s="123"/>
      <c r="U3" s="94"/>
      <c r="V3" s="123"/>
      <c r="W3" s="94"/>
      <c r="X3" s="123"/>
      <c r="Y3" s="94"/>
      <c r="Z3" s="123"/>
      <c r="AA3" s="94"/>
      <c r="AB3" s="123"/>
      <c r="AC3" s="123"/>
      <c r="AD3" s="123"/>
      <c r="AE3" s="94"/>
      <c r="AF3" s="124"/>
      <c r="AG3" s="94"/>
      <c r="AH3" s="124" t="s">
        <v>398</v>
      </c>
    </row>
    <row r="4" spans="1:34" ht="19.5" customHeight="1">
      <c r="A4" s="429" t="s">
        <v>321</v>
      </c>
      <c r="B4" s="430"/>
      <c r="C4" s="404" t="s">
        <v>260</v>
      </c>
      <c r="D4" s="404" t="s">
        <v>268</v>
      </c>
      <c r="E4" s="404" t="s">
        <v>322</v>
      </c>
      <c r="F4" s="404" t="s">
        <v>91</v>
      </c>
      <c r="G4" s="414" t="s">
        <v>323</v>
      </c>
      <c r="H4" s="414" t="s">
        <v>324</v>
      </c>
      <c r="I4" s="414" t="s">
        <v>325</v>
      </c>
      <c r="J4" s="414" t="s">
        <v>326</v>
      </c>
      <c r="K4" s="414" t="s">
        <v>137</v>
      </c>
      <c r="L4" s="404" t="s">
        <v>271</v>
      </c>
      <c r="M4" s="404" t="s">
        <v>327</v>
      </c>
      <c r="N4" s="404" t="s">
        <v>328</v>
      </c>
      <c r="O4" s="414" t="s">
        <v>329</v>
      </c>
      <c r="P4" s="414" t="s">
        <v>330</v>
      </c>
      <c r="Q4" s="409" t="s">
        <v>331</v>
      </c>
      <c r="S4" s="513" t="s">
        <v>399</v>
      </c>
      <c r="T4" s="514"/>
      <c r="U4" s="423" t="s">
        <v>404</v>
      </c>
      <c r="V4" s="424"/>
      <c r="W4" s="424"/>
      <c r="X4" s="425"/>
      <c r="Y4" s="504" t="s">
        <v>406</v>
      </c>
      <c r="Z4" s="505"/>
      <c r="AA4" s="504" t="s">
        <v>407</v>
      </c>
      <c r="AB4" s="505"/>
      <c r="AC4" s="504" t="s">
        <v>408</v>
      </c>
      <c r="AD4" s="505"/>
      <c r="AE4" s="504" t="s">
        <v>409</v>
      </c>
      <c r="AF4" s="507"/>
      <c r="AG4" s="508" t="s">
        <v>410</v>
      </c>
      <c r="AH4" s="509"/>
    </row>
    <row r="5" spans="1:34" ht="19.5" customHeight="1">
      <c r="A5" s="431"/>
      <c r="B5" s="432"/>
      <c r="C5" s="405"/>
      <c r="D5" s="405"/>
      <c r="E5" s="405"/>
      <c r="F5" s="405"/>
      <c r="G5" s="415"/>
      <c r="H5" s="415"/>
      <c r="I5" s="415"/>
      <c r="J5" s="415"/>
      <c r="K5" s="415"/>
      <c r="L5" s="405"/>
      <c r="M5" s="405"/>
      <c r="N5" s="405"/>
      <c r="O5" s="415"/>
      <c r="P5" s="415"/>
      <c r="Q5" s="410"/>
      <c r="S5" s="515"/>
      <c r="T5" s="516"/>
      <c r="U5" s="419" t="s">
        <v>92</v>
      </c>
      <c r="V5" s="420"/>
      <c r="W5" s="421" t="s">
        <v>405</v>
      </c>
      <c r="X5" s="422"/>
      <c r="Y5" s="506"/>
      <c r="Z5" s="403"/>
      <c r="AA5" s="506"/>
      <c r="AB5" s="403"/>
      <c r="AC5" s="506"/>
      <c r="AD5" s="403"/>
      <c r="AE5" s="506"/>
      <c r="AF5" s="402"/>
      <c r="AG5" s="510"/>
      <c r="AH5" s="511"/>
    </row>
    <row r="6" spans="1:34" ht="19.5" customHeight="1">
      <c r="A6" s="433"/>
      <c r="B6" s="434"/>
      <c r="C6" s="435"/>
      <c r="D6" s="417"/>
      <c r="E6" s="417"/>
      <c r="F6" s="417"/>
      <c r="G6" s="418"/>
      <c r="H6" s="418"/>
      <c r="I6" s="418"/>
      <c r="J6" s="418"/>
      <c r="K6" s="415"/>
      <c r="L6" s="406"/>
      <c r="M6" s="406"/>
      <c r="N6" s="436"/>
      <c r="O6" s="416"/>
      <c r="P6" s="416"/>
      <c r="Q6" s="411"/>
      <c r="S6" s="426" t="s">
        <v>241</v>
      </c>
      <c r="T6" s="427"/>
      <c r="U6" s="45"/>
      <c r="V6" s="156">
        <v>48355</v>
      </c>
      <c r="W6" s="157"/>
      <c r="X6" s="156">
        <v>17357</v>
      </c>
      <c r="Y6" s="157"/>
      <c r="Z6" s="156">
        <v>18573</v>
      </c>
      <c r="AA6" s="157"/>
      <c r="AB6" s="156">
        <v>289173</v>
      </c>
      <c r="AC6" s="157"/>
      <c r="AD6" s="156">
        <v>5650</v>
      </c>
      <c r="AE6" s="157"/>
      <c r="AF6" s="157">
        <v>8</v>
      </c>
      <c r="AG6" s="157"/>
      <c r="AH6" s="157">
        <v>77</v>
      </c>
    </row>
    <row r="7" spans="1:34" ht="19.5" customHeight="1">
      <c r="A7" s="323" t="s">
        <v>332</v>
      </c>
      <c r="B7" s="324"/>
      <c r="C7" s="281">
        <f>SUM(D7:Q7)</f>
        <v>241</v>
      </c>
      <c r="D7" s="154">
        <v>16</v>
      </c>
      <c r="E7" s="154">
        <v>40</v>
      </c>
      <c r="F7" s="154">
        <v>21</v>
      </c>
      <c r="G7" s="154">
        <v>17</v>
      </c>
      <c r="H7" s="154">
        <v>13</v>
      </c>
      <c r="I7" s="154">
        <v>1</v>
      </c>
      <c r="J7" s="154">
        <v>17</v>
      </c>
      <c r="K7" s="282" t="s">
        <v>571</v>
      </c>
      <c r="L7" s="154">
        <v>105</v>
      </c>
      <c r="M7" s="154">
        <v>1</v>
      </c>
      <c r="N7" s="154">
        <v>5</v>
      </c>
      <c r="O7" s="154">
        <v>1</v>
      </c>
      <c r="P7" s="154">
        <v>2</v>
      </c>
      <c r="Q7" s="154">
        <v>2</v>
      </c>
      <c r="R7" s="28"/>
      <c r="S7" s="325" t="s">
        <v>400</v>
      </c>
      <c r="T7" s="326"/>
      <c r="U7" s="45"/>
      <c r="V7" s="156">
        <v>45892</v>
      </c>
      <c r="W7" s="157"/>
      <c r="X7" s="156">
        <v>15540</v>
      </c>
      <c r="Y7" s="157"/>
      <c r="Z7" s="156">
        <v>18157</v>
      </c>
      <c r="AA7" s="157"/>
      <c r="AB7" s="156">
        <v>270125</v>
      </c>
      <c r="AC7" s="157"/>
      <c r="AD7" s="156">
        <v>7864</v>
      </c>
      <c r="AE7" s="157"/>
      <c r="AF7" s="156">
        <v>18</v>
      </c>
      <c r="AG7" s="157"/>
      <c r="AH7" s="156">
        <v>79</v>
      </c>
    </row>
    <row r="8" spans="1:34" ht="19.5" customHeight="1">
      <c r="A8" s="325" t="s">
        <v>346</v>
      </c>
      <c r="B8" s="326"/>
      <c r="C8" s="281">
        <f>SUM(D8:Q8)</f>
        <v>246</v>
      </c>
      <c r="D8" s="134">
        <v>15</v>
      </c>
      <c r="E8" s="134">
        <v>44</v>
      </c>
      <c r="F8" s="134">
        <v>19</v>
      </c>
      <c r="G8" s="134">
        <v>17</v>
      </c>
      <c r="H8" s="134">
        <v>13</v>
      </c>
      <c r="I8" s="134">
        <v>2</v>
      </c>
      <c r="J8" s="134">
        <v>17</v>
      </c>
      <c r="K8" s="134" t="s">
        <v>571</v>
      </c>
      <c r="L8" s="134">
        <v>109</v>
      </c>
      <c r="M8" s="134">
        <v>1</v>
      </c>
      <c r="N8" s="134">
        <v>6</v>
      </c>
      <c r="O8" s="134">
        <v>1</v>
      </c>
      <c r="P8" s="134">
        <v>2</v>
      </c>
      <c r="Q8" s="134" t="s">
        <v>571</v>
      </c>
      <c r="R8" s="23"/>
      <c r="S8" s="325" t="s">
        <v>401</v>
      </c>
      <c r="T8" s="326"/>
      <c r="U8" s="45"/>
      <c r="V8" s="156">
        <v>46371</v>
      </c>
      <c r="W8" s="157"/>
      <c r="X8" s="156">
        <v>15979</v>
      </c>
      <c r="Y8" s="157"/>
      <c r="Z8" s="156">
        <v>18223</v>
      </c>
      <c r="AA8" s="157"/>
      <c r="AB8" s="156">
        <v>248661</v>
      </c>
      <c r="AC8" s="157"/>
      <c r="AD8" s="156">
        <v>7318</v>
      </c>
      <c r="AE8" s="157"/>
      <c r="AF8" s="156">
        <v>21</v>
      </c>
      <c r="AG8" s="157"/>
      <c r="AH8" s="156">
        <v>53</v>
      </c>
    </row>
    <row r="9" spans="1:34" ht="19.5" customHeight="1">
      <c r="A9" s="325" t="s">
        <v>347</v>
      </c>
      <c r="B9" s="326"/>
      <c r="C9" s="281">
        <f aca="true" t="shared" si="0" ref="C9:C24">SUM(D9:Q9)</f>
        <v>245</v>
      </c>
      <c r="D9" s="134">
        <v>15</v>
      </c>
      <c r="E9" s="134">
        <v>45</v>
      </c>
      <c r="F9" s="134">
        <v>18</v>
      </c>
      <c r="G9" s="134">
        <v>15</v>
      </c>
      <c r="H9" s="134">
        <v>12</v>
      </c>
      <c r="I9" s="134">
        <v>2</v>
      </c>
      <c r="J9" s="134">
        <v>17</v>
      </c>
      <c r="K9" s="134" t="s">
        <v>571</v>
      </c>
      <c r="L9" s="134">
        <v>110</v>
      </c>
      <c r="M9" s="134">
        <v>1</v>
      </c>
      <c r="N9" s="134">
        <v>7</v>
      </c>
      <c r="O9" s="134">
        <v>1</v>
      </c>
      <c r="P9" s="134">
        <v>2</v>
      </c>
      <c r="Q9" s="134" t="s">
        <v>571</v>
      </c>
      <c r="R9" s="23"/>
      <c r="S9" s="325" t="s">
        <v>402</v>
      </c>
      <c r="T9" s="326"/>
      <c r="U9" s="83"/>
      <c r="V9" s="156">
        <v>44355</v>
      </c>
      <c r="W9" s="157"/>
      <c r="X9" s="156">
        <v>14910</v>
      </c>
      <c r="Y9" s="157"/>
      <c r="Z9" s="156">
        <v>17551</v>
      </c>
      <c r="AA9" s="157"/>
      <c r="AB9" s="156">
        <v>227332</v>
      </c>
      <c r="AC9" s="157"/>
      <c r="AD9" s="156">
        <v>7723</v>
      </c>
      <c r="AE9" s="157"/>
      <c r="AF9" s="156">
        <v>23</v>
      </c>
      <c r="AG9" s="157"/>
      <c r="AH9" s="156">
        <v>106</v>
      </c>
    </row>
    <row r="10" spans="1:34" ht="19.5" customHeight="1">
      <c r="A10" s="325" t="s">
        <v>348</v>
      </c>
      <c r="B10" s="326"/>
      <c r="C10" s="281">
        <f t="shared" si="0"/>
        <v>241</v>
      </c>
      <c r="D10" s="134">
        <v>14</v>
      </c>
      <c r="E10" s="134">
        <v>43</v>
      </c>
      <c r="F10" s="134">
        <v>19</v>
      </c>
      <c r="G10" s="134">
        <v>15</v>
      </c>
      <c r="H10" s="134">
        <v>11</v>
      </c>
      <c r="I10" s="134">
        <v>2</v>
      </c>
      <c r="J10" s="134">
        <v>17</v>
      </c>
      <c r="K10" s="134" t="s">
        <v>571</v>
      </c>
      <c r="L10" s="134">
        <v>109</v>
      </c>
      <c r="M10" s="134">
        <v>1</v>
      </c>
      <c r="N10" s="134">
        <v>7</v>
      </c>
      <c r="O10" s="134">
        <v>1</v>
      </c>
      <c r="P10" s="134">
        <v>2</v>
      </c>
      <c r="Q10" s="134" t="s">
        <v>571</v>
      </c>
      <c r="R10" s="23"/>
      <c r="S10" s="327" t="s">
        <v>403</v>
      </c>
      <c r="T10" s="328"/>
      <c r="U10" s="83"/>
      <c r="V10" s="292">
        <f>SUM(V12:V22)</f>
        <v>44194</v>
      </c>
      <c r="W10" s="186"/>
      <c r="X10" s="292">
        <f aca="true" t="shared" si="1" ref="X10:AH10">SUM(X12:X22)</f>
        <v>16632</v>
      </c>
      <c r="Y10" s="186"/>
      <c r="Z10" s="292">
        <f t="shared" si="1"/>
        <v>26227</v>
      </c>
      <c r="AA10" s="186"/>
      <c r="AB10" s="292">
        <f t="shared" si="1"/>
        <v>306749</v>
      </c>
      <c r="AC10" s="186"/>
      <c r="AD10" s="292">
        <f t="shared" si="1"/>
        <v>17464</v>
      </c>
      <c r="AE10" s="186"/>
      <c r="AF10" s="292">
        <f t="shared" si="1"/>
        <v>12</v>
      </c>
      <c r="AG10" s="186"/>
      <c r="AH10" s="292">
        <f t="shared" si="1"/>
        <v>16</v>
      </c>
    </row>
    <row r="11" spans="1:32" ht="19.5" customHeight="1">
      <c r="A11" s="327" t="s">
        <v>349</v>
      </c>
      <c r="B11" s="328"/>
      <c r="C11" s="78">
        <f>SUM(C13:C24)</f>
        <v>239</v>
      </c>
      <c r="D11" s="78">
        <f>SUM(D13:D24)</f>
        <v>14</v>
      </c>
      <c r="E11" s="78">
        <f aca="true" t="shared" si="2" ref="E11:P11">SUM(E13:E24)</f>
        <v>42</v>
      </c>
      <c r="F11" s="78">
        <f t="shared" si="2"/>
        <v>18</v>
      </c>
      <c r="G11" s="78">
        <f t="shared" si="2"/>
        <v>13</v>
      </c>
      <c r="H11" s="78">
        <f t="shared" si="2"/>
        <v>11</v>
      </c>
      <c r="I11" s="78">
        <f t="shared" si="2"/>
        <v>2</v>
      </c>
      <c r="J11" s="78">
        <f t="shared" si="2"/>
        <v>16</v>
      </c>
      <c r="K11" s="78" t="s">
        <v>571</v>
      </c>
      <c r="L11" s="78">
        <f t="shared" si="2"/>
        <v>111</v>
      </c>
      <c r="M11" s="78">
        <f t="shared" si="2"/>
        <v>1</v>
      </c>
      <c r="N11" s="78">
        <f t="shared" si="2"/>
        <v>7</v>
      </c>
      <c r="O11" s="78">
        <f t="shared" si="2"/>
        <v>1</v>
      </c>
      <c r="P11" s="78">
        <f t="shared" si="2"/>
        <v>3</v>
      </c>
      <c r="Q11" s="78" t="s">
        <v>571</v>
      </c>
      <c r="R11" s="23"/>
      <c r="S11" s="437"/>
      <c r="T11" s="438"/>
      <c r="U11" s="45"/>
      <c r="V11" s="37"/>
      <c r="X11" s="37"/>
      <c r="Z11" s="37"/>
      <c r="AB11" s="37"/>
      <c r="AD11" s="25"/>
      <c r="AF11" s="26"/>
    </row>
    <row r="12" spans="1:34" ht="19.5" customHeight="1">
      <c r="A12" s="24"/>
      <c r="B12" s="47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9"/>
      <c r="S12" s="437" t="s">
        <v>138</v>
      </c>
      <c r="T12" s="438"/>
      <c r="U12" s="45"/>
      <c r="V12" s="46">
        <v>6562</v>
      </c>
      <c r="X12" s="46">
        <v>2084</v>
      </c>
      <c r="Z12" s="46">
        <v>4257</v>
      </c>
      <c r="AB12" s="46">
        <v>44715</v>
      </c>
      <c r="AD12" s="60">
        <v>838</v>
      </c>
      <c r="AF12" s="60">
        <v>5</v>
      </c>
      <c r="AH12" s="108" t="s">
        <v>275</v>
      </c>
    </row>
    <row r="13" spans="1:34" ht="19.5" customHeight="1">
      <c r="A13" s="441" t="s">
        <v>138</v>
      </c>
      <c r="B13" s="442"/>
      <c r="C13" s="281">
        <f t="shared" si="0"/>
        <v>31</v>
      </c>
      <c r="D13" s="134">
        <v>1</v>
      </c>
      <c r="E13" s="134">
        <v>5</v>
      </c>
      <c r="F13" s="134">
        <v>6</v>
      </c>
      <c r="G13" s="134">
        <v>2</v>
      </c>
      <c r="H13" s="134">
        <v>3</v>
      </c>
      <c r="I13" s="134">
        <v>1</v>
      </c>
      <c r="J13" s="134">
        <v>2</v>
      </c>
      <c r="K13" s="134" t="s">
        <v>571</v>
      </c>
      <c r="L13" s="134">
        <v>9</v>
      </c>
      <c r="M13" s="134" t="s">
        <v>571</v>
      </c>
      <c r="N13" s="134">
        <v>1</v>
      </c>
      <c r="O13" s="134" t="s">
        <v>571</v>
      </c>
      <c r="P13" s="134">
        <v>1</v>
      </c>
      <c r="Q13" s="134" t="s">
        <v>571</v>
      </c>
      <c r="R13" s="28"/>
      <c r="S13" s="439" t="s">
        <v>411</v>
      </c>
      <c r="T13" s="440"/>
      <c r="U13" s="45"/>
      <c r="V13" s="46">
        <v>3525</v>
      </c>
      <c r="X13" s="46">
        <v>1403</v>
      </c>
      <c r="Z13" s="46">
        <v>2052</v>
      </c>
      <c r="AB13" s="46">
        <v>24838</v>
      </c>
      <c r="AD13" s="60">
        <v>4103</v>
      </c>
      <c r="AF13" s="108" t="s">
        <v>275</v>
      </c>
      <c r="AH13" s="108" t="s">
        <v>275</v>
      </c>
    </row>
    <row r="14" spans="1:34" ht="19.5" customHeight="1">
      <c r="A14" s="412" t="s">
        <v>334</v>
      </c>
      <c r="B14" s="413"/>
      <c r="C14" s="281">
        <f t="shared" si="0"/>
        <v>23</v>
      </c>
      <c r="D14" s="134">
        <v>1</v>
      </c>
      <c r="E14" s="134">
        <v>5</v>
      </c>
      <c r="F14" s="134">
        <v>1</v>
      </c>
      <c r="G14" s="134">
        <v>1</v>
      </c>
      <c r="H14" s="134">
        <v>2</v>
      </c>
      <c r="I14" s="134" t="s">
        <v>571</v>
      </c>
      <c r="J14" s="134">
        <v>1</v>
      </c>
      <c r="K14" s="134" t="s">
        <v>571</v>
      </c>
      <c r="L14" s="134">
        <v>9</v>
      </c>
      <c r="M14" s="134" t="s">
        <v>571</v>
      </c>
      <c r="N14" s="134">
        <v>2</v>
      </c>
      <c r="O14" s="134" t="s">
        <v>571</v>
      </c>
      <c r="P14" s="134">
        <v>1</v>
      </c>
      <c r="Q14" s="134" t="s">
        <v>571</v>
      </c>
      <c r="R14" s="23"/>
      <c r="S14" s="439" t="s">
        <v>412</v>
      </c>
      <c r="T14" s="440"/>
      <c r="U14" s="90"/>
      <c r="V14" s="46">
        <v>3025</v>
      </c>
      <c r="X14" s="46">
        <v>987</v>
      </c>
      <c r="Z14" s="46">
        <v>1970</v>
      </c>
      <c r="AB14" s="46">
        <v>18117</v>
      </c>
      <c r="AD14" s="60">
        <v>165</v>
      </c>
      <c r="AF14" s="108" t="s">
        <v>275</v>
      </c>
      <c r="AH14" s="108">
        <v>4</v>
      </c>
    </row>
    <row r="15" spans="1:34" ht="19.5" customHeight="1">
      <c r="A15" s="412" t="s">
        <v>335</v>
      </c>
      <c r="B15" s="413"/>
      <c r="C15" s="281">
        <f t="shared" si="0"/>
        <v>18</v>
      </c>
      <c r="D15" s="134">
        <v>1</v>
      </c>
      <c r="E15" s="134">
        <v>3</v>
      </c>
      <c r="F15" s="134">
        <v>2</v>
      </c>
      <c r="G15" s="134">
        <v>1</v>
      </c>
      <c r="H15" s="134">
        <v>1</v>
      </c>
      <c r="I15" s="134" t="s">
        <v>571</v>
      </c>
      <c r="J15" s="134">
        <v>2</v>
      </c>
      <c r="K15" s="134" t="s">
        <v>571</v>
      </c>
      <c r="L15" s="134">
        <v>7</v>
      </c>
      <c r="M15" s="134" t="s">
        <v>571</v>
      </c>
      <c r="N15" s="134">
        <v>1</v>
      </c>
      <c r="O15" s="134" t="s">
        <v>571</v>
      </c>
      <c r="P15" s="134" t="s">
        <v>571</v>
      </c>
      <c r="Q15" s="134" t="s">
        <v>571</v>
      </c>
      <c r="R15" s="23"/>
      <c r="S15" s="439" t="s">
        <v>413</v>
      </c>
      <c r="T15" s="440"/>
      <c r="U15" s="90"/>
      <c r="V15" s="46">
        <v>5945</v>
      </c>
      <c r="X15" s="46">
        <v>2450</v>
      </c>
      <c r="Z15" s="46">
        <v>3364</v>
      </c>
      <c r="AB15" s="46">
        <v>42511</v>
      </c>
      <c r="AD15" s="107">
        <v>379</v>
      </c>
      <c r="AF15" s="108" t="s">
        <v>275</v>
      </c>
      <c r="AH15" s="108" t="s">
        <v>275</v>
      </c>
    </row>
    <row r="16" spans="1:34" ht="19.5" customHeight="1">
      <c r="A16" s="412" t="s">
        <v>336</v>
      </c>
      <c r="B16" s="413"/>
      <c r="C16" s="281">
        <f t="shared" si="0"/>
        <v>19</v>
      </c>
      <c r="D16" s="134">
        <v>1</v>
      </c>
      <c r="E16" s="134">
        <v>4</v>
      </c>
      <c r="F16" s="134">
        <v>1</v>
      </c>
      <c r="G16" s="134">
        <v>1</v>
      </c>
      <c r="H16" s="134">
        <v>1</v>
      </c>
      <c r="I16" s="134" t="s">
        <v>571</v>
      </c>
      <c r="J16" s="134">
        <v>1</v>
      </c>
      <c r="K16" s="134" t="s">
        <v>571</v>
      </c>
      <c r="L16" s="134">
        <v>10</v>
      </c>
      <c r="M16" s="134" t="s">
        <v>571</v>
      </c>
      <c r="N16" s="134" t="s">
        <v>571</v>
      </c>
      <c r="O16" s="134" t="s">
        <v>571</v>
      </c>
      <c r="P16" s="134" t="s">
        <v>571</v>
      </c>
      <c r="Q16" s="134" t="s">
        <v>571</v>
      </c>
      <c r="R16" s="23"/>
      <c r="S16" s="439" t="s">
        <v>414</v>
      </c>
      <c r="T16" s="440"/>
      <c r="U16" s="90"/>
      <c r="V16" s="46">
        <v>4019</v>
      </c>
      <c r="X16" s="46">
        <v>1451</v>
      </c>
      <c r="Z16" s="46">
        <v>2443</v>
      </c>
      <c r="AB16" s="46">
        <v>16966</v>
      </c>
      <c r="AD16" s="107">
        <v>3034</v>
      </c>
      <c r="AF16" s="107">
        <v>1</v>
      </c>
      <c r="AH16" s="108" t="s">
        <v>275</v>
      </c>
    </row>
    <row r="17" spans="1:34" ht="19.5" customHeight="1">
      <c r="A17" s="412" t="s">
        <v>337</v>
      </c>
      <c r="B17" s="413"/>
      <c r="C17" s="281">
        <f t="shared" si="0"/>
        <v>15</v>
      </c>
      <c r="D17" s="134">
        <v>1</v>
      </c>
      <c r="E17" s="134">
        <v>2</v>
      </c>
      <c r="F17" s="134">
        <v>1</v>
      </c>
      <c r="G17" s="134">
        <v>1</v>
      </c>
      <c r="H17" s="134">
        <v>1</v>
      </c>
      <c r="I17" s="134" t="s">
        <v>571</v>
      </c>
      <c r="J17" s="134">
        <v>1</v>
      </c>
      <c r="K17" s="134" t="s">
        <v>571</v>
      </c>
      <c r="L17" s="134">
        <v>7</v>
      </c>
      <c r="M17" s="134" t="s">
        <v>571</v>
      </c>
      <c r="N17" s="134">
        <v>1</v>
      </c>
      <c r="O17" s="134" t="s">
        <v>571</v>
      </c>
      <c r="P17" s="134" t="s">
        <v>571</v>
      </c>
      <c r="Q17" s="134" t="s">
        <v>571</v>
      </c>
      <c r="R17" s="23"/>
      <c r="S17" s="439" t="s">
        <v>415</v>
      </c>
      <c r="T17" s="440"/>
      <c r="U17" s="90"/>
      <c r="V17" s="46">
        <v>2463</v>
      </c>
      <c r="X17" s="46">
        <v>959</v>
      </c>
      <c r="Z17" s="46">
        <v>1405</v>
      </c>
      <c r="AB17" s="46">
        <v>19033</v>
      </c>
      <c r="AD17" s="60">
        <v>532</v>
      </c>
      <c r="AF17" s="108" t="s">
        <v>275</v>
      </c>
      <c r="AH17" s="108" t="s">
        <v>275</v>
      </c>
    </row>
    <row r="18" spans="1:34" ht="19.5" customHeight="1">
      <c r="A18" s="412" t="s">
        <v>338</v>
      </c>
      <c r="B18" s="413"/>
      <c r="C18" s="281">
        <f t="shared" si="0"/>
        <v>17</v>
      </c>
      <c r="D18" s="134">
        <v>1</v>
      </c>
      <c r="E18" s="134">
        <v>4</v>
      </c>
      <c r="F18" s="134">
        <v>1</v>
      </c>
      <c r="G18" s="134">
        <v>2</v>
      </c>
      <c r="H18" s="134">
        <v>1</v>
      </c>
      <c r="I18" s="134" t="s">
        <v>571</v>
      </c>
      <c r="J18" s="134">
        <v>1</v>
      </c>
      <c r="K18" s="134" t="s">
        <v>571</v>
      </c>
      <c r="L18" s="134">
        <v>7</v>
      </c>
      <c r="M18" s="134" t="s">
        <v>571</v>
      </c>
      <c r="N18" s="134" t="s">
        <v>571</v>
      </c>
      <c r="O18" s="134" t="s">
        <v>571</v>
      </c>
      <c r="P18" s="134" t="s">
        <v>571</v>
      </c>
      <c r="Q18" s="134" t="s">
        <v>571</v>
      </c>
      <c r="R18" s="23"/>
      <c r="S18" s="439" t="s">
        <v>416</v>
      </c>
      <c r="T18" s="440"/>
      <c r="U18" s="90"/>
      <c r="V18" s="46">
        <v>2169</v>
      </c>
      <c r="X18" s="46">
        <v>815</v>
      </c>
      <c r="Z18" s="46">
        <v>1305</v>
      </c>
      <c r="AB18" s="46">
        <v>20086</v>
      </c>
      <c r="AD18" s="60">
        <v>644</v>
      </c>
      <c r="AF18" s="108" t="s">
        <v>275</v>
      </c>
      <c r="AH18" s="108">
        <v>1</v>
      </c>
    </row>
    <row r="19" spans="1:34" ht="19.5" customHeight="1">
      <c r="A19" s="412" t="s">
        <v>339</v>
      </c>
      <c r="B19" s="413"/>
      <c r="C19" s="281">
        <f t="shared" si="0"/>
        <v>19</v>
      </c>
      <c r="D19" s="134">
        <v>1</v>
      </c>
      <c r="E19" s="134">
        <v>3</v>
      </c>
      <c r="F19" s="134">
        <v>1</v>
      </c>
      <c r="G19" s="134">
        <v>1</v>
      </c>
      <c r="H19" s="134">
        <v>1</v>
      </c>
      <c r="I19" s="134">
        <v>1</v>
      </c>
      <c r="J19" s="134">
        <v>1</v>
      </c>
      <c r="K19" s="134" t="s">
        <v>571</v>
      </c>
      <c r="L19" s="134">
        <v>8</v>
      </c>
      <c r="M19" s="134" t="s">
        <v>571</v>
      </c>
      <c r="N19" s="134">
        <v>2</v>
      </c>
      <c r="O19" s="134" t="s">
        <v>571</v>
      </c>
      <c r="P19" s="134" t="s">
        <v>571</v>
      </c>
      <c r="Q19" s="134" t="s">
        <v>571</v>
      </c>
      <c r="R19" s="23"/>
      <c r="S19" s="439" t="s">
        <v>417</v>
      </c>
      <c r="T19" s="440"/>
      <c r="U19" s="90"/>
      <c r="V19" s="46">
        <v>1020</v>
      </c>
      <c r="X19" s="46">
        <v>497</v>
      </c>
      <c r="Z19" s="46">
        <v>496</v>
      </c>
      <c r="AB19" s="109">
        <v>8399</v>
      </c>
      <c r="AD19" s="60">
        <v>307</v>
      </c>
      <c r="AF19" s="60">
        <v>3</v>
      </c>
      <c r="AH19" s="108">
        <v>5</v>
      </c>
    </row>
    <row r="20" spans="1:34" ht="19.5" customHeight="1">
      <c r="A20" s="412" t="s">
        <v>333</v>
      </c>
      <c r="B20" s="413"/>
      <c r="C20" s="281">
        <f t="shared" si="0"/>
        <v>4</v>
      </c>
      <c r="D20" s="134" t="s">
        <v>571</v>
      </c>
      <c r="E20" s="134" t="s">
        <v>571</v>
      </c>
      <c r="F20" s="134" t="s">
        <v>571</v>
      </c>
      <c r="G20" s="134" t="s">
        <v>571</v>
      </c>
      <c r="H20" s="134" t="s">
        <v>571</v>
      </c>
      <c r="I20" s="134" t="s">
        <v>571</v>
      </c>
      <c r="J20" s="134">
        <v>1</v>
      </c>
      <c r="K20" s="134" t="s">
        <v>571</v>
      </c>
      <c r="L20" s="134">
        <v>3</v>
      </c>
      <c r="M20" s="134" t="s">
        <v>571</v>
      </c>
      <c r="N20" s="134" t="s">
        <v>571</v>
      </c>
      <c r="O20" s="134" t="s">
        <v>571</v>
      </c>
      <c r="P20" s="134" t="s">
        <v>571</v>
      </c>
      <c r="Q20" s="134" t="s">
        <v>571</v>
      </c>
      <c r="R20" s="23"/>
      <c r="S20" s="490" t="s">
        <v>418</v>
      </c>
      <c r="T20" s="491"/>
      <c r="U20" s="37"/>
      <c r="V20" s="46">
        <v>6475</v>
      </c>
      <c r="X20" s="46">
        <v>2661</v>
      </c>
      <c r="Z20" s="46">
        <v>3710</v>
      </c>
      <c r="AB20" s="46">
        <v>44544</v>
      </c>
      <c r="AD20" s="60">
        <v>857</v>
      </c>
      <c r="AF20" s="60">
        <v>2</v>
      </c>
      <c r="AH20" s="108">
        <v>4</v>
      </c>
    </row>
    <row r="21" spans="1:34" ht="19.5" customHeight="1">
      <c r="A21" s="412" t="s">
        <v>340</v>
      </c>
      <c r="B21" s="413"/>
      <c r="C21" s="281">
        <f t="shared" si="0"/>
        <v>13</v>
      </c>
      <c r="D21" s="134">
        <v>1</v>
      </c>
      <c r="E21" s="134">
        <v>3</v>
      </c>
      <c r="F21" s="134">
        <v>1</v>
      </c>
      <c r="G21" s="134" t="s">
        <v>571</v>
      </c>
      <c r="H21" s="134">
        <v>1</v>
      </c>
      <c r="I21" s="134" t="s">
        <v>571</v>
      </c>
      <c r="J21" s="134">
        <v>1</v>
      </c>
      <c r="K21" s="134" t="s">
        <v>571</v>
      </c>
      <c r="L21" s="134">
        <v>6</v>
      </c>
      <c r="M21" s="134" t="s">
        <v>571</v>
      </c>
      <c r="N21" s="134" t="s">
        <v>571</v>
      </c>
      <c r="O21" s="134" t="s">
        <v>571</v>
      </c>
      <c r="P21" s="134" t="s">
        <v>571</v>
      </c>
      <c r="Q21" s="134" t="s">
        <v>571</v>
      </c>
      <c r="R21" s="23"/>
      <c r="S21" s="439" t="s">
        <v>419</v>
      </c>
      <c r="T21" s="440"/>
      <c r="U21" s="37"/>
      <c r="V21" s="46">
        <v>3484</v>
      </c>
      <c r="W21" s="37"/>
      <c r="X21" s="46">
        <v>1124</v>
      </c>
      <c r="Y21" s="37"/>
      <c r="Z21" s="46">
        <v>2042</v>
      </c>
      <c r="AA21" s="37"/>
      <c r="AB21" s="46">
        <v>35084</v>
      </c>
      <c r="AC21" s="37"/>
      <c r="AD21" s="60">
        <v>1987</v>
      </c>
      <c r="AE21" s="37"/>
      <c r="AF21" s="108" t="s">
        <v>275</v>
      </c>
      <c r="AH21" s="108" t="s">
        <v>275</v>
      </c>
    </row>
    <row r="22" spans="1:34" ht="19.5" customHeight="1">
      <c r="A22" s="451" t="s">
        <v>341</v>
      </c>
      <c r="B22" s="452"/>
      <c r="C22" s="281">
        <f t="shared" si="0"/>
        <v>17</v>
      </c>
      <c r="D22" s="134">
        <v>2</v>
      </c>
      <c r="E22" s="134" t="s">
        <v>571</v>
      </c>
      <c r="F22" s="134" t="s">
        <v>571</v>
      </c>
      <c r="G22" s="134" t="s">
        <v>571</v>
      </c>
      <c r="H22" s="134" t="s">
        <v>571</v>
      </c>
      <c r="I22" s="134" t="s">
        <v>571</v>
      </c>
      <c r="J22" s="134" t="s">
        <v>571</v>
      </c>
      <c r="K22" s="134" t="s">
        <v>571</v>
      </c>
      <c r="L22" s="134">
        <v>15</v>
      </c>
      <c r="M22" s="134" t="s">
        <v>571</v>
      </c>
      <c r="N22" s="134" t="s">
        <v>571</v>
      </c>
      <c r="O22" s="134" t="s">
        <v>571</v>
      </c>
      <c r="P22" s="134" t="s">
        <v>571</v>
      </c>
      <c r="Q22" s="134" t="s">
        <v>571</v>
      </c>
      <c r="R22" s="23"/>
      <c r="S22" s="424" t="s">
        <v>420</v>
      </c>
      <c r="T22" s="425"/>
      <c r="U22" s="91"/>
      <c r="V22" s="110">
        <v>5507</v>
      </c>
      <c r="W22" s="91"/>
      <c r="X22" s="110">
        <v>2201</v>
      </c>
      <c r="Y22" s="91"/>
      <c r="Z22" s="110">
        <v>3183</v>
      </c>
      <c r="AA22" s="91"/>
      <c r="AB22" s="110">
        <v>32456</v>
      </c>
      <c r="AC22" s="91"/>
      <c r="AD22" s="98">
        <v>4618</v>
      </c>
      <c r="AE22" s="91"/>
      <c r="AF22" s="98">
        <v>1</v>
      </c>
      <c r="AG22" s="91"/>
      <c r="AH22" s="110">
        <v>2</v>
      </c>
    </row>
    <row r="23" spans="1:34" ht="19.5" customHeight="1">
      <c r="A23" s="412" t="s">
        <v>342</v>
      </c>
      <c r="B23" s="413"/>
      <c r="C23" s="281">
        <f t="shared" si="0"/>
        <v>14</v>
      </c>
      <c r="D23" s="134">
        <v>1</v>
      </c>
      <c r="E23" s="134" t="s">
        <v>571</v>
      </c>
      <c r="F23" s="134" t="s">
        <v>571</v>
      </c>
      <c r="G23" s="134" t="s">
        <v>571</v>
      </c>
      <c r="H23" s="134" t="s">
        <v>571</v>
      </c>
      <c r="I23" s="134" t="s">
        <v>571</v>
      </c>
      <c r="J23" s="134" t="s">
        <v>571</v>
      </c>
      <c r="K23" s="134" t="s">
        <v>571</v>
      </c>
      <c r="L23" s="134">
        <v>13</v>
      </c>
      <c r="M23" s="134" t="s">
        <v>571</v>
      </c>
      <c r="N23" s="134" t="s">
        <v>571</v>
      </c>
      <c r="O23" s="134" t="s">
        <v>571</v>
      </c>
      <c r="P23" s="134" t="s">
        <v>571</v>
      </c>
      <c r="Q23" s="134" t="s">
        <v>571</v>
      </c>
      <c r="R23" s="23"/>
      <c r="S23" s="64" t="s">
        <v>243</v>
      </c>
      <c r="T23" s="37"/>
      <c r="U23" s="37"/>
      <c r="V23" s="25"/>
      <c r="W23" s="37"/>
      <c r="X23" s="25"/>
      <c r="Y23" s="37"/>
      <c r="Z23" s="25"/>
      <c r="AA23" s="37"/>
      <c r="AB23" s="25"/>
      <c r="AC23" s="37"/>
      <c r="AD23" s="25"/>
      <c r="AE23" s="25"/>
      <c r="AF23" s="25"/>
      <c r="AG23" s="37"/>
      <c r="AH23" s="37"/>
    </row>
    <row r="24" spans="1:18" ht="19.5" customHeight="1">
      <c r="A24" s="407" t="s">
        <v>343</v>
      </c>
      <c r="B24" s="408"/>
      <c r="C24" s="284">
        <f t="shared" si="0"/>
        <v>49</v>
      </c>
      <c r="D24" s="285">
        <v>3</v>
      </c>
      <c r="E24" s="285">
        <v>13</v>
      </c>
      <c r="F24" s="285">
        <v>4</v>
      </c>
      <c r="G24" s="285">
        <v>4</v>
      </c>
      <c r="H24" s="285" t="s">
        <v>571</v>
      </c>
      <c r="I24" s="285" t="s">
        <v>571</v>
      </c>
      <c r="J24" s="285">
        <v>5</v>
      </c>
      <c r="K24" s="285" t="s">
        <v>571</v>
      </c>
      <c r="L24" s="285">
        <v>17</v>
      </c>
      <c r="M24" s="285">
        <v>1</v>
      </c>
      <c r="N24" s="285" t="s">
        <v>571</v>
      </c>
      <c r="O24" s="285">
        <v>1</v>
      </c>
      <c r="P24" s="285">
        <v>1</v>
      </c>
      <c r="Q24" s="286" t="s">
        <v>571</v>
      </c>
      <c r="R24" s="23"/>
    </row>
    <row r="25" spans="1:18" ht="15" customHeight="1">
      <c r="A25" s="182" t="s">
        <v>344</v>
      </c>
      <c r="B25" s="37"/>
      <c r="C25" s="24"/>
      <c r="D25" s="24"/>
      <c r="E25" s="24"/>
      <c r="F25" s="24"/>
      <c r="G25" s="23"/>
      <c r="H25" s="24"/>
      <c r="I25" s="23"/>
      <c r="J25" s="24"/>
      <c r="K25" s="23"/>
      <c r="L25" s="24"/>
      <c r="M25" s="23"/>
      <c r="N25" s="23"/>
      <c r="O25" s="23"/>
      <c r="P25" s="23"/>
      <c r="Q25" s="23"/>
      <c r="R25" s="23"/>
    </row>
    <row r="26" spans="1:18" ht="15" customHeight="1">
      <c r="A26" s="182" t="s">
        <v>345</v>
      </c>
      <c r="B26" s="37"/>
      <c r="C26" s="24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5" customHeight="1">
      <c r="A27" s="64" t="s">
        <v>216</v>
      </c>
      <c r="B27" s="37"/>
      <c r="C27" s="24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ht="15" customHeight="1">
      <c r="R28" s="23"/>
    </row>
    <row r="29" spans="18:32" ht="15" customHeight="1">
      <c r="R29" s="23"/>
      <c r="S29" s="428" t="s">
        <v>421</v>
      </c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</row>
    <row r="30" spans="1:32" ht="19.5" customHeight="1" thickBot="1">
      <c r="A30" s="428" t="s">
        <v>350</v>
      </c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R30" s="23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23" t="s">
        <v>244</v>
      </c>
    </row>
    <row r="31" spans="1:32" ht="18" customHeight="1">
      <c r="A31" s="399" t="s">
        <v>351</v>
      </c>
      <c r="B31" s="448" t="s">
        <v>352</v>
      </c>
      <c r="C31" s="404" t="s">
        <v>353</v>
      </c>
      <c r="D31" s="404" t="s">
        <v>93</v>
      </c>
      <c r="E31" s="414" t="s">
        <v>354</v>
      </c>
      <c r="F31" s="414" t="s">
        <v>355</v>
      </c>
      <c r="G31" s="414" t="s">
        <v>356</v>
      </c>
      <c r="H31" s="404" t="s">
        <v>94</v>
      </c>
      <c r="I31" s="404" t="s">
        <v>357</v>
      </c>
      <c r="J31" s="414" t="s">
        <v>358</v>
      </c>
      <c r="K31" s="404" t="s">
        <v>359</v>
      </c>
      <c r="L31" s="414" t="s">
        <v>360</v>
      </c>
      <c r="M31" s="404" t="s">
        <v>95</v>
      </c>
      <c r="N31" s="404" t="s">
        <v>96</v>
      </c>
      <c r="O31" s="409" t="s">
        <v>361</v>
      </c>
      <c r="P31" s="50"/>
      <c r="Q31" s="50"/>
      <c r="R31" s="23"/>
      <c r="S31" s="398" t="s">
        <v>422</v>
      </c>
      <c r="T31" s="492"/>
      <c r="U31" s="458" t="s">
        <v>423</v>
      </c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</row>
    <row r="32" spans="1:34" ht="18" customHeight="1">
      <c r="A32" s="446"/>
      <c r="B32" s="449"/>
      <c r="C32" s="436"/>
      <c r="D32" s="436"/>
      <c r="E32" s="444"/>
      <c r="F32" s="444"/>
      <c r="G32" s="416"/>
      <c r="H32" s="436"/>
      <c r="I32" s="436"/>
      <c r="J32" s="416"/>
      <c r="K32" s="436"/>
      <c r="L32" s="416"/>
      <c r="M32" s="436"/>
      <c r="N32" s="436"/>
      <c r="O32" s="456"/>
      <c r="P32" s="50"/>
      <c r="Q32" s="50"/>
      <c r="R32" s="50"/>
      <c r="S32" s="493"/>
      <c r="T32" s="494"/>
      <c r="U32" s="453" t="s">
        <v>424</v>
      </c>
      <c r="V32" s="460"/>
      <c r="W32" s="453" t="s">
        <v>425</v>
      </c>
      <c r="X32" s="460"/>
      <c r="Y32" s="453" t="s">
        <v>426</v>
      </c>
      <c r="Z32" s="460"/>
      <c r="AA32" s="453" t="s">
        <v>427</v>
      </c>
      <c r="AB32" s="460"/>
      <c r="AC32" s="453" t="s">
        <v>428</v>
      </c>
      <c r="AD32" s="460"/>
      <c r="AE32" s="453" t="s">
        <v>429</v>
      </c>
      <c r="AF32" s="454"/>
      <c r="AG32" s="111"/>
      <c r="AH32" s="111"/>
    </row>
    <row r="33" spans="1:32" ht="18" customHeight="1">
      <c r="A33" s="447"/>
      <c r="B33" s="450"/>
      <c r="C33" s="443"/>
      <c r="D33" s="443"/>
      <c r="E33" s="445"/>
      <c r="F33" s="445"/>
      <c r="G33" s="455"/>
      <c r="H33" s="443"/>
      <c r="I33" s="443"/>
      <c r="J33" s="455"/>
      <c r="K33" s="443"/>
      <c r="L33" s="455"/>
      <c r="M33" s="443"/>
      <c r="N33" s="443"/>
      <c r="O33" s="457"/>
      <c r="P33" s="42"/>
      <c r="R33" s="50"/>
      <c r="S33" s="495"/>
      <c r="T33" s="496"/>
      <c r="U33" s="201" t="s">
        <v>97</v>
      </c>
      <c r="V33" s="201" t="s">
        <v>98</v>
      </c>
      <c r="W33" s="201" t="s">
        <v>97</v>
      </c>
      <c r="X33" s="201" t="s">
        <v>98</v>
      </c>
      <c r="Y33" s="201" t="s">
        <v>97</v>
      </c>
      <c r="Z33" s="201" t="s">
        <v>98</v>
      </c>
      <c r="AA33" s="201" t="s">
        <v>97</v>
      </c>
      <c r="AB33" s="201" t="s">
        <v>98</v>
      </c>
      <c r="AC33" s="201" t="s">
        <v>97</v>
      </c>
      <c r="AD33" s="201" t="s">
        <v>98</v>
      </c>
      <c r="AE33" s="201" t="s">
        <v>97</v>
      </c>
      <c r="AF33" s="200" t="s">
        <v>98</v>
      </c>
    </row>
    <row r="34" spans="1:32" ht="18" customHeight="1">
      <c r="A34" s="114" t="s">
        <v>241</v>
      </c>
      <c r="B34" s="205">
        <v>11999</v>
      </c>
      <c r="C34" s="206">
        <v>1584</v>
      </c>
      <c r="D34" s="206">
        <v>18</v>
      </c>
      <c r="E34" s="207" t="s">
        <v>275</v>
      </c>
      <c r="F34" s="206">
        <v>9131</v>
      </c>
      <c r="G34" s="206">
        <v>31</v>
      </c>
      <c r="H34" s="206">
        <v>100</v>
      </c>
      <c r="I34" s="206">
        <v>1137</v>
      </c>
      <c r="J34" s="206">
        <v>463</v>
      </c>
      <c r="K34" s="206">
        <v>1</v>
      </c>
      <c r="L34" s="206">
        <v>364</v>
      </c>
      <c r="M34" s="206">
        <v>1437</v>
      </c>
      <c r="N34" s="206">
        <v>2007</v>
      </c>
      <c r="O34" s="206">
        <v>1796</v>
      </c>
      <c r="Q34" s="50"/>
      <c r="S34" s="464" t="s">
        <v>430</v>
      </c>
      <c r="T34" s="125" t="s">
        <v>433</v>
      </c>
      <c r="U34" s="158">
        <v>117.1</v>
      </c>
      <c r="V34" s="159">
        <v>116.1</v>
      </c>
      <c r="W34" s="159">
        <v>122.9</v>
      </c>
      <c r="X34" s="159">
        <v>121.5</v>
      </c>
      <c r="Y34" s="159">
        <v>128</v>
      </c>
      <c r="Z34" s="159">
        <v>127.3</v>
      </c>
      <c r="AA34" s="159">
        <v>133.5</v>
      </c>
      <c r="AB34" s="159">
        <v>133.2</v>
      </c>
      <c r="AC34" s="159">
        <v>139.2</v>
      </c>
      <c r="AD34" s="159">
        <v>139.4</v>
      </c>
      <c r="AE34" s="159">
        <v>144.5</v>
      </c>
      <c r="AF34" s="159">
        <v>146.3</v>
      </c>
    </row>
    <row r="35" spans="1:32" ht="18" customHeight="1">
      <c r="A35" s="89" t="s">
        <v>362</v>
      </c>
      <c r="B35" s="205">
        <v>12028</v>
      </c>
      <c r="C35" s="206">
        <v>1549</v>
      </c>
      <c r="D35" s="206">
        <v>17</v>
      </c>
      <c r="E35" s="207" t="s">
        <v>275</v>
      </c>
      <c r="F35" s="206">
        <v>9899</v>
      </c>
      <c r="G35" s="206">
        <v>26</v>
      </c>
      <c r="H35" s="206">
        <v>101</v>
      </c>
      <c r="I35" s="206">
        <v>1114</v>
      </c>
      <c r="J35" s="206">
        <v>456</v>
      </c>
      <c r="K35" s="206">
        <v>1</v>
      </c>
      <c r="L35" s="206">
        <v>357</v>
      </c>
      <c r="M35" s="206">
        <v>1420</v>
      </c>
      <c r="N35" s="206">
        <v>1995</v>
      </c>
      <c r="O35" s="206">
        <v>1666</v>
      </c>
      <c r="Q35" s="50"/>
      <c r="R35" s="50"/>
      <c r="S35" s="465"/>
      <c r="T35" s="126" t="s">
        <v>245</v>
      </c>
      <c r="U35" s="160">
        <v>117.4</v>
      </c>
      <c r="V35" s="161">
        <v>116.3</v>
      </c>
      <c r="W35" s="161">
        <v>122.7</v>
      </c>
      <c r="X35" s="161">
        <v>122.4</v>
      </c>
      <c r="Y35" s="161">
        <v>128.2</v>
      </c>
      <c r="Z35" s="161">
        <v>127.9</v>
      </c>
      <c r="AA35" s="161">
        <v>134.2</v>
      </c>
      <c r="AB35" s="161">
        <v>134.2</v>
      </c>
      <c r="AC35" s="161">
        <v>139.1</v>
      </c>
      <c r="AD35" s="161">
        <v>140</v>
      </c>
      <c r="AE35" s="161">
        <v>144.7</v>
      </c>
      <c r="AF35" s="161">
        <v>147.5</v>
      </c>
    </row>
    <row r="36" spans="1:32" ht="18" customHeight="1">
      <c r="A36" s="89" t="s">
        <v>363</v>
      </c>
      <c r="B36" s="205">
        <v>12023</v>
      </c>
      <c r="C36" s="206">
        <v>1251</v>
      </c>
      <c r="D36" s="206">
        <v>20</v>
      </c>
      <c r="E36" s="207" t="s">
        <v>275</v>
      </c>
      <c r="F36" s="206">
        <v>9228</v>
      </c>
      <c r="G36" s="206">
        <v>32</v>
      </c>
      <c r="H36" s="206">
        <v>111</v>
      </c>
      <c r="I36" s="206">
        <v>1106</v>
      </c>
      <c r="J36" s="206">
        <v>446</v>
      </c>
      <c r="K36" s="206">
        <v>1</v>
      </c>
      <c r="L36" s="206">
        <v>360</v>
      </c>
      <c r="M36" s="206">
        <v>1405</v>
      </c>
      <c r="N36" s="206">
        <v>2019</v>
      </c>
      <c r="O36" s="206">
        <v>1696</v>
      </c>
      <c r="Q36" s="50"/>
      <c r="R36" s="50"/>
      <c r="S36" s="466"/>
      <c r="T36" s="84" t="s">
        <v>251</v>
      </c>
      <c r="U36" s="162">
        <v>117.1</v>
      </c>
      <c r="V36" s="163">
        <v>116.2</v>
      </c>
      <c r="W36" s="163">
        <v>122.9</v>
      </c>
      <c r="X36" s="163">
        <v>122.1</v>
      </c>
      <c r="Y36" s="163">
        <v>128.8</v>
      </c>
      <c r="Z36" s="163">
        <v>128.4</v>
      </c>
      <c r="AA36" s="163">
        <v>134.1</v>
      </c>
      <c r="AB36" s="163">
        <v>133.9</v>
      </c>
      <c r="AC36" s="163">
        <v>139.1</v>
      </c>
      <c r="AD36" s="163">
        <v>141.1</v>
      </c>
      <c r="AE36" s="163">
        <v>145.2</v>
      </c>
      <c r="AF36" s="163">
        <v>147</v>
      </c>
    </row>
    <row r="37" spans="1:32" ht="18" customHeight="1">
      <c r="A37" s="89" t="s">
        <v>364</v>
      </c>
      <c r="B37" s="208">
        <v>12023</v>
      </c>
      <c r="C37" s="206">
        <v>694</v>
      </c>
      <c r="D37" s="206">
        <v>20</v>
      </c>
      <c r="E37" s="207" t="s">
        <v>275</v>
      </c>
      <c r="F37" s="206">
        <v>10001</v>
      </c>
      <c r="G37" s="206">
        <v>33</v>
      </c>
      <c r="H37" s="206">
        <v>116</v>
      </c>
      <c r="I37" s="206">
        <v>1097</v>
      </c>
      <c r="J37" s="206">
        <v>437</v>
      </c>
      <c r="K37" s="206">
        <v>1</v>
      </c>
      <c r="L37" s="206">
        <v>366</v>
      </c>
      <c r="M37" s="206">
        <v>1405</v>
      </c>
      <c r="N37" s="206">
        <v>2049</v>
      </c>
      <c r="O37" s="206">
        <v>1750</v>
      </c>
      <c r="P37" s="111"/>
      <c r="Q37" s="112"/>
      <c r="R37" s="50"/>
      <c r="S37" s="464" t="s">
        <v>431</v>
      </c>
      <c r="T37" s="125" t="s">
        <v>433</v>
      </c>
      <c r="U37" s="158">
        <v>21.6</v>
      </c>
      <c r="V37" s="159">
        <v>20.9</v>
      </c>
      <c r="W37" s="159">
        <v>24.2</v>
      </c>
      <c r="X37" s="159">
        <v>23.3</v>
      </c>
      <c r="Y37" s="159">
        <v>26.9</v>
      </c>
      <c r="Z37" s="159">
        <v>26.4</v>
      </c>
      <c r="AA37" s="159">
        <v>30</v>
      </c>
      <c r="AB37" s="159">
        <v>29.4</v>
      </c>
      <c r="AC37" s="159">
        <v>34.2</v>
      </c>
      <c r="AD37" s="159">
        <v>33.4</v>
      </c>
      <c r="AE37" s="159">
        <v>37.5</v>
      </c>
      <c r="AF37" s="159">
        <v>38.4</v>
      </c>
    </row>
    <row r="38" spans="1:34" s="111" customFormat="1" ht="18" customHeight="1">
      <c r="A38" s="198" t="s">
        <v>365</v>
      </c>
      <c r="B38" s="209">
        <v>12040</v>
      </c>
      <c r="C38" s="210">
        <v>680</v>
      </c>
      <c r="D38" s="210">
        <v>21</v>
      </c>
      <c r="E38" s="210" t="s">
        <v>275</v>
      </c>
      <c r="F38" s="210">
        <v>10748</v>
      </c>
      <c r="G38" s="210">
        <v>35</v>
      </c>
      <c r="H38" s="210">
        <v>123</v>
      </c>
      <c r="I38" s="210">
        <v>1081</v>
      </c>
      <c r="J38" s="210">
        <v>422</v>
      </c>
      <c r="K38" s="210">
        <v>1</v>
      </c>
      <c r="L38" s="210">
        <v>369</v>
      </c>
      <c r="M38" s="210">
        <v>1407</v>
      </c>
      <c r="N38" s="210">
        <v>2063</v>
      </c>
      <c r="O38" s="210">
        <v>1746</v>
      </c>
      <c r="P38" s="34"/>
      <c r="Q38" s="50"/>
      <c r="R38" s="112"/>
      <c r="S38" s="465"/>
      <c r="T38" s="126" t="s">
        <v>245</v>
      </c>
      <c r="U38" s="160">
        <v>21.8</v>
      </c>
      <c r="V38" s="161">
        <v>21.1</v>
      </c>
      <c r="W38" s="161">
        <v>24</v>
      </c>
      <c r="X38" s="161">
        <v>24</v>
      </c>
      <c r="Y38" s="161">
        <v>27</v>
      </c>
      <c r="Z38" s="161">
        <v>26.6</v>
      </c>
      <c r="AA38" s="161">
        <v>31.1</v>
      </c>
      <c r="AB38" s="161">
        <v>30.2</v>
      </c>
      <c r="AC38" s="161">
        <v>34.1</v>
      </c>
      <c r="AD38" s="161">
        <v>34.2</v>
      </c>
      <c r="AE38" s="161">
        <v>38.1</v>
      </c>
      <c r="AF38" s="161">
        <v>39.5</v>
      </c>
      <c r="AG38" s="34"/>
      <c r="AH38" s="34"/>
    </row>
    <row r="39" spans="1:32" ht="18" customHeight="1">
      <c r="A39" s="64" t="s">
        <v>240</v>
      </c>
      <c r="B39" s="81"/>
      <c r="C39" s="81"/>
      <c r="D39" s="81"/>
      <c r="E39" s="81"/>
      <c r="F39" s="81"/>
      <c r="G39" s="81"/>
      <c r="H39" s="81"/>
      <c r="Q39" s="50"/>
      <c r="R39" s="50"/>
      <c r="S39" s="466"/>
      <c r="T39" s="84" t="s">
        <v>251</v>
      </c>
      <c r="U39" s="162">
        <v>21.8</v>
      </c>
      <c r="V39" s="163">
        <v>21.3</v>
      </c>
      <c r="W39" s="163">
        <v>24.5</v>
      </c>
      <c r="X39" s="163">
        <v>24</v>
      </c>
      <c r="Y39" s="163">
        <v>27.8</v>
      </c>
      <c r="Z39" s="163">
        <v>27.2</v>
      </c>
      <c r="AA39" s="163">
        <v>31.3</v>
      </c>
      <c r="AB39" s="163">
        <v>30.5</v>
      </c>
      <c r="AC39" s="163">
        <v>34.1</v>
      </c>
      <c r="AD39" s="163">
        <v>35.2</v>
      </c>
      <c r="AE39" s="163">
        <v>38.7</v>
      </c>
      <c r="AF39" s="163">
        <v>39.1</v>
      </c>
    </row>
    <row r="40" spans="17:32" ht="18" customHeight="1">
      <c r="Q40" s="50"/>
      <c r="R40" s="50"/>
      <c r="S40" s="464" t="s">
        <v>432</v>
      </c>
      <c r="T40" s="125" t="s">
        <v>433</v>
      </c>
      <c r="U40" s="158">
        <v>65.8</v>
      </c>
      <c r="V40" s="159">
        <v>65.1</v>
      </c>
      <c r="W40" s="159">
        <v>68.4</v>
      </c>
      <c r="X40" s="159">
        <v>37.6</v>
      </c>
      <c r="Y40" s="159">
        <v>70.6</v>
      </c>
      <c r="Z40" s="159">
        <v>70.2</v>
      </c>
      <c r="AA40" s="159">
        <v>73</v>
      </c>
      <c r="AB40" s="159">
        <v>72.8</v>
      </c>
      <c r="AC40" s="159">
        <v>75.4</v>
      </c>
      <c r="AD40" s="159">
        <v>75.6</v>
      </c>
      <c r="AE40" s="159">
        <v>77.5</v>
      </c>
      <c r="AF40" s="159">
        <v>79.1</v>
      </c>
    </row>
    <row r="41" spans="17:32" ht="18" customHeight="1">
      <c r="Q41" s="50"/>
      <c r="R41" s="50"/>
      <c r="S41" s="465"/>
      <c r="T41" s="126" t="s">
        <v>245</v>
      </c>
      <c r="U41" s="160">
        <v>65.9</v>
      </c>
      <c r="V41" s="161">
        <v>65.4</v>
      </c>
      <c r="W41" s="161">
        <v>68.2</v>
      </c>
      <c r="X41" s="161">
        <v>68.1</v>
      </c>
      <c r="Y41" s="161">
        <v>70.8</v>
      </c>
      <c r="Z41" s="161">
        <v>70.7</v>
      </c>
      <c r="AA41" s="161">
        <v>73.3</v>
      </c>
      <c r="AB41" s="161">
        <v>73.4</v>
      </c>
      <c r="AC41" s="161">
        <v>75.4</v>
      </c>
      <c r="AD41" s="161">
        <v>76.1</v>
      </c>
      <c r="AE41" s="161">
        <v>77.7</v>
      </c>
      <c r="AF41" s="161">
        <v>79.7</v>
      </c>
    </row>
    <row r="42" spans="1:32" ht="18" customHeight="1" thickBot="1">
      <c r="A42" s="428" t="s">
        <v>377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50"/>
      <c r="S42" s="466"/>
      <c r="T42" s="84" t="s">
        <v>251</v>
      </c>
      <c r="U42" s="162">
        <v>65.4</v>
      </c>
      <c r="V42" s="163">
        <v>65</v>
      </c>
      <c r="W42" s="163">
        <v>68.1</v>
      </c>
      <c r="X42" s="163">
        <v>67.8</v>
      </c>
      <c r="Y42" s="163">
        <v>70.8</v>
      </c>
      <c r="Z42" s="163">
        <v>70.5</v>
      </c>
      <c r="AA42" s="163">
        <v>73.2</v>
      </c>
      <c r="AB42" s="163">
        <v>73</v>
      </c>
      <c r="AC42" s="163">
        <v>75.3</v>
      </c>
      <c r="AD42" s="163">
        <v>76.7</v>
      </c>
      <c r="AE42" s="163">
        <v>77.8</v>
      </c>
      <c r="AF42" s="163">
        <v>79.4</v>
      </c>
    </row>
    <row r="43" spans="1:19" ht="18" customHeight="1">
      <c r="A43" s="399" t="s">
        <v>351</v>
      </c>
      <c r="B43" s="448" t="s">
        <v>260</v>
      </c>
      <c r="C43" s="414" t="s">
        <v>387</v>
      </c>
      <c r="D43" s="414" t="s">
        <v>389</v>
      </c>
      <c r="E43" s="414" t="s">
        <v>388</v>
      </c>
      <c r="F43" s="414" t="s">
        <v>366</v>
      </c>
      <c r="G43" s="414" t="s">
        <v>367</v>
      </c>
      <c r="H43" s="414" t="s">
        <v>368</v>
      </c>
      <c r="I43" s="414" t="s">
        <v>369</v>
      </c>
      <c r="J43" s="414" t="s">
        <v>370</v>
      </c>
      <c r="K43" s="414" t="s">
        <v>371</v>
      </c>
      <c r="L43" s="414" t="s">
        <v>372</v>
      </c>
      <c r="M43" s="414" t="s">
        <v>373</v>
      </c>
      <c r="N43" s="414" t="s">
        <v>374</v>
      </c>
      <c r="O43" s="414" t="s">
        <v>375</v>
      </c>
      <c r="P43" s="414" t="s">
        <v>376</v>
      </c>
      <c r="Q43" s="467" t="s">
        <v>99</v>
      </c>
      <c r="R43" s="50"/>
      <c r="S43" s="34" t="s">
        <v>246</v>
      </c>
    </row>
    <row r="44" spans="1:18" ht="18" customHeight="1">
      <c r="A44" s="446"/>
      <c r="B44" s="449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68"/>
      <c r="R44" s="28"/>
    </row>
    <row r="45" spans="1:18" ht="18" customHeight="1">
      <c r="A45" s="447"/>
      <c r="B45" s="450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69"/>
      <c r="R45" s="50"/>
    </row>
    <row r="46" spans="1:34" ht="18" customHeight="1">
      <c r="A46" s="114" t="s">
        <v>241</v>
      </c>
      <c r="B46" s="287">
        <f>SUM(C46:Q46)</f>
        <v>38274</v>
      </c>
      <c r="C46" s="155">
        <v>14406</v>
      </c>
      <c r="D46" s="155">
        <v>2262</v>
      </c>
      <c r="E46" s="155">
        <v>1232</v>
      </c>
      <c r="F46" s="155">
        <v>164</v>
      </c>
      <c r="G46" s="155">
        <v>3588</v>
      </c>
      <c r="H46" s="155">
        <v>1811</v>
      </c>
      <c r="I46" s="155">
        <v>1603</v>
      </c>
      <c r="J46" s="155">
        <v>92</v>
      </c>
      <c r="K46" s="155">
        <v>95</v>
      </c>
      <c r="L46" s="155">
        <v>228</v>
      </c>
      <c r="M46" s="155">
        <v>289</v>
      </c>
      <c r="N46" s="155">
        <v>1578</v>
      </c>
      <c r="O46" s="155">
        <v>1400</v>
      </c>
      <c r="P46" s="155">
        <v>2720</v>
      </c>
      <c r="Q46" s="155">
        <v>6806</v>
      </c>
      <c r="R46" s="50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</row>
    <row r="47" spans="1:32" ht="18" customHeight="1">
      <c r="A47" s="89" t="s">
        <v>362</v>
      </c>
      <c r="B47" s="287">
        <f>SUM(C47:Q47)</f>
        <v>38079</v>
      </c>
      <c r="C47" s="155">
        <v>14278</v>
      </c>
      <c r="D47" s="155">
        <v>2264</v>
      </c>
      <c r="E47" s="155">
        <v>1221</v>
      </c>
      <c r="F47" s="155">
        <v>153</v>
      </c>
      <c r="G47" s="155">
        <v>3605</v>
      </c>
      <c r="H47" s="155">
        <v>1772</v>
      </c>
      <c r="I47" s="155">
        <v>1589</v>
      </c>
      <c r="J47" s="155">
        <v>88</v>
      </c>
      <c r="K47" s="155">
        <v>90</v>
      </c>
      <c r="L47" s="155">
        <v>220</v>
      </c>
      <c r="M47" s="155">
        <v>273</v>
      </c>
      <c r="N47" s="155">
        <v>1574</v>
      </c>
      <c r="O47" s="155">
        <v>1405</v>
      </c>
      <c r="P47" s="155">
        <v>2722</v>
      </c>
      <c r="Q47" s="155">
        <v>6825</v>
      </c>
      <c r="R47" s="50"/>
      <c r="S47" s="24"/>
      <c r="T47" s="24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18" ht="18" customHeight="1">
      <c r="A48" s="89" t="s">
        <v>363</v>
      </c>
      <c r="B48" s="287">
        <f>SUM(C48:Q48)</f>
        <v>38126</v>
      </c>
      <c r="C48" s="155">
        <v>14235</v>
      </c>
      <c r="D48" s="155">
        <v>2292</v>
      </c>
      <c r="E48" s="155">
        <v>1218</v>
      </c>
      <c r="F48" s="155">
        <v>162</v>
      </c>
      <c r="G48" s="155">
        <v>3610</v>
      </c>
      <c r="H48" s="155">
        <v>1768</v>
      </c>
      <c r="I48" s="155">
        <v>1586</v>
      </c>
      <c r="J48" s="155">
        <v>85</v>
      </c>
      <c r="K48" s="155">
        <v>88</v>
      </c>
      <c r="L48" s="155">
        <v>214</v>
      </c>
      <c r="M48" s="155">
        <v>256</v>
      </c>
      <c r="N48" s="155">
        <v>1580</v>
      </c>
      <c r="O48" s="155">
        <v>1422</v>
      </c>
      <c r="P48" s="155">
        <v>2743</v>
      </c>
      <c r="Q48" s="155">
        <v>6867</v>
      </c>
      <c r="R48" s="50"/>
    </row>
    <row r="49" spans="1:18" ht="18" customHeight="1">
      <c r="A49" s="89" t="s">
        <v>364</v>
      </c>
      <c r="B49" s="287">
        <f>SUM(C49:Q49)</f>
        <v>38314</v>
      </c>
      <c r="C49" s="155">
        <v>14313</v>
      </c>
      <c r="D49" s="155">
        <v>2409</v>
      </c>
      <c r="E49" s="155">
        <v>1237</v>
      </c>
      <c r="F49" s="155">
        <v>165</v>
      </c>
      <c r="G49" s="155">
        <v>3602</v>
      </c>
      <c r="H49" s="155">
        <v>1743</v>
      </c>
      <c r="I49" s="155">
        <v>1560</v>
      </c>
      <c r="J49" s="155">
        <v>84</v>
      </c>
      <c r="K49" s="155">
        <v>85</v>
      </c>
      <c r="L49" s="155">
        <v>204</v>
      </c>
      <c r="M49" s="155">
        <v>254</v>
      </c>
      <c r="N49" s="155">
        <v>1581</v>
      </c>
      <c r="O49" s="155">
        <v>1433</v>
      </c>
      <c r="P49" s="155">
        <v>2751</v>
      </c>
      <c r="Q49" s="155">
        <v>6893</v>
      </c>
      <c r="R49" s="50"/>
    </row>
    <row r="50" spans="1:18" ht="18" customHeight="1">
      <c r="A50" s="198" t="s">
        <v>365</v>
      </c>
      <c r="B50" s="288">
        <f>SUM(C50:Q50)</f>
        <v>38746</v>
      </c>
      <c r="C50" s="204">
        <v>14478</v>
      </c>
      <c r="D50" s="204">
        <v>2569</v>
      </c>
      <c r="E50" s="204">
        <v>1253</v>
      </c>
      <c r="F50" s="204">
        <v>184</v>
      </c>
      <c r="G50" s="204">
        <v>3673</v>
      </c>
      <c r="H50" s="204">
        <v>1712</v>
      </c>
      <c r="I50" s="204">
        <v>1560</v>
      </c>
      <c r="J50" s="204">
        <v>83</v>
      </c>
      <c r="K50" s="204">
        <v>85</v>
      </c>
      <c r="L50" s="204">
        <v>202</v>
      </c>
      <c r="M50" s="204">
        <v>250</v>
      </c>
      <c r="N50" s="204">
        <v>1579</v>
      </c>
      <c r="O50" s="204">
        <v>1432</v>
      </c>
      <c r="P50" s="204">
        <v>2767</v>
      </c>
      <c r="Q50" s="204">
        <v>6919</v>
      </c>
      <c r="R50" s="28"/>
    </row>
    <row r="51" spans="1:18" ht="18" customHeight="1" thickBot="1">
      <c r="A51" s="64" t="s">
        <v>240</v>
      </c>
      <c r="B51" s="50"/>
      <c r="C51" s="50"/>
      <c r="D51" s="50"/>
      <c r="E51" s="50"/>
      <c r="F51" s="50"/>
      <c r="G51" s="50"/>
      <c r="H51" s="50"/>
      <c r="R51" s="28"/>
    </row>
    <row r="52" spans="1:34" s="111" customFormat="1" ht="18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97"/>
      <c r="S52" s="398" t="s">
        <v>422</v>
      </c>
      <c r="T52" s="492"/>
      <c r="U52" s="487" t="s">
        <v>440</v>
      </c>
      <c r="V52" s="488"/>
      <c r="W52" s="488"/>
      <c r="X52" s="488"/>
      <c r="Y52" s="488"/>
      <c r="Z52" s="489"/>
      <c r="AA52" s="487" t="s">
        <v>441</v>
      </c>
      <c r="AB52" s="488"/>
      <c r="AC52" s="488"/>
      <c r="AD52" s="488"/>
      <c r="AE52" s="488"/>
      <c r="AF52" s="488"/>
      <c r="AG52" s="34"/>
      <c r="AH52" s="34"/>
    </row>
    <row r="53" spans="18:32" ht="18" customHeight="1">
      <c r="R53" s="28"/>
      <c r="S53" s="493"/>
      <c r="T53" s="494"/>
      <c r="U53" s="453" t="s">
        <v>434</v>
      </c>
      <c r="V53" s="460"/>
      <c r="W53" s="453" t="s">
        <v>435</v>
      </c>
      <c r="X53" s="460"/>
      <c r="Y53" s="453" t="s">
        <v>436</v>
      </c>
      <c r="Z53" s="460"/>
      <c r="AA53" s="453" t="s">
        <v>437</v>
      </c>
      <c r="AB53" s="460"/>
      <c r="AC53" s="453" t="s">
        <v>438</v>
      </c>
      <c r="AD53" s="460"/>
      <c r="AE53" s="453" t="s">
        <v>439</v>
      </c>
      <c r="AF53" s="454"/>
    </row>
    <row r="54" spans="1:32" ht="18" customHeight="1" thickBot="1">
      <c r="A54" s="512" t="s">
        <v>378</v>
      </c>
      <c r="B54" s="512"/>
      <c r="C54" s="512"/>
      <c r="D54" s="512"/>
      <c r="E54" s="512"/>
      <c r="F54" s="512"/>
      <c r="G54" s="512"/>
      <c r="H54" s="512"/>
      <c r="I54" s="512"/>
      <c r="J54" s="512"/>
      <c r="K54" s="512"/>
      <c r="L54" s="512"/>
      <c r="M54" s="512"/>
      <c r="N54" s="512"/>
      <c r="O54" s="512"/>
      <c r="P54" s="199"/>
      <c r="Q54" s="106" t="s">
        <v>379</v>
      </c>
      <c r="R54" s="25"/>
      <c r="S54" s="495"/>
      <c r="T54" s="496"/>
      <c r="U54" s="53" t="s">
        <v>97</v>
      </c>
      <c r="V54" s="53" t="s">
        <v>98</v>
      </c>
      <c r="W54" s="53" t="s">
        <v>97</v>
      </c>
      <c r="X54" s="53" t="s">
        <v>98</v>
      </c>
      <c r="Y54" s="53" t="s">
        <v>97</v>
      </c>
      <c r="Z54" s="53" t="s">
        <v>98</v>
      </c>
      <c r="AA54" s="53" t="s">
        <v>97</v>
      </c>
      <c r="AB54" s="53" t="s">
        <v>98</v>
      </c>
      <c r="AC54" s="53" t="s">
        <v>97</v>
      </c>
      <c r="AD54" s="53" t="s">
        <v>98</v>
      </c>
      <c r="AE54" s="53" t="s">
        <v>97</v>
      </c>
      <c r="AF54" s="54" t="s">
        <v>98</v>
      </c>
    </row>
    <row r="55" spans="1:32" ht="18" customHeight="1">
      <c r="A55" s="398" t="s">
        <v>351</v>
      </c>
      <c r="B55" s="398"/>
      <c r="C55" s="399"/>
      <c r="D55" s="470" t="s">
        <v>390</v>
      </c>
      <c r="E55" s="471"/>
      <c r="F55" s="471"/>
      <c r="G55" s="472"/>
      <c r="H55" s="471"/>
      <c r="I55" s="472"/>
      <c r="J55" s="472"/>
      <c r="K55" s="472"/>
      <c r="L55" s="471"/>
      <c r="M55" s="472"/>
      <c r="N55" s="471"/>
      <c r="O55" s="472"/>
      <c r="P55" s="473"/>
      <c r="Q55" s="501" t="s">
        <v>100</v>
      </c>
      <c r="R55" s="25"/>
      <c r="S55" s="464" t="s">
        <v>430</v>
      </c>
      <c r="T55" s="125" t="s">
        <v>433</v>
      </c>
      <c r="U55" s="158">
        <v>151.2</v>
      </c>
      <c r="V55" s="159">
        <v>151.7</v>
      </c>
      <c r="W55" s="159">
        <v>158.7</v>
      </c>
      <c r="X55" s="159">
        <v>155.4</v>
      </c>
      <c r="Y55" s="159">
        <v>164.7</v>
      </c>
      <c r="Z55" s="159">
        <v>157.3</v>
      </c>
      <c r="AA55" s="159">
        <v>168.3</v>
      </c>
      <c r="AB55" s="159">
        <v>157.7</v>
      </c>
      <c r="AC55" s="159">
        <v>169.9</v>
      </c>
      <c r="AD55" s="159">
        <v>157.9</v>
      </c>
      <c r="AE55" s="159">
        <v>171.5</v>
      </c>
      <c r="AF55" s="159">
        <v>158.1</v>
      </c>
    </row>
    <row r="56" spans="1:32" ht="18" customHeight="1">
      <c r="A56" s="400"/>
      <c r="B56" s="400"/>
      <c r="C56" s="401"/>
      <c r="D56" s="497" t="s">
        <v>260</v>
      </c>
      <c r="E56" s="498" t="s">
        <v>101</v>
      </c>
      <c r="F56" s="461" t="s">
        <v>385</v>
      </c>
      <c r="G56" s="480" t="s">
        <v>139</v>
      </c>
      <c r="H56" s="461" t="s">
        <v>386</v>
      </c>
      <c r="I56" s="474" t="s">
        <v>396</v>
      </c>
      <c r="J56" s="483" t="s">
        <v>140</v>
      </c>
      <c r="K56" s="485" t="s">
        <v>391</v>
      </c>
      <c r="L56" s="461" t="s">
        <v>392</v>
      </c>
      <c r="M56" s="474" t="s">
        <v>395</v>
      </c>
      <c r="N56" s="461" t="s">
        <v>393</v>
      </c>
      <c r="O56" s="477" t="s">
        <v>141</v>
      </c>
      <c r="P56" s="461" t="s">
        <v>394</v>
      </c>
      <c r="Q56" s="502"/>
      <c r="R56" s="46"/>
      <c r="S56" s="465"/>
      <c r="T56" s="126" t="s">
        <v>245</v>
      </c>
      <c r="U56" s="160">
        <v>151.7</v>
      </c>
      <c r="V56" s="161">
        <v>152.3</v>
      </c>
      <c r="W56" s="161">
        <v>159.4</v>
      </c>
      <c r="X56" s="161">
        <v>155.3</v>
      </c>
      <c r="Y56" s="161">
        <v>165.4</v>
      </c>
      <c r="Z56" s="161">
        <v>157.3</v>
      </c>
      <c r="AA56" s="161">
        <v>168.6</v>
      </c>
      <c r="AB56" s="161">
        <v>157.8</v>
      </c>
      <c r="AC56" s="161">
        <v>170.2</v>
      </c>
      <c r="AD56" s="161">
        <v>158.3</v>
      </c>
      <c r="AE56" s="161">
        <v>170.7</v>
      </c>
      <c r="AF56" s="161">
        <v>158.7</v>
      </c>
    </row>
    <row r="57" spans="1:32" ht="18" customHeight="1">
      <c r="A57" s="400"/>
      <c r="B57" s="400"/>
      <c r="C57" s="401"/>
      <c r="D57" s="468"/>
      <c r="E57" s="499"/>
      <c r="F57" s="462"/>
      <c r="G57" s="481"/>
      <c r="H57" s="462"/>
      <c r="I57" s="475"/>
      <c r="J57" s="415"/>
      <c r="K57" s="410"/>
      <c r="L57" s="462"/>
      <c r="M57" s="475"/>
      <c r="N57" s="462"/>
      <c r="O57" s="478"/>
      <c r="P57" s="462"/>
      <c r="Q57" s="502"/>
      <c r="R57" s="52"/>
      <c r="S57" s="466"/>
      <c r="T57" s="84" t="s">
        <v>251</v>
      </c>
      <c r="U57" s="162">
        <v>152.7</v>
      </c>
      <c r="V57" s="163">
        <v>152.8</v>
      </c>
      <c r="W57" s="163">
        <v>160.5</v>
      </c>
      <c r="X57" s="163">
        <v>155.8</v>
      </c>
      <c r="Y57" s="163">
        <v>166.2</v>
      </c>
      <c r="Z57" s="163">
        <v>157.6</v>
      </c>
      <c r="AA57" s="163">
        <v>168.9</v>
      </c>
      <c r="AB57" s="163">
        <v>157.8</v>
      </c>
      <c r="AC57" s="163">
        <v>170.9</v>
      </c>
      <c r="AD57" s="163">
        <v>158.6</v>
      </c>
      <c r="AE57" s="163">
        <v>171.1</v>
      </c>
      <c r="AF57" s="163">
        <v>158.5</v>
      </c>
    </row>
    <row r="58" spans="1:32" ht="18" customHeight="1">
      <c r="A58" s="402"/>
      <c r="B58" s="402"/>
      <c r="C58" s="403"/>
      <c r="D58" s="469"/>
      <c r="E58" s="500"/>
      <c r="F58" s="463"/>
      <c r="G58" s="482"/>
      <c r="H58" s="463"/>
      <c r="I58" s="476"/>
      <c r="J58" s="484"/>
      <c r="K58" s="486"/>
      <c r="L58" s="463"/>
      <c r="M58" s="476"/>
      <c r="N58" s="463"/>
      <c r="O58" s="479"/>
      <c r="P58" s="463"/>
      <c r="Q58" s="503"/>
      <c r="R58" s="28"/>
      <c r="S58" s="464" t="s">
        <v>431</v>
      </c>
      <c r="T58" s="125" t="s">
        <v>433</v>
      </c>
      <c r="U58" s="158">
        <v>42.7</v>
      </c>
      <c r="V58" s="159">
        <v>43.4</v>
      </c>
      <c r="W58" s="159">
        <v>47.8</v>
      </c>
      <c r="X58" s="159">
        <v>47.5</v>
      </c>
      <c r="Y58" s="159">
        <v>53.9</v>
      </c>
      <c r="Z58" s="159">
        <v>50.1</v>
      </c>
      <c r="AA58" s="159">
        <v>58.2</v>
      </c>
      <c r="AB58" s="159">
        <v>52.7</v>
      </c>
      <c r="AC58" s="159">
        <v>60.7</v>
      </c>
      <c r="AD58" s="159">
        <v>52.9</v>
      </c>
      <c r="AE58" s="159">
        <v>63.1</v>
      </c>
      <c r="AF58" s="159">
        <v>53.7</v>
      </c>
    </row>
    <row r="59" spans="1:32" ht="18" customHeight="1">
      <c r="A59" s="323" t="s">
        <v>241</v>
      </c>
      <c r="B59" s="323"/>
      <c r="C59" s="394"/>
      <c r="D59" s="289">
        <f>SUM(E59:P59)</f>
        <v>4</v>
      </c>
      <c r="E59" s="202" t="s">
        <v>275</v>
      </c>
      <c r="F59" s="155">
        <v>3</v>
      </c>
      <c r="G59" s="202" t="s">
        <v>275</v>
      </c>
      <c r="H59" s="155">
        <v>1</v>
      </c>
      <c r="I59" s="202" t="s">
        <v>275</v>
      </c>
      <c r="J59" s="202" t="s">
        <v>275</v>
      </c>
      <c r="K59" s="202" t="s">
        <v>275</v>
      </c>
      <c r="L59" s="202" t="s">
        <v>275</v>
      </c>
      <c r="M59" s="202" t="s">
        <v>275</v>
      </c>
      <c r="N59" s="202" t="s">
        <v>275</v>
      </c>
      <c r="O59" s="202" t="s">
        <v>275</v>
      </c>
      <c r="P59" s="202" t="s">
        <v>275</v>
      </c>
      <c r="Q59" s="155">
        <v>478</v>
      </c>
      <c r="R59" s="50"/>
      <c r="S59" s="465"/>
      <c r="T59" s="126" t="s">
        <v>245</v>
      </c>
      <c r="U59" s="160">
        <v>43.4</v>
      </c>
      <c r="V59" s="161">
        <v>43.7</v>
      </c>
      <c r="W59" s="161">
        <v>49.2</v>
      </c>
      <c r="X59" s="161">
        <v>47.3</v>
      </c>
      <c r="Y59" s="161">
        <v>53.8</v>
      </c>
      <c r="Z59" s="161">
        <v>50.4</v>
      </c>
      <c r="AA59" s="161">
        <v>59.1</v>
      </c>
      <c r="AB59" s="161">
        <v>52</v>
      </c>
      <c r="AC59" s="161">
        <v>60.4</v>
      </c>
      <c r="AD59" s="161">
        <v>53.2</v>
      </c>
      <c r="AE59" s="161">
        <v>61.4</v>
      </c>
      <c r="AF59" s="161">
        <v>52.6</v>
      </c>
    </row>
    <row r="60" spans="1:32" ht="18" customHeight="1">
      <c r="A60" s="325" t="s">
        <v>380</v>
      </c>
      <c r="B60" s="325"/>
      <c r="C60" s="397"/>
      <c r="D60" s="289">
        <f>SUM(E60:P60)</f>
        <v>3</v>
      </c>
      <c r="E60" s="202" t="s">
        <v>275</v>
      </c>
      <c r="F60" s="155">
        <v>2</v>
      </c>
      <c r="G60" s="202" t="s">
        <v>275</v>
      </c>
      <c r="H60" s="155">
        <v>1</v>
      </c>
      <c r="I60" s="202" t="s">
        <v>275</v>
      </c>
      <c r="J60" s="202" t="s">
        <v>275</v>
      </c>
      <c r="K60" s="202" t="s">
        <v>275</v>
      </c>
      <c r="L60" s="202" t="s">
        <v>275</v>
      </c>
      <c r="M60" s="202" t="s">
        <v>275</v>
      </c>
      <c r="N60" s="202" t="s">
        <v>275</v>
      </c>
      <c r="O60" s="202" t="s">
        <v>275</v>
      </c>
      <c r="P60" s="202" t="s">
        <v>275</v>
      </c>
      <c r="Q60" s="155">
        <v>181</v>
      </c>
      <c r="R60" s="50"/>
      <c r="S60" s="466"/>
      <c r="T60" s="84" t="s">
        <v>251</v>
      </c>
      <c r="U60" s="162">
        <v>44.4</v>
      </c>
      <c r="V60" s="163">
        <v>44.9</v>
      </c>
      <c r="W60" s="163">
        <v>49.7</v>
      </c>
      <c r="X60" s="163">
        <v>47.8</v>
      </c>
      <c r="Y60" s="163">
        <v>55.2</v>
      </c>
      <c r="Z60" s="163">
        <v>50.6</v>
      </c>
      <c r="AA60" s="163">
        <v>60.1</v>
      </c>
      <c r="AB60" s="163">
        <v>52.2</v>
      </c>
      <c r="AC60" s="163">
        <v>62.2</v>
      </c>
      <c r="AD60" s="163">
        <v>54</v>
      </c>
      <c r="AE60" s="163">
        <v>63.5</v>
      </c>
      <c r="AF60" s="163">
        <v>53.2</v>
      </c>
    </row>
    <row r="61" spans="1:32" ht="18" customHeight="1">
      <c r="A61" s="325" t="s">
        <v>381</v>
      </c>
      <c r="B61" s="325"/>
      <c r="C61" s="397"/>
      <c r="D61" s="289">
        <f>SUM(E61:P61)</f>
        <v>10</v>
      </c>
      <c r="E61" s="155">
        <v>1</v>
      </c>
      <c r="F61" s="155">
        <v>9</v>
      </c>
      <c r="G61" s="202" t="s">
        <v>275</v>
      </c>
      <c r="H61" s="202" t="s">
        <v>275</v>
      </c>
      <c r="I61" s="202" t="s">
        <v>275</v>
      </c>
      <c r="J61" s="202" t="s">
        <v>275</v>
      </c>
      <c r="K61" s="202" t="s">
        <v>275</v>
      </c>
      <c r="L61" s="202" t="s">
        <v>275</v>
      </c>
      <c r="M61" s="202" t="s">
        <v>275</v>
      </c>
      <c r="N61" s="202" t="s">
        <v>275</v>
      </c>
      <c r="O61" s="202" t="s">
        <v>275</v>
      </c>
      <c r="P61" s="202" t="s">
        <v>275</v>
      </c>
      <c r="Q61" s="155">
        <v>223</v>
      </c>
      <c r="R61" s="50"/>
      <c r="S61" s="464" t="s">
        <v>432</v>
      </c>
      <c r="T61" s="125" t="s">
        <v>433</v>
      </c>
      <c r="U61" s="158">
        <v>80.8</v>
      </c>
      <c r="V61" s="159">
        <v>82.1</v>
      </c>
      <c r="W61" s="159">
        <v>84.5</v>
      </c>
      <c r="X61" s="159">
        <v>84.1</v>
      </c>
      <c r="Y61" s="159">
        <v>87.8</v>
      </c>
      <c r="Z61" s="159">
        <v>85.1</v>
      </c>
      <c r="AA61" s="159">
        <v>90</v>
      </c>
      <c r="AB61" s="159">
        <v>85.6</v>
      </c>
      <c r="AC61" s="159">
        <v>90.9</v>
      </c>
      <c r="AD61" s="159">
        <v>85.6</v>
      </c>
      <c r="AE61" s="159">
        <v>91.8</v>
      </c>
      <c r="AF61" s="159">
        <v>85.7</v>
      </c>
    </row>
    <row r="62" spans="1:32" ht="18" customHeight="1">
      <c r="A62" s="325" t="s">
        <v>382</v>
      </c>
      <c r="B62" s="325"/>
      <c r="C62" s="397"/>
      <c r="D62" s="290" t="s">
        <v>572</v>
      </c>
      <c r="E62" s="202" t="s">
        <v>275</v>
      </c>
      <c r="F62" s="155">
        <v>8</v>
      </c>
      <c r="G62" s="202" t="s">
        <v>275</v>
      </c>
      <c r="H62" s="202" t="s">
        <v>275</v>
      </c>
      <c r="I62" s="202" t="s">
        <v>275</v>
      </c>
      <c r="J62" s="202" t="s">
        <v>275</v>
      </c>
      <c r="K62" s="202" t="s">
        <v>275</v>
      </c>
      <c r="L62" s="202" t="s">
        <v>275</v>
      </c>
      <c r="M62" s="202" t="s">
        <v>275</v>
      </c>
      <c r="N62" s="202" t="s">
        <v>275</v>
      </c>
      <c r="O62" s="202" t="s">
        <v>275</v>
      </c>
      <c r="P62" s="202" t="s">
        <v>275</v>
      </c>
      <c r="Q62" s="155">
        <v>696</v>
      </c>
      <c r="R62" s="50"/>
      <c r="S62" s="465"/>
      <c r="T62" s="126" t="s">
        <v>245</v>
      </c>
      <c r="U62" s="160">
        <v>81.1</v>
      </c>
      <c r="V62" s="161">
        <v>82.4</v>
      </c>
      <c r="W62" s="161">
        <v>84.7</v>
      </c>
      <c r="X62" s="161">
        <v>83.8</v>
      </c>
      <c r="Y62" s="161">
        <v>87.9</v>
      </c>
      <c r="Z62" s="161">
        <v>85.1</v>
      </c>
      <c r="AA62" s="161">
        <v>90.3</v>
      </c>
      <c r="AB62" s="161">
        <v>85.7</v>
      </c>
      <c r="AC62" s="161">
        <v>91.1</v>
      </c>
      <c r="AD62" s="161">
        <v>85.8</v>
      </c>
      <c r="AE62" s="161">
        <v>91.5</v>
      </c>
      <c r="AF62" s="161">
        <v>85.9</v>
      </c>
    </row>
    <row r="63" spans="1:32" ht="18" customHeight="1">
      <c r="A63" s="395" t="s">
        <v>383</v>
      </c>
      <c r="B63" s="395"/>
      <c r="C63" s="396"/>
      <c r="D63" s="291">
        <f>SUM(E63:P63)</f>
        <v>29</v>
      </c>
      <c r="E63" s="203">
        <v>20</v>
      </c>
      <c r="F63" s="203">
        <v>7</v>
      </c>
      <c r="G63" s="203" t="s">
        <v>252</v>
      </c>
      <c r="H63" s="203">
        <v>1</v>
      </c>
      <c r="I63" s="203">
        <v>1</v>
      </c>
      <c r="J63" s="203" t="s">
        <v>252</v>
      </c>
      <c r="K63" s="203" t="s">
        <v>252</v>
      </c>
      <c r="L63" s="203" t="s">
        <v>252</v>
      </c>
      <c r="M63" s="203" t="s">
        <v>252</v>
      </c>
      <c r="N63" s="203" t="s">
        <v>252</v>
      </c>
      <c r="O63" s="203" t="s">
        <v>252</v>
      </c>
      <c r="P63" s="203" t="s">
        <v>252</v>
      </c>
      <c r="Q63" s="203">
        <v>271</v>
      </c>
      <c r="R63" s="42"/>
      <c r="S63" s="466"/>
      <c r="T63" s="84" t="s">
        <v>251</v>
      </c>
      <c r="U63" s="162">
        <v>81.8</v>
      </c>
      <c r="V63" s="163">
        <v>82.8</v>
      </c>
      <c r="W63" s="163">
        <v>85.4</v>
      </c>
      <c r="X63" s="163">
        <v>84.4</v>
      </c>
      <c r="Y63" s="163">
        <v>88.5</v>
      </c>
      <c r="Z63" s="163">
        <v>85.1</v>
      </c>
      <c r="AA63" s="163">
        <v>90.2</v>
      </c>
      <c r="AB63" s="163">
        <v>85.6</v>
      </c>
      <c r="AC63" s="163">
        <v>91.5</v>
      </c>
      <c r="AD63" s="163">
        <v>85.8</v>
      </c>
      <c r="AE63" s="163">
        <v>91.7</v>
      </c>
      <c r="AF63" s="163">
        <v>85.6</v>
      </c>
    </row>
    <row r="64" spans="1:21" ht="18" customHeight="1">
      <c r="A64" s="182" t="s">
        <v>384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37"/>
      <c r="O64" s="37"/>
      <c r="P64" s="37"/>
      <c r="Q64" s="37"/>
      <c r="R64" s="50"/>
      <c r="S64" s="24"/>
      <c r="T64" s="55"/>
      <c r="U64" s="55"/>
    </row>
    <row r="65" spans="1:18" ht="18" customHeight="1">
      <c r="A65" s="64" t="s">
        <v>216</v>
      </c>
      <c r="C65" s="6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50"/>
      <c r="O65" s="50"/>
      <c r="P65" s="50"/>
      <c r="Q65" s="50"/>
      <c r="R65" s="42"/>
    </row>
    <row r="66" spans="4:18" ht="18" customHeight="1">
      <c r="D66" s="50"/>
      <c r="E66" s="50"/>
      <c r="F66" s="50"/>
      <c r="G66" s="50"/>
      <c r="H66" s="50"/>
      <c r="I66" s="50"/>
      <c r="J66" s="50"/>
      <c r="K66" s="50"/>
      <c r="L66" s="50"/>
      <c r="M66" s="50"/>
      <c r="R66" s="50"/>
    </row>
    <row r="67" spans="3:18" ht="18" customHeight="1">
      <c r="C67" s="50"/>
      <c r="R67" s="50"/>
    </row>
    <row r="68" ht="18" customHeight="1">
      <c r="R68" s="50"/>
    </row>
    <row r="69" ht="18" customHeight="1">
      <c r="R69" s="50"/>
    </row>
    <row r="70" ht="15" customHeight="1">
      <c r="R70" s="50"/>
    </row>
    <row r="71" ht="15" customHeight="1">
      <c r="R71" s="50"/>
    </row>
    <row r="72" ht="18.75" customHeight="1">
      <c r="R72" s="50"/>
    </row>
    <row r="73" ht="18.75" customHeight="1"/>
    <row r="74" ht="18.75" customHeight="1"/>
  </sheetData>
  <sheetProtection/>
  <mergeCells count="141">
    <mergeCell ref="AE4:AF5"/>
    <mergeCell ref="AG4:AH5"/>
    <mergeCell ref="A54:O54"/>
    <mergeCell ref="S4:T5"/>
    <mergeCell ref="Y4:Z5"/>
    <mergeCell ref="S18:T18"/>
    <mergeCell ref="S22:T22"/>
    <mergeCell ref="S19:T19"/>
    <mergeCell ref="D56:D58"/>
    <mergeCell ref="E56:E58"/>
    <mergeCell ref="M56:M58"/>
    <mergeCell ref="F56:F58"/>
    <mergeCell ref="Q55:Q58"/>
    <mergeCell ref="O43:O45"/>
    <mergeCell ref="H43:H45"/>
    <mergeCell ref="G43:G45"/>
    <mergeCell ref="S20:T20"/>
    <mergeCell ref="S21:T21"/>
    <mergeCell ref="S52:T54"/>
    <mergeCell ref="S58:S60"/>
    <mergeCell ref="S31:T33"/>
    <mergeCell ref="S61:S63"/>
    <mergeCell ref="S55:S57"/>
    <mergeCell ref="S40:S42"/>
    <mergeCell ref="AE53:AF53"/>
    <mergeCell ref="U52:Z52"/>
    <mergeCell ref="AA52:AF52"/>
    <mergeCell ref="W53:X53"/>
    <mergeCell ref="Y53:Z53"/>
    <mergeCell ref="AA53:AB53"/>
    <mergeCell ref="AC53:AD53"/>
    <mergeCell ref="U53:V53"/>
    <mergeCell ref="A43:A45"/>
    <mergeCell ref="B43:B45"/>
    <mergeCell ref="C43:C45"/>
    <mergeCell ref="D43:D45"/>
    <mergeCell ref="E43:E45"/>
    <mergeCell ref="F43:F45"/>
    <mergeCell ref="I43:I45"/>
    <mergeCell ref="D55:P55"/>
    <mergeCell ref="I56:I58"/>
    <mergeCell ref="N56:N58"/>
    <mergeCell ref="O56:O58"/>
    <mergeCell ref="P56:P58"/>
    <mergeCell ref="G56:G58"/>
    <mergeCell ref="H56:H58"/>
    <mergeCell ref="J56:J58"/>
    <mergeCell ref="K56:K58"/>
    <mergeCell ref="L56:L58"/>
    <mergeCell ref="J43:J45"/>
    <mergeCell ref="K43:K45"/>
    <mergeCell ref="S34:S36"/>
    <mergeCell ref="S37:S39"/>
    <mergeCell ref="A42:Q42"/>
    <mergeCell ref="P43:P45"/>
    <mergeCell ref="Q43:Q45"/>
    <mergeCell ref="L43:L45"/>
    <mergeCell ref="M43:M45"/>
    <mergeCell ref="N43:N45"/>
    <mergeCell ref="O31:O33"/>
    <mergeCell ref="S29:AF29"/>
    <mergeCell ref="A30:O30"/>
    <mergeCell ref="U31:AF31"/>
    <mergeCell ref="U32:V32"/>
    <mergeCell ref="W32:X32"/>
    <mergeCell ref="Y32:Z32"/>
    <mergeCell ref="AA32:AB32"/>
    <mergeCell ref="AC32:AD32"/>
    <mergeCell ref="AE32:AF32"/>
    <mergeCell ref="K31:K33"/>
    <mergeCell ref="L31:L33"/>
    <mergeCell ref="M31:M33"/>
    <mergeCell ref="N31:N33"/>
    <mergeCell ref="G31:G33"/>
    <mergeCell ref="H31:H33"/>
    <mergeCell ref="I31:I33"/>
    <mergeCell ref="J31:J33"/>
    <mergeCell ref="C31:C33"/>
    <mergeCell ref="D31:D33"/>
    <mergeCell ref="E31:E33"/>
    <mergeCell ref="F31:F33"/>
    <mergeCell ref="A20:B20"/>
    <mergeCell ref="A21:B21"/>
    <mergeCell ref="A31:A33"/>
    <mergeCell ref="B31:B33"/>
    <mergeCell ref="A22:B22"/>
    <mergeCell ref="A23:B23"/>
    <mergeCell ref="A18:B18"/>
    <mergeCell ref="A19:B19"/>
    <mergeCell ref="A11:B11"/>
    <mergeCell ref="A15:B15"/>
    <mergeCell ref="A16:B16"/>
    <mergeCell ref="A13:B13"/>
    <mergeCell ref="S12:T12"/>
    <mergeCell ref="S13:T13"/>
    <mergeCell ref="A17:B17"/>
    <mergeCell ref="S14:T14"/>
    <mergeCell ref="S15:T15"/>
    <mergeCell ref="S16:T16"/>
    <mergeCell ref="S17:T17"/>
    <mergeCell ref="S11:T11"/>
    <mergeCell ref="A10:B10"/>
    <mergeCell ref="S9:T9"/>
    <mergeCell ref="S10:T10"/>
    <mergeCell ref="P4:P6"/>
    <mergeCell ref="I4:I6"/>
    <mergeCell ref="J4:J6"/>
    <mergeCell ref="A2:P2"/>
    <mergeCell ref="S2:AF2"/>
    <mergeCell ref="A4:B6"/>
    <mergeCell ref="C4:C6"/>
    <mergeCell ref="D4:D6"/>
    <mergeCell ref="E4:E6"/>
    <mergeCell ref="N4:N6"/>
    <mergeCell ref="K4:K6"/>
    <mergeCell ref="AA4:AB5"/>
    <mergeCell ref="AC4:AD5"/>
    <mergeCell ref="U5:V5"/>
    <mergeCell ref="W5:X5"/>
    <mergeCell ref="U4:X4"/>
    <mergeCell ref="L4:L6"/>
    <mergeCell ref="S6:T6"/>
    <mergeCell ref="A8:B8"/>
    <mergeCell ref="S7:T7"/>
    <mergeCell ref="S8:T8"/>
    <mergeCell ref="M4:M6"/>
    <mergeCell ref="A24:B24"/>
    <mergeCell ref="Q4:Q6"/>
    <mergeCell ref="A7:B7"/>
    <mergeCell ref="A9:B9"/>
    <mergeCell ref="A14:B14"/>
    <mergeCell ref="O4:O6"/>
    <mergeCell ref="F4:F6"/>
    <mergeCell ref="G4:G6"/>
    <mergeCell ref="H4:H6"/>
    <mergeCell ref="A59:C59"/>
    <mergeCell ref="A63:C63"/>
    <mergeCell ref="A62:C62"/>
    <mergeCell ref="A61:C61"/>
    <mergeCell ref="A60:C60"/>
    <mergeCell ref="A55:C5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9"/>
  <sheetViews>
    <sheetView zoomScalePageLayoutView="0" workbookViewId="0" topLeftCell="A52">
      <selection activeCell="A79" sqref="A79"/>
    </sheetView>
  </sheetViews>
  <sheetFormatPr defaultColWidth="8.796875" defaultRowHeight="15"/>
  <cols>
    <col min="1" max="26" width="6.8984375" style="0" customWidth="1"/>
    <col min="27" max="27" width="9.3984375" style="0" customWidth="1"/>
    <col min="28" max="28" width="7.5" style="0" customWidth="1"/>
    <col min="29" max="29" width="6.8984375" style="0" customWidth="1"/>
  </cols>
  <sheetData>
    <row r="1" spans="1:29" ht="14.25">
      <c r="A1" t="s">
        <v>443</v>
      </c>
      <c r="Z1" s="212"/>
      <c r="AC1" s="212" t="s">
        <v>444</v>
      </c>
    </row>
    <row r="3" spans="1:29" ht="18" thickBot="1">
      <c r="A3" s="575" t="s">
        <v>445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</row>
    <row r="4" spans="1:29" ht="14.25" customHeight="1">
      <c r="A4" s="216"/>
      <c r="B4" s="571" t="s">
        <v>446</v>
      </c>
      <c r="C4" s="572"/>
      <c r="D4" s="572"/>
      <c r="E4" s="217"/>
      <c r="F4" s="530" t="s">
        <v>455</v>
      </c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74"/>
      <c r="R4" s="573" t="s">
        <v>457</v>
      </c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30"/>
    </row>
    <row r="5" spans="1:29" ht="14.25">
      <c r="A5" s="218"/>
      <c r="B5" s="527"/>
      <c r="C5" s="527"/>
      <c r="D5" s="527"/>
      <c r="E5" s="219"/>
      <c r="F5" s="577" t="s">
        <v>447</v>
      </c>
      <c r="G5" s="578"/>
      <c r="H5" s="566" t="s">
        <v>451</v>
      </c>
      <c r="I5" s="541"/>
      <c r="J5" s="541"/>
      <c r="K5" s="541"/>
      <c r="L5" s="541"/>
      <c r="M5" s="541"/>
      <c r="N5" s="567" t="s">
        <v>450</v>
      </c>
      <c r="O5" s="568"/>
      <c r="P5" s="565" t="s">
        <v>456</v>
      </c>
      <c r="Q5" s="564"/>
      <c r="R5" s="565" t="s">
        <v>458</v>
      </c>
      <c r="S5" s="564"/>
      <c r="T5" s="564" t="s">
        <v>459</v>
      </c>
      <c r="U5" s="564"/>
      <c r="V5" s="564"/>
      <c r="W5" s="564"/>
      <c r="X5" s="564"/>
      <c r="Y5" s="564"/>
      <c r="Z5" s="565" t="s">
        <v>461</v>
      </c>
      <c r="AA5" s="564"/>
      <c r="AB5" s="565" t="s">
        <v>462</v>
      </c>
      <c r="AC5" s="570"/>
    </row>
    <row r="6" spans="1:29" ht="14.25">
      <c r="A6" s="218"/>
      <c r="B6" s="527"/>
      <c r="C6" s="527"/>
      <c r="D6" s="527"/>
      <c r="E6" s="219"/>
      <c r="F6" s="576" t="s">
        <v>448</v>
      </c>
      <c r="G6" s="528"/>
      <c r="H6" s="564" t="s">
        <v>247</v>
      </c>
      <c r="I6" s="564"/>
      <c r="J6" s="564" t="s">
        <v>452</v>
      </c>
      <c r="K6" s="564"/>
      <c r="L6" s="564" t="s">
        <v>453</v>
      </c>
      <c r="M6" s="564"/>
      <c r="N6" s="564" t="s">
        <v>454</v>
      </c>
      <c r="O6" s="564"/>
      <c r="P6" s="564"/>
      <c r="Q6" s="564"/>
      <c r="R6" s="564"/>
      <c r="S6" s="564"/>
      <c r="T6" s="564" t="s">
        <v>247</v>
      </c>
      <c r="U6" s="564"/>
      <c r="V6" s="564" t="s">
        <v>460</v>
      </c>
      <c r="W6" s="564"/>
      <c r="X6" s="564" t="s">
        <v>454</v>
      </c>
      <c r="Y6" s="564"/>
      <c r="Z6" s="564"/>
      <c r="AA6" s="564"/>
      <c r="AB6" s="564"/>
      <c r="AC6" s="570"/>
    </row>
    <row r="7" spans="1:29" ht="14.25">
      <c r="A7" s="215"/>
      <c r="B7" s="561"/>
      <c r="C7" s="561"/>
      <c r="D7" s="561"/>
      <c r="E7" s="220"/>
      <c r="F7" s="524" t="s">
        <v>449</v>
      </c>
      <c r="G7" s="526"/>
      <c r="H7" s="564"/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64"/>
      <c r="AB7" s="564"/>
      <c r="AC7" s="570"/>
    </row>
    <row r="8" spans="1:29" ht="14.25">
      <c r="A8" s="221"/>
      <c r="B8" s="543" t="s">
        <v>463</v>
      </c>
      <c r="C8" s="543"/>
      <c r="D8" s="543"/>
      <c r="E8" s="222"/>
      <c r="F8" s="569">
        <v>1161373</v>
      </c>
      <c r="G8" s="559"/>
      <c r="H8" s="559">
        <v>781057</v>
      </c>
      <c r="I8" s="559"/>
      <c r="J8" s="559">
        <v>318042</v>
      </c>
      <c r="K8" s="559"/>
      <c r="L8" s="559">
        <v>454500</v>
      </c>
      <c r="M8" s="559"/>
      <c r="N8" s="559">
        <v>9560</v>
      </c>
      <c r="O8" s="559"/>
      <c r="P8" s="559">
        <v>232</v>
      </c>
      <c r="Q8" s="559"/>
      <c r="R8" s="559">
        <v>1162103</v>
      </c>
      <c r="S8" s="559"/>
      <c r="T8" s="559">
        <f>SUM(V8:Y8)</f>
        <v>315368</v>
      </c>
      <c r="U8" s="559"/>
      <c r="V8" s="559">
        <v>315368</v>
      </c>
      <c r="W8" s="559"/>
      <c r="X8" s="559">
        <v>0</v>
      </c>
      <c r="Y8" s="559"/>
      <c r="Z8" s="559">
        <v>10286</v>
      </c>
      <c r="AA8" s="559"/>
      <c r="AB8" s="559">
        <v>789248</v>
      </c>
      <c r="AC8" s="559"/>
    </row>
    <row r="9" spans="1:29" ht="14.25">
      <c r="A9" s="57"/>
      <c r="B9" s="527">
        <v>3</v>
      </c>
      <c r="C9" s="527"/>
      <c r="D9" s="527"/>
      <c r="E9" s="223"/>
      <c r="F9" s="529">
        <v>1163189</v>
      </c>
      <c r="G9" s="517"/>
      <c r="H9" s="517">
        <v>705404</v>
      </c>
      <c r="I9" s="517"/>
      <c r="J9" s="517">
        <v>323188</v>
      </c>
      <c r="K9" s="517"/>
      <c r="L9" s="517">
        <v>372203</v>
      </c>
      <c r="M9" s="517"/>
      <c r="N9" s="517">
        <v>9983</v>
      </c>
      <c r="O9" s="517"/>
      <c r="P9" s="517">
        <v>30</v>
      </c>
      <c r="Q9" s="517"/>
      <c r="R9" s="517">
        <v>1163841</v>
      </c>
      <c r="S9" s="517"/>
      <c r="T9" s="517">
        <f>SUM(V9:Y9)</f>
        <v>322418</v>
      </c>
      <c r="U9" s="517"/>
      <c r="V9" s="517">
        <v>322418</v>
      </c>
      <c r="W9" s="517"/>
      <c r="X9" s="517">
        <v>0</v>
      </c>
      <c r="Y9" s="517"/>
      <c r="Z9" s="517">
        <v>8044</v>
      </c>
      <c r="AA9" s="517"/>
      <c r="AB9" s="517">
        <v>824144</v>
      </c>
      <c r="AC9" s="517"/>
    </row>
    <row r="10" spans="1:29" ht="14.25">
      <c r="A10" s="57"/>
      <c r="B10" s="527">
        <v>4</v>
      </c>
      <c r="C10" s="527"/>
      <c r="D10" s="527"/>
      <c r="E10" s="223"/>
      <c r="F10" s="529">
        <v>1165867</v>
      </c>
      <c r="G10" s="517"/>
      <c r="H10" s="517">
        <v>652713</v>
      </c>
      <c r="I10" s="517"/>
      <c r="J10" s="517">
        <v>320067</v>
      </c>
      <c r="K10" s="517"/>
      <c r="L10" s="517">
        <v>318267</v>
      </c>
      <c r="M10" s="517"/>
      <c r="N10" s="517">
        <v>14370</v>
      </c>
      <c r="O10" s="517"/>
      <c r="P10" s="517">
        <v>282</v>
      </c>
      <c r="Q10" s="517"/>
      <c r="R10" s="517">
        <v>1166529</v>
      </c>
      <c r="S10" s="517"/>
      <c r="T10" s="517">
        <f>SUM(V10:Y10)</f>
        <v>317987</v>
      </c>
      <c r="U10" s="517"/>
      <c r="V10" s="517">
        <v>317987</v>
      </c>
      <c r="W10" s="517"/>
      <c r="X10" s="517">
        <v>0</v>
      </c>
      <c r="Y10" s="517"/>
      <c r="Z10" s="517">
        <v>5598</v>
      </c>
      <c r="AA10" s="517"/>
      <c r="AB10" s="517">
        <v>856094</v>
      </c>
      <c r="AC10" s="517"/>
    </row>
    <row r="11" spans="1:29" ht="14.25">
      <c r="A11" s="57"/>
      <c r="B11" s="527">
        <v>5</v>
      </c>
      <c r="C11" s="527"/>
      <c r="D11" s="527"/>
      <c r="E11" s="223"/>
      <c r="F11" s="529">
        <v>1168130</v>
      </c>
      <c r="G11" s="517"/>
      <c r="H11" s="517">
        <f>SUM(J11:O11)</f>
        <v>618464</v>
      </c>
      <c r="I11" s="517"/>
      <c r="J11" s="517">
        <v>327505</v>
      </c>
      <c r="K11" s="517"/>
      <c r="L11" s="517">
        <v>272573</v>
      </c>
      <c r="M11" s="517"/>
      <c r="N11" s="517">
        <v>18386</v>
      </c>
      <c r="O11" s="517"/>
      <c r="P11" s="517">
        <v>216</v>
      </c>
      <c r="Q11" s="517"/>
      <c r="R11" s="517">
        <v>1168741</v>
      </c>
      <c r="S11" s="517"/>
      <c r="T11" s="517">
        <f>SUM(V11:Y11)</f>
        <v>315897</v>
      </c>
      <c r="U11" s="517"/>
      <c r="V11" s="517">
        <v>315897</v>
      </c>
      <c r="W11" s="517"/>
      <c r="X11" s="517">
        <v>0</v>
      </c>
      <c r="Y11" s="517"/>
      <c r="Z11" s="517">
        <v>5034</v>
      </c>
      <c r="AA11" s="517"/>
      <c r="AB11" s="517">
        <v>891472</v>
      </c>
      <c r="AC11" s="517"/>
    </row>
    <row r="12" spans="1:29" s="238" customFormat="1" ht="14.25">
      <c r="A12" s="255"/>
      <c r="B12" s="563">
        <v>6</v>
      </c>
      <c r="C12" s="563"/>
      <c r="D12" s="563"/>
      <c r="E12" s="256"/>
      <c r="F12" s="558">
        <f>SUM(F24,F37)</f>
        <v>1170872</v>
      </c>
      <c r="G12" s="557"/>
      <c r="H12" s="557">
        <f>SUM(H24,H37)</f>
        <v>482274</v>
      </c>
      <c r="I12" s="557"/>
      <c r="J12" s="557">
        <f>SUM(J24,J37)</f>
        <v>328373</v>
      </c>
      <c r="K12" s="557"/>
      <c r="L12" s="557">
        <f>SUM(L24,L37)</f>
        <v>132767</v>
      </c>
      <c r="M12" s="557"/>
      <c r="N12" s="557">
        <f aca="true" t="shared" si="0" ref="N12:AB12">SUM(N24,N37)</f>
        <v>21134</v>
      </c>
      <c r="O12" s="557"/>
      <c r="P12" s="557">
        <f t="shared" si="0"/>
        <v>120</v>
      </c>
      <c r="Q12" s="557"/>
      <c r="R12" s="557">
        <f t="shared" si="0"/>
        <v>1171263</v>
      </c>
      <c r="S12" s="557"/>
      <c r="T12" s="557">
        <f t="shared" si="0"/>
        <v>316794</v>
      </c>
      <c r="U12" s="557"/>
      <c r="V12" s="557">
        <f t="shared" si="0"/>
        <v>316794</v>
      </c>
      <c r="W12" s="557"/>
      <c r="X12" s="557">
        <f t="shared" si="0"/>
        <v>0</v>
      </c>
      <c r="Y12" s="557"/>
      <c r="Z12" s="557">
        <f t="shared" si="0"/>
        <v>5302</v>
      </c>
      <c r="AA12" s="557"/>
      <c r="AB12" s="557">
        <f t="shared" si="0"/>
        <v>921196</v>
      </c>
      <c r="AC12" s="557"/>
    </row>
    <row r="13" spans="1:29" ht="14.25">
      <c r="A13" s="57"/>
      <c r="B13" s="563"/>
      <c r="C13" s="563"/>
      <c r="D13" s="563"/>
      <c r="E13" s="223"/>
      <c r="F13" s="529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</row>
    <row r="14" spans="1:29" ht="14.25">
      <c r="A14" s="57"/>
      <c r="B14" s="560" t="s">
        <v>464</v>
      </c>
      <c r="C14" s="560"/>
      <c r="D14" s="560"/>
      <c r="E14" s="223"/>
      <c r="F14" s="529">
        <v>435179</v>
      </c>
      <c r="G14" s="517"/>
      <c r="H14" s="517">
        <f>SUM(J14:O14)</f>
        <v>196808</v>
      </c>
      <c r="I14" s="517"/>
      <c r="J14" s="517">
        <v>141031</v>
      </c>
      <c r="K14" s="517"/>
      <c r="L14" s="517">
        <v>49780</v>
      </c>
      <c r="M14" s="517"/>
      <c r="N14" s="517">
        <v>5997</v>
      </c>
      <c r="O14" s="517"/>
      <c r="P14" s="517">
        <v>0</v>
      </c>
      <c r="Q14" s="517"/>
      <c r="R14" s="517">
        <v>435179</v>
      </c>
      <c r="S14" s="517"/>
      <c r="T14" s="517">
        <f>SUM(V14:Y14)</f>
        <v>64096</v>
      </c>
      <c r="U14" s="517"/>
      <c r="V14" s="517">
        <v>64096</v>
      </c>
      <c r="W14" s="517"/>
      <c r="X14" s="517">
        <v>0</v>
      </c>
      <c r="Y14" s="517"/>
      <c r="Z14" s="517">
        <v>0</v>
      </c>
      <c r="AA14" s="517"/>
      <c r="AB14" s="517">
        <v>409939</v>
      </c>
      <c r="AC14" s="517"/>
    </row>
    <row r="15" spans="1:29" ht="14.25">
      <c r="A15" s="57"/>
      <c r="B15" s="560" t="s">
        <v>465</v>
      </c>
      <c r="C15" s="560"/>
      <c r="D15" s="560"/>
      <c r="E15" s="223"/>
      <c r="F15" s="529">
        <v>107934</v>
      </c>
      <c r="G15" s="517"/>
      <c r="H15" s="517">
        <f aca="true" t="shared" si="1" ref="H15:H23">SUM(J15:O15)</f>
        <v>36933</v>
      </c>
      <c r="I15" s="517"/>
      <c r="J15" s="517">
        <v>28266</v>
      </c>
      <c r="K15" s="517"/>
      <c r="L15" s="517">
        <v>4811</v>
      </c>
      <c r="M15" s="517"/>
      <c r="N15" s="517">
        <v>3856</v>
      </c>
      <c r="O15" s="517"/>
      <c r="P15" s="517">
        <v>0</v>
      </c>
      <c r="Q15" s="517"/>
      <c r="R15" s="553">
        <v>-107934</v>
      </c>
      <c r="S15" s="553"/>
      <c r="T15" s="553">
        <f aca="true" t="shared" si="2" ref="T15:T23">SUM(V15:Y15)</f>
        <v>-35412</v>
      </c>
      <c r="U15" s="553"/>
      <c r="V15" s="553">
        <v>-35412</v>
      </c>
      <c r="W15" s="553"/>
      <c r="X15" s="554" t="s">
        <v>573</v>
      </c>
      <c r="Y15" s="555"/>
      <c r="Z15" s="553">
        <v>-300</v>
      </c>
      <c r="AA15" s="553"/>
      <c r="AB15" s="553">
        <v>-78097</v>
      </c>
      <c r="AC15" s="553"/>
    </row>
    <row r="16" spans="1:29" ht="14.25">
      <c r="A16" s="57"/>
      <c r="B16" s="560" t="s">
        <v>466</v>
      </c>
      <c r="C16" s="560"/>
      <c r="D16" s="560"/>
      <c r="E16" s="223"/>
      <c r="F16" s="529">
        <v>30251</v>
      </c>
      <c r="G16" s="517"/>
      <c r="H16" s="517">
        <f t="shared" si="1"/>
        <v>29355</v>
      </c>
      <c r="I16" s="517"/>
      <c r="J16" s="517">
        <v>10509</v>
      </c>
      <c r="K16" s="517"/>
      <c r="L16" s="517">
        <v>18613</v>
      </c>
      <c r="M16" s="517"/>
      <c r="N16" s="517">
        <v>233</v>
      </c>
      <c r="O16" s="517"/>
      <c r="P16" s="517">
        <v>0</v>
      </c>
      <c r="Q16" s="517"/>
      <c r="R16" s="517">
        <v>30251</v>
      </c>
      <c r="S16" s="517"/>
      <c r="T16" s="517">
        <f t="shared" si="2"/>
        <v>13201</v>
      </c>
      <c r="U16" s="517"/>
      <c r="V16" s="517">
        <v>13201</v>
      </c>
      <c r="W16" s="517"/>
      <c r="X16" s="517">
        <v>0</v>
      </c>
      <c r="Y16" s="517"/>
      <c r="Z16" s="517">
        <v>62</v>
      </c>
      <c r="AA16" s="517"/>
      <c r="AB16" s="517">
        <v>14703</v>
      </c>
      <c r="AC16" s="517"/>
    </row>
    <row r="17" spans="1:29" ht="14.25">
      <c r="A17" s="57"/>
      <c r="B17" s="560" t="s">
        <v>467</v>
      </c>
      <c r="C17" s="560"/>
      <c r="D17" s="560"/>
      <c r="E17" s="223"/>
      <c r="F17" s="529">
        <v>23360</v>
      </c>
      <c r="G17" s="517"/>
      <c r="H17" s="517">
        <f t="shared" si="1"/>
        <v>9799</v>
      </c>
      <c r="I17" s="517"/>
      <c r="J17" s="517">
        <v>5617</v>
      </c>
      <c r="K17" s="517"/>
      <c r="L17" s="517">
        <v>3886</v>
      </c>
      <c r="M17" s="517"/>
      <c r="N17" s="517">
        <v>296</v>
      </c>
      <c r="O17" s="517"/>
      <c r="P17" s="517">
        <v>104</v>
      </c>
      <c r="Q17" s="517"/>
      <c r="R17" s="553">
        <v>-23669</v>
      </c>
      <c r="S17" s="553"/>
      <c r="T17" s="553">
        <f t="shared" si="2"/>
        <v>-7890</v>
      </c>
      <c r="U17" s="553"/>
      <c r="V17" s="553">
        <v>-7890</v>
      </c>
      <c r="W17" s="553"/>
      <c r="X17" s="554" t="s">
        <v>573</v>
      </c>
      <c r="Y17" s="555"/>
      <c r="Z17" s="553">
        <v>-195</v>
      </c>
      <c r="AA17" s="553"/>
      <c r="AB17" s="553">
        <v>-9661</v>
      </c>
      <c r="AC17" s="553"/>
    </row>
    <row r="18" spans="1:29" ht="14.25">
      <c r="A18" s="57"/>
      <c r="B18" s="560" t="s">
        <v>468</v>
      </c>
      <c r="C18" s="560"/>
      <c r="D18" s="560"/>
      <c r="E18" s="223"/>
      <c r="F18" s="529">
        <v>69329</v>
      </c>
      <c r="G18" s="517"/>
      <c r="H18" s="517">
        <f t="shared" si="1"/>
        <v>38215</v>
      </c>
      <c r="I18" s="517"/>
      <c r="J18" s="517">
        <v>22083</v>
      </c>
      <c r="K18" s="517"/>
      <c r="L18" s="517">
        <v>14376</v>
      </c>
      <c r="M18" s="517"/>
      <c r="N18" s="517">
        <v>1756</v>
      </c>
      <c r="O18" s="517"/>
      <c r="P18" s="517">
        <v>0</v>
      </c>
      <c r="Q18" s="517"/>
      <c r="R18" s="553">
        <v>-69329</v>
      </c>
      <c r="S18" s="553"/>
      <c r="T18" s="553">
        <f t="shared" si="2"/>
        <v>-23746</v>
      </c>
      <c r="U18" s="553"/>
      <c r="V18" s="553">
        <v>-23746</v>
      </c>
      <c r="W18" s="553"/>
      <c r="X18" s="554" t="s">
        <v>573</v>
      </c>
      <c r="Y18" s="555"/>
      <c r="Z18" s="554" t="s">
        <v>573</v>
      </c>
      <c r="AA18" s="555"/>
      <c r="AB18" s="553">
        <v>-49946</v>
      </c>
      <c r="AC18" s="553"/>
    </row>
    <row r="19" spans="1:29" ht="14.25">
      <c r="A19" s="57"/>
      <c r="B19" s="560" t="s">
        <v>469</v>
      </c>
      <c r="C19" s="560"/>
      <c r="D19" s="560"/>
      <c r="E19" s="223"/>
      <c r="F19" s="529">
        <v>11091</v>
      </c>
      <c r="G19" s="517"/>
      <c r="H19" s="517">
        <f t="shared" si="1"/>
        <v>5266</v>
      </c>
      <c r="I19" s="517"/>
      <c r="J19" s="517">
        <v>4015</v>
      </c>
      <c r="K19" s="517"/>
      <c r="L19" s="517">
        <v>1087</v>
      </c>
      <c r="M19" s="517"/>
      <c r="N19" s="517">
        <v>164</v>
      </c>
      <c r="O19" s="517"/>
      <c r="P19" s="517">
        <v>0</v>
      </c>
      <c r="Q19" s="517"/>
      <c r="R19" s="517">
        <v>11091</v>
      </c>
      <c r="S19" s="517"/>
      <c r="T19" s="517">
        <f t="shared" si="2"/>
        <v>4994</v>
      </c>
      <c r="U19" s="517"/>
      <c r="V19" s="517">
        <v>4994</v>
      </c>
      <c r="W19" s="517"/>
      <c r="X19" s="517">
        <v>0</v>
      </c>
      <c r="Y19" s="517"/>
      <c r="Z19" s="517">
        <v>155</v>
      </c>
      <c r="AA19" s="517"/>
      <c r="AB19" s="517">
        <v>7172</v>
      </c>
      <c r="AC19" s="517"/>
    </row>
    <row r="20" spans="1:29" ht="14.25">
      <c r="A20" s="57"/>
      <c r="B20" s="560" t="s">
        <v>470</v>
      </c>
      <c r="C20" s="560"/>
      <c r="D20" s="560"/>
      <c r="E20" s="223"/>
      <c r="F20" s="529">
        <v>11708</v>
      </c>
      <c r="G20" s="517"/>
      <c r="H20" s="517">
        <f t="shared" si="1"/>
        <v>3446</v>
      </c>
      <c r="I20" s="517"/>
      <c r="J20" s="517">
        <v>2482</v>
      </c>
      <c r="K20" s="517"/>
      <c r="L20" s="517">
        <v>954</v>
      </c>
      <c r="M20" s="517"/>
      <c r="N20" s="517">
        <v>10</v>
      </c>
      <c r="O20" s="517"/>
      <c r="P20" s="517">
        <v>0</v>
      </c>
      <c r="Q20" s="517"/>
      <c r="R20" s="517">
        <v>11708</v>
      </c>
      <c r="S20" s="517"/>
      <c r="T20" s="517">
        <f t="shared" si="2"/>
        <v>526</v>
      </c>
      <c r="U20" s="517"/>
      <c r="V20" s="517">
        <v>526</v>
      </c>
      <c r="W20" s="517"/>
      <c r="X20" s="517">
        <v>0</v>
      </c>
      <c r="Y20" s="517"/>
      <c r="Z20" s="517">
        <v>0</v>
      </c>
      <c r="AA20" s="517"/>
      <c r="AB20" s="517">
        <v>3816</v>
      </c>
      <c r="AC20" s="517"/>
    </row>
    <row r="21" spans="1:29" ht="14.25">
      <c r="A21" s="57"/>
      <c r="B21" s="560" t="s">
        <v>471</v>
      </c>
      <c r="C21" s="560"/>
      <c r="D21" s="560"/>
      <c r="E21" s="223"/>
      <c r="F21" s="556">
        <v>-13763</v>
      </c>
      <c r="G21" s="553"/>
      <c r="H21" s="517">
        <f>SUM(L21:O21)</f>
        <v>4101</v>
      </c>
      <c r="I21" s="517"/>
      <c r="J21" s="553">
        <v>-3458</v>
      </c>
      <c r="K21" s="553"/>
      <c r="L21" s="517">
        <v>4081</v>
      </c>
      <c r="M21" s="517"/>
      <c r="N21" s="517">
        <v>20</v>
      </c>
      <c r="O21" s="517"/>
      <c r="P21" s="554" t="s">
        <v>573</v>
      </c>
      <c r="Q21" s="555"/>
      <c r="R21" s="553">
        <v>-13763</v>
      </c>
      <c r="S21" s="553"/>
      <c r="T21" s="553">
        <f t="shared" si="2"/>
        <v>-4667</v>
      </c>
      <c r="U21" s="553"/>
      <c r="V21" s="553">
        <v>-4667</v>
      </c>
      <c r="W21" s="553"/>
      <c r="X21" s="554" t="s">
        <v>573</v>
      </c>
      <c r="Y21" s="555"/>
      <c r="Z21" s="553">
        <v>-589</v>
      </c>
      <c r="AA21" s="553"/>
      <c r="AB21" s="553">
        <v>-6273</v>
      </c>
      <c r="AC21" s="553"/>
    </row>
    <row r="22" spans="1:29" ht="14.25">
      <c r="A22" s="57"/>
      <c r="B22" s="560" t="s">
        <v>472</v>
      </c>
      <c r="C22" s="560"/>
      <c r="D22" s="560"/>
      <c r="E22" s="223"/>
      <c r="F22" s="556">
        <v>-5344</v>
      </c>
      <c r="G22" s="553"/>
      <c r="H22" s="517">
        <f>SUM(L22:O22)</f>
        <v>1412</v>
      </c>
      <c r="I22" s="517"/>
      <c r="J22" s="553">
        <v>-662</v>
      </c>
      <c r="K22" s="553"/>
      <c r="L22" s="517">
        <v>1402</v>
      </c>
      <c r="M22" s="517"/>
      <c r="N22" s="517">
        <v>10</v>
      </c>
      <c r="O22" s="517"/>
      <c r="P22" s="554" t="s">
        <v>573</v>
      </c>
      <c r="Q22" s="555"/>
      <c r="R22" s="553">
        <v>-5344</v>
      </c>
      <c r="S22" s="553"/>
      <c r="T22" s="553">
        <f t="shared" si="2"/>
        <v>-834</v>
      </c>
      <c r="U22" s="553"/>
      <c r="V22" s="553">
        <v>-834</v>
      </c>
      <c r="W22" s="553"/>
      <c r="X22" s="554" t="s">
        <v>573</v>
      </c>
      <c r="Y22" s="555"/>
      <c r="Z22" s="553">
        <v>-1121</v>
      </c>
      <c r="AA22" s="553"/>
      <c r="AB22" s="553">
        <v>-1586</v>
      </c>
      <c r="AC22" s="553"/>
    </row>
    <row r="23" spans="1:29" ht="14.25">
      <c r="A23" s="57"/>
      <c r="B23" s="560" t="s">
        <v>473</v>
      </c>
      <c r="C23" s="560"/>
      <c r="D23" s="560"/>
      <c r="E23" s="223"/>
      <c r="F23" s="529">
        <v>9198</v>
      </c>
      <c r="G23" s="517"/>
      <c r="H23" s="517">
        <f t="shared" si="1"/>
        <v>4619</v>
      </c>
      <c r="I23" s="517"/>
      <c r="J23" s="517">
        <v>2488</v>
      </c>
      <c r="K23" s="517"/>
      <c r="L23" s="517">
        <v>2121</v>
      </c>
      <c r="M23" s="517"/>
      <c r="N23" s="517">
        <v>10</v>
      </c>
      <c r="O23" s="517"/>
      <c r="P23" s="555">
        <v>0</v>
      </c>
      <c r="Q23" s="555"/>
      <c r="R23" s="553">
        <v>-9198</v>
      </c>
      <c r="S23" s="553"/>
      <c r="T23" s="553">
        <f t="shared" si="2"/>
        <v>-3067</v>
      </c>
      <c r="U23" s="553"/>
      <c r="V23" s="553">
        <v>-3067</v>
      </c>
      <c r="W23" s="553"/>
      <c r="X23" s="554" t="s">
        <v>573</v>
      </c>
      <c r="Y23" s="555"/>
      <c r="Z23" s="553">
        <v>-47</v>
      </c>
      <c r="AA23" s="553"/>
      <c r="AB23" s="553">
        <v>-4305</v>
      </c>
      <c r="AC23" s="553"/>
    </row>
    <row r="24" spans="1:29" ht="14.25">
      <c r="A24" s="57"/>
      <c r="B24" s="560" t="s">
        <v>474</v>
      </c>
      <c r="C24" s="560"/>
      <c r="D24" s="560"/>
      <c r="E24" s="223"/>
      <c r="F24" s="529">
        <f>SUM(F14:G20,F23)</f>
        <v>698050</v>
      </c>
      <c r="G24" s="517"/>
      <c r="H24" s="517">
        <f>SUM(H14:I23)</f>
        <v>329954</v>
      </c>
      <c r="I24" s="517"/>
      <c r="J24" s="517">
        <f>SUM(J14:K20,J23)</f>
        <v>216491</v>
      </c>
      <c r="K24" s="517"/>
      <c r="L24" s="517">
        <f>SUM(L14:M23)</f>
        <v>101111</v>
      </c>
      <c r="M24" s="517"/>
      <c r="N24" s="517">
        <f>SUM(N14:O23)</f>
        <v>12352</v>
      </c>
      <c r="O24" s="517"/>
      <c r="P24" s="517">
        <f>SUM(P14:Q20,P23)</f>
        <v>104</v>
      </c>
      <c r="Q24" s="517"/>
      <c r="R24" s="517">
        <f>SUM(R14,R16,R19:S20)</f>
        <v>488229</v>
      </c>
      <c r="S24" s="517"/>
      <c r="T24" s="517">
        <f>SUM(T14,T16,T19:U20)</f>
        <v>82817</v>
      </c>
      <c r="U24" s="517"/>
      <c r="V24" s="517">
        <f>SUM(V14,V16,V19:W20)</f>
        <v>82817</v>
      </c>
      <c r="W24" s="517"/>
      <c r="X24" s="517">
        <f>SUM(X14,X16,X19:Y20)</f>
        <v>0</v>
      </c>
      <c r="Y24" s="517"/>
      <c r="Z24" s="517">
        <f>SUM(Z14,Z16,Z19:AA20)</f>
        <v>217</v>
      </c>
      <c r="AA24" s="517"/>
      <c r="AB24" s="517">
        <f>SUM(AB14,AB16,AB19:AC20)</f>
        <v>435630</v>
      </c>
      <c r="AC24" s="517"/>
    </row>
    <row r="25" spans="1:29" ht="14.25">
      <c r="A25" s="57"/>
      <c r="B25" s="560"/>
      <c r="C25" s="560"/>
      <c r="D25" s="560"/>
      <c r="E25" s="223"/>
      <c r="F25" s="529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</row>
    <row r="26" spans="1:29" ht="14.25">
      <c r="A26" s="527" t="s">
        <v>475</v>
      </c>
      <c r="B26" s="527"/>
      <c r="C26" s="527"/>
      <c r="D26" s="527"/>
      <c r="E26" s="528"/>
      <c r="F26" s="529" t="s">
        <v>572</v>
      </c>
      <c r="G26" s="517"/>
      <c r="H26" s="517" t="s">
        <v>572</v>
      </c>
      <c r="I26" s="517"/>
      <c r="J26" s="517" t="s">
        <v>572</v>
      </c>
      <c r="K26" s="517"/>
      <c r="L26" s="517" t="s">
        <v>572</v>
      </c>
      <c r="M26" s="517"/>
      <c r="N26" s="517" t="s">
        <v>572</v>
      </c>
      <c r="O26" s="517"/>
      <c r="P26" s="517" t="s">
        <v>572</v>
      </c>
      <c r="Q26" s="517"/>
      <c r="R26" s="517">
        <v>177263</v>
      </c>
      <c r="S26" s="517"/>
      <c r="T26" s="517">
        <f aca="true" t="shared" si="3" ref="T26:T37">SUM(V26:Y26)</f>
        <v>59158</v>
      </c>
      <c r="U26" s="517"/>
      <c r="V26" s="517">
        <v>59158</v>
      </c>
      <c r="W26" s="517"/>
      <c r="X26" s="517">
        <v>0</v>
      </c>
      <c r="Y26" s="517"/>
      <c r="Z26" s="517">
        <v>300</v>
      </c>
      <c r="AA26" s="517"/>
      <c r="AB26" s="517">
        <v>128043</v>
      </c>
      <c r="AC26" s="517"/>
    </row>
    <row r="27" spans="1:29" ht="14.25">
      <c r="A27" s="527" t="s">
        <v>476</v>
      </c>
      <c r="B27" s="527"/>
      <c r="C27" s="527"/>
      <c r="D27" s="527"/>
      <c r="E27" s="528"/>
      <c r="F27" s="529" t="s">
        <v>572</v>
      </c>
      <c r="G27" s="517"/>
      <c r="H27" s="517" t="s">
        <v>572</v>
      </c>
      <c r="I27" s="517"/>
      <c r="J27" s="517" t="s">
        <v>572</v>
      </c>
      <c r="K27" s="517"/>
      <c r="L27" s="517" t="s">
        <v>572</v>
      </c>
      <c r="M27" s="517"/>
      <c r="N27" s="517" t="s">
        <v>572</v>
      </c>
      <c r="O27" s="517"/>
      <c r="P27" s="517" t="s">
        <v>572</v>
      </c>
      <c r="Q27" s="517"/>
      <c r="R27" s="517">
        <v>75818</v>
      </c>
      <c r="S27" s="517"/>
      <c r="T27" s="517">
        <f t="shared" si="3"/>
        <v>24246</v>
      </c>
      <c r="U27" s="517"/>
      <c r="V27" s="517">
        <v>24246</v>
      </c>
      <c r="W27" s="517"/>
      <c r="X27" s="517">
        <v>0</v>
      </c>
      <c r="Y27" s="517"/>
      <c r="Z27" s="517">
        <v>0</v>
      </c>
      <c r="AA27" s="517"/>
      <c r="AB27" s="517">
        <v>61284</v>
      </c>
      <c r="AC27" s="517"/>
    </row>
    <row r="28" spans="1:29" ht="14.25">
      <c r="A28" s="527" t="s">
        <v>477</v>
      </c>
      <c r="B28" s="527"/>
      <c r="C28" s="527"/>
      <c r="D28" s="527"/>
      <c r="E28" s="528"/>
      <c r="F28" s="529">
        <v>46616</v>
      </c>
      <c r="G28" s="517"/>
      <c r="H28" s="517">
        <f aca="true" t="shared" si="4" ref="H28:H34">SUM(J28:O28)</f>
        <v>17094</v>
      </c>
      <c r="I28" s="517"/>
      <c r="J28" s="517">
        <v>8024</v>
      </c>
      <c r="K28" s="517"/>
      <c r="L28" s="517">
        <v>8582</v>
      </c>
      <c r="M28" s="517"/>
      <c r="N28" s="517">
        <v>488</v>
      </c>
      <c r="O28" s="517"/>
      <c r="P28" s="517">
        <v>0</v>
      </c>
      <c r="Q28" s="517"/>
      <c r="R28" s="517" t="s">
        <v>572</v>
      </c>
      <c r="S28" s="517"/>
      <c r="T28" s="517" t="s">
        <v>572</v>
      </c>
      <c r="U28" s="517"/>
      <c r="V28" s="517" t="s">
        <v>572</v>
      </c>
      <c r="W28" s="517"/>
      <c r="X28" s="517" t="s">
        <v>572</v>
      </c>
      <c r="Y28" s="517"/>
      <c r="Z28" s="517" t="s">
        <v>572</v>
      </c>
      <c r="AA28" s="517"/>
      <c r="AB28" s="517" t="s">
        <v>572</v>
      </c>
      <c r="AC28" s="517"/>
    </row>
    <row r="29" spans="1:29" ht="14.25">
      <c r="A29" s="527" t="s">
        <v>478</v>
      </c>
      <c r="B29" s="527"/>
      <c r="C29" s="527"/>
      <c r="D29" s="527"/>
      <c r="E29" s="528"/>
      <c r="F29" s="529">
        <v>142667</v>
      </c>
      <c r="G29" s="517"/>
      <c r="H29" s="517">
        <f t="shared" si="4"/>
        <v>54564</v>
      </c>
      <c r="I29" s="517"/>
      <c r="J29" s="517">
        <v>39913</v>
      </c>
      <c r="K29" s="517"/>
      <c r="L29" s="517">
        <v>13041</v>
      </c>
      <c r="M29" s="517"/>
      <c r="N29" s="517">
        <v>1610</v>
      </c>
      <c r="O29" s="517"/>
      <c r="P29" s="517">
        <v>0</v>
      </c>
      <c r="Q29" s="517"/>
      <c r="R29" s="517" t="s">
        <v>572</v>
      </c>
      <c r="S29" s="517"/>
      <c r="T29" s="517" t="s">
        <v>572</v>
      </c>
      <c r="U29" s="517"/>
      <c r="V29" s="517" t="s">
        <v>572</v>
      </c>
      <c r="W29" s="517"/>
      <c r="X29" s="517" t="s">
        <v>572</v>
      </c>
      <c r="Y29" s="517"/>
      <c r="Z29" s="517" t="s">
        <v>572</v>
      </c>
      <c r="AA29" s="517"/>
      <c r="AB29" s="517" t="s">
        <v>572</v>
      </c>
      <c r="AC29" s="517"/>
    </row>
    <row r="30" spans="1:29" ht="14.25">
      <c r="A30" s="527" t="s">
        <v>515</v>
      </c>
      <c r="B30" s="527"/>
      <c r="C30" s="527"/>
      <c r="D30" s="527"/>
      <c r="E30" s="528"/>
      <c r="F30" s="529" t="s">
        <v>572</v>
      </c>
      <c r="G30" s="517"/>
      <c r="H30" s="517" t="s">
        <v>572</v>
      </c>
      <c r="I30" s="517"/>
      <c r="J30" s="517" t="s">
        <v>572</v>
      </c>
      <c r="K30" s="517"/>
      <c r="L30" s="517" t="s">
        <v>572</v>
      </c>
      <c r="M30" s="517"/>
      <c r="N30" s="517" t="s">
        <v>572</v>
      </c>
      <c r="O30" s="517"/>
      <c r="P30" s="517" t="s">
        <v>572</v>
      </c>
      <c r="Q30" s="517"/>
      <c r="R30" s="517">
        <v>113465</v>
      </c>
      <c r="S30" s="517"/>
      <c r="T30" s="517">
        <f t="shared" si="3"/>
        <v>33414</v>
      </c>
      <c r="U30" s="517"/>
      <c r="V30" s="517">
        <v>33414</v>
      </c>
      <c r="W30" s="517"/>
      <c r="X30" s="517">
        <v>0</v>
      </c>
      <c r="Y30" s="517"/>
      <c r="Z30" s="517">
        <v>0</v>
      </c>
      <c r="AA30" s="517"/>
      <c r="AB30" s="517">
        <v>100054</v>
      </c>
      <c r="AC30" s="517"/>
    </row>
    <row r="31" spans="1:29" ht="14.25">
      <c r="A31" s="527" t="s">
        <v>479</v>
      </c>
      <c r="B31" s="527"/>
      <c r="C31" s="527"/>
      <c r="D31" s="527"/>
      <c r="E31" s="528"/>
      <c r="F31" s="529">
        <v>90522</v>
      </c>
      <c r="G31" s="517"/>
      <c r="H31" s="517">
        <f t="shared" si="4"/>
        <v>24813</v>
      </c>
      <c r="I31" s="517"/>
      <c r="J31" s="517">
        <v>21175</v>
      </c>
      <c r="K31" s="517"/>
      <c r="L31" s="517">
        <v>2359</v>
      </c>
      <c r="M31" s="517"/>
      <c r="N31" s="517">
        <v>1279</v>
      </c>
      <c r="O31" s="517"/>
      <c r="P31" s="517">
        <v>16</v>
      </c>
      <c r="Q31" s="517"/>
      <c r="R31" s="517">
        <v>90604</v>
      </c>
      <c r="S31" s="517"/>
      <c r="T31" s="517">
        <f t="shared" si="3"/>
        <v>24016</v>
      </c>
      <c r="U31" s="517"/>
      <c r="V31" s="517">
        <v>24016</v>
      </c>
      <c r="W31" s="517"/>
      <c r="X31" s="517">
        <v>0</v>
      </c>
      <c r="Y31" s="517"/>
      <c r="Z31" s="517">
        <v>0</v>
      </c>
      <c r="AA31" s="517"/>
      <c r="AB31" s="517">
        <v>75481</v>
      </c>
      <c r="AC31" s="517"/>
    </row>
    <row r="32" spans="1:29" ht="14.25">
      <c r="A32" s="527" t="s">
        <v>480</v>
      </c>
      <c r="B32" s="527"/>
      <c r="C32" s="527"/>
      <c r="D32" s="527"/>
      <c r="E32" s="528"/>
      <c r="F32" s="529">
        <v>61570</v>
      </c>
      <c r="G32" s="517"/>
      <c r="H32" s="517">
        <f t="shared" si="4"/>
        <v>18671</v>
      </c>
      <c r="I32" s="517"/>
      <c r="J32" s="517">
        <v>13082</v>
      </c>
      <c r="K32" s="517"/>
      <c r="L32" s="517">
        <v>4170</v>
      </c>
      <c r="M32" s="517"/>
      <c r="N32" s="517">
        <v>1419</v>
      </c>
      <c r="O32" s="517"/>
      <c r="P32" s="517">
        <v>0</v>
      </c>
      <c r="Q32" s="517"/>
      <c r="R32" s="517">
        <v>61570</v>
      </c>
      <c r="S32" s="517"/>
      <c r="T32" s="517">
        <f t="shared" si="3"/>
        <v>25349</v>
      </c>
      <c r="U32" s="517"/>
      <c r="V32" s="517">
        <v>25349</v>
      </c>
      <c r="W32" s="517"/>
      <c r="X32" s="517">
        <v>0</v>
      </c>
      <c r="Y32" s="517"/>
      <c r="Z32" s="517">
        <v>0</v>
      </c>
      <c r="AA32" s="517"/>
      <c r="AB32" s="517">
        <v>28634</v>
      </c>
      <c r="AC32" s="517"/>
    </row>
    <row r="33" spans="1:29" ht="14.25">
      <c r="A33" s="527" t="s">
        <v>481</v>
      </c>
      <c r="B33" s="527"/>
      <c r="C33" s="527"/>
      <c r="D33" s="527"/>
      <c r="E33" s="528"/>
      <c r="F33" s="529">
        <v>89327</v>
      </c>
      <c r="G33" s="517"/>
      <c r="H33" s="517">
        <f t="shared" si="4"/>
        <v>25865</v>
      </c>
      <c r="I33" s="517"/>
      <c r="J33" s="517">
        <v>20605</v>
      </c>
      <c r="K33" s="517"/>
      <c r="L33" s="517">
        <v>1789</v>
      </c>
      <c r="M33" s="517"/>
      <c r="N33" s="517">
        <v>3471</v>
      </c>
      <c r="O33" s="517"/>
      <c r="P33" s="517">
        <v>0</v>
      </c>
      <c r="Q33" s="517"/>
      <c r="R33" s="517">
        <v>89327</v>
      </c>
      <c r="S33" s="517"/>
      <c r="T33" s="517">
        <f t="shared" si="3"/>
        <v>43789</v>
      </c>
      <c r="U33" s="517"/>
      <c r="V33" s="517">
        <v>43789</v>
      </c>
      <c r="W33" s="517"/>
      <c r="X33" s="517">
        <v>0</v>
      </c>
      <c r="Y33" s="517"/>
      <c r="Z33" s="517">
        <v>0</v>
      </c>
      <c r="AA33" s="517"/>
      <c r="AB33" s="517">
        <v>63919</v>
      </c>
      <c r="AC33" s="517"/>
    </row>
    <row r="34" spans="1:29" ht="14.25">
      <c r="A34" s="527" t="s">
        <v>482</v>
      </c>
      <c r="B34" s="527"/>
      <c r="C34" s="527"/>
      <c r="D34" s="527"/>
      <c r="E34" s="528"/>
      <c r="F34" s="529">
        <v>23013</v>
      </c>
      <c r="G34" s="517"/>
      <c r="H34" s="517">
        <f t="shared" si="4"/>
        <v>7193</v>
      </c>
      <c r="I34" s="517"/>
      <c r="J34" s="517">
        <v>4963</v>
      </c>
      <c r="K34" s="517"/>
      <c r="L34" s="517">
        <v>1715</v>
      </c>
      <c r="M34" s="517"/>
      <c r="N34" s="517">
        <v>515</v>
      </c>
      <c r="O34" s="517"/>
      <c r="P34" s="517">
        <v>0</v>
      </c>
      <c r="Q34" s="517"/>
      <c r="R34" s="517">
        <v>23013</v>
      </c>
      <c r="S34" s="517"/>
      <c r="T34" s="517">
        <f t="shared" si="3"/>
        <v>7547</v>
      </c>
      <c r="U34" s="517"/>
      <c r="V34" s="517">
        <v>7547</v>
      </c>
      <c r="W34" s="517"/>
      <c r="X34" s="517">
        <v>0</v>
      </c>
      <c r="Y34" s="517"/>
      <c r="Z34" s="517">
        <v>2833</v>
      </c>
      <c r="AA34" s="517"/>
      <c r="AB34" s="517">
        <v>6326</v>
      </c>
      <c r="AC34" s="517"/>
    </row>
    <row r="35" spans="1:29" ht="14.25">
      <c r="A35" s="527" t="s">
        <v>483</v>
      </c>
      <c r="B35" s="527"/>
      <c r="C35" s="527"/>
      <c r="D35" s="527"/>
      <c r="E35" s="528"/>
      <c r="F35" s="529">
        <v>19107</v>
      </c>
      <c r="G35" s="517"/>
      <c r="H35" s="517">
        <f>SUM(J35,O35)</f>
        <v>4120</v>
      </c>
      <c r="I35" s="517"/>
      <c r="J35" s="517">
        <v>4120</v>
      </c>
      <c r="K35" s="517"/>
      <c r="L35" s="553">
        <v>-5483</v>
      </c>
      <c r="M35" s="553"/>
      <c r="N35" s="517">
        <v>0</v>
      </c>
      <c r="O35" s="517"/>
      <c r="P35" s="517">
        <v>0</v>
      </c>
      <c r="Q35" s="517"/>
      <c r="R35" s="517">
        <v>19107</v>
      </c>
      <c r="S35" s="517"/>
      <c r="T35" s="517">
        <f t="shared" si="3"/>
        <v>5501</v>
      </c>
      <c r="U35" s="517"/>
      <c r="V35" s="517">
        <v>5501</v>
      </c>
      <c r="W35" s="517"/>
      <c r="X35" s="517">
        <v>0</v>
      </c>
      <c r="Y35" s="517"/>
      <c r="Z35" s="517">
        <v>1710</v>
      </c>
      <c r="AA35" s="517"/>
      <c r="AB35" s="517">
        <v>7859</v>
      </c>
      <c r="AC35" s="517"/>
    </row>
    <row r="36" spans="1:29" ht="14.25">
      <c r="A36" s="527" t="s">
        <v>484</v>
      </c>
      <c r="B36" s="527"/>
      <c r="C36" s="527"/>
      <c r="D36" s="527"/>
      <c r="E36" s="528"/>
      <c r="F36" s="529" t="s">
        <v>572</v>
      </c>
      <c r="G36" s="517"/>
      <c r="H36" s="517" t="s">
        <v>572</v>
      </c>
      <c r="I36" s="517"/>
      <c r="J36" s="517" t="s">
        <v>572</v>
      </c>
      <c r="K36" s="517"/>
      <c r="L36" s="517" t="s">
        <v>572</v>
      </c>
      <c r="M36" s="517"/>
      <c r="N36" s="517" t="s">
        <v>572</v>
      </c>
      <c r="O36" s="517"/>
      <c r="P36" s="517" t="s">
        <v>572</v>
      </c>
      <c r="Q36" s="517"/>
      <c r="R36" s="517">
        <v>32867</v>
      </c>
      <c r="S36" s="517"/>
      <c r="T36" s="517">
        <f t="shared" si="3"/>
        <v>10957</v>
      </c>
      <c r="U36" s="517"/>
      <c r="V36" s="517">
        <v>10957</v>
      </c>
      <c r="W36" s="517"/>
      <c r="X36" s="517">
        <v>0</v>
      </c>
      <c r="Y36" s="517"/>
      <c r="Z36" s="517">
        <v>242</v>
      </c>
      <c r="AA36" s="517"/>
      <c r="AB36" s="517">
        <v>13966</v>
      </c>
      <c r="AC36" s="517"/>
    </row>
    <row r="37" spans="1:29" ht="14.25">
      <c r="A37" s="561" t="s">
        <v>474</v>
      </c>
      <c r="B37" s="561"/>
      <c r="C37" s="561"/>
      <c r="D37" s="561"/>
      <c r="E37" s="562"/>
      <c r="F37" s="552">
        <f>SUM(F26:G36)</f>
        <v>472822</v>
      </c>
      <c r="G37" s="547"/>
      <c r="H37" s="547">
        <f>SUM(H26:I36)</f>
        <v>152320</v>
      </c>
      <c r="I37" s="547"/>
      <c r="J37" s="547">
        <f>SUM(J26:K36)</f>
        <v>111882</v>
      </c>
      <c r="K37" s="547"/>
      <c r="L37" s="547">
        <f>SUM(L26:M34)</f>
        <v>31656</v>
      </c>
      <c r="M37" s="547"/>
      <c r="N37" s="547">
        <f>SUM(N26:O36)</f>
        <v>8782</v>
      </c>
      <c r="O37" s="547"/>
      <c r="P37" s="547">
        <f>SUM(P26:Q36)</f>
        <v>16</v>
      </c>
      <c r="Q37" s="547"/>
      <c r="R37" s="547">
        <f>SUM(R26:S36)</f>
        <v>683034</v>
      </c>
      <c r="S37" s="547"/>
      <c r="T37" s="547">
        <f t="shared" si="3"/>
        <v>233977</v>
      </c>
      <c r="U37" s="547"/>
      <c r="V37" s="547">
        <f>SUM(V26:W36)</f>
        <v>233977</v>
      </c>
      <c r="W37" s="547"/>
      <c r="X37" s="547">
        <f>SUM(X26:Y36)</f>
        <v>0</v>
      </c>
      <c r="Y37" s="547"/>
      <c r="Z37" s="547">
        <f>SUM(Z26:AA36)</f>
        <v>5085</v>
      </c>
      <c r="AA37" s="547"/>
      <c r="AB37" s="547">
        <f>SUM(AB26:AC36)</f>
        <v>485566</v>
      </c>
      <c r="AC37" s="547"/>
    </row>
    <row r="38" spans="1:29" ht="14.25">
      <c r="A38" s="225" t="s">
        <v>485</v>
      </c>
      <c r="B38" s="224"/>
      <c r="C38" s="224"/>
      <c r="D38" s="224"/>
      <c r="E38" s="224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</row>
    <row r="39" spans="1:29" ht="14.25">
      <c r="A39" s="213" t="s">
        <v>486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</row>
    <row r="40" spans="1:29" ht="14.25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</row>
    <row r="41" spans="1:29" ht="14.2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</row>
    <row r="42" spans="1:29" ht="15" thickBot="1">
      <c r="A42" s="519" t="s">
        <v>514</v>
      </c>
      <c r="B42" s="519"/>
      <c r="C42" s="519"/>
      <c r="D42" s="519"/>
      <c r="E42" s="519"/>
      <c r="F42" s="519"/>
      <c r="G42" s="519"/>
      <c r="H42" s="519"/>
      <c r="I42" s="519"/>
      <c r="J42" s="519"/>
      <c r="K42" s="519"/>
      <c r="L42" s="519"/>
      <c r="M42" s="519"/>
      <c r="N42" s="519"/>
      <c r="O42" s="519"/>
      <c r="P42" s="519"/>
      <c r="Q42" s="519"/>
      <c r="R42" s="519"/>
      <c r="S42" s="519"/>
      <c r="T42" s="519"/>
      <c r="U42" s="519"/>
      <c r="V42" s="519"/>
      <c r="W42" s="519"/>
      <c r="X42" s="519"/>
      <c r="Y42" s="519"/>
      <c r="Z42" s="519"/>
      <c r="AA42" s="519"/>
      <c r="AB42" s="520"/>
      <c r="AC42" s="213"/>
    </row>
    <row r="43" spans="1:28" ht="24">
      <c r="A43" s="539" t="s">
        <v>442</v>
      </c>
      <c r="B43" s="540"/>
      <c r="C43" s="521" t="s">
        <v>496</v>
      </c>
      <c r="D43" s="522"/>
      <c r="E43" s="522"/>
      <c r="F43" s="522"/>
      <c r="G43" s="522"/>
      <c r="H43" s="522"/>
      <c r="I43" s="521" t="s">
        <v>497</v>
      </c>
      <c r="J43" s="522"/>
      <c r="K43" s="522"/>
      <c r="L43" s="522"/>
      <c r="M43" s="523"/>
      <c r="N43" s="521" t="s">
        <v>498</v>
      </c>
      <c r="O43" s="522"/>
      <c r="P43" s="522"/>
      <c r="Q43" s="522"/>
      <c r="R43" s="522"/>
      <c r="S43" s="522"/>
      <c r="T43" s="521" t="s">
        <v>499</v>
      </c>
      <c r="U43" s="522"/>
      <c r="V43" s="522"/>
      <c r="W43" s="522"/>
      <c r="X43" s="522"/>
      <c r="Y43" s="522"/>
      <c r="Z43" s="227" t="s">
        <v>493</v>
      </c>
      <c r="AA43" s="226" t="s">
        <v>494</v>
      </c>
      <c r="AB43" s="56"/>
    </row>
    <row r="44" spans="1:28" ht="14.25">
      <c r="A44" s="548"/>
      <c r="B44" s="549"/>
      <c r="C44" s="524"/>
      <c r="D44" s="525"/>
      <c r="E44" s="525"/>
      <c r="F44" s="525"/>
      <c r="G44" s="525"/>
      <c r="H44" s="525"/>
      <c r="I44" s="524"/>
      <c r="J44" s="525"/>
      <c r="K44" s="525"/>
      <c r="L44" s="525"/>
      <c r="M44" s="526"/>
      <c r="N44" s="524"/>
      <c r="O44" s="525"/>
      <c r="P44" s="525"/>
      <c r="Q44" s="525"/>
      <c r="R44" s="525"/>
      <c r="S44" s="525"/>
      <c r="T44" s="524"/>
      <c r="U44" s="525"/>
      <c r="V44" s="525"/>
      <c r="W44" s="525"/>
      <c r="X44" s="525"/>
      <c r="Y44" s="525"/>
      <c r="Z44" s="228" t="s">
        <v>495</v>
      </c>
      <c r="AA44" s="56" t="s">
        <v>495</v>
      </c>
      <c r="AB44" s="213"/>
    </row>
    <row r="45" spans="1:28" ht="14.25" customHeight="1">
      <c r="A45" s="548"/>
      <c r="B45" s="549"/>
      <c r="C45" s="532" t="s">
        <v>487</v>
      </c>
      <c r="D45" s="532" t="s">
        <v>488</v>
      </c>
      <c r="E45" s="532" t="s">
        <v>489</v>
      </c>
      <c r="F45" s="532" t="s">
        <v>490</v>
      </c>
      <c r="G45" s="532" t="s">
        <v>491</v>
      </c>
      <c r="H45" s="532" t="s">
        <v>492</v>
      </c>
      <c r="I45" s="532" t="s">
        <v>487</v>
      </c>
      <c r="J45" s="532" t="s">
        <v>489</v>
      </c>
      <c r="K45" s="532" t="s">
        <v>490</v>
      </c>
      <c r="L45" s="532" t="s">
        <v>491</v>
      </c>
      <c r="M45" s="532" t="s">
        <v>492</v>
      </c>
      <c r="N45" s="532" t="s">
        <v>487</v>
      </c>
      <c r="O45" s="532" t="s">
        <v>488</v>
      </c>
      <c r="P45" s="532" t="s">
        <v>489</v>
      </c>
      <c r="Q45" s="532" t="s">
        <v>490</v>
      </c>
      <c r="R45" s="532" t="s">
        <v>491</v>
      </c>
      <c r="S45" s="532" t="s">
        <v>492</v>
      </c>
      <c r="T45" s="532" t="s">
        <v>487</v>
      </c>
      <c r="U45" s="532" t="s">
        <v>488</v>
      </c>
      <c r="V45" s="532" t="s">
        <v>489</v>
      </c>
      <c r="W45" s="532" t="s">
        <v>490</v>
      </c>
      <c r="X45" s="532" t="s">
        <v>491</v>
      </c>
      <c r="Y45" s="532" t="s">
        <v>492</v>
      </c>
      <c r="Z45" s="532" t="s">
        <v>487</v>
      </c>
      <c r="AA45" s="534" t="s">
        <v>487</v>
      </c>
      <c r="AB45" s="536"/>
    </row>
    <row r="46" spans="1:28" ht="14.25">
      <c r="A46" s="541"/>
      <c r="B46" s="542"/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  <c r="P46" s="533"/>
      <c r="Q46" s="533"/>
      <c r="R46" s="533"/>
      <c r="S46" s="533"/>
      <c r="T46" s="533"/>
      <c r="U46" s="533"/>
      <c r="V46" s="533"/>
      <c r="W46" s="533"/>
      <c r="X46" s="533"/>
      <c r="Y46" s="533"/>
      <c r="Z46" s="533"/>
      <c r="AA46" s="535"/>
      <c r="AB46" s="536"/>
    </row>
    <row r="47" spans="1:28" ht="14.25">
      <c r="A47" s="550" t="s">
        <v>241</v>
      </c>
      <c r="B47" s="551"/>
      <c r="C47" s="239">
        <v>0.005</v>
      </c>
      <c r="D47" s="240">
        <v>0.004</v>
      </c>
      <c r="E47" s="240">
        <v>0.005</v>
      </c>
      <c r="F47" s="240">
        <v>0.006</v>
      </c>
      <c r="G47" s="240">
        <v>0.008</v>
      </c>
      <c r="H47" s="240">
        <v>0.005</v>
      </c>
      <c r="I47" s="240">
        <v>0.023</v>
      </c>
      <c r="J47" s="246">
        <v>0.03</v>
      </c>
      <c r="K47" s="246">
        <v>0.028</v>
      </c>
      <c r="L47" s="246">
        <v>0.023</v>
      </c>
      <c r="M47" s="246">
        <v>0.026</v>
      </c>
      <c r="N47" s="246">
        <v>0.011</v>
      </c>
      <c r="O47" s="246">
        <v>0.01</v>
      </c>
      <c r="P47" s="246">
        <v>0.015</v>
      </c>
      <c r="Q47" s="246">
        <v>0.015</v>
      </c>
      <c r="R47" s="246">
        <v>0.007</v>
      </c>
      <c r="S47" s="246">
        <v>0.013</v>
      </c>
      <c r="T47" s="246">
        <v>0.032</v>
      </c>
      <c r="U47" s="246">
        <v>0.027</v>
      </c>
      <c r="V47" s="246">
        <v>0.025</v>
      </c>
      <c r="W47" s="246">
        <v>0.023</v>
      </c>
      <c r="X47" s="246">
        <v>0.033</v>
      </c>
      <c r="Y47" s="246">
        <v>0.031</v>
      </c>
      <c r="Z47" s="249">
        <v>0.4</v>
      </c>
      <c r="AA47" s="252">
        <v>2.05</v>
      </c>
      <c r="AB47" s="213"/>
    </row>
    <row r="48" spans="1:28" ht="14.25">
      <c r="A48" s="545" t="s">
        <v>362</v>
      </c>
      <c r="B48" s="546"/>
      <c r="C48" s="241">
        <v>0.005</v>
      </c>
      <c r="D48" s="242">
        <v>0.005</v>
      </c>
      <c r="E48" s="242">
        <v>0.004</v>
      </c>
      <c r="F48" s="242">
        <v>0.005</v>
      </c>
      <c r="G48" s="242">
        <v>0.007</v>
      </c>
      <c r="H48" s="242">
        <v>0.005</v>
      </c>
      <c r="I48" s="242">
        <v>0.022</v>
      </c>
      <c r="J48" s="247">
        <v>0.027</v>
      </c>
      <c r="K48" s="247">
        <v>0.028</v>
      </c>
      <c r="L48" s="247">
        <v>0.023</v>
      </c>
      <c r="M48" s="247">
        <v>0.025</v>
      </c>
      <c r="N48" s="247">
        <v>0.01</v>
      </c>
      <c r="O48" s="247">
        <v>0.01</v>
      </c>
      <c r="P48" s="247">
        <v>0.015</v>
      </c>
      <c r="Q48" s="247">
        <v>0.015</v>
      </c>
      <c r="R48" s="247">
        <v>0.007</v>
      </c>
      <c r="S48" s="247">
        <v>0.014</v>
      </c>
      <c r="T48" s="247">
        <v>0.039</v>
      </c>
      <c r="U48" s="247">
        <v>0.035</v>
      </c>
      <c r="V48" s="247">
        <v>0.03</v>
      </c>
      <c r="W48" s="247">
        <v>0.031</v>
      </c>
      <c r="X48" s="247">
        <v>0.038</v>
      </c>
      <c r="Y48" s="247">
        <v>0.037</v>
      </c>
      <c r="Z48" s="250">
        <v>0.4</v>
      </c>
      <c r="AA48" s="253">
        <v>2.03</v>
      </c>
      <c r="AB48" s="213"/>
    </row>
    <row r="49" spans="1:28" ht="14.25">
      <c r="A49" s="545" t="s">
        <v>363</v>
      </c>
      <c r="B49" s="546"/>
      <c r="C49" s="241">
        <v>0.005</v>
      </c>
      <c r="D49" s="242">
        <v>0.004</v>
      </c>
      <c r="E49" s="242">
        <v>0.004</v>
      </c>
      <c r="F49" s="242">
        <v>0.004</v>
      </c>
      <c r="G49" s="242">
        <v>0.006</v>
      </c>
      <c r="H49" s="242">
        <v>0.004</v>
      </c>
      <c r="I49" s="245">
        <v>0.02</v>
      </c>
      <c r="J49" s="247">
        <v>0.023</v>
      </c>
      <c r="K49" s="247">
        <v>0.026</v>
      </c>
      <c r="L49" s="247">
        <v>0.021</v>
      </c>
      <c r="M49" s="247">
        <v>0.022</v>
      </c>
      <c r="N49" s="247">
        <v>0.011</v>
      </c>
      <c r="O49" s="247">
        <v>0.01</v>
      </c>
      <c r="P49" s="247">
        <v>0.015</v>
      </c>
      <c r="Q49" s="247">
        <v>0.016</v>
      </c>
      <c r="R49" s="247">
        <v>0.007</v>
      </c>
      <c r="S49" s="247">
        <v>0.013</v>
      </c>
      <c r="T49" s="247">
        <v>0.038</v>
      </c>
      <c r="U49" s="247">
        <v>0.035</v>
      </c>
      <c r="V49" s="247">
        <v>0.035</v>
      </c>
      <c r="W49" s="247">
        <v>0.028</v>
      </c>
      <c r="X49" s="247">
        <v>0.037</v>
      </c>
      <c r="Y49" s="247">
        <v>0.036</v>
      </c>
      <c r="Z49" s="250">
        <v>0.4</v>
      </c>
      <c r="AA49" s="253">
        <v>2.09</v>
      </c>
      <c r="AB49" s="213"/>
    </row>
    <row r="50" spans="1:28" ht="14.25">
      <c r="A50" s="545" t="s">
        <v>364</v>
      </c>
      <c r="B50" s="546"/>
      <c r="C50" s="241">
        <v>0.004</v>
      </c>
      <c r="D50" s="242">
        <v>0.004</v>
      </c>
      <c r="E50" s="242">
        <v>0.004</v>
      </c>
      <c r="F50" s="242">
        <v>0.004</v>
      </c>
      <c r="G50" s="242">
        <v>0.005</v>
      </c>
      <c r="H50" s="242">
        <v>0.005</v>
      </c>
      <c r="I50" s="242">
        <v>0.023</v>
      </c>
      <c r="J50" s="247">
        <v>0.028</v>
      </c>
      <c r="K50" s="247">
        <v>0.028</v>
      </c>
      <c r="L50" s="247">
        <v>0.026</v>
      </c>
      <c r="M50" s="247">
        <v>0.025</v>
      </c>
      <c r="N50" s="247">
        <v>0.011</v>
      </c>
      <c r="O50" s="247">
        <v>0.01</v>
      </c>
      <c r="P50" s="247">
        <v>0.014</v>
      </c>
      <c r="Q50" s="247">
        <v>0.016</v>
      </c>
      <c r="R50" s="247">
        <v>0.007</v>
      </c>
      <c r="S50" s="247">
        <v>0.013</v>
      </c>
      <c r="T50" s="247">
        <v>0.039</v>
      </c>
      <c r="U50" s="247">
        <v>0.035</v>
      </c>
      <c r="V50" s="247">
        <v>0.034</v>
      </c>
      <c r="W50" s="247">
        <v>0.03</v>
      </c>
      <c r="X50" s="247">
        <v>0.039</v>
      </c>
      <c r="Y50" s="247">
        <v>0.037</v>
      </c>
      <c r="Z50" s="250">
        <v>0.4</v>
      </c>
      <c r="AA50" s="253">
        <v>2.03</v>
      </c>
      <c r="AB50" s="213"/>
    </row>
    <row r="51" spans="1:27" s="238" customFormat="1" ht="14.25">
      <c r="A51" s="537" t="s">
        <v>365</v>
      </c>
      <c r="B51" s="538"/>
      <c r="C51" s="243">
        <v>0.005</v>
      </c>
      <c r="D51" s="244">
        <v>0.004</v>
      </c>
      <c r="E51" s="244">
        <v>0.004</v>
      </c>
      <c r="F51" s="244">
        <v>0.004</v>
      </c>
      <c r="G51" s="244">
        <v>0.005</v>
      </c>
      <c r="H51" s="244">
        <v>0.005</v>
      </c>
      <c r="I51" s="244">
        <v>0.021</v>
      </c>
      <c r="J51" s="248">
        <v>0.026</v>
      </c>
      <c r="K51" s="248">
        <v>0.027</v>
      </c>
      <c r="L51" s="248">
        <v>0.025</v>
      </c>
      <c r="M51" s="248">
        <v>0.024</v>
      </c>
      <c r="N51" s="248">
        <v>0.01</v>
      </c>
      <c r="O51" s="248">
        <v>0.01</v>
      </c>
      <c r="P51" s="248">
        <v>0.015</v>
      </c>
      <c r="Q51" s="248">
        <v>0.015</v>
      </c>
      <c r="R51" s="248">
        <v>0.006</v>
      </c>
      <c r="S51" s="248">
        <v>0.012</v>
      </c>
      <c r="T51" s="248">
        <v>0.037</v>
      </c>
      <c r="U51" s="248">
        <v>0.033</v>
      </c>
      <c r="V51" s="248">
        <v>0.032</v>
      </c>
      <c r="W51" s="248">
        <v>0.029</v>
      </c>
      <c r="X51" s="248">
        <v>0.038</v>
      </c>
      <c r="Y51" s="248">
        <v>0.035</v>
      </c>
      <c r="Z51" s="251">
        <v>0.4</v>
      </c>
      <c r="AA51" s="254">
        <v>2</v>
      </c>
    </row>
    <row r="52" ht="14.25">
      <c r="A52" s="229" t="s">
        <v>500</v>
      </c>
    </row>
    <row r="53" ht="14.25">
      <c r="A53" t="s">
        <v>501</v>
      </c>
    </row>
    <row r="56" spans="1:20" ht="15" thickBot="1">
      <c r="A56" s="518" t="s">
        <v>513</v>
      </c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T56" s="212" t="s">
        <v>512</v>
      </c>
    </row>
    <row r="57" spans="1:29" ht="14.25">
      <c r="A57" s="539" t="s">
        <v>442</v>
      </c>
      <c r="B57" s="540"/>
      <c r="C57" s="530" t="s">
        <v>260</v>
      </c>
      <c r="D57" s="531"/>
      <c r="E57" s="530" t="s">
        <v>504</v>
      </c>
      <c r="F57" s="531"/>
      <c r="G57" s="530" t="s">
        <v>505</v>
      </c>
      <c r="H57" s="531"/>
      <c r="I57" s="530" t="s">
        <v>506</v>
      </c>
      <c r="J57" s="531"/>
      <c r="K57" s="530" t="s">
        <v>507</v>
      </c>
      <c r="L57" s="531"/>
      <c r="M57" s="530" t="s">
        <v>508</v>
      </c>
      <c r="N57" s="531"/>
      <c r="O57" s="530" t="s">
        <v>509</v>
      </c>
      <c r="P57" s="531"/>
      <c r="Q57" s="530" t="s">
        <v>510</v>
      </c>
      <c r="R57" s="531"/>
      <c r="S57" s="530" t="s">
        <v>454</v>
      </c>
      <c r="T57" s="531"/>
      <c r="U57" s="213"/>
      <c r="V57" s="213"/>
      <c r="W57" s="213"/>
      <c r="X57" s="213"/>
      <c r="Y57" s="213"/>
      <c r="Z57" s="213"/>
      <c r="AA57" s="213"/>
      <c r="AB57" s="213"/>
      <c r="AC57" s="213"/>
    </row>
    <row r="58" spans="1:29" ht="14.25">
      <c r="A58" s="541"/>
      <c r="B58" s="542"/>
      <c r="C58" s="214" t="s">
        <v>503</v>
      </c>
      <c r="D58" s="214" t="s">
        <v>502</v>
      </c>
      <c r="E58" s="214" t="s">
        <v>503</v>
      </c>
      <c r="F58" s="214" t="s">
        <v>502</v>
      </c>
      <c r="G58" s="214" t="s">
        <v>503</v>
      </c>
      <c r="H58" s="214" t="s">
        <v>502</v>
      </c>
      <c r="I58" s="214" t="s">
        <v>503</v>
      </c>
      <c r="J58" s="214" t="s">
        <v>502</v>
      </c>
      <c r="K58" s="214" t="s">
        <v>503</v>
      </c>
      <c r="L58" s="214" t="s">
        <v>502</v>
      </c>
      <c r="M58" s="214" t="s">
        <v>503</v>
      </c>
      <c r="N58" s="214" t="s">
        <v>502</v>
      </c>
      <c r="O58" s="214" t="s">
        <v>503</v>
      </c>
      <c r="P58" s="214" t="s">
        <v>502</v>
      </c>
      <c r="Q58" s="214" t="s">
        <v>503</v>
      </c>
      <c r="R58" s="214" t="s">
        <v>502</v>
      </c>
      <c r="S58" s="214" t="s">
        <v>503</v>
      </c>
      <c r="T58" s="230" t="s">
        <v>502</v>
      </c>
      <c r="U58" s="213"/>
      <c r="V58" s="213"/>
      <c r="W58" s="213"/>
      <c r="X58" s="213"/>
      <c r="Y58" s="213"/>
      <c r="Z58" s="213"/>
      <c r="AA58" s="213"/>
      <c r="AB58" s="213"/>
      <c r="AC58" s="213"/>
    </row>
    <row r="59" spans="1:29" ht="14.25">
      <c r="A59" s="543" t="s">
        <v>241</v>
      </c>
      <c r="B59" s="544"/>
      <c r="C59" s="293">
        <f>SUM(E59,G59,I59,K59,M59,O59,Q59,S59)</f>
        <v>727</v>
      </c>
      <c r="D59" s="294">
        <f>SUM(F59,H59,J59,L59,N59,R59,T59)</f>
        <v>100</v>
      </c>
      <c r="E59" s="224">
        <v>47</v>
      </c>
      <c r="F59" s="231">
        <v>6.5</v>
      </c>
      <c r="G59" s="213">
        <v>97</v>
      </c>
      <c r="H59" s="232">
        <v>13.3</v>
      </c>
      <c r="I59" s="234" t="s">
        <v>275</v>
      </c>
      <c r="J59" s="234" t="s">
        <v>275</v>
      </c>
      <c r="K59" s="213">
        <v>93</v>
      </c>
      <c r="L59" s="232">
        <v>12.8</v>
      </c>
      <c r="M59" s="213">
        <v>14</v>
      </c>
      <c r="N59" s="232">
        <v>1.9</v>
      </c>
      <c r="O59" s="234" t="s">
        <v>275</v>
      </c>
      <c r="P59" s="234" t="s">
        <v>275</v>
      </c>
      <c r="Q59" s="213">
        <v>107</v>
      </c>
      <c r="R59" s="232">
        <v>14.7</v>
      </c>
      <c r="S59" s="213">
        <v>369</v>
      </c>
      <c r="T59" s="232">
        <v>50.8</v>
      </c>
      <c r="U59" s="213"/>
      <c r="V59" s="213"/>
      <c r="W59" s="213"/>
      <c r="X59" s="213"/>
      <c r="Y59" s="213"/>
      <c r="Z59" s="213"/>
      <c r="AA59" s="213"/>
      <c r="AB59" s="213"/>
      <c r="AC59" s="213"/>
    </row>
    <row r="60" spans="1:29" ht="14.25">
      <c r="A60" s="545" t="s">
        <v>282</v>
      </c>
      <c r="B60" s="546"/>
      <c r="C60" s="295">
        <f>SUM(E60,G60,I60,K60,M60,O60,Q60,S60)</f>
        <v>891</v>
      </c>
      <c r="D60" s="296">
        <v>100</v>
      </c>
      <c r="E60" s="213">
        <v>69</v>
      </c>
      <c r="F60" s="232">
        <v>7.7</v>
      </c>
      <c r="G60" s="213">
        <v>133</v>
      </c>
      <c r="H60" s="232">
        <v>14.9</v>
      </c>
      <c r="I60" s="213">
        <v>1</v>
      </c>
      <c r="J60" s="232">
        <v>0.1</v>
      </c>
      <c r="K60" s="213">
        <v>90</v>
      </c>
      <c r="L60" s="232">
        <v>10.1</v>
      </c>
      <c r="M60" s="213">
        <v>10</v>
      </c>
      <c r="N60" s="232">
        <v>1.1</v>
      </c>
      <c r="O60" s="234" t="s">
        <v>275</v>
      </c>
      <c r="P60" s="234" t="s">
        <v>275</v>
      </c>
      <c r="Q60" s="213">
        <v>109</v>
      </c>
      <c r="R60" s="232">
        <v>12.2</v>
      </c>
      <c r="S60" s="213">
        <v>479</v>
      </c>
      <c r="T60" s="232">
        <v>53.8</v>
      </c>
      <c r="U60" s="213"/>
      <c r="V60" s="213"/>
      <c r="W60" s="213"/>
      <c r="X60" s="213"/>
      <c r="Y60" s="213"/>
      <c r="Z60" s="213"/>
      <c r="AA60" s="213"/>
      <c r="AB60" s="213"/>
      <c r="AC60" s="213"/>
    </row>
    <row r="61" spans="1:29" ht="14.25">
      <c r="A61" s="545" t="s">
        <v>283</v>
      </c>
      <c r="B61" s="546"/>
      <c r="C61" s="295">
        <f>SUM(E61,G61,I61,K61,M61,O61,Q61,S61)</f>
        <v>748</v>
      </c>
      <c r="D61" s="296">
        <f>SUM(F61,H61,J61,L61,N61,R61,T61)</f>
        <v>100</v>
      </c>
      <c r="E61" s="213">
        <v>62</v>
      </c>
      <c r="F61" s="232">
        <v>8.3</v>
      </c>
      <c r="G61" s="213">
        <v>94</v>
      </c>
      <c r="H61" s="232">
        <v>12.6</v>
      </c>
      <c r="I61" s="234" t="s">
        <v>275</v>
      </c>
      <c r="J61" s="234" t="s">
        <v>275</v>
      </c>
      <c r="K61" s="213">
        <v>118</v>
      </c>
      <c r="L61" s="232">
        <v>15.8</v>
      </c>
      <c r="M61" s="213">
        <v>16</v>
      </c>
      <c r="N61" s="232">
        <v>2.1</v>
      </c>
      <c r="O61" s="234" t="s">
        <v>275</v>
      </c>
      <c r="P61" s="234" t="s">
        <v>275</v>
      </c>
      <c r="Q61" s="213">
        <v>99</v>
      </c>
      <c r="R61" s="232">
        <v>13.2</v>
      </c>
      <c r="S61" s="213">
        <v>359</v>
      </c>
      <c r="T61" s="232">
        <v>48</v>
      </c>
      <c r="U61" s="213"/>
      <c r="V61" s="213"/>
      <c r="W61" s="213"/>
      <c r="X61" s="213"/>
      <c r="Y61" s="213"/>
      <c r="Z61" s="213"/>
      <c r="AA61" s="213"/>
      <c r="AB61" s="213"/>
      <c r="AC61" s="213"/>
    </row>
    <row r="62" spans="1:29" ht="14.25">
      <c r="A62" s="545" t="s">
        <v>284</v>
      </c>
      <c r="B62" s="546"/>
      <c r="C62" s="295">
        <v>740</v>
      </c>
      <c r="D62" s="296">
        <f>SUM(F62,H62,J62,L62,N62,R62,T62)</f>
        <v>100</v>
      </c>
      <c r="E62" s="213">
        <v>56</v>
      </c>
      <c r="F62" s="232">
        <v>7.5</v>
      </c>
      <c r="G62" s="213">
        <v>93</v>
      </c>
      <c r="H62" s="232">
        <v>12.4</v>
      </c>
      <c r="I62" s="234" t="s">
        <v>275</v>
      </c>
      <c r="J62" s="234" t="s">
        <v>275</v>
      </c>
      <c r="K62" s="213">
        <v>111</v>
      </c>
      <c r="L62" s="232">
        <v>14.8</v>
      </c>
      <c r="M62" s="213">
        <v>16</v>
      </c>
      <c r="N62" s="232">
        <v>2.1</v>
      </c>
      <c r="O62" s="234" t="s">
        <v>275</v>
      </c>
      <c r="P62" s="234" t="s">
        <v>275</v>
      </c>
      <c r="Q62" s="213">
        <v>124</v>
      </c>
      <c r="R62" s="232">
        <v>16.6</v>
      </c>
      <c r="S62" s="213">
        <v>348</v>
      </c>
      <c r="T62" s="232">
        <v>46.6</v>
      </c>
      <c r="U62" s="213"/>
      <c r="V62" s="213"/>
      <c r="W62" s="213"/>
      <c r="X62" s="213"/>
      <c r="Y62" s="213"/>
      <c r="Z62" s="213"/>
      <c r="AA62" s="213"/>
      <c r="AB62" s="213"/>
      <c r="AC62" s="213"/>
    </row>
    <row r="63" spans="1:29" s="238" customFormat="1" ht="14.25">
      <c r="A63" s="537" t="s">
        <v>285</v>
      </c>
      <c r="B63" s="538"/>
      <c r="C63" s="297">
        <f>SUM(E63,G63,I63,K63,M63,O63,Q63,S63)</f>
        <v>648</v>
      </c>
      <c r="D63" s="298">
        <f>SUM(F63,H63,J63,L63,N63,R63,T63)</f>
        <v>100</v>
      </c>
      <c r="E63" s="235">
        <v>65</v>
      </c>
      <c r="F63" s="233">
        <v>10</v>
      </c>
      <c r="G63" s="235">
        <v>77</v>
      </c>
      <c r="H63" s="233">
        <v>11.9</v>
      </c>
      <c r="I63" s="236" t="s">
        <v>252</v>
      </c>
      <c r="J63" s="236" t="s">
        <v>252</v>
      </c>
      <c r="K63" s="235">
        <v>96</v>
      </c>
      <c r="L63" s="233">
        <v>14.8</v>
      </c>
      <c r="M63" s="235">
        <v>20</v>
      </c>
      <c r="N63" s="233">
        <v>3.1</v>
      </c>
      <c r="O63" s="236" t="s">
        <v>252</v>
      </c>
      <c r="P63" s="236" t="s">
        <v>252</v>
      </c>
      <c r="Q63" s="235">
        <v>72</v>
      </c>
      <c r="R63" s="233">
        <v>11.1</v>
      </c>
      <c r="S63" s="235">
        <v>318</v>
      </c>
      <c r="T63" s="233">
        <v>49.1</v>
      </c>
      <c r="U63" s="237"/>
      <c r="V63" s="237"/>
      <c r="W63" s="237"/>
      <c r="X63" s="237"/>
      <c r="Y63" s="237"/>
      <c r="Z63" s="237"/>
      <c r="AA63" s="237"/>
      <c r="AB63" s="237"/>
      <c r="AC63" s="237"/>
    </row>
    <row r="64" spans="1:29" ht="14.25">
      <c r="A64" s="213" t="s">
        <v>511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32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</row>
    <row r="65" spans="1:29" ht="14.25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</row>
    <row r="66" spans="1:29" ht="14.25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</row>
    <row r="67" spans="1:29" ht="13.5" customHeight="1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</row>
    <row r="68" spans="1:29" ht="14.25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</row>
    <row r="69" spans="1:29" ht="14.25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</row>
  </sheetData>
  <sheetProtection/>
  <mergeCells count="464">
    <mergeCell ref="R4:AC4"/>
    <mergeCell ref="F4:Q4"/>
    <mergeCell ref="P5:Q7"/>
    <mergeCell ref="A3:AC3"/>
    <mergeCell ref="F7:G7"/>
    <mergeCell ref="F6:G6"/>
    <mergeCell ref="F5:G5"/>
    <mergeCell ref="H6:I7"/>
    <mergeCell ref="J6:K7"/>
    <mergeCell ref="L6:M7"/>
    <mergeCell ref="AB5:AC7"/>
    <mergeCell ref="R5:S7"/>
    <mergeCell ref="T6:U7"/>
    <mergeCell ref="V6:W7"/>
    <mergeCell ref="B4:D7"/>
    <mergeCell ref="B8:D8"/>
    <mergeCell ref="T8:U8"/>
    <mergeCell ref="V8:W8"/>
    <mergeCell ref="X8:Y8"/>
    <mergeCell ref="Z8:AA8"/>
    <mergeCell ref="B9:D9"/>
    <mergeCell ref="N6:O7"/>
    <mergeCell ref="X6:Y7"/>
    <mergeCell ref="Z5:AA7"/>
    <mergeCell ref="T5:Y5"/>
    <mergeCell ref="H5:M5"/>
    <mergeCell ref="N5:O5"/>
    <mergeCell ref="F8:G8"/>
    <mergeCell ref="F9:G9"/>
    <mergeCell ref="H9:I9"/>
    <mergeCell ref="B10:D10"/>
    <mergeCell ref="B13:D13"/>
    <mergeCell ref="B14:D14"/>
    <mergeCell ref="B15:D15"/>
    <mergeCell ref="B11:D11"/>
    <mergeCell ref="B12:D12"/>
    <mergeCell ref="B16:D16"/>
    <mergeCell ref="B23:D23"/>
    <mergeCell ref="B24:D24"/>
    <mergeCell ref="B17:D17"/>
    <mergeCell ref="B18:D18"/>
    <mergeCell ref="B19:D19"/>
    <mergeCell ref="B20:D20"/>
    <mergeCell ref="A35:E35"/>
    <mergeCell ref="A36:E36"/>
    <mergeCell ref="A37:E37"/>
    <mergeCell ref="A29:E29"/>
    <mergeCell ref="A31:E31"/>
    <mergeCell ref="A32:E32"/>
    <mergeCell ref="A33:E33"/>
    <mergeCell ref="A34:E34"/>
    <mergeCell ref="B25:D25"/>
    <mergeCell ref="A26:E26"/>
    <mergeCell ref="A27:E27"/>
    <mergeCell ref="A28:E28"/>
    <mergeCell ref="B21:D21"/>
    <mergeCell ref="B22:D22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H8:I8"/>
    <mergeCell ref="J8:K8"/>
    <mergeCell ref="L8:M8"/>
    <mergeCell ref="N8:O8"/>
    <mergeCell ref="P8:Q8"/>
    <mergeCell ref="R8:S8"/>
    <mergeCell ref="AB8:AC8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43:B46"/>
    <mergeCell ref="A47:B47"/>
    <mergeCell ref="A48:B48"/>
    <mergeCell ref="D45:D46"/>
    <mergeCell ref="E45:E46"/>
    <mergeCell ref="F45:F46"/>
    <mergeCell ref="G45:G46"/>
    <mergeCell ref="H45:H46"/>
    <mergeCell ref="I45:I46"/>
    <mergeCell ref="K57:L57"/>
    <mergeCell ref="M57:N57"/>
    <mergeCell ref="A49:B49"/>
    <mergeCell ref="A50:B50"/>
    <mergeCell ref="A51:B51"/>
    <mergeCell ref="C45:C46"/>
    <mergeCell ref="M45:M46"/>
    <mergeCell ref="N45:N46"/>
    <mergeCell ref="C43:H44"/>
    <mergeCell ref="N43:S44"/>
    <mergeCell ref="Q45:Q46"/>
    <mergeCell ref="R45:R46"/>
    <mergeCell ref="S45:S46"/>
    <mergeCell ref="J45:J46"/>
    <mergeCell ref="K45:K46"/>
    <mergeCell ref="L45:L46"/>
    <mergeCell ref="O45:O46"/>
    <mergeCell ref="P45:P46"/>
    <mergeCell ref="A63:B63"/>
    <mergeCell ref="A57:B58"/>
    <mergeCell ref="A59:B59"/>
    <mergeCell ref="A60:B60"/>
    <mergeCell ref="A61:B61"/>
    <mergeCell ref="A62:B62"/>
    <mergeCell ref="AA45:AA46"/>
    <mergeCell ref="AB45:AB46"/>
    <mergeCell ref="C57:D57"/>
    <mergeCell ref="E57:F57"/>
    <mergeCell ref="G57:H57"/>
    <mergeCell ref="I57:J57"/>
    <mergeCell ref="U45:U46"/>
    <mergeCell ref="V45:V46"/>
    <mergeCell ref="W45:W46"/>
    <mergeCell ref="X45:X46"/>
    <mergeCell ref="O57:P57"/>
    <mergeCell ref="Q57:R57"/>
    <mergeCell ref="S57:T57"/>
    <mergeCell ref="T43:Y44"/>
    <mergeCell ref="Y45:Y46"/>
    <mergeCell ref="Z45:Z46"/>
    <mergeCell ref="T45:T46"/>
    <mergeCell ref="V30:W30"/>
    <mergeCell ref="X30:Y30"/>
    <mergeCell ref="A56:R56"/>
    <mergeCell ref="A42:AB42"/>
    <mergeCell ref="I43:M44"/>
    <mergeCell ref="A30:E30"/>
    <mergeCell ref="F30:G30"/>
    <mergeCell ref="H30:I30"/>
    <mergeCell ref="Z30:AA30"/>
    <mergeCell ref="AB30:AC30"/>
    <mergeCell ref="J30:K30"/>
    <mergeCell ref="L30:M30"/>
    <mergeCell ref="N30:O30"/>
    <mergeCell ref="P30:Q30"/>
    <mergeCell ref="R30:S30"/>
    <mergeCell ref="T30:U30"/>
  </mergeCells>
  <printOptions/>
  <pageMargins left="0.787" right="0.787" top="0.984" bottom="0.984" header="0.512" footer="0.512"/>
  <pageSetup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4"/>
  <sheetViews>
    <sheetView zoomScale="115" zoomScaleNormal="115" zoomScalePageLayoutView="0" workbookViewId="0" topLeftCell="A1">
      <selection activeCell="A1" sqref="A1"/>
    </sheetView>
  </sheetViews>
  <sheetFormatPr defaultColWidth="10.59765625" defaultRowHeight="15"/>
  <cols>
    <col min="1" max="1" width="2.59765625" style="34" customWidth="1"/>
    <col min="2" max="2" width="10.59765625" style="34" customWidth="1"/>
    <col min="3" max="3" width="25.09765625" style="34" customWidth="1"/>
    <col min="4" max="4" width="25.19921875" style="34" customWidth="1"/>
    <col min="5" max="5" width="18.09765625" style="34" customWidth="1"/>
    <col min="6" max="6" width="25.59765625" style="34" customWidth="1"/>
    <col min="7" max="7" width="18.09765625" style="34" customWidth="1"/>
    <col min="8" max="8" width="25.5" style="34" customWidth="1"/>
    <col min="9" max="9" width="18.09765625" style="34" customWidth="1"/>
    <col min="10" max="10" width="26.09765625" style="34" customWidth="1"/>
    <col min="11" max="11" width="18.09765625" style="34" customWidth="1"/>
    <col min="12" max="16384" width="10.59765625" style="34" customWidth="1"/>
  </cols>
  <sheetData>
    <row r="1" spans="1:11" s="9" customFormat="1" ht="19.5" customHeight="1">
      <c r="A1" s="8" t="s">
        <v>516</v>
      </c>
      <c r="K1" s="10" t="s">
        <v>518</v>
      </c>
    </row>
    <row r="2" spans="1:11" ht="19.5" customHeight="1">
      <c r="A2" s="428" t="s">
        <v>517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</row>
    <row r="3" ht="18" customHeight="1" thickBot="1">
      <c r="K3" s="58" t="s">
        <v>102</v>
      </c>
    </row>
    <row r="4" spans="1:11" ht="14.25" customHeight="1">
      <c r="A4" s="429" t="s">
        <v>519</v>
      </c>
      <c r="B4" s="582"/>
      <c r="C4" s="357" t="s">
        <v>520</v>
      </c>
      <c r="D4" s="458" t="s">
        <v>521</v>
      </c>
      <c r="E4" s="579"/>
      <c r="F4" s="585" t="s">
        <v>103</v>
      </c>
      <c r="G4" s="586"/>
      <c r="H4" s="458" t="s">
        <v>142</v>
      </c>
      <c r="I4" s="579"/>
      <c r="J4" s="458" t="s">
        <v>525</v>
      </c>
      <c r="K4" s="459"/>
    </row>
    <row r="5" spans="1:11" ht="14.25" customHeight="1">
      <c r="A5" s="583"/>
      <c r="B5" s="584"/>
      <c r="C5" s="358"/>
      <c r="D5" s="259" t="s">
        <v>522</v>
      </c>
      <c r="E5" s="580" t="s">
        <v>524</v>
      </c>
      <c r="F5" s="259" t="s">
        <v>522</v>
      </c>
      <c r="G5" s="580" t="s">
        <v>524</v>
      </c>
      <c r="H5" s="259" t="s">
        <v>522</v>
      </c>
      <c r="I5" s="580" t="s">
        <v>524</v>
      </c>
      <c r="J5" s="259" t="s">
        <v>522</v>
      </c>
      <c r="K5" s="580" t="s">
        <v>524</v>
      </c>
    </row>
    <row r="6" spans="1:11" ht="14.25" customHeight="1">
      <c r="A6" s="433"/>
      <c r="B6" s="434"/>
      <c r="C6" s="257" t="s">
        <v>528</v>
      </c>
      <c r="D6" s="258" t="s">
        <v>523</v>
      </c>
      <c r="E6" s="581"/>
      <c r="F6" s="258" t="s">
        <v>523</v>
      </c>
      <c r="G6" s="581"/>
      <c r="H6" s="258" t="s">
        <v>523</v>
      </c>
      <c r="I6" s="581"/>
      <c r="J6" s="258" t="s">
        <v>523</v>
      </c>
      <c r="K6" s="581"/>
    </row>
    <row r="7" spans="1:12" ht="14.25" customHeight="1">
      <c r="A7" s="587" t="s">
        <v>526</v>
      </c>
      <c r="B7" s="324"/>
      <c r="C7" s="310">
        <f>SUM(C9:C16,C19,C22:C25,C28:C35,C38:C42,C45:C48,C51:C56,C59:C62,C65)</f>
        <v>1171986</v>
      </c>
      <c r="D7" s="311">
        <f>SUM(D9:D16,D19,D22:D24,D25,D28:D35,D38:D42,D45:D48,D51:D56,D59:D62,D65)</f>
        <v>486472</v>
      </c>
      <c r="E7" s="312">
        <f aca="true" t="shared" si="0" ref="E7:E60">100*D7/$C7</f>
        <v>41.50834566283215</v>
      </c>
      <c r="F7" s="311">
        <f>SUM(F9:F16,F19,F22:F25,F28:F35,F38:F42,F45:F48,F51:F56,F59:F62,F65)</f>
        <v>23373</v>
      </c>
      <c r="G7" s="312">
        <f>100*F7/$C7</f>
        <v>1.9943070992315608</v>
      </c>
      <c r="H7" s="311">
        <f>SUM(H9:H16,H19,H22:H25,H28:H35,H38:H42,H45:H48,H51:H56,H59:H62,H65)</f>
        <v>43177</v>
      </c>
      <c r="I7" s="312">
        <f>100*H7/$C7</f>
        <v>3.684088376482313</v>
      </c>
      <c r="J7" s="80">
        <v>553562</v>
      </c>
      <c r="K7" s="312">
        <f aca="true" t="shared" si="1" ref="K7:K65">100*J7/$C7</f>
        <v>47.232816774261806</v>
      </c>
      <c r="L7" s="157"/>
    </row>
    <row r="8" spans="1:12" ht="14.25" customHeight="1">
      <c r="A8" s="86"/>
      <c r="B8" s="87"/>
      <c r="C8" s="300"/>
      <c r="D8" s="135"/>
      <c r="E8" s="135"/>
      <c r="F8" s="135"/>
      <c r="G8" s="135"/>
      <c r="H8" s="135"/>
      <c r="I8" s="135"/>
      <c r="J8" s="135"/>
      <c r="K8" s="135"/>
      <c r="L8" s="157"/>
    </row>
    <row r="9" spans="1:12" ht="14.25" customHeight="1">
      <c r="A9" s="321" t="s">
        <v>1</v>
      </c>
      <c r="B9" s="322"/>
      <c r="C9" s="301">
        <v>434865</v>
      </c>
      <c r="D9" s="135">
        <v>306355</v>
      </c>
      <c r="E9" s="299">
        <f>100*D9/$C9</f>
        <v>70.44830004714106</v>
      </c>
      <c r="F9" s="135">
        <v>9391</v>
      </c>
      <c r="G9" s="299">
        <f>100*F9/$C9</f>
        <v>2.1595207708139306</v>
      </c>
      <c r="H9" s="135">
        <v>2932</v>
      </c>
      <c r="I9" s="299">
        <f>100*H9/$C9</f>
        <v>0.6742322329918481</v>
      </c>
      <c r="J9" s="135">
        <f>SUM(D9,F9,H9)</f>
        <v>318678</v>
      </c>
      <c r="K9" s="299">
        <f>100*J9/$C9</f>
        <v>73.28205305094684</v>
      </c>
      <c r="L9" s="157"/>
    </row>
    <row r="10" spans="1:12" ht="14.25" customHeight="1">
      <c r="A10" s="321" t="s">
        <v>2</v>
      </c>
      <c r="B10" s="322"/>
      <c r="C10" s="301">
        <v>49026</v>
      </c>
      <c r="D10" s="135">
        <v>1074</v>
      </c>
      <c r="E10" s="299">
        <f t="shared" si="0"/>
        <v>2.190674336066577</v>
      </c>
      <c r="F10" s="135">
        <v>210</v>
      </c>
      <c r="G10" s="299">
        <f>100*F10/$C10</f>
        <v>0.42834414392363235</v>
      </c>
      <c r="H10" s="135">
        <v>383</v>
      </c>
      <c r="I10" s="299">
        <f>100*H10/$C10</f>
        <v>0.781218129155958</v>
      </c>
      <c r="J10" s="135">
        <f aca="true" t="shared" si="2" ref="J10:J65">SUM(D10,F10,H10)</f>
        <v>1667</v>
      </c>
      <c r="K10" s="299">
        <f t="shared" si="1"/>
        <v>3.4002366091461673</v>
      </c>
      <c r="L10" s="157"/>
    </row>
    <row r="11" spans="1:12" ht="14.25" customHeight="1">
      <c r="A11" s="321" t="s">
        <v>3</v>
      </c>
      <c r="B11" s="322"/>
      <c r="C11" s="301">
        <v>108808</v>
      </c>
      <c r="D11" s="135">
        <v>23610</v>
      </c>
      <c r="E11" s="299">
        <f t="shared" si="0"/>
        <v>21.698772149106684</v>
      </c>
      <c r="F11" s="135">
        <v>5640</v>
      </c>
      <c r="G11" s="299">
        <f>100*F11/$C11</f>
        <v>5.183442393941622</v>
      </c>
      <c r="H11" s="135">
        <v>1976</v>
      </c>
      <c r="I11" s="299">
        <f>100*H11/$C11</f>
        <v>1.8160429380192633</v>
      </c>
      <c r="J11" s="135">
        <f t="shared" si="2"/>
        <v>31226</v>
      </c>
      <c r="K11" s="299">
        <f t="shared" si="1"/>
        <v>28.698257481067568</v>
      </c>
      <c r="L11" s="157"/>
    </row>
    <row r="12" spans="1:12" ht="14.25" customHeight="1">
      <c r="A12" s="321" t="s">
        <v>4</v>
      </c>
      <c r="B12" s="322"/>
      <c r="C12" s="301">
        <v>29558</v>
      </c>
      <c r="D12" s="135" t="s">
        <v>572</v>
      </c>
      <c r="E12" s="135" t="s">
        <v>572</v>
      </c>
      <c r="F12" s="135" t="s">
        <v>572</v>
      </c>
      <c r="G12" s="135" t="s">
        <v>572</v>
      </c>
      <c r="H12" s="135">
        <v>144</v>
      </c>
      <c r="I12" s="299">
        <f>100*H12/$C12</f>
        <v>0.48717775221598214</v>
      </c>
      <c r="J12" s="135">
        <f t="shared" si="2"/>
        <v>144</v>
      </c>
      <c r="K12" s="299">
        <f t="shared" si="1"/>
        <v>0.48717775221598214</v>
      </c>
      <c r="L12" s="157"/>
    </row>
    <row r="13" spans="1:12" ht="14.25" customHeight="1">
      <c r="A13" s="321" t="s">
        <v>5</v>
      </c>
      <c r="B13" s="322"/>
      <c r="C13" s="301">
        <v>23065</v>
      </c>
      <c r="D13" s="135">
        <v>4007</v>
      </c>
      <c r="E13" s="299">
        <f t="shared" si="0"/>
        <v>17.372642531974854</v>
      </c>
      <c r="F13" s="135">
        <v>65</v>
      </c>
      <c r="G13" s="299">
        <f>100*F13/$C13</f>
        <v>0.2818122696726642</v>
      </c>
      <c r="H13" s="135" t="s">
        <v>572</v>
      </c>
      <c r="I13" s="135" t="s">
        <v>252</v>
      </c>
      <c r="J13" s="135">
        <f t="shared" si="2"/>
        <v>4072</v>
      </c>
      <c r="K13" s="299">
        <f t="shared" si="1"/>
        <v>17.654454801647518</v>
      </c>
      <c r="L13" s="157"/>
    </row>
    <row r="14" spans="1:12" ht="14.25" customHeight="1">
      <c r="A14" s="321" t="s">
        <v>6</v>
      </c>
      <c r="B14" s="322"/>
      <c r="C14" s="301">
        <v>69233</v>
      </c>
      <c r="D14" s="135">
        <v>17334</v>
      </c>
      <c r="E14" s="299">
        <f t="shared" si="0"/>
        <v>25.037193245995407</v>
      </c>
      <c r="F14" s="135">
        <v>542</v>
      </c>
      <c r="G14" s="299">
        <f>100*F14/$C14</f>
        <v>0.7828636632819609</v>
      </c>
      <c r="H14" s="135">
        <v>1981</v>
      </c>
      <c r="I14" s="299">
        <f>100*H14/$C14</f>
        <v>2.8613522453165396</v>
      </c>
      <c r="J14" s="135">
        <f t="shared" si="2"/>
        <v>19857</v>
      </c>
      <c r="K14" s="299">
        <f t="shared" si="1"/>
        <v>28.681409154593908</v>
      </c>
      <c r="L14" s="157"/>
    </row>
    <row r="15" spans="1:12" ht="14.25" customHeight="1">
      <c r="A15" s="321" t="s">
        <v>7</v>
      </c>
      <c r="B15" s="322"/>
      <c r="C15" s="301">
        <v>26955</v>
      </c>
      <c r="D15" s="135">
        <v>5200</v>
      </c>
      <c r="E15" s="299">
        <f t="shared" si="0"/>
        <v>19.291411611945836</v>
      </c>
      <c r="F15" s="135" t="s">
        <v>572</v>
      </c>
      <c r="G15" s="135" t="s">
        <v>252</v>
      </c>
      <c r="H15" s="135">
        <v>1699</v>
      </c>
      <c r="I15" s="299">
        <f>100*H15/$C15</f>
        <v>6.303097755518457</v>
      </c>
      <c r="J15" s="135">
        <f t="shared" si="2"/>
        <v>6899</v>
      </c>
      <c r="K15" s="299">
        <f t="shared" si="1"/>
        <v>25.594509367464294</v>
      </c>
      <c r="L15" s="157"/>
    </row>
    <row r="16" spans="1:12" ht="14.25" customHeight="1">
      <c r="A16" s="321" t="s">
        <v>8</v>
      </c>
      <c r="B16" s="322"/>
      <c r="C16" s="301">
        <v>64463</v>
      </c>
      <c r="D16" s="135">
        <v>36686</v>
      </c>
      <c r="E16" s="299">
        <f t="shared" si="0"/>
        <v>56.910165521306794</v>
      </c>
      <c r="F16" s="135" t="s">
        <v>574</v>
      </c>
      <c r="G16" s="135" t="s">
        <v>252</v>
      </c>
      <c r="H16" s="135">
        <v>6017</v>
      </c>
      <c r="I16" s="299">
        <f>100*H16/$C16</f>
        <v>9.334036579122907</v>
      </c>
      <c r="J16" s="135">
        <f t="shared" si="2"/>
        <v>42703</v>
      </c>
      <c r="K16" s="299">
        <f t="shared" si="1"/>
        <v>66.2442021004297</v>
      </c>
      <c r="L16" s="157"/>
    </row>
    <row r="17" spans="1:12" ht="14.25" customHeight="1">
      <c r="A17" s="32"/>
      <c r="B17" s="33"/>
      <c r="C17" s="301"/>
      <c r="D17" s="135"/>
      <c r="E17" s="135"/>
      <c r="F17" s="135"/>
      <c r="G17" s="135"/>
      <c r="H17" s="135"/>
      <c r="I17" s="135"/>
      <c r="J17" s="135"/>
      <c r="K17" s="135"/>
      <c r="L17" s="157"/>
    </row>
    <row r="18" spans="1:19" ht="14.25" customHeight="1">
      <c r="A18" s="321" t="s">
        <v>105</v>
      </c>
      <c r="B18" s="322"/>
      <c r="C18" s="301"/>
      <c r="D18" s="302"/>
      <c r="E18" s="135"/>
      <c r="F18" s="135"/>
      <c r="G18" s="135"/>
      <c r="H18" s="135"/>
      <c r="I18" s="135"/>
      <c r="J18" s="302"/>
      <c r="K18" s="135"/>
      <c r="L18" s="157"/>
      <c r="M18" s="59"/>
      <c r="N18" s="59"/>
      <c r="O18" s="59"/>
      <c r="P18" s="59"/>
      <c r="Q18" s="59"/>
      <c r="R18" s="59"/>
      <c r="S18" s="59"/>
    </row>
    <row r="19" spans="1:12" ht="14.25" customHeight="1">
      <c r="A19" s="24"/>
      <c r="B19" s="19" t="s">
        <v>10</v>
      </c>
      <c r="C19" s="301">
        <v>10927</v>
      </c>
      <c r="D19" s="135">
        <v>1820</v>
      </c>
      <c r="E19" s="299">
        <f t="shared" si="0"/>
        <v>16.655989750160153</v>
      </c>
      <c r="F19" s="135" t="s">
        <v>252</v>
      </c>
      <c r="G19" s="135" t="s">
        <v>572</v>
      </c>
      <c r="H19" s="135" t="s">
        <v>572</v>
      </c>
      <c r="I19" s="135" t="s">
        <v>572</v>
      </c>
      <c r="J19" s="135">
        <f t="shared" si="2"/>
        <v>1820</v>
      </c>
      <c r="K19" s="299">
        <f t="shared" si="1"/>
        <v>16.655989750160153</v>
      </c>
      <c r="L19" s="157"/>
    </row>
    <row r="20" spans="1:12" ht="14.25" customHeight="1">
      <c r="A20" s="24"/>
      <c r="B20" s="19"/>
      <c r="C20" s="301"/>
      <c r="D20" s="135"/>
      <c r="E20" s="135"/>
      <c r="F20" s="135"/>
      <c r="G20" s="135"/>
      <c r="H20" s="135"/>
      <c r="I20" s="135"/>
      <c r="J20" s="135"/>
      <c r="K20" s="135"/>
      <c r="L20" s="157"/>
    </row>
    <row r="21" spans="1:12" ht="14.25" customHeight="1">
      <c r="A21" s="321" t="s">
        <v>106</v>
      </c>
      <c r="B21" s="588"/>
      <c r="C21" s="135"/>
      <c r="D21" s="135"/>
      <c r="E21" s="135"/>
      <c r="F21" s="135"/>
      <c r="G21" s="135"/>
      <c r="H21" s="135"/>
      <c r="I21" s="135"/>
      <c r="J21" s="135"/>
      <c r="K21" s="135"/>
      <c r="L21" s="157"/>
    </row>
    <row r="22" spans="1:12" ht="14.25" customHeight="1">
      <c r="A22" s="24"/>
      <c r="B22" s="19" t="s">
        <v>12</v>
      </c>
      <c r="C22" s="303">
        <v>14909</v>
      </c>
      <c r="D22" s="135">
        <v>5850</v>
      </c>
      <c r="E22" s="299">
        <f t="shared" si="0"/>
        <v>39.23804413441545</v>
      </c>
      <c r="F22" s="135" t="s">
        <v>572</v>
      </c>
      <c r="G22" s="135" t="s">
        <v>572</v>
      </c>
      <c r="H22" s="135" t="s">
        <v>572</v>
      </c>
      <c r="I22" s="135" t="s">
        <v>572</v>
      </c>
      <c r="J22" s="135">
        <f t="shared" si="2"/>
        <v>5850</v>
      </c>
      <c r="K22" s="299">
        <f t="shared" si="1"/>
        <v>39.23804413441545</v>
      </c>
      <c r="L22" s="157"/>
    </row>
    <row r="23" spans="1:12" ht="14.25" customHeight="1">
      <c r="A23" s="24"/>
      <c r="B23" s="19" t="s">
        <v>13</v>
      </c>
      <c r="C23" s="301">
        <v>14941</v>
      </c>
      <c r="D23" s="135">
        <v>5318</v>
      </c>
      <c r="E23" s="299">
        <f t="shared" si="0"/>
        <v>35.59333377953283</v>
      </c>
      <c r="F23" s="135" t="s">
        <v>572</v>
      </c>
      <c r="G23" s="135" t="s">
        <v>572</v>
      </c>
      <c r="H23" s="135" t="s">
        <v>572</v>
      </c>
      <c r="I23" s="135" t="s">
        <v>572</v>
      </c>
      <c r="J23" s="135">
        <f t="shared" si="2"/>
        <v>5318</v>
      </c>
      <c r="K23" s="299">
        <f t="shared" si="1"/>
        <v>35.59333377953283</v>
      </c>
      <c r="L23" s="157"/>
    </row>
    <row r="24" spans="1:12" ht="14.25" customHeight="1">
      <c r="A24" s="24"/>
      <c r="B24" s="19" t="s">
        <v>14</v>
      </c>
      <c r="C24" s="301">
        <v>12844</v>
      </c>
      <c r="D24" s="135">
        <v>1170</v>
      </c>
      <c r="E24" s="299">
        <v>13.3</v>
      </c>
      <c r="F24" s="135" t="s">
        <v>572</v>
      </c>
      <c r="G24" s="135" t="s">
        <v>572</v>
      </c>
      <c r="H24" s="304">
        <v>2428</v>
      </c>
      <c r="I24" s="299">
        <f>100*H24/$C24</f>
        <v>18.903768296480848</v>
      </c>
      <c r="J24" s="135">
        <v>4138</v>
      </c>
      <c r="K24" s="299">
        <f t="shared" si="1"/>
        <v>32.21737776393647</v>
      </c>
      <c r="L24" s="157"/>
    </row>
    <row r="25" spans="1:12" ht="14.25" customHeight="1">
      <c r="A25" s="24"/>
      <c r="B25" s="19" t="s">
        <v>15</v>
      </c>
      <c r="C25" s="301">
        <v>4469</v>
      </c>
      <c r="D25" s="135" t="s">
        <v>572</v>
      </c>
      <c r="E25" s="135" t="s">
        <v>572</v>
      </c>
      <c r="F25" s="135" t="s">
        <v>572</v>
      </c>
      <c r="G25" s="135" t="s">
        <v>572</v>
      </c>
      <c r="H25" s="135">
        <v>4266</v>
      </c>
      <c r="I25" s="299">
        <f>100*H25/$C25</f>
        <v>95.45759677780264</v>
      </c>
      <c r="J25" s="135">
        <f t="shared" si="2"/>
        <v>4266</v>
      </c>
      <c r="K25" s="299">
        <f t="shared" si="1"/>
        <v>95.45759677780264</v>
      </c>
      <c r="L25" s="157"/>
    </row>
    <row r="26" spans="1:12" ht="14.25" customHeight="1">
      <c r="A26" s="24"/>
      <c r="B26" s="19"/>
      <c r="C26" s="301"/>
      <c r="D26" s="135"/>
      <c r="E26" s="135"/>
      <c r="F26" s="135"/>
      <c r="G26" s="135"/>
      <c r="H26" s="135"/>
      <c r="I26" s="135"/>
      <c r="J26" s="135"/>
      <c r="K26" s="135"/>
      <c r="L26" s="157"/>
    </row>
    <row r="27" spans="1:23" ht="14.25" customHeight="1">
      <c r="A27" s="321" t="s">
        <v>107</v>
      </c>
      <c r="B27" s="588"/>
      <c r="C27" s="135"/>
      <c r="D27" s="135"/>
      <c r="E27" s="135"/>
      <c r="F27" s="135"/>
      <c r="G27" s="135"/>
      <c r="H27" s="135"/>
      <c r="I27" s="135"/>
      <c r="J27" s="135"/>
      <c r="K27" s="135"/>
      <c r="L27" s="157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12" ht="14.25" customHeight="1">
      <c r="A28" s="24"/>
      <c r="B28" s="19" t="s">
        <v>17</v>
      </c>
      <c r="C28" s="301">
        <v>12113</v>
      </c>
      <c r="D28" s="135">
        <v>8721</v>
      </c>
      <c r="E28" s="299">
        <f t="shared" si="0"/>
        <v>71.99702798646082</v>
      </c>
      <c r="F28" s="135" t="s">
        <v>572</v>
      </c>
      <c r="G28" s="135" t="s">
        <v>572</v>
      </c>
      <c r="H28" s="135" t="s">
        <v>572</v>
      </c>
      <c r="I28" s="135" t="s">
        <v>572</v>
      </c>
      <c r="J28" s="135">
        <f t="shared" si="2"/>
        <v>8721</v>
      </c>
      <c r="K28" s="299">
        <f t="shared" si="1"/>
        <v>71.99702798646082</v>
      </c>
      <c r="L28" s="157"/>
    </row>
    <row r="29" spans="1:12" ht="14.25" customHeight="1">
      <c r="A29" s="24"/>
      <c r="B29" s="19" t="s">
        <v>18</v>
      </c>
      <c r="C29" s="301">
        <v>21291</v>
      </c>
      <c r="D29" s="135">
        <v>6877</v>
      </c>
      <c r="E29" s="299">
        <f t="shared" si="0"/>
        <v>32.30003287774177</v>
      </c>
      <c r="F29" s="135">
        <v>3023</v>
      </c>
      <c r="G29" s="299">
        <f>100*F29/$C29</f>
        <v>14.198487623878634</v>
      </c>
      <c r="H29" s="135">
        <v>567</v>
      </c>
      <c r="I29" s="299">
        <f>100*H29/$C29</f>
        <v>2.6630970832746232</v>
      </c>
      <c r="J29" s="135">
        <f t="shared" si="2"/>
        <v>10467</v>
      </c>
      <c r="K29" s="299">
        <f t="shared" si="1"/>
        <v>49.161617584895026</v>
      </c>
      <c r="L29" s="157"/>
    </row>
    <row r="30" spans="1:12" ht="14.25" customHeight="1">
      <c r="A30" s="24"/>
      <c r="B30" s="19" t="s">
        <v>19</v>
      </c>
      <c r="C30" s="301">
        <v>38616</v>
      </c>
      <c r="D30" s="135">
        <v>8460</v>
      </c>
      <c r="E30" s="299">
        <f t="shared" si="0"/>
        <v>21.908017402113114</v>
      </c>
      <c r="F30" s="135" t="s">
        <v>572</v>
      </c>
      <c r="G30" s="135" t="s">
        <v>572</v>
      </c>
      <c r="H30" s="135" t="s">
        <v>572</v>
      </c>
      <c r="I30" s="135" t="s">
        <v>572</v>
      </c>
      <c r="J30" s="135">
        <f t="shared" si="2"/>
        <v>8460</v>
      </c>
      <c r="K30" s="299">
        <f t="shared" si="1"/>
        <v>21.908017402113114</v>
      </c>
      <c r="L30" s="157"/>
    </row>
    <row r="31" spans="1:12" ht="14.25" customHeight="1">
      <c r="A31" s="24"/>
      <c r="B31" s="19" t="s">
        <v>20</v>
      </c>
      <c r="C31" s="301">
        <v>1216</v>
      </c>
      <c r="D31" s="135" t="s">
        <v>572</v>
      </c>
      <c r="E31" s="135" t="s">
        <v>572</v>
      </c>
      <c r="F31" s="135">
        <v>63</v>
      </c>
      <c r="G31" s="299">
        <f>100*F31/$C31</f>
        <v>5.180921052631579</v>
      </c>
      <c r="H31" s="135">
        <v>797</v>
      </c>
      <c r="I31" s="299">
        <f>100*H31/$C31</f>
        <v>65.54276315789474</v>
      </c>
      <c r="J31" s="135">
        <f>SUM(E31,F31,H31)</f>
        <v>860</v>
      </c>
      <c r="K31" s="299">
        <f t="shared" si="1"/>
        <v>70.72368421052632</v>
      </c>
      <c r="L31" s="157"/>
    </row>
    <row r="32" spans="1:12" ht="14.25" customHeight="1">
      <c r="A32" s="24"/>
      <c r="B32" s="19" t="s">
        <v>21</v>
      </c>
      <c r="C32" s="301">
        <v>1553</v>
      </c>
      <c r="D32" s="157">
        <v>955</v>
      </c>
      <c r="E32" s="299">
        <f t="shared" si="0"/>
        <v>61.49388280746941</v>
      </c>
      <c r="F32" s="135">
        <v>598</v>
      </c>
      <c r="G32" s="299">
        <f>100*F32/$C32</f>
        <v>38.50611719253059</v>
      </c>
      <c r="H32" s="135" t="s">
        <v>572</v>
      </c>
      <c r="I32" s="135" t="s">
        <v>572</v>
      </c>
      <c r="J32" s="135">
        <v>1533</v>
      </c>
      <c r="K32" s="299">
        <f t="shared" si="1"/>
        <v>98.71216999356085</v>
      </c>
      <c r="L32" s="157"/>
    </row>
    <row r="33" spans="1:12" ht="14.25" customHeight="1">
      <c r="A33" s="24"/>
      <c r="B33" s="19" t="s">
        <v>22</v>
      </c>
      <c r="C33" s="301">
        <v>3383</v>
      </c>
      <c r="D33" s="135">
        <v>1534</v>
      </c>
      <c r="E33" s="299">
        <f t="shared" si="0"/>
        <v>45.34436890334023</v>
      </c>
      <c r="F33" s="135" t="s">
        <v>572</v>
      </c>
      <c r="G33" s="135" t="s">
        <v>572</v>
      </c>
      <c r="H33" s="135">
        <v>1069</v>
      </c>
      <c r="I33" s="299">
        <f>100*H33/$C33</f>
        <v>31.599172332249484</v>
      </c>
      <c r="J33" s="135">
        <f t="shared" si="2"/>
        <v>2603</v>
      </c>
      <c r="K33" s="299">
        <f t="shared" si="1"/>
        <v>76.94354123558972</v>
      </c>
      <c r="L33" s="157"/>
    </row>
    <row r="34" spans="1:12" ht="14.25" customHeight="1">
      <c r="A34" s="24"/>
      <c r="B34" s="19" t="s">
        <v>23</v>
      </c>
      <c r="C34" s="301">
        <v>856</v>
      </c>
      <c r="D34" s="135">
        <v>139</v>
      </c>
      <c r="E34" s="299">
        <f t="shared" si="0"/>
        <v>16.238317757009344</v>
      </c>
      <c r="F34" s="135">
        <v>125</v>
      </c>
      <c r="G34" s="299">
        <f>100*F34/$C34</f>
        <v>14.602803738317757</v>
      </c>
      <c r="H34" s="135">
        <v>396</v>
      </c>
      <c r="I34" s="299">
        <f>100*H34/$C34</f>
        <v>46.26168224299065</v>
      </c>
      <c r="J34" s="135">
        <f t="shared" si="2"/>
        <v>660</v>
      </c>
      <c r="K34" s="299">
        <f t="shared" si="1"/>
        <v>77.10280373831776</v>
      </c>
      <c r="L34" s="157"/>
    </row>
    <row r="35" spans="1:12" ht="14.25" customHeight="1">
      <c r="A35" s="24"/>
      <c r="B35" s="19" t="s">
        <v>24</v>
      </c>
      <c r="C35" s="301">
        <v>1269</v>
      </c>
      <c r="D35" s="135">
        <v>953</v>
      </c>
      <c r="E35" s="299">
        <f t="shared" si="0"/>
        <v>75.09850275807723</v>
      </c>
      <c r="F35" s="135" t="s">
        <v>572</v>
      </c>
      <c r="G35" s="135" t="s">
        <v>572</v>
      </c>
      <c r="H35" s="135" t="s">
        <v>572</v>
      </c>
      <c r="I35" s="135" t="s">
        <v>572</v>
      </c>
      <c r="J35" s="135">
        <f t="shared" si="2"/>
        <v>953</v>
      </c>
      <c r="K35" s="299">
        <f t="shared" si="1"/>
        <v>75.09850275807723</v>
      </c>
      <c r="L35" s="157"/>
    </row>
    <row r="36" spans="1:12" ht="14.25" customHeight="1">
      <c r="A36" s="24"/>
      <c r="B36" s="19"/>
      <c r="C36" s="135"/>
      <c r="D36" s="135"/>
      <c r="E36" s="135"/>
      <c r="F36" s="135"/>
      <c r="G36" s="135"/>
      <c r="H36" s="135"/>
      <c r="I36" s="135"/>
      <c r="J36" s="135"/>
      <c r="K36" s="135"/>
      <c r="L36" s="157"/>
    </row>
    <row r="37" spans="1:30" ht="14.25" customHeight="1">
      <c r="A37" s="321" t="s">
        <v>108</v>
      </c>
      <c r="B37" s="588"/>
      <c r="C37" s="135"/>
      <c r="D37" s="135"/>
      <c r="E37" s="135"/>
      <c r="F37" s="135"/>
      <c r="G37" s="135"/>
      <c r="H37" s="135"/>
      <c r="I37" s="135"/>
      <c r="J37" s="135"/>
      <c r="K37" s="135"/>
      <c r="L37" s="157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</row>
    <row r="38" spans="1:12" ht="14.25" customHeight="1">
      <c r="A38" s="24"/>
      <c r="B38" s="19" t="s">
        <v>25</v>
      </c>
      <c r="C38" s="301">
        <v>31510</v>
      </c>
      <c r="D38" s="135">
        <v>8652</v>
      </c>
      <c r="E38" s="299">
        <f t="shared" si="0"/>
        <v>27.457949857188193</v>
      </c>
      <c r="F38" s="135" t="s">
        <v>572</v>
      </c>
      <c r="G38" s="135" t="s">
        <v>572</v>
      </c>
      <c r="H38" s="135">
        <v>147</v>
      </c>
      <c r="I38" s="299">
        <f>100*H38/$C38</f>
        <v>0.46651856553475085</v>
      </c>
      <c r="J38" s="135">
        <f t="shared" si="2"/>
        <v>8799</v>
      </c>
      <c r="K38" s="299">
        <f t="shared" si="1"/>
        <v>27.924468422722946</v>
      </c>
      <c r="L38" s="157"/>
    </row>
    <row r="39" spans="1:12" ht="14.25" customHeight="1">
      <c r="A39" s="24"/>
      <c r="B39" s="19" t="s">
        <v>26</v>
      </c>
      <c r="C39" s="301">
        <v>11287</v>
      </c>
      <c r="D39" s="135">
        <v>5091</v>
      </c>
      <c r="E39" s="299">
        <f t="shared" si="0"/>
        <v>45.10498803933729</v>
      </c>
      <c r="F39" s="135" t="s">
        <v>572</v>
      </c>
      <c r="G39" s="135" t="s">
        <v>572</v>
      </c>
      <c r="H39" s="304">
        <v>3254</v>
      </c>
      <c r="I39" s="299">
        <f>100*H39/$C39</f>
        <v>28.82962700451847</v>
      </c>
      <c r="J39" s="135">
        <f t="shared" si="2"/>
        <v>8345</v>
      </c>
      <c r="K39" s="299">
        <f t="shared" si="1"/>
        <v>73.93461504385576</v>
      </c>
      <c r="L39" s="157"/>
    </row>
    <row r="40" spans="1:12" ht="14.25" customHeight="1">
      <c r="A40" s="24"/>
      <c r="B40" s="19" t="s">
        <v>27</v>
      </c>
      <c r="C40" s="301">
        <v>11643</v>
      </c>
      <c r="D40" s="135">
        <v>4571</v>
      </c>
      <c r="E40" s="299">
        <f t="shared" si="0"/>
        <v>39.25964098600017</v>
      </c>
      <c r="F40" s="135" t="s">
        <v>572</v>
      </c>
      <c r="G40" s="135" t="s">
        <v>572</v>
      </c>
      <c r="H40" s="135" t="s">
        <v>572</v>
      </c>
      <c r="I40" s="135" t="s">
        <v>572</v>
      </c>
      <c r="J40" s="135">
        <f t="shared" si="2"/>
        <v>4571</v>
      </c>
      <c r="K40" s="299">
        <f t="shared" si="1"/>
        <v>39.25964098600017</v>
      </c>
      <c r="L40" s="157"/>
    </row>
    <row r="41" spans="1:12" ht="14.25" customHeight="1">
      <c r="A41" s="24"/>
      <c r="B41" s="19" t="s">
        <v>28</v>
      </c>
      <c r="C41" s="301">
        <v>12262</v>
      </c>
      <c r="D41" s="135">
        <v>5182</v>
      </c>
      <c r="E41" s="299">
        <f t="shared" si="0"/>
        <v>42.26064263578535</v>
      </c>
      <c r="F41" s="135" t="s">
        <v>572</v>
      </c>
      <c r="G41" s="135" t="s">
        <v>572</v>
      </c>
      <c r="H41" s="135">
        <v>596</v>
      </c>
      <c r="I41" s="299">
        <f>100*H41/$C41</f>
        <v>4.860544772467787</v>
      </c>
      <c r="J41" s="135">
        <f t="shared" si="2"/>
        <v>5778</v>
      </c>
      <c r="K41" s="299">
        <f t="shared" si="1"/>
        <v>47.12118740825314</v>
      </c>
      <c r="L41" s="157"/>
    </row>
    <row r="42" spans="1:12" ht="14.25" customHeight="1">
      <c r="A42" s="24"/>
      <c r="B42" s="19" t="s">
        <v>29</v>
      </c>
      <c r="C42" s="301">
        <v>26088</v>
      </c>
      <c r="D42" s="135">
        <v>19237</v>
      </c>
      <c r="E42" s="299">
        <f t="shared" si="0"/>
        <v>73.73888377798221</v>
      </c>
      <c r="F42" s="135">
        <v>2216</v>
      </c>
      <c r="G42" s="299">
        <f>100*F42/$C42</f>
        <v>8.494326893590923</v>
      </c>
      <c r="H42" s="135" t="s">
        <v>572</v>
      </c>
      <c r="I42" s="135" t="s">
        <v>572</v>
      </c>
      <c r="J42" s="135">
        <f t="shared" si="2"/>
        <v>21453</v>
      </c>
      <c r="K42" s="299">
        <f t="shared" si="1"/>
        <v>82.23321067157313</v>
      </c>
      <c r="L42" s="157"/>
    </row>
    <row r="43" spans="1:12" ht="14.25" customHeight="1">
      <c r="A43" s="24"/>
      <c r="B43" s="19"/>
      <c r="C43" s="135"/>
      <c r="D43" s="135"/>
      <c r="E43" s="135"/>
      <c r="F43" s="135"/>
      <c r="G43" s="135"/>
      <c r="H43" s="135"/>
      <c r="I43" s="135"/>
      <c r="J43" s="135"/>
      <c r="K43" s="135"/>
      <c r="L43" s="157"/>
    </row>
    <row r="44" spans="1:13" ht="14.25" customHeight="1">
      <c r="A44" s="321" t="s">
        <v>109</v>
      </c>
      <c r="B44" s="588"/>
      <c r="C44" s="135"/>
      <c r="D44" s="135"/>
      <c r="E44" s="135"/>
      <c r="F44" s="135"/>
      <c r="G44" s="135"/>
      <c r="H44" s="135"/>
      <c r="I44" s="135"/>
      <c r="J44" s="135"/>
      <c r="K44" s="135"/>
      <c r="L44" s="157"/>
      <c r="M44" s="59"/>
    </row>
    <row r="45" spans="1:12" ht="14.25" customHeight="1">
      <c r="A45" s="24"/>
      <c r="B45" s="19" t="s">
        <v>31</v>
      </c>
      <c r="C45" s="301">
        <v>11436</v>
      </c>
      <c r="D45" s="135" t="s">
        <v>572</v>
      </c>
      <c r="E45" s="135" t="s">
        <v>572</v>
      </c>
      <c r="F45" s="135" t="s">
        <v>572</v>
      </c>
      <c r="G45" s="135" t="s">
        <v>572</v>
      </c>
      <c r="H45" s="135" t="s">
        <v>572</v>
      </c>
      <c r="I45" s="135" t="s">
        <v>572</v>
      </c>
      <c r="J45" s="135" t="s">
        <v>572</v>
      </c>
      <c r="K45" s="135" t="s">
        <v>572</v>
      </c>
      <c r="L45" s="157"/>
    </row>
    <row r="46" spans="1:12" ht="14.25" customHeight="1">
      <c r="A46" s="24"/>
      <c r="B46" s="19" t="s">
        <v>32</v>
      </c>
      <c r="C46" s="301">
        <v>7851</v>
      </c>
      <c r="D46" s="135" t="s">
        <v>572</v>
      </c>
      <c r="E46" s="135" t="s">
        <v>572</v>
      </c>
      <c r="F46" s="135" t="s">
        <v>572</v>
      </c>
      <c r="G46" s="135" t="s">
        <v>572</v>
      </c>
      <c r="H46" s="135" t="s">
        <v>572</v>
      </c>
      <c r="I46" s="135" t="s">
        <v>572</v>
      </c>
      <c r="J46" s="135" t="s">
        <v>572</v>
      </c>
      <c r="K46" s="135" t="s">
        <v>252</v>
      </c>
      <c r="L46" s="157"/>
    </row>
    <row r="47" spans="1:12" ht="14.25" customHeight="1">
      <c r="A47" s="24"/>
      <c r="B47" s="19" t="s">
        <v>33</v>
      </c>
      <c r="C47" s="301">
        <v>16884</v>
      </c>
      <c r="D47" s="135" t="s">
        <v>575</v>
      </c>
      <c r="E47" s="135" t="s">
        <v>572</v>
      </c>
      <c r="F47" s="135">
        <v>1500</v>
      </c>
      <c r="G47" s="299">
        <f>100*F47/$C47</f>
        <v>8.884150675195452</v>
      </c>
      <c r="H47" s="135">
        <v>1254</v>
      </c>
      <c r="I47" s="299">
        <f>100*H47/$C47</f>
        <v>7.427149964463397</v>
      </c>
      <c r="J47" s="135">
        <f t="shared" si="2"/>
        <v>2754</v>
      </c>
      <c r="K47" s="299">
        <f t="shared" si="1"/>
        <v>16.31130063965885</v>
      </c>
      <c r="L47" s="157"/>
    </row>
    <row r="48" spans="1:12" ht="14.25" customHeight="1">
      <c r="A48" s="24"/>
      <c r="B48" s="19" t="s">
        <v>34</v>
      </c>
      <c r="C48" s="301">
        <v>9148</v>
      </c>
      <c r="D48" s="135">
        <v>1937</v>
      </c>
      <c r="E48" s="299">
        <f t="shared" si="0"/>
        <v>21.174027109750764</v>
      </c>
      <c r="F48" s="135" t="s">
        <v>576</v>
      </c>
      <c r="G48" s="135" t="s">
        <v>576</v>
      </c>
      <c r="H48" s="304">
        <v>2188</v>
      </c>
      <c r="I48" s="299">
        <f>100*H48/$C48</f>
        <v>23.917796239615218</v>
      </c>
      <c r="J48" s="135">
        <f t="shared" si="2"/>
        <v>4125</v>
      </c>
      <c r="K48" s="299">
        <f t="shared" si="1"/>
        <v>45.09182334936598</v>
      </c>
      <c r="L48" s="157"/>
    </row>
    <row r="49" spans="1:12" ht="14.25" customHeight="1">
      <c r="A49" s="24"/>
      <c r="B49" s="19"/>
      <c r="C49" s="157"/>
      <c r="D49" s="157"/>
      <c r="E49" s="157"/>
      <c r="F49" s="157"/>
      <c r="G49" s="157"/>
      <c r="H49" s="157"/>
      <c r="I49" s="157"/>
      <c r="J49" s="157"/>
      <c r="K49" s="157"/>
      <c r="L49" s="157"/>
    </row>
    <row r="50" spans="1:16" ht="14.25" customHeight="1">
      <c r="A50" s="321" t="s">
        <v>110</v>
      </c>
      <c r="B50" s="588"/>
      <c r="C50" s="305"/>
      <c r="D50" s="305"/>
      <c r="E50" s="157"/>
      <c r="F50" s="157"/>
      <c r="G50" s="157"/>
      <c r="H50" s="305"/>
      <c r="I50" s="157"/>
      <c r="J50" s="305"/>
      <c r="K50" s="157"/>
      <c r="L50" s="157"/>
      <c r="M50" s="59"/>
      <c r="N50" s="59"/>
      <c r="O50" s="59"/>
      <c r="P50" s="59"/>
    </row>
    <row r="51" spans="1:12" ht="14.25" customHeight="1">
      <c r="A51" s="24"/>
      <c r="B51" s="19" t="s">
        <v>36</v>
      </c>
      <c r="C51" s="301">
        <v>6302</v>
      </c>
      <c r="D51" s="135">
        <v>1875</v>
      </c>
      <c r="E51" s="299">
        <f t="shared" si="0"/>
        <v>29.75245953665503</v>
      </c>
      <c r="F51" s="135" t="s">
        <v>577</v>
      </c>
      <c r="G51" s="135" t="s">
        <v>572</v>
      </c>
      <c r="H51" s="135">
        <v>3046</v>
      </c>
      <c r="I51" s="299">
        <f>100*H51/$C51</f>
        <v>48.33386226594732</v>
      </c>
      <c r="J51" s="135">
        <f t="shared" si="2"/>
        <v>4921</v>
      </c>
      <c r="K51" s="299">
        <f t="shared" si="1"/>
        <v>78.08632180260234</v>
      </c>
      <c r="L51" s="157"/>
    </row>
    <row r="52" spans="1:12" ht="14.25" customHeight="1">
      <c r="A52" s="24"/>
      <c r="B52" s="19" t="s">
        <v>37</v>
      </c>
      <c r="C52" s="301">
        <v>6110</v>
      </c>
      <c r="D52" s="135" t="s">
        <v>572</v>
      </c>
      <c r="E52" s="135" t="s">
        <v>572</v>
      </c>
      <c r="F52" s="135" t="s">
        <v>572</v>
      </c>
      <c r="G52" s="135" t="s">
        <v>572</v>
      </c>
      <c r="H52" s="135" t="s">
        <v>577</v>
      </c>
      <c r="I52" s="135" t="s">
        <v>576</v>
      </c>
      <c r="J52" s="135" t="s">
        <v>578</v>
      </c>
      <c r="K52" s="135" t="s">
        <v>572</v>
      </c>
      <c r="L52" s="157"/>
    </row>
    <row r="53" spans="1:12" ht="14.25" customHeight="1">
      <c r="A53" s="24"/>
      <c r="B53" s="19" t="s">
        <v>38</v>
      </c>
      <c r="C53" s="301">
        <v>8429</v>
      </c>
      <c r="D53" s="135" t="s">
        <v>252</v>
      </c>
      <c r="E53" s="135" t="s">
        <v>579</v>
      </c>
      <c r="F53" s="135" t="s">
        <v>576</v>
      </c>
      <c r="G53" s="135" t="s">
        <v>572</v>
      </c>
      <c r="H53" s="135">
        <v>566</v>
      </c>
      <c r="I53" s="299">
        <f>100*H53/$C53</f>
        <v>6.714912801044015</v>
      </c>
      <c r="J53" s="135">
        <f t="shared" si="2"/>
        <v>566</v>
      </c>
      <c r="K53" s="299">
        <f t="shared" si="1"/>
        <v>6.714912801044015</v>
      </c>
      <c r="L53" s="157"/>
    </row>
    <row r="54" spans="1:12" ht="14.25" customHeight="1">
      <c r="A54" s="24"/>
      <c r="B54" s="19" t="s">
        <v>39</v>
      </c>
      <c r="C54" s="301">
        <v>9363</v>
      </c>
      <c r="D54" s="135" t="s">
        <v>572</v>
      </c>
      <c r="E54" s="135" t="s">
        <v>576</v>
      </c>
      <c r="F54" s="135" t="s">
        <v>576</v>
      </c>
      <c r="G54" s="135" t="s">
        <v>572</v>
      </c>
      <c r="H54" s="304">
        <v>1311</v>
      </c>
      <c r="I54" s="299">
        <f>100*H54/$C54</f>
        <v>14.00192246074976</v>
      </c>
      <c r="J54" s="135">
        <f t="shared" si="2"/>
        <v>1311</v>
      </c>
      <c r="K54" s="299">
        <f t="shared" si="1"/>
        <v>14.00192246074976</v>
      </c>
      <c r="L54" s="157"/>
    </row>
    <row r="55" spans="1:12" ht="14.25" customHeight="1">
      <c r="A55" s="24"/>
      <c r="B55" s="19" t="s">
        <v>40</v>
      </c>
      <c r="C55" s="301">
        <v>3730</v>
      </c>
      <c r="D55" s="135">
        <v>568</v>
      </c>
      <c r="E55" s="299">
        <f t="shared" si="0"/>
        <v>15.227882037533512</v>
      </c>
      <c r="F55" s="135" t="s">
        <v>252</v>
      </c>
      <c r="G55" s="135" t="s">
        <v>252</v>
      </c>
      <c r="H55" s="135" t="s">
        <v>252</v>
      </c>
      <c r="I55" s="135" t="s">
        <v>572</v>
      </c>
      <c r="J55" s="135">
        <f t="shared" si="2"/>
        <v>568</v>
      </c>
      <c r="K55" s="299">
        <f t="shared" si="1"/>
        <v>15.227882037533512</v>
      </c>
      <c r="L55" s="157"/>
    </row>
    <row r="56" spans="1:12" ht="14.25" customHeight="1">
      <c r="A56" s="24"/>
      <c r="B56" s="19" t="s">
        <v>41</v>
      </c>
      <c r="C56" s="301">
        <v>5547</v>
      </c>
      <c r="D56" s="135">
        <v>1959</v>
      </c>
      <c r="E56" s="299">
        <f t="shared" si="0"/>
        <v>35.31638723634397</v>
      </c>
      <c r="F56" s="135" t="s">
        <v>252</v>
      </c>
      <c r="G56" s="135" t="s">
        <v>252</v>
      </c>
      <c r="H56" s="135">
        <v>1586</v>
      </c>
      <c r="I56" s="299">
        <f>100*H56/$C56</f>
        <v>28.592031728862448</v>
      </c>
      <c r="J56" s="135">
        <f t="shared" si="2"/>
        <v>3545</v>
      </c>
      <c r="K56" s="299">
        <f t="shared" si="1"/>
        <v>63.908418965206415</v>
      </c>
      <c r="L56" s="157"/>
    </row>
    <row r="57" spans="1:12" ht="14.25" customHeight="1">
      <c r="A57" s="24"/>
      <c r="B57" s="19"/>
      <c r="C57" s="157"/>
      <c r="D57" s="157"/>
      <c r="E57" s="157"/>
      <c r="F57" s="157"/>
      <c r="G57" s="157"/>
      <c r="H57" s="157"/>
      <c r="I57" s="157"/>
      <c r="J57" s="157"/>
      <c r="K57" s="157"/>
      <c r="L57" s="157"/>
    </row>
    <row r="58" spans="1:25" ht="14.25" customHeight="1">
      <c r="A58" s="321" t="s">
        <v>111</v>
      </c>
      <c r="B58" s="588"/>
      <c r="C58" s="305"/>
      <c r="D58" s="305"/>
      <c r="E58" s="157"/>
      <c r="F58" s="157"/>
      <c r="G58" s="157"/>
      <c r="H58" s="305"/>
      <c r="I58" s="157"/>
      <c r="J58" s="305"/>
      <c r="K58" s="157"/>
      <c r="L58" s="157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</row>
    <row r="59" spans="1:12" ht="14.25" customHeight="1">
      <c r="A59" s="24"/>
      <c r="B59" s="19" t="s">
        <v>43</v>
      </c>
      <c r="C59" s="301">
        <v>12699</v>
      </c>
      <c r="D59" s="135" t="s">
        <v>252</v>
      </c>
      <c r="E59" s="135" t="s">
        <v>572</v>
      </c>
      <c r="F59" s="135" t="s">
        <v>252</v>
      </c>
      <c r="G59" s="135" t="s">
        <v>252</v>
      </c>
      <c r="H59" s="135" t="s">
        <v>252</v>
      </c>
      <c r="I59" s="135" t="s">
        <v>572</v>
      </c>
      <c r="J59" s="135" t="s">
        <v>572</v>
      </c>
      <c r="K59" s="135" t="s">
        <v>572</v>
      </c>
      <c r="L59" s="157"/>
    </row>
    <row r="60" spans="1:12" ht="14.25" customHeight="1">
      <c r="A60" s="24"/>
      <c r="B60" s="19" t="s">
        <v>44</v>
      </c>
      <c r="C60" s="301">
        <v>9686</v>
      </c>
      <c r="D60" s="135">
        <v>1337</v>
      </c>
      <c r="E60" s="299">
        <f t="shared" si="0"/>
        <v>13.803427627503613</v>
      </c>
      <c r="F60" s="135" t="s">
        <v>572</v>
      </c>
      <c r="G60" s="135" t="s">
        <v>572</v>
      </c>
      <c r="H60" s="135">
        <v>156</v>
      </c>
      <c r="I60" s="299">
        <f>100*H60/$C60</f>
        <v>1.6105719595292174</v>
      </c>
      <c r="J60" s="135">
        <f t="shared" si="2"/>
        <v>1493</v>
      </c>
      <c r="K60" s="299">
        <f t="shared" si="1"/>
        <v>15.413999587032832</v>
      </c>
      <c r="L60" s="157"/>
    </row>
    <row r="61" spans="1:12" ht="14.25" customHeight="1">
      <c r="A61" s="24"/>
      <c r="B61" s="19" t="s">
        <v>45</v>
      </c>
      <c r="C61" s="301">
        <v>13419</v>
      </c>
      <c r="D61" s="135" t="s">
        <v>572</v>
      </c>
      <c r="E61" s="135" t="s">
        <v>572</v>
      </c>
      <c r="F61" s="135" t="s">
        <v>572</v>
      </c>
      <c r="G61" s="135" t="s">
        <v>572</v>
      </c>
      <c r="H61" s="135">
        <v>118</v>
      </c>
      <c r="I61" s="299">
        <f>100*H61/$C61</f>
        <v>0.879350175124823</v>
      </c>
      <c r="J61" s="135">
        <f t="shared" si="2"/>
        <v>118</v>
      </c>
      <c r="K61" s="299">
        <f t="shared" si="1"/>
        <v>0.879350175124823</v>
      </c>
      <c r="L61" s="157"/>
    </row>
    <row r="62" spans="1:12" ht="14.25" customHeight="1">
      <c r="A62" s="24"/>
      <c r="B62" s="19" t="s">
        <v>46</v>
      </c>
      <c r="C62" s="301">
        <v>5250</v>
      </c>
      <c r="D62" s="135" t="s">
        <v>572</v>
      </c>
      <c r="E62" s="135" t="s">
        <v>252</v>
      </c>
      <c r="F62" s="135" t="s">
        <v>252</v>
      </c>
      <c r="G62" s="135" t="s">
        <v>572</v>
      </c>
      <c r="H62" s="135">
        <v>3646</v>
      </c>
      <c r="I62" s="299">
        <f>100*H62/$C62</f>
        <v>69.44761904761904</v>
      </c>
      <c r="J62" s="135">
        <f t="shared" si="2"/>
        <v>3646</v>
      </c>
      <c r="K62" s="299">
        <f t="shared" si="1"/>
        <v>69.44761904761904</v>
      </c>
      <c r="L62" s="157"/>
    </row>
    <row r="63" spans="1:12" ht="14.25" customHeight="1">
      <c r="A63" s="24"/>
      <c r="B63" s="19"/>
      <c r="C63" s="157"/>
      <c r="D63" s="157"/>
      <c r="E63" s="157"/>
      <c r="F63" s="157"/>
      <c r="G63" s="157"/>
      <c r="H63" s="157"/>
      <c r="I63" s="157"/>
      <c r="J63" s="157"/>
      <c r="K63" s="157"/>
      <c r="L63" s="157"/>
    </row>
    <row r="64" spans="1:15" ht="14.25" customHeight="1">
      <c r="A64" s="321" t="s">
        <v>112</v>
      </c>
      <c r="B64" s="588"/>
      <c r="C64" s="305"/>
      <c r="D64" s="157"/>
      <c r="E64" s="157"/>
      <c r="F64" s="157"/>
      <c r="G64" s="157"/>
      <c r="H64" s="305"/>
      <c r="I64" s="157"/>
      <c r="J64" s="157"/>
      <c r="K64" s="157"/>
      <c r="L64" s="157"/>
      <c r="M64" s="59"/>
      <c r="N64" s="59"/>
      <c r="O64" s="59"/>
    </row>
    <row r="65" spans="1:12" ht="14.25" customHeight="1">
      <c r="A65" s="49"/>
      <c r="B65" s="39" t="s">
        <v>48</v>
      </c>
      <c r="C65" s="306">
        <v>8982</v>
      </c>
      <c r="D65" s="307" t="s">
        <v>572</v>
      </c>
      <c r="E65" s="307" t="s">
        <v>572</v>
      </c>
      <c r="F65" s="307" t="s">
        <v>572</v>
      </c>
      <c r="G65" s="307" t="s">
        <v>572</v>
      </c>
      <c r="H65" s="308">
        <v>654</v>
      </c>
      <c r="I65" s="309">
        <f>100*H65/$C65</f>
        <v>7.2812291249165</v>
      </c>
      <c r="J65" s="307">
        <f t="shared" si="2"/>
        <v>654</v>
      </c>
      <c r="K65" s="309">
        <f t="shared" si="1"/>
        <v>7.2812291249165</v>
      </c>
      <c r="L65" s="157"/>
    </row>
    <row r="66" spans="1:10" ht="14.25" customHeight="1">
      <c r="A66" s="260" t="s">
        <v>527</v>
      </c>
      <c r="B66" s="61"/>
      <c r="C66" s="43"/>
      <c r="D66" s="25"/>
      <c r="E66" s="24"/>
      <c r="F66" s="24"/>
      <c r="G66" s="50"/>
      <c r="H66" s="50"/>
      <c r="I66" s="50"/>
      <c r="J66" s="55"/>
    </row>
    <row r="67" spans="1:10" ht="14.25" customHeight="1">
      <c r="A67" s="63" t="s">
        <v>248</v>
      </c>
      <c r="B67" s="62"/>
      <c r="C67" s="25"/>
      <c r="D67" s="25"/>
      <c r="E67" s="24"/>
      <c r="F67" s="24"/>
      <c r="G67" s="50"/>
      <c r="H67" s="50"/>
      <c r="I67" s="50"/>
      <c r="J67" s="55"/>
    </row>
    <row r="68" spans="2:6" ht="14.25" customHeight="1">
      <c r="B68" s="63"/>
      <c r="C68" s="37"/>
      <c r="D68" s="37"/>
      <c r="E68" s="37"/>
      <c r="F68" s="37"/>
    </row>
    <row r="70" spans="1:2" ht="14.25">
      <c r="A70" s="64"/>
      <c r="B70" s="64"/>
    </row>
    <row r="71" spans="1:2" ht="14.25">
      <c r="A71" s="64"/>
      <c r="B71" s="64"/>
    </row>
    <row r="72" spans="1:2" ht="14.25">
      <c r="A72" s="64"/>
      <c r="B72" s="64"/>
    </row>
    <row r="73" spans="1:2" ht="14.25">
      <c r="A73" s="64"/>
      <c r="B73" s="64"/>
    </row>
    <row r="74" spans="1:2" ht="14.25">
      <c r="A74" s="64"/>
      <c r="B74" s="64"/>
    </row>
    <row r="75" spans="1:2" ht="14.25">
      <c r="A75" s="64"/>
      <c r="B75" s="64"/>
    </row>
    <row r="76" spans="1:2" ht="14.25">
      <c r="A76" s="64"/>
      <c r="B76" s="64"/>
    </row>
    <row r="77" spans="1:2" ht="14.25">
      <c r="A77" s="64"/>
      <c r="B77" s="64"/>
    </row>
    <row r="78" spans="1:2" ht="14.25">
      <c r="A78" s="64"/>
      <c r="B78" s="64"/>
    </row>
    <row r="79" spans="1:2" ht="14.25">
      <c r="A79" s="64"/>
      <c r="B79" s="64"/>
    </row>
    <row r="80" spans="1:2" ht="14.25">
      <c r="A80" s="64"/>
      <c r="B80" s="64"/>
    </row>
    <row r="81" spans="1:2" ht="14.25">
      <c r="A81" s="64"/>
      <c r="B81" s="64"/>
    </row>
    <row r="82" spans="1:2" ht="14.25">
      <c r="A82" s="64"/>
      <c r="B82" s="64"/>
    </row>
    <row r="83" spans="1:2" ht="14.25">
      <c r="A83" s="64"/>
      <c r="B83" s="64"/>
    </row>
    <row r="84" spans="1:2" ht="14.25">
      <c r="A84" s="64"/>
      <c r="B84" s="64"/>
    </row>
    <row r="85" spans="1:2" ht="14.25">
      <c r="A85" s="64"/>
      <c r="B85" s="64"/>
    </row>
    <row r="86" spans="1:2" ht="14.25">
      <c r="A86" s="64"/>
      <c r="B86" s="64"/>
    </row>
    <row r="87" spans="1:2" ht="14.25">
      <c r="A87" s="64"/>
      <c r="B87" s="64"/>
    </row>
    <row r="88" spans="1:2" ht="14.25">
      <c r="A88" s="64"/>
      <c r="B88" s="64"/>
    </row>
    <row r="89" spans="1:2" ht="14.25">
      <c r="A89" s="64"/>
      <c r="B89" s="64"/>
    </row>
    <row r="90" spans="1:2" ht="14.25">
      <c r="A90" s="64"/>
      <c r="B90" s="64"/>
    </row>
    <row r="91" spans="1:2" ht="14.25">
      <c r="A91" s="64"/>
      <c r="B91" s="64"/>
    </row>
    <row r="92" spans="1:2" ht="14.25">
      <c r="A92" s="64"/>
      <c r="B92" s="64"/>
    </row>
    <row r="93" spans="1:2" ht="14.25">
      <c r="A93" s="64"/>
      <c r="B93" s="64"/>
    </row>
    <row r="94" spans="1:2" ht="14.25">
      <c r="A94" s="64"/>
      <c r="B94" s="64"/>
    </row>
    <row r="95" spans="1:2" ht="14.25">
      <c r="A95" s="64"/>
      <c r="B95" s="64"/>
    </row>
    <row r="96" spans="1:2" ht="14.25">
      <c r="A96" s="64"/>
      <c r="B96" s="64"/>
    </row>
    <row r="97" spans="1:2" ht="14.25">
      <c r="A97" s="64"/>
      <c r="B97" s="64"/>
    </row>
    <row r="98" spans="1:2" ht="14.25">
      <c r="A98" s="64"/>
      <c r="B98" s="64"/>
    </row>
    <row r="99" spans="1:2" ht="14.25">
      <c r="A99" s="64"/>
      <c r="B99" s="64"/>
    </row>
    <row r="100" spans="1:2" ht="14.25">
      <c r="A100" s="64"/>
      <c r="B100" s="64"/>
    </row>
    <row r="101" spans="1:2" ht="14.25">
      <c r="A101" s="64"/>
      <c r="B101" s="64"/>
    </row>
    <row r="102" spans="1:2" ht="14.25">
      <c r="A102" s="64"/>
      <c r="B102" s="64"/>
    </row>
    <row r="103" spans="1:2" ht="14.25">
      <c r="A103" s="64"/>
      <c r="B103" s="64"/>
    </row>
    <row r="104" spans="1:2" ht="14.25">
      <c r="A104" s="64"/>
      <c r="B104" s="64"/>
    </row>
    <row r="105" spans="1:2" ht="14.25">
      <c r="A105" s="64"/>
      <c r="B105" s="64"/>
    </row>
    <row r="106" spans="1:2" ht="14.25">
      <c r="A106" s="64"/>
      <c r="B106" s="64"/>
    </row>
    <row r="107" spans="1:2" ht="14.25">
      <c r="A107" s="64"/>
      <c r="B107" s="64"/>
    </row>
    <row r="108" spans="1:2" ht="14.25">
      <c r="A108" s="64"/>
      <c r="B108" s="64"/>
    </row>
    <row r="109" spans="1:2" ht="14.25">
      <c r="A109" s="64"/>
      <c r="B109" s="64"/>
    </row>
    <row r="110" spans="1:2" ht="14.25">
      <c r="A110" s="64"/>
      <c r="B110" s="64"/>
    </row>
    <row r="111" spans="1:2" ht="14.25">
      <c r="A111" s="64"/>
      <c r="B111" s="64"/>
    </row>
    <row r="112" spans="1:2" ht="14.25">
      <c r="A112" s="64"/>
      <c r="B112" s="64"/>
    </row>
    <row r="113" spans="1:2" ht="14.25">
      <c r="A113" s="64"/>
      <c r="B113" s="64"/>
    </row>
    <row r="114" spans="1:2" ht="14.25">
      <c r="A114" s="64"/>
      <c r="B114" s="64"/>
    </row>
    <row r="115" spans="1:2" ht="14.25">
      <c r="A115" s="64"/>
      <c r="B115" s="64"/>
    </row>
    <row r="116" spans="1:2" ht="14.25">
      <c r="A116" s="64"/>
      <c r="B116" s="64"/>
    </row>
    <row r="117" spans="1:2" ht="14.25">
      <c r="A117" s="64"/>
      <c r="B117" s="64"/>
    </row>
    <row r="118" spans="1:2" ht="14.25">
      <c r="A118" s="64"/>
      <c r="B118" s="64"/>
    </row>
    <row r="119" spans="1:2" ht="14.25">
      <c r="A119" s="64"/>
      <c r="B119" s="64"/>
    </row>
    <row r="120" spans="1:2" ht="14.25">
      <c r="A120" s="64"/>
      <c r="B120" s="64"/>
    </row>
    <row r="121" spans="1:2" ht="14.25">
      <c r="A121" s="64"/>
      <c r="B121" s="64"/>
    </row>
    <row r="122" spans="1:2" ht="14.25">
      <c r="A122" s="64"/>
      <c r="B122" s="64"/>
    </row>
    <row r="123" spans="1:2" ht="14.25">
      <c r="A123" s="64"/>
      <c r="B123" s="64"/>
    </row>
    <row r="124" spans="1:2" ht="14.25">
      <c r="A124" s="64"/>
      <c r="B124" s="64"/>
    </row>
    <row r="125" spans="1:2" ht="14.25">
      <c r="A125" s="64"/>
      <c r="B125" s="64"/>
    </row>
    <row r="126" spans="1:2" ht="14.25">
      <c r="A126" s="64"/>
      <c r="B126" s="64"/>
    </row>
    <row r="127" spans="1:2" ht="14.25">
      <c r="A127" s="64"/>
      <c r="B127" s="64"/>
    </row>
    <row r="128" spans="1:2" ht="14.25">
      <c r="A128" s="64"/>
      <c r="B128" s="64"/>
    </row>
    <row r="129" spans="1:2" ht="14.25">
      <c r="A129" s="64"/>
      <c r="B129" s="64"/>
    </row>
    <row r="130" spans="1:2" ht="14.25">
      <c r="A130" s="64"/>
      <c r="B130" s="64"/>
    </row>
    <row r="131" spans="1:2" ht="14.25">
      <c r="A131" s="64"/>
      <c r="B131" s="64"/>
    </row>
    <row r="132" spans="1:2" ht="14.25">
      <c r="A132" s="64"/>
      <c r="B132" s="64"/>
    </row>
    <row r="133" spans="1:2" ht="14.25">
      <c r="A133" s="64"/>
      <c r="B133" s="64"/>
    </row>
    <row r="134" spans="1:2" ht="14.25">
      <c r="A134" s="64"/>
      <c r="B134" s="64"/>
    </row>
    <row r="135" spans="1:2" ht="14.25">
      <c r="A135" s="64"/>
      <c r="B135" s="64"/>
    </row>
    <row r="136" spans="1:2" ht="14.25">
      <c r="A136" s="64"/>
      <c r="B136" s="64"/>
    </row>
    <row r="137" spans="1:2" ht="14.25">
      <c r="A137" s="64"/>
      <c r="B137" s="64"/>
    </row>
    <row r="138" spans="1:2" ht="14.25">
      <c r="A138" s="64"/>
      <c r="B138" s="64"/>
    </row>
    <row r="139" spans="1:2" ht="14.25">
      <c r="A139" s="64"/>
      <c r="B139" s="64"/>
    </row>
    <row r="140" spans="1:2" ht="14.25">
      <c r="A140" s="64"/>
      <c r="B140" s="64"/>
    </row>
    <row r="141" spans="1:2" ht="14.25">
      <c r="A141" s="64"/>
      <c r="B141" s="64"/>
    </row>
    <row r="142" spans="1:2" ht="14.25">
      <c r="A142" s="64"/>
      <c r="B142" s="64"/>
    </row>
    <row r="143" spans="1:2" ht="14.25">
      <c r="A143" s="64"/>
      <c r="B143" s="64"/>
    </row>
    <row r="144" spans="1:2" ht="14.25">
      <c r="A144" s="64"/>
      <c r="B144" s="64"/>
    </row>
    <row r="145" spans="1:2" ht="14.25">
      <c r="A145" s="64"/>
      <c r="B145" s="64"/>
    </row>
    <row r="146" spans="1:2" ht="14.25">
      <c r="A146" s="64"/>
      <c r="B146" s="64"/>
    </row>
    <row r="147" spans="1:2" ht="14.25">
      <c r="A147" s="64"/>
      <c r="B147" s="64"/>
    </row>
    <row r="148" spans="1:2" ht="14.25">
      <c r="A148" s="64"/>
      <c r="B148" s="64"/>
    </row>
    <row r="149" spans="1:2" ht="14.25">
      <c r="A149" s="64"/>
      <c r="B149" s="64"/>
    </row>
    <row r="150" spans="1:2" ht="14.25">
      <c r="A150" s="64"/>
      <c r="B150" s="64"/>
    </row>
    <row r="151" spans="1:2" ht="14.25">
      <c r="A151" s="64"/>
      <c r="B151" s="64"/>
    </row>
    <row r="152" spans="1:2" ht="14.25">
      <c r="A152" s="64"/>
      <c r="B152" s="64"/>
    </row>
    <row r="153" spans="1:2" ht="14.25">
      <c r="A153" s="64"/>
      <c r="B153" s="64"/>
    </row>
    <row r="154" spans="1:2" ht="14.25">
      <c r="A154" s="64"/>
      <c r="B154" s="64"/>
    </row>
    <row r="155" spans="1:2" ht="14.25">
      <c r="A155" s="64"/>
      <c r="B155" s="64"/>
    </row>
    <row r="156" spans="1:2" ht="14.25">
      <c r="A156" s="64"/>
      <c r="B156" s="64"/>
    </row>
    <row r="157" spans="1:2" ht="14.25">
      <c r="A157" s="64"/>
      <c r="B157" s="64"/>
    </row>
    <row r="158" spans="1:2" ht="14.25">
      <c r="A158" s="64"/>
      <c r="B158" s="64"/>
    </row>
    <row r="159" spans="1:2" ht="14.25">
      <c r="A159" s="64"/>
      <c r="B159" s="64"/>
    </row>
    <row r="160" spans="1:2" ht="14.25">
      <c r="A160" s="64"/>
      <c r="B160" s="64"/>
    </row>
    <row r="161" spans="1:2" ht="14.25">
      <c r="A161" s="64"/>
      <c r="B161" s="64"/>
    </row>
    <row r="162" spans="1:2" ht="14.25">
      <c r="A162" s="64"/>
      <c r="B162" s="64"/>
    </row>
    <row r="163" spans="1:2" ht="14.25">
      <c r="A163" s="64"/>
      <c r="B163" s="64"/>
    </row>
    <row r="164" spans="1:2" ht="14.25">
      <c r="A164" s="64"/>
      <c r="B164" s="64"/>
    </row>
  </sheetData>
  <sheetProtection/>
  <mergeCells count="28">
    <mergeCell ref="A18:B18"/>
    <mergeCell ref="A50:B50"/>
    <mergeCell ref="A58:B58"/>
    <mergeCell ref="A64:B64"/>
    <mergeCell ref="A21:B21"/>
    <mergeCell ref="A27:B27"/>
    <mergeCell ref="A37:B37"/>
    <mergeCell ref="A44:B44"/>
    <mergeCell ref="A13:B13"/>
    <mergeCell ref="A14:B14"/>
    <mergeCell ref="A15:B15"/>
    <mergeCell ref="A16:B16"/>
    <mergeCell ref="G5:G6"/>
    <mergeCell ref="A11:B11"/>
    <mergeCell ref="A12:B12"/>
    <mergeCell ref="A7:B7"/>
    <mergeCell ref="A9:B9"/>
    <mergeCell ref="A10:B10"/>
    <mergeCell ref="A2:K2"/>
    <mergeCell ref="C4:C5"/>
    <mergeCell ref="D4:E4"/>
    <mergeCell ref="K5:K6"/>
    <mergeCell ref="A4:B6"/>
    <mergeCell ref="F4:G4"/>
    <mergeCell ref="H4:I4"/>
    <mergeCell ref="J4:K4"/>
    <mergeCell ref="I5:I6"/>
    <mergeCell ref="E5:E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6.5" style="34" customWidth="1"/>
    <col min="2" max="2" width="2.09765625" style="34" customWidth="1"/>
    <col min="3" max="3" width="6.59765625" style="34" customWidth="1"/>
    <col min="4" max="4" width="9.5" style="34" customWidth="1"/>
    <col min="5" max="5" width="8.19921875" style="34" customWidth="1"/>
    <col min="6" max="6" width="2.59765625" style="34" customWidth="1"/>
    <col min="7" max="8" width="7.09765625" style="34" customWidth="1"/>
    <col min="9" max="9" width="2.59765625" style="34" customWidth="1"/>
    <col min="10" max="10" width="7.09765625" style="34" customWidth="1"/>
    <col min="11" max="11" width="8.09765625" style="34" customWidth="1"/>
    <col min="12" max="12" width="2.59765625" style="34" customWidth="1"/>
    <col min="13" max="14" width="7.09765625" style="34" customWidth="1"/>
    <col min="15" max="15" width="2.59765625" style="34" customWidth="1"/>
    <col min="16" max="16" width="7.09765625" style="34" customWidth="1"/>
    <col min="17" max="17" width="8" style="34" customWidth="1"/>
    <col min="18" max="18" width="2.59765625" style="34" customWidth="1"/>
    <col min="19" max="20" width="7.09765625" style="34" customWidth="1"/>
    <col min="21" max="21" width="5.59765625" style="34" customWidth="1"/>
    <col min="22" max="22" width="7.09765625" style="34" customWidth="1"/>
    <col min="23" max="23" width="8" style="34" customWidth="1"/>
    <col min="24" max="24" width="2.59765625" style="34" customWidth="1"/>
    <col min="25" max="26" width="7.09765625" style="34" customWidth="1"/>
    <col min="27" max="27" width="2.59765625" style="34" customWidth="1"/>
    <col min="28" max="28" width="7.09765625" style="34" customWidth="1"/>
    <col min="29" max="29" width="6.59765625" style="34" customWidth="1"/>
    <col min="30" max="30" width="2.59765625" style="34" customWidth="1"/>
    <col min="31" max="31" width="6.59765625" style="34" customWidth="1"/>
    <col min="32" max="32" width="6.19921875" style="34" customWidth="1"/>
    <col min="33" max="33" width="2.59765625" style="34" customWidth="1"/>
    <col min="34" max="34" width="3" style="34" customWidth="1"/>
    <col min="35" max="35" width="1.8984375" style="34" customWidth="1"/>
    <col min="36" max="36" width="2.59765625" style="34" customWidth="1"/>
    <col min="37" max="37" width="6.19921875" style="34" customWidth="1"/>
    <col min="38" max="38" width="2.59765625" style="34" customWidth="1"/>
    <col min="39" max="39" width="3" style="34" customWidth="1"/>
    <col min="40" max="40" width="1.4921875" style="34" customWidth="1"/>
    <col min="41" max="16384" width="10.59765625" style="34" customWidth="1"/>
  </cols>
  <sheetData>
    <row r="1" spans="1:39" ht="19.5" customHeight="1">
      <c r="A1" s="8" t="s">
        <v>249</v>
      </c>
      <c r="B1" s="65"/>
      <c r="AM1" s="10" t="s">
        <v>529</v>
      </c>
    </row>
    <row r="2" spans="1:40" ht="19.5" customHeight="1">
      <c r="A2" s="428" t="s">
        <v>530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85"/>
    </row>
    <row r="3" spans="3:40" ht="18" customHeight="1" thickBot="1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23"/>
      <c r="AN3" s="23" t="s">
        <v>569</v>
      </c>
    </row>
    <row r="4" spans="1:40" ht="19.5" customHeight="1">
      <c r="A4" s="398" t="s">
        <v>531</v>
      </c>
      <c r="B4" s="399"/>
      <c r="C4" s="399" t="s">
        <v>532</v>
      </c>
      <c r="D4" s="601" t="s">
        <v>533</v>
      </c>
      <c r="E4" s="601" t="s">
        <v>534</v>
      </c>
      <c r="F4" s="609"/>
      <c r="G4" s="609"/>
      <c r="H4" s="609"/>
      <c r="I4" s="609"/>
      <c r="J4" s="609"/>
      <c r="K4" s="590" t="s">
        <v>535</v>
      </c>
      <c r="L4" s="591"/>
      <c r="M4" s="591"/>
      <c r="N4" s="591"/>
      <c r="O4" s="591"/>
      <c r="P4" s="492"/>
      <c r="Q4" s="409" t="s">
        <v>536</v>
      </c>
      <c r="R4" s="593"/>
      <c r="S4" s="593"/>
      <c r="T4" s="593"/>
      <c r="U4" s="593"/>
      <c r="V4" s="594"/>
      <c r="W4" s="409" t="s">
        <v>537</v>
      </c>
      <c r="X4" s="597"/>
      <c r="Y4" s="597"/>
      <c r="Z4" s="597"/>
      <c r="AA4" s="597"/>
      <c r="AB4" s="598"/>
      <c r="AC4" s="467" t="s">
        <v>538</v>
      </c>
      <c r="AD4" s="604"/>
      <c r="AE4" s="604"/>
      <c r="AF4" s="604"/>
      <c r="AG4" s="604"/>
      <c r="AH4" s="604"/>
      <c r="AI4" s="604"/>
      <c r="AJ4" s="604"/>
      <c r="AK4" s="604"/>
      <c r="AL4" s="604"/>
      <c r="AM4" s="604"/>
      <c r="AN4" s="605"/>
    </row>
    <row r="5" spans="1:40" ht="19.5" customHeight="1">
      <c r="A5" s="400"/>
      <c r="B5" s="401"/>
      <c r="C5" s="401"/>
      <c r="D5" s="602"/>
      <c r="E5" s="602"/>
      <c r="F5" s="602"/>
      <c r="G5" s="602"/>
      <c r="H5" s="602"/>
      <c r="I5" s="602"/>
      <c r="J5" s="602"/>
      <c r="K5" s="592"/>
      <c r="L5" s="495"/>
      <c r="M5" s="495"/>
      <c r="N5" s="495"/>
      <c r="O5" s="495"/>
      <c r="P5" s="496"/>
      <c r="Q5" s="595"/>
      <c r="R5" s="479"/>
      <c r="S5" s="479"/>
      <c r="T5" s="479"/>
      <c r="U5" s="479"/>
      <c r="V5" s="596"/>
      <c r="W5" s="457"/>
      <c r="X5" s="599"/>
      <c r="Y5" s="599"/>
      <c r="Z5" s="599"/>
      <c r="AA5" s="599"/>
      <c r="AB5" s="600"/>
      <c r="AC5" s="606"/>
      <c r="AD5" s="607"/>
      <c r="AE5" s="607"/>
      <c r="AF5" s="607"/>
      <c r="AG5" s="607"/>
      <c r="AH5" s="607"/>
      <c r="AI5" s="607"/>
      <c r="AJ5" s="607"/>
      <c r="AK5" s="607"/>
      <c r="AL5" s="607"/>
      <c r="AM5" s="607"/>
      <c r="AN5" s="608"/>
    </row>
    <row r="6" spans="1:40" ht="15" customHeight="1">
      <c r="A6" s="402"/>
      <c r="B6" s="403"/>
      <c r="C6" s="403"/>
      <c r="D6" s="602"/>
      <c r="E6" s="603" t="s">
        <v>113</v>
      </c>
      <c r="F6" s="603"/>
      <c r="G6" s="603"/>
      <c r="H6" s="603" t="s">
        <v>114</v>
      </c>
      <c r="I6" s="603"/>
      <c r="J6" s="603"/>
      <c r="K6" s="419" t="s">
        <v>115</v>
      </c>
      <c r="L6" s="589"/>
      <c r="M6" s="420"/>
      <c r="N6" s="419" t="s">
        <v>114</v>
      </c>
      <c r="O6" s="589"/>
      <c r="P6" s="420"/>
      <c r="Q6" s="419" t="s">
        <v>115</v>
      </c>
      <c r="R6" s="589"/>
      <c r="S6" s="420"/>
      <c r="T6" s="419" t="s">
        <v>114</v>
      </c>
      <c r="U6" s="589"/>
      <c r="V6" s="420"/>
      <c r="W6" s="419" t="s">
        <v>115</v>
      </c>
      <c r="X6" s="589"/>
      <c r="Y6" s="420"/>
      <c r="Z6" s="419" t="s">
        <v>114</v>
      </c>
      <c r="AA6" s="589"/>
      <c r="AB6" s="420"/>
      <c r="AC6" s="419" t="s">
        <v>115</v>
      </c>
      <c r="AD6" s="589"/>
      <c r="AE6" s="420"/>
      <c r="AF6" s="419" t="s">
        <v>114</v>
      </c>
      <c r="AG6" s="589"/>
      <c r="AH6" s="589"/>
      <c r="AI6" s="589"/>
      <c r="AJ6" s="589"/>
      <c r="AK6" s="589"/>
      <c r="AL6" s="589"/>
      <c r="AM6" s="589"/>
      <c r="AN6" s="66"/>
    </row>
    <row r="7" spans="1:40" ht="15" customHeight="1">
      <c r="A7" s="610" t="s">
        <v>539</v>
      </c>
      <c r="B7" s="264"/>
      <c r="C7" s="211" t="s">
        <v>116</v>
      </c>
      <c r="D7" s="283">
        <f>SUM(D13,D22,D25,D27)</f>
        <v>4</v>
      </c>
      <c r="E7" s="167">
        <f>SUM(E13,E22,E25,E27)</f>
        <v>0</v>
      </c>
      <c r="F7" s="283" t="s">
        <v>117</v>
      </c>
      <c r="G7" s="313">
        <f>SUM(G13,G22,G25,G27)</f>
        <v>51</v>
      </c>
      <c r="H7" s="161">
        <f>MIN(H13,H22,H25,H27)</f>
        <v>6.8</v>
      </c>
      <c r="I7" s="161" t="s">
        <v>118</v>
      </c>
      <c r="J7" s="314">
        <f>MAX(J13,J22,J25,J27)</f>
        <v>8</v>
      </c>
      <c r="K7" s="167">
        <f>SUM(K13,K22,K25,K27)</f>
        <v>0</v>
      </c>
      <c r="L7" s="283" t="s">
        <v>117</v>
      </c>
      <c r="M7" s="313">
        <f>SUM(M13,M22,M25,M27)</f>
        <v>51</v>
      </c>
      <c r="N7" s="161">
        <f>MIN(N13,N22,N25,N27)</f>
        <v>6.4</v>
      </c>
      <c r="O7" s="167" t="s">
        <v>118</v>
      </c>
      <c r="P7" s="313">
        <f>MAX(P13,P22,P25,P27)</f>
        <v>12</v>
      </c>
      <c r="Q7" s="167">
        <f>SUM(Q13,Q22,Q25,Q27)</f>
        <v>0</v>
      </c>
      <c r="R7" s="283" t="s">
        <v>117</v>
      </c>
      <c r="S7" s="313">
        <f>SUM(S13,S22,S25,S27)</f>
        <v>51</v>
      </c>
      <c r="T7" s="315">
        <f>MIN(T13,T22,T25,T27)</f>
        <v>0.5</v>
      </c>
      <c r="U7" s="283" t="s">
        <v>118</v>
      </c>
      <c r="V7" s="316">
        <v>1.9</v>
      </c>
      <c r="W7" s="167">
        <f>SUM(W13,W22,W25,W27)</f>
        <v>1</v>
      </c>
      <c r="X7" s="283" t="s">
        <v>117</v>
      </c>
      <c r="Y7" s="313">
        <f>SUM(Y13,Y22,Y25,Y27)</f>
        <v>51</v>
      </c>
      <c r="Z7" s="317">
        <f>MIN(Z13,Z22,Z25,Z27)</f>
        <v>1</v>
      </c>
      <c r="AA7" s="167" t="s">
        <v>118</v>
      </c>
      <c r="AB7" s="313">
        <f>MAX(AB13,AB22,AB25,AB27)</f>
        <v>47</v>
      </c>
      <c r="AC7" s="167">
        <f>SUM(AC13,AC22,AC25,AC27)</f>
        <v>10</v>
      </c>
      <c r="AD7" s="283" t="s">
        <v>117</v>
      </c>
      <c r="AE7" s="313">
        <f>SUM(AE13,AE22,AE25,AE27)</f>
        <v>51</v>
      </c>
      <c r="AF7" s="161">
        <f>MIN(AF13,AF22,AF25,AF27)</f>
        <v>1.3</v>
      </c>
      <c r="AG7" s="167" t="s">
        <v>119</v>
      </c>
      <c r="AH7" s="165">
        <v>10</v>
      </c>
      <c r="AI7" s="313">
        <v>1</v>
      </c>
      <c r="AJ7" s="167" t="s">
        <v>118</v>
      </c>
      <c r="AK7" s="318">
        <f>MAX(AK13,AK22,AK25,AK27)</f>
        <v>2.3</v>
      </c>
      <c r="AL7" s="166" t="s">
        <v>119</v>
      </c>
      <c r="AM7" s="164">
        <v>10</v>
      </c>
      <c r="AN7" s="268">
        <v>3</v>
      </c>
    </row>
    <row r="8" spans="1:40" ht="15" customHeight="1">
      <c r="A8" s="437"/>
      <c r="B8" s="47"/>
      <c r="C8" s="27" t="s">
        <v>120</v>
      </c>
      <c r="D8" s="283">
        <f>SUM(D14,D17,D20,D23,D26,D28:D29,D33,D36,D38:D39,D41,D46,D48,D52:D55)</f>
        <v>22</v>
      </c>
      <c r="E8" s="167">
        <f>SUM(E14,E17,E20,E23,E26,E28:E29,E33,E36,E38:E39,E41,E46,E48,E52:E55)</f>
        <v>11</v>
      </c>
      <c r="F8" s="283" t="s">
        <v>117</v>
      </c>
      <c r="G8" s="313">
        <f>SUM(G14,G17,G20,G23,G26,G28:G29,G33,G36,G38:G39,G41,G46,G48,G52:G55)</f>
        <v>342</v>
      </c>
      <c r="H8" s="161">
        <f>MIN(H14,H17,H20,H23,H26,H28:H29,H33,H36,H38:H39,H41,H46,H48,H52:H55)</f>
        <v>6.6</v>
      </c>
      <c r="I8" s="161" t="s">
        <v>118</v>
      </c>
      <c r="J8" s="319">
        <f>MAX(J14,J17,J20,J23,J26,J28:J29,J33,J36,J38:J39,J41,J46,J48,J52:J55)</f>
        <v>10</v>
      </c>
      <c r="K8" s="167">
        <f>SUM(K14,K17,K20,K23,K26,K28:K29,K33,K36,K38:K39,K41,K46,K48,K52:K55)</f>
        <v>11</v>
      </c>
      <c r="L8" s="283" t="s">
        <v>117</v>
      </c>
      <c r="M8" s="313">
        <f>SUM(M14,M17,M20,M23,M26,M28:M29,M33,M36,M38:M39,M41,M46,M48,M52:M55)</f>
        <v>342</v>
      </c>
      <c r="N8" s="161">
        <f>MIN(N14,N17,N20,N23,N26,N28:N29,N33,N36,N38:N39,N41,N46,N48,N52:N55)</f>
        <v>6.5</v>
      </c>
      <c r="O8" s="167" t="s">
        <v>118</v>
      </c>
      <c r="P8" s="313">
        <f>MAX(P14,P17,P20,P23,P26,P28:P29,P33,P36,P38:P39,P41,P46,P48,P52:P55)</f>
        <v>16</v>
      </c>
      <c r="Q8" s="167">
        <v>21</v>
      </c>
      <c r="R8" s="283" t="s">
        <v>117</v>
      </c>
      <c r="S8" s="313">
        <f>SUM(S14,S17,S20,S23,S26,S28:S29,S33,S36,S38:S39,S41,S46,S48,S52:S55)</f>
        <v>342</v>
      </c>
      <c r="T8" s="315">
        <f>MIN(T14,T17,T20,T23,T26,T28:T29,T33,T36,T38:T39,T41,T46,T48,T52:T55)</f>
        <v>0.5</v>
      </c>
      <c r="U8" s="283" t="s">
        <v>118</v>
      </c>
      <c r="V8" s="316">
        <f>MAX(V14,V17,V20,V23,V26,V28:V29,V33,V36,V38:V39,V41,V46,V48,V52:V55)</f>
        <v>5.6</v>
      </c>
      <c r="W8" s="167">
        <v>29</v>
      </c>
      <c r="X8" s="283" t="s">
        <v>117</v>
      </c>
      <c r="Y8" s="313">
        <f>SUM(Y14,Y17,Y20,Y23,Y26,Y28:Y29,Y33,Y36,Y38:Y39,Y41,Y46,Y48,Y52:Y55)</f>
        <v>342</v>
      </c>
      <c r="Z8" s="317">
        <f>MIN(Z14,Z17,Z20,Z23,Z26,Z28:Z29,Z33,Z36,Z38:Z39,Z41,Z46,Z48,Z52:Z55)</f>
        <v>1</v>
      </c>
      <c r="AA8" s="167" t="s">
        <v>118</v>
      </c>
      <c r="AB8" s="313">
        <f>MAX(AB14,AB17,AB20,AB23,AB26,AB28:AB29,AB33,AB36,AB38:AB39,AB41,AB46,AB48,AB52:AB55)</f>
        <v>180</v>
      </c>
      <c r="AC8" s="167">
        <v>198</v>
      </c>
      <c r="AD8" s="283" t="s">
        <v>117</v>
      </c>
      <c r="AE8" s="313">
        <f>SUM(AE14,AE17,AE20,AE23,AE26,AE28:AE29,AE33,AE36,AE38:AE39,AE41,AE46,AE48,AE52:AE55)</f>
        <v>342</v>
      </c>
      <c r="AF8" s="161">
        <v>6.8</v>
      </c>
      <c r="AG8" s="167" t="s">
        <v>119</v>
      </c>
      <c r="AH8" s="165">
        <v>10</v>
      </c>
      <c r="AI8" s="313">
        <v>1</v>
      </c>
      <c r="AJ8" s="167" t="s">
        <v>118</v>
      </c>
      <c r="AK8" s="318">
        <v>3.5</v>
      </c>
      <c r="AL8" s="167" t="s">
        <v>119</v>
      </c>
      <c r="AM8" s="165">
        <v>10</v>
      </c>
      <c r="AN8" s="267">
        <v>5</v>
      </c>
    </row>
    <row r="9" spans="1:40" ht="15" customHeight="1">
      <c r="A9" s="437"/>
      <c r="B9" s="47"/>
      <c r="C9" s="27" t="s">
        <v>121</v>
      </c>
      <c r="D9" s="283">
        <f>SUM(D15,D18:D19,D21,D24,D30,D34,D37,D40,D42,D44:D45,D47,D49,D50,D56)</f>
        <v>17</v>
      </c>
      <c r="E9" s="167">
        <f>SUM(E15,E18:E19,E21,E24,E30,E34,E37,E40,E42,E44:E45,E47,E49,E50,E56)</f>
        <v>9</v>
      </c>
      <c r="F9" s="283" t="s">
        <v>117</v>
      </c>
      <c r="G9" s="313">
        <v>322</v>
      </c>
      <c r="H9" s="161">
        <f>MIN(H15,H18:H19,H21,H24,H30,H34,H37,H40,H42,H44:H45,H47,H49,H50,H56)</f>
        <v>6.6</v>
      </c>
      <c r="I9" s="161" t="s">
        <v>118</v>
      </c>
      <c r="J9" s="314">
        <v>9.4</v>
      </c>
      <c r="K9" s="167">
        <f>SUM(K15,K18:K19,K21,K24,K30,K34,K37,K40,K42,K44:K45,K47,K49,K50,K56)</f>
        <v>9</v>
      </c>
      <c r="L9" s="283" t="s">
        <v>117</v>
      </c>
      <c r="M9" s="313">
        <f>SUM(M15,M18:M19,M21,M24,M30,M34,M37,M40,M42,M44:M45,M47,M49,M50,M56)</f>
        <v>324</v>
      </c>
      <c r="N9" s="161">
        <f>MIN(N15,N18:N19,N21,N24,N30,N34,N37,N40,N42,N44:N45,N47,N49,N50,N56)</f>
        <v>3.5</v>
      </c>
      <c r="O9" s="167" t="s">
        <v>118</v>
      </c>
      <c r="P9" s="313">
        <f>MAX(P15,P18:P19,P21,P24,P30,P34,P37,P40,P42,P44:P45,P47,P49,P50,P56)</f>
        <v>14</v>
      </c>
      <c r="Q9" s="167">
        <f>SUM(Q15,Q18:Q19,Q21,Q24,Q30,Q34,Q37,Q40,Q42,Q44:Q45,Q47,Q49,Q50,Q56)</f>
        <v>81</v>
      </c>
      <c r="R9" s="283" t="s">
        <v>117</v>
      </c>
      <c r="S9" s="313">
        <f>SUM(S15,S18:S19,S21,S24,S30,S34,S37,S40,S42,S44:S45,S47,S49,S50,S56)</f>
        <v>324</v>
      </c>
      <c r="T9" s="315">
        <f>MIN(T15,T18:T19,T21,T24,T30,T34,T37,T40,T42,T44:T45,T47,T49,T50,T56)</f>
        <v>0.5</v>
      </c>
      <c r="U9" s="283" t="s">
        <v>118</v>
      </c>
      <c r="V9" s="319">
        <f>MAX(V15,V18:V19,V21,V24,V30,V34,V37,V40,V42,V44:V45,V47,V49,V50,V56)</f>
        <v>10</v>
      </c>
      <c r="W9" s="167">
        <v>21</v>
      </c>
      <c r="X9" s="283" t="s">
        <v>117</v>
      </c>
      <c r="Y9" s="313">
        <f>SUM(Y15,Y18:Y19,Y21,Y24,Y30,Y34,Y37,Y40,Y42,Y44:Y45,Y47,Y49,Y50,Y56)</f>
        <v>324</v>
      </c>
      <c r="Z9" s="320">
        <v>5</v>
      </c>
      <c r="AA9" s="167" t="s">
        <v>118</v>
      </c>
      <c r="AB9" s="313">
        <v>110</v>
      </c>
      <c r="AC9" s="167">
        <v>125</v>
      </c>
      <c r="AD9" s="283" t="s">
        <v>117</v>
      </c>
      <c r="AE9" s="313">
        <f>SUM(AE15,AE18:AE19,AE21,AE24,AE30,AE34,AE37,AE40,AE42,AE44:AE45,AE47,AE49,AE50,AE56)</f>
        <v>324</v>
      </c>
      <c r="AF9" s="161">
        <v>2.1</v>
      </c>
      <c r="AG9" s="167" t="s">
        <v>119</v>
      </c>
      <c r="AH9" s="165">
        <v>10</v>
      </c>
      <c r="AI9" s="313">
        <v>1</v>
      </c>
      <c r="AJ9" s="167" t="s">
        <v>118</v>
      </c>
      <c r="AK9" s="318">
        <v>3.5</v>
      </c>
      <c r="AL9" s="167" t="s">
        <v>119</v>
      </c>
      <c r="AM9" s="165">
        <v>10</v>
      </c>
      <c r="AN9" s="267">
        <v>5</v>
      </c>
    </row>
    <row r="10" spans="1:40" ht="15" customHeight="1">
      <c r="A10" s="437"/>
      <c r="B10" s="47"/>
      <c r="C10" s="27" t="s">
        <v>122</v>
      </c>
      <c r="D10" s="283">
        <f>SUM(D16,D35,D43,D51)</f>
        <v>4</v>
      </c>
      <c r="E10" s="167">
        <f>SUM(E16,E35,E43,E51)</f>
        <v>7</v>
      </c>
      <c r="F10" s="283" t="s">
        <v>117</v>
      </c>
      <c r="G10" s="313">
        <f>SUM(G16,G35,G43,G51)</f>
        <v>108</v>
      </c>
      <c r="H10" s="161">
        <f>MIN(H16,H35,H43,H51)</f>
        <v>6.8</v>
      </c>
      <c r="I10" s="161" t="s">
        <v>118</v>
      </c>
      <c r="J10" s="314">
        <f>MAX(J16,J35,J43,J51)</f>
        <v>9.4</v>
      </c>
      <c r="K10" s="167">
        <f>SUM(K16,K35,K43,K51)</f>
        <v>7</v>
      </c>
      <c r="L10" s="283" t="s">
        <v>117</v>
      </c>
      <c r="M10" s="313">
        <f>SUM(M16,M35,M43,M51)</f>
        <v>108</v>
      </c>
      <c r="N10" s="161">
        <v>5.9</v>
      </c>
      <c r="O10" s="167" t="s">
        <v>118</v>
      </c>
      <c r="P10" s="313">
        <f>MAX(P16,P35,P43,P51)</f>
        <v>15</v>
      </c>
      <c r="Q10" s="167">
        <f>SUM(Q16,Q35,Q43,Q51)</f>
        <v>36</v>
      </c>
      <c r="R10" s="283" t="s">
        <v>117</v>
      </c>
      <c r="S10" s="313">
        <f>SUM(S16,S35,S43,S51)</f>
        <v>108</v>
      </c>
      <c r="T10" s="161">
        <f>MIN(T16,T35,T43,T51)</f>
        <v>1</v>
      </c>
      <c r="U10" s="283" t="s">
        <v>118</v>
      </c>
      <c r="V10" s="319">
        <f>MAX(V16,V35,V43,V51)</f>
        <v>26</v>
      </c>
      <c r="W10" s="167">
        <v>6</v>
      </c>
      <c r="X10" s="283" t="s">
        <v>117</v>
      </c>
      <c r="Y10" s="313">
        <f>SUM(Y16,Y35,Y43,Y51)</f>
        <v>108</v>
      </c>
      <c r="Z10" s="167">
        <f>MIN(Z16,Z35,Z43,Z51)</f>
        <v>5</v>
      </c>
      <c r="AA10" s="167" t="s">
        <v>118</v>
      </c>
      <c r="AB10" s="313">
        <f>MAX(AB16,AB35,AB43,AB51)</f>
        <v>140</v>
      </c>
      <c r="AC10" s="167">
        <f>SUM(AC16,AC35,AC43,AC51)</f>
        <v>2</v>
      </c>
      <c r="AD10" s="283" t="s">
        <v>117</v>
      </c>
      <c r="AE10" s="313">
        <f>SUM(AE16,AE35,AE43,AE51)</f>
        <v>108</v>
      </c>
      <c r="AF10" s="161">
        <v>4.9</v>
      </c>
      <c r="AG10" s="167" t="s">
        <v>119</v>
      </c>
      <c r="AH10" s="165">
        <v>10</v>
      </c>
      <c r="AI10" s="313">
        <v>2</v>
      </c>
      <c r="AJ10" s="167" t="s">
        <v>118</v>
      </c>
      <c r="AK10" s="318">
        <v>1.6</v>
      </c>
      <c r="AL10" s="167" t="s">
        <v>119</v>
      </c>
      <c r="AM10" s="165">
        <v>10</v>
      </c>
      <c r="AN10" s="267">
        <v>9</v>
      </c>
    </row>
    <row r="11" spans="1:40" ht="15" customHeight="1">
      <c r="A11" s="437"/>
      <c r="B11" s="47"/>
      <c r="C11" s="27" t="s">
        <v>123</v>
      </c>
      <c r="D11" s="283">
        <f>SUM(D31)</f>
        <v>1</v>
      </c>
      <c r="E11" s="134">
        <f>SUM(E31)</f>
        <v>0</v>
      </c>
      <c r="F11" s="283" t="s">
        <v>117</v>
      </c>
      <c r="G11" s="313">
        <f>SUM(G31)</f>
        <v>24</v>
      </c>
      <c r="H11" s="318">
        <f>MIN(H31)</f>
        <v>7.1</v>
      </c>
      <c r="I11" s="161" t="s">
        <v>118</v>
      </c>
      <c r="J11" s="314">
        <f>MAX(J31)</f>
        <v>7.7</v>
      </c>
      <c r="K11" s="134">
        <f>SUM(K31)</f>
        <v>0</v>
      </c>
      <c r="L11" s="283" t="s">
        <v>117</v>
      </c>
      <c r="M11" s="313">
        <f>SUM(M31)</f>
        <v>24</v>
      </c>
      <c r="N11" s="318">
        <f>MIN(N31)</f>
        <v>6</v>
      </c>
      <c r="O11" s="167" t="s">
        <v>118</v>
      </c>
      <c r="P11" s="313">
        <f>MAX(P31)</f>
        <v>13</v>
      </c>
      <c r="Q11" s="134">
        <f>SUM(Q31)</f>
        <v>2</v>
      </c>
      <c r="R11" s="283" t="s">
        <v>117</v>
      </c>
      <c r="S11" s="313">
        <f>SUM(S31)</f>
        <v>24</v>
      </c>
      <c r="T11" s="318">
        <f>MIN(T31)</f>
        <v>1.2</v>
      </c>
      <c r="U11" s="283" t="s">
        <v>118</v>
      </c>
      <c r="V11" s="313">
        <f>MAX(V31)</f>
        <v>10</v>
      </c>
      <c r="W11" s="134">
        <f>SUM(W31)</f>
        <v>0</v>
      </c>
      <c r="X11" s="283" t="s">
        <v>117</v>
      </c>
      <c r="Y11" s="313">
        <f>SUM(Y31)</f>
        <v>24</v>
      </c>
      <c r="Z11" s="134">
        <f>MIN(Z31)</f>
        <v>6</v>
      </c>
      <c r="AA11" s="167" t="s">
        <v>118</v>
      </c>
      <c r="AB11" s="313">
        <f>MAX(AB31)</f>
        <v>32</v>
      </c>
      <c r="AC11" s="134">
        <f>SUM(AC31)</f>
        <v>0</v>
      </c>
      <c r="AD11" s="283" t="s">
        <v>117</v>
      </c>
      <c r="AE11" s="313">
        <f>SUM(AE31)</f>
        <v>24</v>
      </c>
      <c r="AF11" s="318">
        <f>MIN(AF31)</f>
        <v>3.3</v>
      </c>
      <c r="AG11" s="167" t="s">
        <v>119</v>
      </c>
      <c r="AH11" s="165">
        <v>10</v>
      </c>
      <c r="AI11" s="313">
        <v>2</v>
      </c>
      <c r="AJ11" s="167" t="s">
        <v>118</v>
      </c>
      <c r="AK11" s="318">
        <f>MAX(AK31)</f>
        <v>9.2</v>
      </c>
      <c r="AL11" s="167" t="s">
        <v>119</v>
      </c>
      <c r="AM11" s="165">
        <v>10</v>
      </c>
      <c r="AN11" s="267">
        <v>4</v>
      </c>
    </row>
    <row r="12" spans="1:40" ht="15" customHeight="1">
      <c r="A12" s="437"/>
      <c r="B12" s="47"/>
      <c r="C12" s="27" t="s">
        <v>124</v>
      </c>
      <c r="D12" s="283">
        <f>SUM(D32)</f>
        <v>1</v>
      </c>
      <c r="E12" s="134">
        <f>SUM(E32)</f>
        <v>0</v>
      </c>
      <c r="F12" s="283" t="s">
        <v>117</v>
      </c>
      <c r="G12" s="313">
        <f>SUM(G32)</f>
        <v>24</v>
      </c>
      <c r="H12" s="318">
        <f>MIN(H32)</f>
        <v>7.2</v>
      </c>
      <c r="I12" s="161" t="s">
        <v>118</v>
      </c>
      <c r="J12" s="314">
        <f>MAX(J32)</f>
        <v>8.1</v>
      </c>
      <c r="K12" s="134">
        <f>SUM(K32)</f>
        <v>0</v>
      </c>
      <c r="L12" s="283" t="s">
        <v>117</v>
      </c>
      <c r="M12" s="313">
        <f>SUM(M32)</f>
        <v>24</v>
      </c>
      <c r="N12" s="318">
        <f>MIN(N32)</f>
        <v>7.7</v>
      </c>
      <c r="O12" s="167" t="s">
        <v>118</v>
      </c>
      <c r="P12" s="313">
        <f>MAX(P32)</f>
        <v>14</v>
      </c>
      <c r="Q12" s="134">
        <f>SUM(Q32)</f>
        <v>0</v>
      </c>
      <c r="R12" s="283" t="s">
        <v>117</v>
      </c>
      <c r="S12" s="313">
        <f>SUM(S32)</f>
        <v>24</v>
      </c>
      <c r="T12" s="318">
        <f>MIN(T32)</f>
        <v>0.6</v>
      </c>
      <c r="U12" s="283" t="s">
        <v>118</v>
      </c>
      <c r="V12" s="319">
        <f>MAX(V32)</f>
        <v>12</v>
      </c>
      <c r="W12" s="134">
        <f>SUM(W32)</f>
        <v>0</v>
      </c>
      <c r="X12" s="283" t="s">
        <v>117</v>
      </c>
      <c r="Y12" s="313">
        <f>SUM(Y32)</f>
        <v>24</v>
      </c>
      <c r="Z12" s="134">
        <f>MIN(Z32)</f>
        <v>7</v>
      </c>
      <c r="AA12" s="167" t="s">
        <v>118</v>
      </c>
      <c r="AB12" s="313">
        <f>MAX(AB32)</f>
        <v>55</v>
      </c>
      <c r="AC12" s="134">
        <f>SUM(AC32)</f>
        <v>0</v>
      </c>
      <c r="AD12" s="283" t="s">
        <v>117</v>
      </c>
      <c r="AE12" s="313">
        <f>SUM(AE32)</f>
        <v>24</v>
      </c>
      <c r="AF12" s="318">
        <f>MIN(AF32)</f>
        <v>7.9</v>
      </c>
      <c r="AG12" s="167" t="s">
        <v>119</v>
      </c>
      <c r="AH12" s="165">
        <v>10</v>
      </c>
      <c r="AI12" s="313">
        <v>2</v>
      </c>
      <c r="AJ12" s="167" t="s">
        <v>118</v>
      </c>
      <c r="AK12" s="318">
        <f>MAX(AK32)</f>
        <v>5.4</v>
      </c>
      <c r="AL12" s="167" t="s">
        <v>119</v>
      </c>
      <c r="AM12" s="165">
        <v>10</v>
      </c>
      <c r="AN12" s="267">
        <v>4</v>
      </c>
    </row>
    <row r="13" spans="1:40" ht="15" customHeight="1">
      <c r="A13" s="437" t="s">
        <v>540</v>
      </c>
      <c r="B13" s="47"/>
      <c r="C13" s="27" t="s">
        <v>116</v>
      </c>
      <c r="D13" s="28">
        <v>1</v>
      </c>
      <c r="E13" s="23">
        <v>0</v>
      </c>
      <c r="F13" s="28" t="s">
        <v>117</v>
      </c>
      <c r="G13" s="62">
        <v>24</v>
      </c>
      <c r="H13" s="36">
        <v>6.8</v>
      </c>
      <c r="I13" s="36" t="s">
        <v>118</v>
      </c>
      <c r="J13" s="67">
        <v>7.2</v>
      </c>
      <c r="K13" s="23">
        <v>0</v>
      </c>
      <c r="L13" s="28" t="s">
        <v>117</v>
      </c>
      <c r="M13" s="62">
        <v>24</v>
      </c>
      <c r="N13" s="36">
        <v>6.4</v>
      </c>
      <c r="O13" s="24" t="s">
        <v>118</v>
      </c>
      <c r="P13" s="62">
        <v>12</v>
      </c>
      <c r="Q13" s="23">
        <v>0</v>
      </c>
      <c r="R13" s="28" t="s">
        <v>117</v>
      </c>
      <c r="S13" s="62">
        <v>24</v>
      </c>
      <c r="T13" s="169">
        <v>0.5</v>
      </c>
      <c r="U13" s="28" t="s">
        <v>118</v>
      </c>
      <c r="V13" s="70">
        <v>0.9</v>
      </c>
      <c r="W13" s="23">
        <v>0</v>
      </c>
      <c r="X13" s="28" t="s">
        <v>117</v>
      </c>
      <c r="Y13" s="62">
        <v>24</v>
      </c>
      <c r="Z13" s="168">
        <v>1</v>
      </c>
      <c r="AA13" s="102" t="s">
        <v>118</v>
      </c>
      <c r="AB13" s="62">
        <v>14</v>
      </c>
      <c r="AC13" s="24">
        <v>0</v>
      </c>
      <c r="AD13" s="28" t="s">
        <v>117</v>
      </c>
      <c r="AE13" s="62">
        <v>24</v>
      </c>
      <c r="AF13" s="36">
        <v>2.3</v>
      </c>
      <c r="AG13" s="24" t="s">
        <v>119</v>
      </c>
      <c r="AH13" s="69">
        <v>10</v>
      </c>
      <c r="AI13" s="266">
        <v>1</v>
      </c>
      <c r="AJ13" s="24" t="s">
        <v>118</v>
      </c>
      <c r="AK13" s="36">
        <v>1.3</v>
      </c>
      <c r="AL13" s="24" t="s">
        <v>119</v>
      </c>
      <c r="AM13" s="69">
        <v>10</v>
      </c>
      <c r="AN13" s="267">
        <v>3</v>
      </c>
    </row>
    <row r="14" spans="1:40" ht="15" customHeight="1">
      <c r="A14" s="437"/>
      <c r="B14" s="47"/>
      <c r="C14" s="27" t="s">
        <v>120</v>
      </c>
      <c r="D14" s="28">
        <v>1</v>
      </c>
      <c r="E14" s="23">
        <v>0</v>
      </c>
      <c r="F14" s="28" t="s">
        <v>117</v>
      </c>
      <c r="G14" s="62">
        <v>24</v>
      </c>
      <c r="H14" s="36">
        <v>7</v>
      </c>
      <c r="I14" s="36" t="s">
        <v>118</v>
      </c>
      <c r="J14" s="67">
        <v>7.3</v>
      </c>
      <c r="K14" s="23">
        <v>0</v>
      </c>
      <c r="L14" s="28" t="s">
        <v>117</v>
      </c>
      <c r="M14" s="62">
        <v>24</v>
      </c>
      <c r="N14" s="36">
        <v>8.8</v>
      </c>
      <c r="O14" s="24" t="s">
        <v>118</v>
      </c>
      <c r="P14" s="62">
        <v>12</v>
      </c>
      <c r="Q14" s="24">
        <v>7</v>
      </c>
      <c r="R14" s="28" t="s">
        <v>117</v>
      </c>
      <c r="S14" s="62">
        <v>24</v>
      </c>
      <c r="T14" s="101">
        <v>0.6</v>
      </c>
      <c r="U14" s="28" t="s">
        <v>118</v>
      </c>
      <c r="V14" s="70">
        <v>5.6</v>
      </c>
      <c r="W14" s="23">
        <v>0</v>
      </c>
      <c r="X14" s="28" t="s">
        <v>117</v>
      </c>
      <c r="Y14" s="62">
        <v>24</v>
      </c>
      <c r="Z14" s="102">
        <v>1</v>
      </c>
      <c r="AA14" s="102" t="s">
        <v>118</v>
      </c>
      <c r="AB14" s="62">
        <v>20</v>
      </c>
      <c r="AC14" s="24">
        <v>0</v>
      </c>
      <c r="AD14" s="28" t="s">
        <v>117</v>
      </c>
      <c r="AE14" s="62">
        <v>24</v>
      </c>
      <c r="AF14" s="36">
        <v>2.2</v>
      </c>
      <c r="AG14" s="24" t="s">
        <v>119</v>
      </c>
      <c r="AH14" s="69">
        <v>10</v>
      </c>
      <c r="AI14" s="266">
        <v>3</v>
      </c>
      <c r="AJ14" s="24" t="s">
        <v>118</v>
      </c>
      <c r="AK14" s="36">
        <v>7</v>
      </c>
      <c r="AL14" s="24" t="s">
        <v>119</v>
      </c>
      <c r="AM14" s="69">
        <v>10</v>
      </c>
      <c r="AN14" s="267">
        <v>4</v>
      </c>
    </row>
    <row r="15" spans="1:40" ht="15" customHeight="1">
      <c r="A15" s="437"/>
      <c r="B15" s="47"/>
      <c r="C15" s="27" t="s">
        <v>121</v>
      </c>
      <c r="D15" s="28">
        <v>2</v>
      </c>
      <c r="E15" s="23">
        <v>3</v>
      </c>
      <c r="F15" s="28" t="s">
        <v>117</v>
      </c>
      <c r="G15" s="62">
        <v>48</v>
      </c>
      <c r="H15" s="36">
        <v>6.8</v>
      </c>
      <c r="I15" s="36" t="s">
        <v>118</v>
      </c>
      <c r="J15" s="67">
        <v>6.9</v>
      </c>
      <c r="K15" s="23">
        <v>3</v>
      </c>
      <c r="L15" s="28" t="s">
        <v>117</v>
      </c>
      <c r="M15" s="62">
        <v>48</v>
      </c>
      <c r="N15" s="36">
        <v>5.8</v>
      </c>
      <c r="O15" s="24" t="s">
        <v>118</v>
      </c>
      <c r="P15" s="62">
        <v>14</v>
      </c>
      <c r="Q15" s="24">
        <v>20</v>
      </c>
      <c r="R15" s="28" t="s">
        <v>117</v>
      </c>
      <c r="S15" s="62">
        <v>48</v>
      </c>
      <c r="T15" s="101">
        <v>0.8</v>
      </c>
      <c r="U15" s="28" t="s">
        <v>118</v>
      </c>
      <c r="V15" s="71">
        <v>8</v>
      </c>
      <c r="W15" s="23">
        <v>0</v>
      </c>
      <c r="X15" s="28" t="s">
        <v>117</v>
      </c>
      <c r="Y15" s="62">
        <v>48</v>
      </c>
      <c r="Z15" s="102">
        <v>2</v>
      </c>
      <c r="AA15" s="102" t="s">
        <v>118</v>
      </c>
      <c r="AB15" s="62">
        <v>25</v>
      </c>
      <c r="AC15" s="24">
        <v>0</v>
      </c>
      <c r="AD15" s="28" t="s">
        <v>125</v>
      </c>
      <c r="AE15" s="100">
        <v>48</v>
      </c>
      <c r="AF15" s="36">
        <v>3.3</v>
      </c>
      <c r="AG15" s="24" t="s">
        <v>119</v>
      </c>
      <c r="AH15" s="69">
        <v>10</v>
      </c>
      <c r="AI15" s="266">
        <v>2</v>
      </c>
      <c r="AJ15" s="24" t="s">
        <v>118</v>
      </c>
      <c r="AK15" s="36">
        <v>1.3</v>
      </c>
      <c r="AL15" s="24" t="s">
        <v>119</v>
      </c>
      <c r="AM15" s="69">
        <v>10</v>
      </c>
      <c r="AN15" s="267">
        <v>5</v>
      </c>
    </row>
    <row r="16" spans="1:40" ht="15" customHeight="1">
      <c r="A16" s="437"/>
      <c r="B16" s="47"/>
      <c r="C16" s="27" t="s">
        <v>122</v>
      </c>
      <c r="D16" s="28">
        <v>1</v>
      </c>
      <c r="E16" s="23">
        <v>0</v>
      </c>
      <c r="F16" s="28" t="s">
        <v>117</v>
      </c>
      <c r="G16" s="62">
        <v>24</v>
      </c>
      <c r="H16" s="36">
        <v>6.8</v>
      </c>
      <c r="I16" s="36" t="s">
        <v>118</v>
      </c>
      <c r="J16" s="67">
        <v>7.2</v>
      </c>
      <c r="K16" s="24">
        <v>0</v>
      </c>
      <c r="L16" s="28" t="s">
        <v>117</v>
      </c>
      <c r="M16" s="62">
        <v>24</v>
      </c>
      <c r="N16" s="36">
        <v>6.8</v>
      </c>
      <c r="O16" s="24" t="s">
        <v>118</v>
      </c>
      <c r="P16" s="62">
        <v>7.2</v>
      </c>
      <c r="Q16" s="24">
        <v>7</v>
      </c>
      <c r="R16" s="28" t="s">
        <v>117</v>
      </c>
      <c r="S16" s="62">
        <v>24</v>
      </c>
      <c r="T16" s="101">
        <v>1.3</v>
      </c>
      <c r="U16" s="28" t="s">
        <v>118</v>
      </c>
      <c r="V16" s="273">
        <v>14</v>
      </c>
      <c r="W16" s="23">
        <v>2</v>
      </c>
      <c r="X16" s="28" t="s">
        <v>117</v>
      </c>
      <c r="Y16" s="62">
        <v>24</v>
      </c>
      <c r="Z16" s="102">
        <v>5</v>
      </c>
      <c r="AA16" s="102" t="s">
        <v>118</v>
      </c>
      <c r="AB16" s="62">
        <v>110</v>
      </c>
      <c r="AC16" s="23">
        <v>2</v>
      </c>
      <c r="AD16" s="28" t="s">
        <v>117</v>
      </c>
      <c r="AE16" s="62">
        <v>24</v>
      </c>
      <c r="AF16" s="36">
        <v>3.3</v>
      </c>
      <c r="AG16" s="24" t="s">
        <v>119</v>
      </c>
      <c r="AH16" s="69">
        <v>10</v>
      </c>
      <c r="AI16" s="266">
        <v>3</v>
      </c>
      <c r="AJ16" s="24" t="s">
        <v>118</v>
      </c>
      <c r="AK16" s="36">
        <v>2.2</v>
      </c>
      <c r="AL16" s="24" t="s">
        <v>119</v>
      </c>
      <c r="AM16" s="69">
        <v>10</v>
      </c>
      <c r="AN16" s="267">
        <v>5</v>
      </c>
    </row>
    <row r="17" spans="1:40" ht="15" customHeight="1">
      <c r="A17" s="437" t="s">
        <v>541</v>
      </c>
      <c r="B17" s="47"/>
      <c r="C17" s="27" t="s">
        <v>120</v>
      </c>
      <c r="D17" s="28">
        <v>1</v>
      </c>
      <c r="E17" s="23">
        <v>0</v>
      </c>
      <c r="F17" s="28" t="s">
        <v>117</v>
      </c>
      <c r="G17" s="62">
        <v>24</v>
      </c>
      <c r="H17" s="36">
        <v>6.8</v>
      </c>
      <c r="I17" s="36" t="s">
        <v>118</v>
      </c>
      <c r="J17" s="67">
        <v>7.4</v>
      </c>
      <c r="K17" s="23">
        <v>0</v>
      </c>
      <c r="L17" s="28" t="s">
        <v>117</v>
      </c>
      <c r="M17" s="62">
        <v>24</v>
      </c>
      <c r="N17" s="36">
        <v>8.2</v>
      </c>
      <c r="O17" s="24" t="s">
        <v>118</v>
      </c>
      <c r="P17" s="62">
        <v>12</v>
      </c>
      <c r="Q17" s="23">
        <v>1</v>
      </c>
      <c r="R17" s="28" t="s">
        <v>117</v>
      </c>
      <c r="S17" s="62">
        <v>24</v>
      </c>
      <c r="T17" s="169">
        <v>0.5</v>
      </c>
      <c r="U17" s="28" t="s">
        <v>118</v>
      </c>
      <c r="V17" s="62">
        <v>2.6</v>
      </c>
      <c r="W17" s="23">
        <v>0</v>
      </c>
      <c r="X17" s="28" t="s">
        <v>117</v>
      </c>
      <c r="Y17" s="62">
        <v>24</v>
      </c>
      <c r="Z17" s="93">
        <v>1</v>
      </c>
      <c r="AA17" s="102" t="s">
        <v>118</v>
      </c>
      <c r="AB17" s="62">
        <v>24</v>
      </c>
      <c r="AC17" s="24">
        <v>0</v>
      </c>
      <c r="AD17" s="28" t="s">
        <v>117</v>
      </c>
      <c r="AE17" s="62">
        <v>24</v>
      </c>
      <c r="AF17" s="36">
        <v>2.3</v>
      </c>
      <c r="AG17" s="24" t="s">
        <v>119</v>
      </c>
      <c r="AH17" s="69">
        <v>10</v>
      </c>
      <c r="AI17" s="266">
        <v>2</v>
      </c>
      <c r="AJ17" s="24" t="s">
        <v>118</v>
      </c>
      <c r="AK17" s="36">
        <v>4.9</v>
      </c>
      <c r="AL17" s="24" t="s">
        <v>119</v>
      </c>
      <c r="AM17" s="69">
        <v>10</v>
      </c>
      <c r="AN17" s="267">
        <v>4</v>
      </c>
    </row>
    <row r="18" spans="1:40" ht="15" customHeight="1">
      <c r="A18" s="437"/>
      <c r="B18" s="47"/>
      <c r="C18" s="27" t="s">
        <v>121</v>
      </c>
      <c r="D18" s="28">
        <v>1</v>
      </c>
      <c r="E18" s="24">
        <v>4</v>
      </c>
      <c r="F18" s="28" t="s">
        <v>117</v>
      </c>
      <c r="G18" s="62">
        <v>24</v>
      </c>
      <c r="H18" s="36">
        <v>6.8</v>
      </c>
      <c r="I18" s="36" t="s">
        <v>118</v>
      </c>
      <c r="J18" s="67">
        <v>8.9</v>
      </c>
      <c r="K18" s="23">
        <v>4</v>
      </c>
      <c r="L18" s="28" t="s">
        <v>117</v>
      </c>
      <c r="M18" s="62">
        <v>24</v>
      </c>
      <c r="N18" s="36">
        <v>9</v>
      </c>
      <c r="O18" s="24" t="s">
        <v>118</v>
      </c>
      <c r="P18" s="62">
        <v>12</v>
      </c>
      <c r="Q18" s="23">
        <v>5</v>
      </c>
      <c r="R18" s="28" t="s">
        <v>117</v>
      </c>
      <c r="S18" s="62">
        <v>24</v>
      </c>
      <c r="T18" s="169">
        <v>0.5</v>
      </c>
      <c r="U18" s="28" t="s">
        <v>118</v>
      </c>
      <c r="V18" s="62">
        <v>5.8</v>
      </c>
      <c r="W18" s="23">
        <v>0</v>
      </c>
      <c r="X18" s="28" t="s">
        <v>117</v>
      </c>
      <c r="Y18" s="62">
        <v>24</v>
      </c>
      <c r="Z18" s="102">
        <v>1</v>
      </c>
      <c r="AA18" s="102" t="s">
        <v>118</v>
      </c>
      <c r="AB18" s="62">
        <v>20</v>
      </c>
      <c r="AC18" s="24">
        <v>0</v>
      </c>
      <c r="AD18" s="28" t="s">
        <v>117</v>
      </c>
      <c r="AE18" s="62">
        <v>24</v>
      </c>
      <c r="AF18" s="36">
        <v>2.3</v>
      </c>
      <c r="AG18" s="24" t="s">
        <v>119</v>
      </c>
      <c r="AH18" s="69">
        <v>10</v>
      </c>
      <c r="AI18" s="266">
        <v>2</v>
      </c>
      <c r="AJ18" s="24" t="s">
        <v>118</v>
      </c>
      <c r="AK18" s="36">
        <v>4.9</v>
      </c>
      <c r="AL18" s="24" t="s">
        <v>119</v>
      </c>
      <c r="AM18" s="69">
        <v>10</v>
      </c>
      <c r="AN18" s="267">
        <v>4</v>
      </c>
    </row>
    <row r="19" spans="1:40" ht="15" customHeight="1">
      <c r="A19" s="18" t="s">
        <v>542</v>
      </c>
      <c r="B19" s="47"/>
      <c r="C19" s="27" t="s">
        <v>121</v>
      </c>
      <c r="D19" s="28">
        <v>1</v>
      </c>
      <c r="E19" s="23">
        <v>0</v>
      </c>
      <c r="F19" s="28" t="s">
        <v>117</v>
      </c>
      <c r="G19" s="62">
        <v>24</v>
      </c>
      <c r="H19" s="36">
        <v>6.6</v>
      </c>
      <c r="I19" s="36" t="s">
        <v>118</v>
      </c>
      <c r="J19" s="67">
        <v>7.1</v>
      </c>
      <c r="K19" s="23">
        <v>0</v>
      </c>
      <c r="L19" s="28" t="s">
        <v>117</v>
      </c>
      <c r="M19" s="62">
        <v>24</v>
      </c>
      <c r="N19" s="36">
        <v>3.5</v>
      </c>
      <c r="O19" s="24" t="s">
        <v>118</v>
      </c>
      <c r="P19" s="62">
        <v>11</v>
      </c>
      <c r="Q19" s="24">
        <v>18</v>
      </c>
      <c r="R19" s="28" t="s">
        <v>117</v>
      </c>
      <c r="S19" s="62">
        <v>24</v>
      </c>
      <c r="T19" s="101">
        <v>2.1</v>
      </c>
      <c r="U19" s="28" t="s">
        <v>118</v>
      </c>
      <c r="V19" s="272">
        <v>9</v>
      </c>
      <c r="W19" s="23">
        <v>6</v>
      </c>
      <c r="X19" s="28" t="s">
        <v>117</v>
      </c>
      <c r="Y19" s="62">
        <v>24</v>
      </c>
      <c r="Z19" s="102">
        <v>4</v>
      </c>
      <c r="AA19" s="102" t="s">
        <v>118</v>
      </c>
      <c r="AB19" s="62">
        <v>110</v>
      </c>
      <c r="AC19" s="24">
        <v>6</v>
      </c>
      <c r="AD19" s="28" t="s">
        <v>117</v>
      </c>
      <c r="AE19" s="62">
        <v>24</v>
      </c>
      <c r="AF19" s="36">
        <v>3.3</v>
      </c>
      <c r="AG19" s="24" t="s">
        <v>119</v>
      </c>
      <c r="AH19" s="69">
        <v>10</v>
      </c>
      <c r="AI19" s="266">
        <v>3</v>
      </c>
      <c r="AJ19" s="24" t="s">
        <v>118</v>
      </c>
      <c r="AK19" s="36">
        <v>4.9</v>
      </c>
      <c r="AL19" s="24" t="s">
        <v>119</v>
      </c>
      <c r="AM19" s="69">
        <v>10</v>
      </c>
      <c r="AN19" s="267">
        <v>5</v>
      </c>
    </row>
    <row r="20" spans="1:40" ht="15" customHeight="1">
      <c r="A20" s="437" t="s">
        <v>126</v>
      </c>
      <c r="B20" s="47"/>
      <c r="C20" s="27" t="s">
        <v>120</v>
      </c>
      <c r="D20" s="28">
        <v>1</v>
      </c>
      <c r="E20" s="23">
        <v>0</v>
      </c>
      <c r="F20" s="28" t="s">
        <v>117</v>
      </c>
      <c r="G20" s="62">
        <v>12</v>
      </c>
      <c r="H20" s="36">
        <v>6.6</v>
      </c>
      <c r="I20" s="36" t="s">
        <v>118</v>
      </c>
      <c r="J20" s="67">
        <v>7</v>
      </c>
      <c r="K20" s="23">
        <v>0</v>
      </c>
      <c r="L20" s="28" t="s">
        <v>117</v>
      </c>
      <c r="M20" s="62">
        <v>12</v>
      </c>
      <c r="N20" s="36">
        <v>8.7</v>
      </c>
      <c r="O20" s="24" t="s">
        <v>118</v>
      </c>
      <c r="P20" s="62">
        <v>12</v>
      </c>
      <c r="Q20" s="23">
        <v>0</v>
      </c>
      <c r="R20" s="28" t="s">
        <v>117</v>
      </c>
      <c r="S20" s="62">
        <v>12</v>
      </c>
      <c r="T20" s="101">
        <v>0.5</v>
      </c>
      <c r="U20" s="28" t="s">
        <v>118</v>
      </c>
      <c r="V20" s="272">
        <v>2</v>
      </c>
      <c r="W20" s="23">
        <v>0</v>
      </c>
      <c r="X20" s="28" t="s">
        <v>117</v>
      </c>
      <c r="Y20" s="62">
        <v>12</v>
      </c>
      <c r="Z20" s="102">
        <v>3</v>
      </c>
      <c r="AA20" s="102" t="s">
        <v>118</v>
      </c>
      <c r="AB20" s="62">
        <v>13</v>
      </c>
      <c r="AC20" s="24">
        <v>0</v>
      </c>
      <c r="AD20" s="28" t="s">
        <v>117</v>
      </c>
      <c r="AE20" s="62">
        <v>12</v>
      </c>
      <c r="AF20" s="36">
        <v>7</v>
      </c>
      <c r="AG20" s="24" t="s">
        <v>119</v>
      </c>
      <c r="AH20" s="69">
        <v>10</v>
      </c>
      <c r="AI20" s="266">
        <v>1</v>
      </c>
      <c r="AJ20" s="24" t="s">
        <v>118</v>
      </c>
      <c r="AK20" s="36">
        <v>4.9</v>
      </c>
      <c r="AL20" s="24" t="s">
        <v>119</v>
      </c>
      <c r="AM20" s="69">
        <v>10</v>
      </c>
      <c r="AN20" s="267">
        <v>4</v>
      </c>
    </row>
    <row r="21" spans="1:40" ht="15" customHeight="1">
      <c r="A21" s="437"/>
      <c r="B21" s="47"/>
      <c r="C21" s="27" t="s">
        <v>121</v>
      </c>
      <c r="D21" s="28">
        <v>1</v>
      </c>
      <c r="E21" s="23">
        <v>0</v>
      </c>
      <c r="F21" s="28" t="s">
        <v>117</v>
      </c>
      <c r="G21" s="62">
        <v>12</v>
      </c>
      <c r="H21" s="36">
        <v>6.6</v>
      </c>
      <c r="I21" s="36" t="s">
        <v>118</v>
      </c>
      <c r="J21" s="67">
        <v>7</v>
      </c>
      <c r="K21" s="23">
        <v>0</v>
      </c>
      <c r="L21" s="28" t="s">
        <v>117</v>
      </c>
      <c r="M21" s="62">
        <v>12</v>
      </c>
      <c r="N21" s="36">
        <v>6.5</v>
      </c>
      <c r="O21" s="24" t="s">
        <v>118</v>
      </c>
      <c r="P21" s="62">
        <v>12</v>
      </c>
      <c r="Q21" s="23">
        <v>0</v>
      </c>
      <c r="R21" s="28" t="s">
        <v>117</v>
      </c>
      <c r="S21" s="62">
        <v>12</v>
      </c>
      <c r="T21" s="93">
        <v>0.5</v>
      </c>
      <c r="U21" s="28" t="s">
        <v>118</v>
      </c>
      <c r="V21" s="62">
        <v>2.2</v>
      </c>
      <c r="W21" s="23">
        <v>0</v>
      </c>
      <c r="X21" s="28" t="s">
        <v>117</v>
      </c>
      <c r="Y21" s="62">
        <v>12</v>
      </c>
      <c r="Z21" s="102">
        <v>4</v>
      </c>
      <c r="AA21" s="102" t="s">
        <v>118</v>
      </c>
      <c r="AB21" s="62">
        <v>17</v>
      </c>
      <c r="AC21" s="24">
        <v>0</v>
      </c>
      <c r="AD21" s="28" t="s">
        <v>117</v>
      </c>
      <c r="AE21" s="62">
        <v>12</v>
      </c>
      <c r="AF21" s="36">
        <v>2.3</v>
      </c>
      <c r="AG21" s="24" t="s">
        <v>119</v>
      </c>
      <c r="AH21" s="69">
        <v>10</v>
      </c>
      <c r="AI21" s="266">
        <v>2</v>
      </c>
      <c r="AJ21" s="24" t="s">
        <v>118</v>
      </c>
      <c r="AK21" s="36">
        <v>1.3</v>
      </c>
      <c r="AL21" s="24" t="s">
        <v>119</v>
      </c>
      <c r="AM21" s="69">
        <v>10</v>
      </c>
      <c r="AN21" s="267">
        <v>4</v>
      </c>
    </row>
    <row r="22" spans="1:40" ht="15" customHeight="1">
      <c r="A22" s="18"/>
      <c r="B22" s="47"/>
      <c r="C22" s="27" t="s">
        <v>116</v>
      </c>
      <c r="D22" s="28">
        <v>1</v>
      </c>
      <c r="E22" s="23">
        <v>0</v>
      </c>
      <c r="F22" s="28" t="s">
        <v>117</v>
      </c>
      <c r="G22" s="62">
        <v>9</v>
      </c>
      <c r="H22" s="36">
        <v>7</v>
      </c>
      <c r="I22" s="36" t="s">
        <v>118</v>
      </c>
      <c r="J22" s="67">
        <v>7.9</v>
      </c>
      <c r="K22" s="23">
        <v>0</v>
      </c>
      <c r="L22" s="28" t="s">
        <v>117</v>
      </c>
      <c r="M22" s="62">
        <v>9</v>
      </c>
      <c r="N22" s="36">
        <v>8.7</v>
      </c>
      <c r="O22" s="24" t="s">
        <v>118</v>
      </c>
      <c r="P22" s="62">
        <v>12</v>
      </c>
      <c r="Q22" s="23">
        <v>0</v>
      </c>
      <c r="R22" s="28" t="s">
        <v>117</v>
      </c>
      <c r="S22" s="62">
        <v>9</v>
      </c>
      <c r="T22" s="169">
        <v>0.5</v>
      </c>
      <c r="U22" s="28" t="s">
        <v>118</v>
      </c>
      <c r="V22" s="62" t="s">
        <v>144</v>
      </c>
      <c r="W22" s="23">
        <v>1</v>
      </c>
      <c r="X22" s="28" t="s">
        <v>117</v>
      </c>
      <c r="Y22" s="62">
        <v>9</v>
      </c>
      <c r="Z22" s="168">
        <v>1</v>
      </c>
      <c r="AA22" s="102" t="s">
        <v>118</v>
      </c>
      <c r="AB22" s="62">
        <v>47</v>
      </c>
      <c r="AC22" s="24">
        <v>1</v>
      </c>
      <c r="AD22" s="28" t="s">
        <v>117</v>
      </c>
      <c r="AE22" s="62">
        <v>9</v>
      </c>
      <c r="AF22" s="36">
        <v>1.3</v>
      </c>
      <c r="AG22" s="24" t="s">
        <v>119</v>
      </c>
      <c r="AH22" s="69">
        <v>10</v>
      </c>
      <c r="AI22" s="266">
        <v>1</v>
      </c>
      <c r="AJ22" s="24" t="s">
        <v>118</v>
      </c>
      <c r="AK22" s="34">
        <v>1.3</v>
      </c>
      <c r="AL22" s="24" t="s">
        <v>119</v>
      </c>
      <c r="AM22" s="69">
        <v>10</v>
      </c>
      <c r="AN22" s="267">
        <v>3</v>
      </c>
    </row>
    <row r="23" spans="1:40" ht="15" customHeight="1">
      <c r="A23" s="18" t="s">
        <v>543</v>
      </c>
      <c r="B23" s="47"/>
      <c r="C23" s="27" t="s">
        <v>120</v>
      </c>
      <c r="D23" s="28">
        <v>2</v>
      </c>
      <c r="E23" s="23">
        <v>0</v>
      </c>
      <c r="F23" s="28" t="s">
        <v>117</v>
      </c>
      <c r="G23" s="62">
        <v>24</v>
      </c>
      <c r="H23" s="36">
        <v>7.2</v>
      </c>
      <c r="I23" s="36" t="s">
        <v>118</v>
      </c>
      <c r="J23" s="67">
        <v>7.5</v>
      </c>
      <c r="K23" s="23">
        <v>0</v>
      </c>
      <c r="L23" s="28" t="s">
        <v>117</v>
      </c>
      <c r="M23" s="62">
        <v>24</v>
      </c>
      <c r="N23" s="36">
        <v>9.1</v>
      </c>
      <c r="O23" s="24" t="s">
        <v>118</v>
      </c>
      <c r="P23" s="62">
        <v>12</v>
      </c>
      <c r="Q23" s="23">
        <v>0</v>
      </c>
      <c r="R23" s="28" t="s">
        <v>117</v>
      </c>
      <c r="S23" s="62">
        <v>24</v>
      </c>
      <c r="T23" s="169">
        <v>0.5</v>
      </c>
      <c r="U23" s="28" t="s">
        <v>118</v>
      </c>
      <c r="V23" s="67">
        <v>1.5</v>
      </c>
      <c r="W23" s="24">
        <v>2</v>
      </c>
      <c r="X23" s="28" t="s">
        <v>117</v>
      </c>
      <c r="Y23" s="62">
        <v>24</v>
      </c>
      <c r="Z23" s="102">
        <v>3</v>
      </c>
      <c r="AA23" s="102" t="s">
        <v>118</v>
      </c>
      <c r="AB23" s="62">
        <v>79</v>
      </c>
      <c r="AC23" s="24">
        <v>7</v>
      </c>
      <c r="AD23" s="28" t="s">
        <v>117</v>
      </c>
      <c r="AE23" s="62">
        <v>24</v>
      </c>
      <c r="AF23" s="36">
        <v>7</v>
      </c>
      <c r="AG23" s="24" t="s">
        <v>119</v>
      </c>
      <c r="AH23" s="69">
        <v>10</v>
      </c>
      <c r="AI23" s="266">
        <v>1</v>
      </c>
      <c r="AJ23" s="24" t="s">
        <v>118</v>
      </c>
      <c r="AK23" s="36">
        <v>7.9</v>
      </c>
      <c r="AL23" s="24" t="s">
        <v>119</v>
      </c>
      <c r="AM23" s="69">
        <v>10</v>
      </c>
      <c r="AN23" s="267">
        <v>3</v>
      </c>
    </row>
    <row r="24" spans="1:40" ht="15" customHeight="1">
      <c r="A24" s="18"/>
      <c r="B24" s="47"/>
      <c r="C24" s="27" t="s">
        <v>121</v>
      </c>
      <c r="D24" s="28">
        <v>1</v>
      </c>
      <c r="E24" s="23">
        <v>0</v>
      </c>
      <c r="F24" s="28" t="s">
        <v>117</v>
      </c>
      <c r="G24" s="62">
        <v>12</v>
      </c>
      <c r="H24" s="36">
        <v>7.2</v>
      </c>
      <c r="I24" s="36" t="s">
        <v>118</v>
      </c>
      <c r="J24" s="67">
        <v>7.8</v>
      </c>
      <c r="K24" s="23">
        <v>0</v>
      </c>
      <c r="L24" s="28" t="s">
        <v>117</v>
      </c>
      <c r="M24" s="62">
        <v>12</v>
      </c>
      <c r="N24" s="36">
        <v>8.5</v>
      </c>
      <c r="O24" s="24" t="s">
        <v>118</v>
      </c>
      <c r="P24" s="62">
        <v>13</v>
      </c>
      <c r="Q24" s="23">
        <v>0</v>
      </c>
      <c r="R24" s="28" t="s">
        <v>117</v>
      </c>
      <c r="S24" s="62">
        <v>12</v>
      </c>
      <c r="T24" s="169">
        <v>0.5</v>
      </c>
      <c r="U24" s="28" t="s">
        <v>118</v>
      </c>
      <c r="V24" s="67">
        <v>1</v>
      </c>
      <c r="W24" s="24">
        <v>0</v>
      </c>
      <c r="X24" s="28" t="s">
        <v>125</v>
      </c>
      <c r="Y24" s="62">
        <v>12</v>
      </c>
      <c r="Z24" s="102">
        <v>1</v>
      </c>
      <c r="AA24" s="102" t="s">
        <v>118</v>
      </c>
      <c r="AB24" s="62">
        <v>20</v>
      </c>
      <c r="AC24" s="23">
        <v>0</v>
      </c>
      <c r="AD24" s="28" t="s">
        <v>117</v>
      </c>
      <c r="AE24" s="62">
        <v>12</v>
      </c>
      <c r="AF24" s="36">
        <v>2.1</v>
      </c>
      <c r="AG24" s="24" t="s">
        <v>119</v>
      </c>
      <c r="AH24" s="69">
        <v>10</v>
      </c>
      <c r="AI24" s="266">
        <v>1</v>
      </c>
      <c r="AJ24" s="24" t="s">
        <v>118</v>
      </c>
      <c r="AK24" s="36">
        <v>3.3</v>
      </c>
      <c r="AL24" s="24" t="s">
        <v>119</v>
      </c>
      <c r="AM24" s="69">
        <v>10</v>
      </c>
      <c r="AN24" s="267">
        <v>3</v>
      </c>
    </row>
    <row r="25" spans="1:40" ht="15" customHeight="1">
      <c r="A25" s="437" t="s">
        <v>544</v>
      </c>
      <c r="B25" s="47"/>
      <c r="C25" s="27" t="s">
        <v>116</v>
      </c>
      <c r="D25" s="28">
        <v>1</v>
      </c>
      <c r="E25" s="23">
        <v>0</v>
      </c>
      <c r="F25" s="28" t="s">
        <v>117</v>
      </c>
      <c r="G25" s="62">
        <v>9</v>
      </c>
      <c r="H25" s="36">
        <v>7.4</v>
      </c>
      <c r="I25" s="36" t="s">
        <v>118</v>
      </c>
      <c r="J25" s="67">
        <v>8</v>
      </c>
      <c r="K25" s="23">
        <v>0</v>
      </c>
      <c r="L25" s="28" t="s">
        <v>117</v>
      </c>
      <c r="M25" s="62">
        <v>9</v>
      </c>
      <c r="N25" s="36">
        <v>9.4</v>
      </c>
      <c r="O25" s="24" t="s">
        <v>118</v>
      </c>
      <c r="P25" s="62">
        <v>12</v>
      </c>
      <c r="Q25" s="23">
        <v>0</v>
      </c>
      <c r="R25" s="28" t="s">
        <v>117</v>
      </c>
      <c r="S25" s="62">
        <v>9</v>
      </c>
      <c r="T25" s="169">
        <v>0.5</v>
      </c>
      <c r="U25" s="28" t="s">
        <v>118</v>
      </c>
      <c r="V25" s="34" t="s">
        <v>144</v>
      </c>
      <c r="W25" s="23">
        <v>0</v>
      </c>
      <c r="X25" s="28" t="s">
        <v>117</v>
      </c>
      <c r="Y25" s="62">
        <v>9</v>
      </c>
      <c r="Z25" s="168">
        <v>1</v>
      </c>
      <c r="AA25" s="102" t="s">
        <v>118</v>
      </c>
      <c r="AB25" s="62">
        <v>15</v>
      </c>
      <c r="AC25" s="24">
        <v>4</v>
      </c>
      <c r="AD25" s="28" t="s">
        <v>117</v>
      </c>
      <c r="AE25" s="62">
        <v>9</v>
      </c>
      <c r="AF25" s="36">
        <v>1.7</v>
      </c>
      <c r="AG25" s="24" t="s">
        <v>119</v>
      </c>
      <c r="AH25" s="69">
        <v>10</v>
      </c>
      <c r="AI25" s="266">
        <v>1</v>
      </c>
      <c r="AJ25" s="24" t="s">
        <v>118</v>
      </c>
      <c r="AK25" s="36">
        <v>1.3</v>
      </c>
      <c r="AL25" s="24" t="s">
        <v>119</v>
      </c>
      <c r="AM25" s="69">
        <v>10</v>
      </c>
      <c r="AN25" s="267">
        <v>3</v>
      </c>
    </row>
    <row r="26" spans="1:40" ht="15" customHeight="1">
      <c r="A26" s="437"/>
      <c r="B26" s="47"/>
      <c r="C26" s="27" t="s">
        <v>120</v>
      </c>
      <c r="D26" s="28">
        <v>1</v>
      </c>
      <c r="E26" s="23">
        <v>0</v>
      </c>
      <c r="F26" s="28" t="s">
        <v>117</v>
      </c>
      <c r="G26" s="62">
        <v>9</v>
      </c>
      <c r="H26" s="36">
        <v>7.3</v>
      </c>
      <c r="I26" s="36" t="s">
        <v>118</v>
      </c>
      <c r="J26" s="67">
        <v>8.5</v>
      </c>
      <c r="K26" s="23">
        <v>0</v>
      </c>
      <c r="L26" s="28" t="s">
        <v>125</v>
      </c>
      <c r="M26" s="62">
        <v>9</v>
      </c>
      <c r="N26" s="36">
        <v>8.5</v>
      </c>
      <c r="O26" s="24" t="s">
        <v>118</v>
      </c>
      <c r="P26" s="62">
        <v>12</v>
      </c>
      <c r="Q26" s="23">
        <v>0</v>
      </c>
      <c r="R26" s="28" t="s">
        <v>117</v>
      </c>
      <c r="S26" s="62">
        <v>9</v>
      </c>
      <c r="T26" s="169">
        <v>0.5</v>
      </c>
      <c r="U26" s="28" t="s">
        <v>118</v>
      </c>
      <c r="V26" s="64">
        <v>1.9</v>
      </c>
      <c r="W26" s="23">
        <v>3</v>
      </c>
      <c r="X26" s="28" t="s">
        <v>117</v>
      </c>
      <c r="Y26" s="62">
        <v>9</v>
      </c>
      <c r="Z26" s="93">
        <v>1</v>
      </c>
      <c r="AA26" s="102" t="s">
        <v>118</v>
      </c>
      <c r="AB26" s="62">
        <v>54</v>
      </c>
      <c r="AC26" s="24">
        <v>4</v>
      </c>
      <c r="AD26" s="28" t="s">
        <v>117</v>
      </c>
      <c r="AE26" s="62">
        <v>9</v>
      </c>
      <c r="AF26" s="34">
        <v>2.3</v>
      </c>
      <c r="AG26" s="24" t="s">
        <v>119</v>
      </c>
      <c r="AH26" s="69">
        <v>10</v>
      </c>
      <c r="AI26" s="266">
        <v>2</v>
      </c>
      <c r="AJ26" s="24" t="s">
        <v>118</v>
      </c>
      <c r="AK26" s="36">
        <v>2.3</v>
      </c>
      <c r="AL26" s="24" t="s">
        <v>119</v>
      </c>
      <c r="AM26" s="69">
        <v>10</v>
      </c>
      <c r="AN26" s="267">
        <v>4</v>
      </c>
    </row>
    <row r="27" spans="1:40" ht="15" customHeight="1">
      <c r="A27" s="437" t="s">
        <v>545</v>
      </c>
      <c r="B27" s="47"/>
      <c r="C27" s="27" t="s">
        <v>116</v>
      </c>
      <c r="D27" s="28">
        <v>1</v>
      </c>
      <c r="E27" s="23">
        <v>0</v>
      </c>
      <c r="F27" s="28" t="s">
        <v>117</v>
      </c>
      <c r="G27" s="62">
        <v>9</v>
      </c>
      <c r="H27" s="36">
        <v>7</v>
      </c>
      <c r="I27" s="36" t="s">
        <v>118</v>
      </c>
      <c r="J27" s="67">
        <v>7.8</v>
      </c>
      <c r="K27" s="23">
        <v>0</v>
      </c>
      <c r="L27" s="28" t="s">
        <v>117</v>
      </c>
      <c r="M27" s="62">
        <v>9</v>
      </c>
      <c r="N27" s="36">
        <v>9</v>
      </c>
      <c r="O27" s="24" t="s">
        <v>118</v>
      </c>
      <c r="P27" s="62">
        <v>12</v>
      </c>
      <c r="Q27" s="23">
        <v>0</v>
      </c>
      <c r="R27" s="28" t="s">
        <v>117</v>
      </c>
      <c r="S27" s="62">
        <v>9</v>
      </c>
      <c r="T27" s="169">
        <v>0.5</v>
      </c>
      <c r="U27" s="28" t="s">
        <v>118</v>
      </c>
      <c r="V27" s="62" t="s">
        <v>144</v>
      </c>
      <c r="W27" s="23">
        <v>0</v>
      </c>
      <c r="X27" s="28" t="s">
        <v>117</v>
      </c>
      <c r="Y27" s="62">
        <v>9</v>
      </c>
      <c r="Z27" s="170">
        <v>1</v>
      </c>
      <c r="AA27" s="102" t="s">
        <v>118</v>
      </c>
      <c r="AB27" s="62">
        <v>6</v>
      </c>
      <c r="AC27" s="24">
        <v>5</v>
      </c>
      <c r="AD27" s="28" t="s">
        <v>117</v>
      </c>
      <c r="AE27" s="62">
        <v>9</v>
      </c>
      <c r="AF27" s="36">
        <v>1.3</v>
      </c>
      <c r="AG27" s="24" t="s">
        <v>119</v>
      </c>
      <c r="AH27" s="69">
        <v>10</v>
      </c>
      <c r="AI27" s="266">
        <v>1</v>
      </c>
      <c r="AJ27" s="24" t="s">
        <v>118</v>
      </c>
      <c r="AK27" s="36">
        <v>2.3</v>
      </c>
      <c r="AL27" s="24" t="s">
        <v>119</v>
      </c>
      <c r="AM27" s="69">
        <v>10</v>
      </c>
      <c r="AN27" s="267">
        <v>3</v>
      </c>
    </row>
    <row r="28" spans="1:40" ht="15" customHeight="1">
      <c r="A28" s="437"/>
      <c r="B28" s="47"/>
      <c r="C28" s="27" t="s">
        <v>120</v>
      </c>
      <c r="D28" s="28">
        <v>1</v>
      </c>
      <c r="E28" s="23">
        <v>0</v>
      </c>
      <c r="F28" s="28" t="s">
        <v>117</v>
      </c>
      <c r="G28" s="62">
        <v>9</v>
      </c>
      <c r="H28" s="36">
        <v>7</v>
      </c>
      <c r="I28" s="36" t="s">
        <v>118</v>
      </c>
      <c r="J28" s="67">
        <v>7.5</v>
      </c>
      <c r="K28" s="23">
        <v>0</v>
      </c>
      <c r="L28" s="28" t="s">
        <v>117</v>
      </c>
      <c r="M28" s="62">
        <v>9</v>
      </c>
      <c r="N28" s="36">
        <v>9.1</v>
      </c>
      <c r="O28" s="24" t="s">
        <v>118</v>
      </c>
      <c r="P28" s="62">
        <v>11</v>
      </c>
      <c r="Q28" s="23">
        <v>0</v>
      </c>
      <c r="R28" s="28" t="s">
        <v>117</v>
      </c>
      <c r="S28" s="62">
        <v>9</v>
      </c>
      <c r="T28" s="169">
        <v>0.5</v>
      </c>
      <c r="U28" s="28" t="s">
        <v>118</v>
      </c>
      <c r="V28" s="67">
        <v>1.9</v>
      </c>
      <c r="W28" s="23">
        <v>0</v>
      </c>
      <c r="X28" s="28" t="s">
        <v>117</v>
      </c>
      <c r="Y28" s="62">
        <v>9</v>
      </c>
      <c r="Z28" s="113">
        <v>2</v>
      </c>
      <c r="AA28" s="102" t="s">
        <v>118</v>
      </c>
      <c r="AB28" s="62">
        <v>17</v>
      </c>
      <c r="AC28" s="24">
        <v>5</v>
      </c>
      <c r="AD28" s="28" t="s">
        <v>117</v>
      </c>
      <c r="AE28" s="62">
        <v>9</v>
      </c>
      <c r="AF28" s="36">
        <v>2.3</v>
      </c>
      <c r="AG28" s="24" t="s">
        <v>119</v>
      </c>
      <c r="AH28" s="69">
        <v>10</v>
      </c>
      <c r="AI28" s="266">
        <v>2</v>
      </c>
      <c r="AJ28" s="24" t="s">
        <v>118</v>
      </c>
      <c r="AK28" s="36">
        <v>2.3</v>
      </c>
      <c r="AL28" s="24" t="s">
        <v>119</v>
      </c>
      <c r="AM28" s="69">
        <v>10</v>
      </c>
      <c r="AN28" s="267">
        <v>4</v>
      </c>
    </row>
    <row r="29" spans="1:40" ht="15" customHeight="1">
      <c r="A29" s="18"/>
      <c r="B29" s="47"/>
      <c r="C29" s="27" t="s">
        <v>120</v>
      </c>
      <c r="D29" s="28">
        <v>1</v>
      </c>
      <c r="E29" s="23">
        <v>0</v>
      </c>
      <c r="F29" s="28" t="s">
        <v>117</v>
      </c>
      <c r="G29" s="62">
        <v>24</v>
      </c>
      <c r="H29" s="36">
        <v>7.4</v>
      </c>
      <c r="I29" s="36" t="s">
        <v>118</v>
      </c>
      <c r="J29" s="67">
        <v>8.2</v>
      </c>
      <c r="K29" s="23">
        <v>0</v>
      </c>
      <c r="L29" s="28" t="s">
        <v>117</v>
      </c>
      <c r="M29" s="62">
        <v>24</v>
      </c>
      <c r="N29" s="36">
        <v>7.9</v>
      </c>
      <c r="O29" s="24" t="s">
        <v>118</v>
      </c>
      <c r="P29" s="62">
        <v>14</v>
      </c>
      <c r="Q29" s="23">
        <v>0</v>
      </c>
      <c r="R29" s="28" t="s">
        <v>117</v>
      </c>
      <c r="S29" s="62">
        <v>24</v>
      </c>
      <c r="T29" s="169">
        <v>0.5</v>
      </c>
      <c r="U29" s="28" t="s">
        <v>118</v>
      </c>
      <c r="V29" s="62">
        <v>1.9</v>
      </c>
      <c r="W29" s="23">
        <v>1</v>
      </c>
      <c r="X29" s="28" t="s">
        <v>117</v>
      </c>
      <c r="Y29" s="62">
        <v>24</v>
      </c>
      <c r="Z29" s="113">
        <v>1</v>
      </c>
      <c r="AA29" s="102" t="s">
        <v>118</v>
      </c>
      <c r="AB29" s="62">
        <v>36</v>
      </c>
      <c r="AC29" s="24">
        <v>11</v>
      </c>
      <c r="AD29" s="28" t="s">
        <v>117</v>
      </c>
      <c r="AE29" s="62">
        <v>24</v>
      </c>
      <c r="AF29" s="36">
        <v>2.4</v>
      </c>
      <c r="AG29" s="24" t="s">
        <v>119</v>
      </c>
      <c r="AH29" s="69">
        <v>10</v>
      </c>
      <c r="AI29" s="266">
        <v>2</v>
      </c>
      <c r="AJ29" s="24" t="s">
        <v>118</v>
      </c>
      <c r="AK29" s="36">
        <v>3.5</v>
      </c>
      <c r="AL29" s="24" t="s">
        <v>119</v>
      </c>
      <c r="AM29" s="69">
        <v>10</v>
      </c>
      <c r="AN29" s="267">
        <v>4</v>
      </c>
    </row>
    <row r="30" spans="1:40" ht="15" customHeight="1">
      <c r="A30" s="18" t="s">
        <v>127</v>
      </c>
      <c r="B30" s="47"/>
      <c r="C30" s="27" t="s">
        <v>121</v>
      </c>
      <c r="D30" s="28">
        <v>1</v>
      </c>
      <c r="E30" s="24">
        <v>1</v>
      </c>
      <c r="F30" s="28" t="s">
        <v>117</v>
      </c>
      <c r="G30" s="62">
        <v>24</v>
      </c>
      <c r="H30" s="36">
        <v>7.4</v>
      </c>
      <c r="I30" s="36" t="s">
        <v>118</v>
      </c>
      <c r="J30" s="67">
        <v>8.7</v>
      </c>
      <c r="K30" s="23">
        <v>1</v>
      </c>
      <c r="L30" s="28" t="s">
        <v>117</v>
      </c>
      <c r="M30" s="62">
        <v>24</v>
      </c>
      <c r="N30" s="36">
        <v>8.8</v>
      </c>
      <c r="O30" s="24" t="s">
        <v>118</v>
      </c>
      <c r="P30" s="62">
        <v>14</v>
      </c>
      <c r="Q30" s="23">
        <v>0</v>
      </c>
      <c r="R30" s="28" t="s">
        <v>117</v>
      </c>
      <c r="S30" s="62">
        <v>24</v>
      </c>
      <c r="T30" s="169">
        <v>0.5</v>
      </c>
      <c r="U30" s="28" t="s">
        <v>118</v>
      </c>
      <c r="V30" s="67">
        <v>1.9</v>
      </c>
      <c r="W30" s="23">
        <v>1</v>
      </c>
      <c r="X30" s="28" t="s">
        <v>117</v>
      </c>
      <c r="Y30" s="62">
        <v>24</v>
      </c>
      <c r="Z30" s="168">
        <v>1</v>
      </c>
      <c r="AA30" s="102" t="s">
        <v>118</v>
      </c>
      <c r="AB30" s="62">
        <v>35</v>
      </c>
      <c r="AC30" s="23">
        <v>14</v>
      </c>
      <c r="AD30" s="28" t="s">
        <v>117</v>
      </c>
      <c r="AE30" s="62">
        <v>24</v>
      </c>
      <c r="AF30" s="36">
        <v>7.8</v>
      </c>
      <c r="AG30" s="24" t="s">
        <v>119</v>
      </c>
      <c r="AH30" s="69">
        <v>10</v>
      </c>
      <c r="AI30" s="266">
        <v>1</v>
      </c>
      <c r="AJ30" s="24" t="s">
        <v>118</v>
      </c>
      <c r="AK30" s="36">
        <v>2.4</v>
      </c>
      <c r="AL30" s="24" t="s">
        <v>119</v>
      </c>
      <c r="AM30" s="69">
        <v>10</v>
      </c>
      <c r="AN30" s="267">
        <v>4</v>
      </c>
    </row>
    <row r="31" spans="1:40" ht="15" customHeight="1">
      <c r="A31" s="18"/>
      <c r="B31" s="47"/>
      <c r="C31" s="27" t="s">
        <v>123</v>
      </c>
      <c r="D31" s="28">
        <v>1</v>
      </c>
      <c r="E31" s="23">
        <v>0</v>
      </c>
      <c r="F31" s="28" t="s">
        <v>117</v>
      </c>
      <c r="G31" s="62">
        <v>24</v>
      </c>
      <c r="H31" s="36">
        <v>7.1</v>
      </c>
      <c r="I31" s="36" t="s">
        <v>118</v>
      </c>
      <c r="J31" s="67">
        <v>7.7</v>
      </c>
      <c r="K31" s="23">
        <v>0</v>
      </c>
      <c r="L31" s="28" t="s">
        <v>117</v>
      </c>
      <c r="M31" s="62">
        <v>24</v>
      </c>
      <c r="N31" s="36">
        <v>6</v>
      </c>
      <c r="O31" s="24" t="s">
        <v>118</v>
      </c>
      <c r="P31" s="62">
        <v>13</v>
      </c>
      <c r="Q31" s="23">
        <v>2</v>
      </c>
      <c r="R31" s="28" t="s">
        <v>117</v>
      </c>
      <c r="S31" s="62">
        <v>24</v>
      </c>
      <c r="T31" s="101">
        <v>1.2</v>
      </c>
      <c r="U31" s="28" t="s">
        <v>118</v>
      </c>
      <c r="V31" s="62">
        <v>10</v>
      </c>
      <c r="W31" s="23">
        <v>0</v>
      </c>
      <c r="X31" s="28" t="s">
        <v>117</v>
      </c>
      <c r="Y31" s="62">
        <v>24</v>
      </c>
      <c r="Z31" s="93">
        <v>6</v>
      </c>
      <c r="AA31" s="102" t="s">
        <v>118</v>
      </c>
      <c r="AB31" s="64">
        <v>32</v>
      </c>
      <c r="AC31" s="23">
        <v>0</v>
      </c>
      <c r="AD31" s="28" t="s">
        <v>117</v>
      </c>
      <c r="AE31" s="62">
        <v>24</v>
      </c>
      <c r="AF31" s="36">
        <v>3.3</v>
      </c>
      <c r="AG31" s="24" t="s">
        <v>119</v>
      </c>
      <c r="AH31" s="69">
        <v>10</v>
      </c>
      <c r="AI31" s="266">
        <v>2</v>
      </c>
      <c r="AJ31" s="24" t="s">
        <v>118</v>
      </c>
      <c r="AK31" s="36">
        <v>9.2</v>
      </c>
      <c r="AL31" s="24" t="s">
        <v>119</v>
      </c>
      <c r="AM31" s="69">
        <v>10</v>
      </c>
      <c r="AN31" s="267">
        <v>4</v>
      </c>
    </row>
    <row r="32" spans="1:40" ht="15" customHeight="1">
      <c r="A32" s="18" t="s">
        <v>546</v>
      </c>
      <c r="B32" s="47"/>
      <c r="C32" s="27" t="s">
        <v>124</v>
      </c>
      <c r="D32" s="28">
        <v>1</v>
      </c>
      <c r="E32" s="23">
        <v>0</v>
      </c>
      <c r="F32" s="28" t="s">
        <v>117</v>
      </c>
      <c r="G32" s="62">
        <v>24</v>
      </c>
      <c r="H32" s="36">
        <v>7.2</v>
      </c>
      <c r="I32" s="36" t="s">
        <v>118</v>
      </c>
      <c r="J32" s="67">
        <v>8.1</v>
      </c>
      <c r="K32" s="23">
        <v>0</v>
      </c>
      <c r="L32" s="28" t="s">
        <v>117</v>
      </c>
      <c r="M32" s="62">
        <v>24</v>
      </c>
      <c r="N32" s="36">
        <v>7.7</v>
      </c>
      <c r="O32" s="24" t="s">
        <v>118</v>
      </c>
      <c r="P32" s="62">
        <v>14</v>
      </c>
      <c r="Q32" s="23">
        <v>0</v>
      </c>
      <c r="R32" s="28" t="s">
        <v>117</v>
      </c>
      <c r="S32" s="62">
        <v>24</v>
      </c>
      <c r="T32" s="101">
        <v>0.6</v>
      </c>
      <c r="U32" s="28" t="s">
        <v>118</v>
      </c>
      <c r="V32" s="271">
        <v>12</v>
      </c>
      <c r="W32" s="23">
        <v>0</v>
      </c>
      <c r="X32" s="28" t="s">
        <v>117</v>
      </c>
      <c r="Y32" s="62">
        <v>24</v>
      </c>
      <c r="Z32" s="102">
        <v>7</v>
      </c>
      <c r="AA32" s="102" t="s">
        <v>118</v>
      </c>
      <c r="AB32" s="62">
        <v>55</v>
      </c>
      <c r="AC32" s="23">
        <v>0</v>
      </c>
      <c r="AD32" s="28" t="s">
        <v>117</v>
      </c>
      <c r="AE32" s="62">
        <v>24</v>
      </c>
      <c r="AF32" s="36">
        <v>7.9</v>
      </c>
      <c r="AG32" s="24" t="s">
        <v>119</v>
      </c>
      <c r="AH32" s="69">
        <v>10</v>
      </c>
      <c r="AI32" s="266">
        <v>2</v>
      </c>
      <c r="AJ32" s="24" t="s">
        <v>118</v>
      </c>
      <c r="AK32" s="36">
        <v>5.4</v>
      </c>
      <c r="AL32" s="24" t="s">
        <v>119</v>
      </c>
      <c r="AM32" s="69">
        <v>10</v>
      </c>
      <c r="AN32" s="267">
        <v>4</v>
      </c>
    </row>
    <row r="33" spans="1:40" ht="15" customHeight="1">
      <c r="A33" s="437" t="s">
        <v>547</v>
      </c>
      <c r="B33" s="47"/>
      <c r="C33" s="27" t="s">
        <v>120</v>
      </c>
      <c r="D33" s="28">
        <v>2</v>
      </c>
      <c r="E33" s="24">
        <v>11</v>
      </c>
      <c r="F33" s="28" t="s">
        <v>117</v>
      </c>
      <c r="G33" s="62">
        <v>48</v>
      </c>
      <c r="H33" s="36">
        <v>7</v>
      </c>
      <c r="I33" s="36" t="s">
        <v>118</v>
      </c>
      <c r="J33" s="67">
        <v>10</v>
      </c>
      <c r="K33" s="23">
        <v>11</v>
      </c>
      <c r="L33" s="28" t="s">
        <v>117</v>
      </c>
      <c r="M33" s="62">
        <v>48</v>
      </c>
      <c r="N33" s="36">
        <v>8.3</v>
      </c>
      <c r="O33" s="24" t="s">
        <v>118</v>
      </c>
      <c r="P33" s="62">
        <v>16</v>
      </c>
      <c r="Q33" s="23">
        <v>4</v>
      </c>
      <c r="R33" s="28" t="s">
        <v>117</v>
      </c>
      <c r="S33" s="62">
        <v>48</v>
      </c>
      <c r="T33" s="101">
        <v>0.5</v>
      </c>
      <c r="U33" s="28" t="s">
        <v>118</v>
      </c>
      <c r="V33" s="62">
        <v>2.7</v>
      </c>
      <c r="W33" s="23">
        <v>2</v>
      </c>
      <c r="X33" s="28" t="s">
        <v>117</v>
      </c>
      <c r="Y33" s="62">
        <v>48</v>
      </c>
      <c r="Z33" s="93">
        <v>1</v>
      </c>
      <c r="AA33" s="102" t="s">
        <v>118</v>
      </c>
      <c r="AB33" s="62">
        <v>30</v>
      </c>
      <c r="AC33" s="24">
        <v>39</v>
      </c>
      <c r="AD33" s="28" t="s">
        <v>117</v>
      </c>
      <c r="AE33" s="62">
        <v>48</v>
      </c>
      <c r="AF33" s="36">
        <v>2.3</v>
      </c>
      <c r="AG33" s="24" t="s">
        <v>119</v>
      </c>
      <c r="AH33" s="69">
        <v>10</v>
      </c>
      <c r="AI33" s="266">
        <v>2</v>
      </c>
      <c r="AJ33" s="24" t="s">
        <v>118</v>
      </c>
      <c r="AK33" s="36">
        <v>3.5</v>
      </c>
      <c r="AL33" s="24" t="s">
        <v>119</v>
      </c>
      <c r="AM33" s="69">
        <v>10</v>
      </c>
      <c r="AN33" s="267">
        <v>4</v>
      </c>
    </row>
    <row r="34" spans="1:40" ht="15" customHeight="1">
      <c r="A34" s="437"/>
      <c r="B34" s="47"/>
      <c r="C34" s="27" t="s">
        <v>121</v>
      </c>
      <c r="D34" s="28">
        <v>1</v>
      </c>
      <c r="E34" s="23">
        <v>0</v>
      </c>
      <c r="F34" s="28" t="s">
        <v>117</v>
      </c>
      <c r="G34" s="62">
        <v>24</v>
      </c>
      <c r="H34" s="36">
        <v>7.2</v>
      </c>
      <c r="I34" s="36" t="s">
        <v>118</v>
      </c>
      <c r="J34" s="67">
        <v>7.6</v>
      </c>
      <c r="K34" s="23">
        <v>0</v>
      </c>
      <c r="L34" s="28" t="s">
        <v>117</v>
      </c>
      <c r="M34" s="62">
        <v>24</v>
      </c>
      <c r="N34" s="36">
        <v>7.2</v>
      </c>
      <c r="O34" s="24" t="s">
        <v>118</v>
      </c>
      <c r="P34" s="62">
        <v>12</v>
      </c>
      <c r="Q34" s="24">
        <v>4</v>
      </c>
      <c r="R34" s="28" t="s">
        <v>117</v>
      </c>
      <c r="S34" s="62">
        <v>24</v>
      </c>
      <c r="T34" s="101">
        <v>0.7</v>
      </c>
      <c r="U34" s="28" t="s">
        <v>118</v>
      </c>
      <c r="V34" s="62">
        <v>4.3</v>
      </c>
      <c r="W34" s="23">
        <v>0</v>
      </c>
      <c r="X34" s="28" t="s">
        <v>117</v>
      </c>
      <c r="Y34" s="62">
        <v>24</v>
      </c>
      <c r="Z34" s="113">
        <v>1</v>
      </c>
      <c r="AA34" s="102" t="s">
        <v>118</v>
      </c>
      <c r="AB34" s="62">
        <v>18</v>
      </c>
      <c r="AC34" s="24">
        <v>7</v>
      </c>
      <c r="AD34" s="28" t="s">
        <v>117</v>
      </c>
      <c r="AE34" s="62">
        <v>24</v>
      </c>
      <c r="AF34" s="36">
        <v>4.5</v>
      </c>
      <c r="AG34" s="24" t="s">
        <v>119</v>
      </c>
      <c r="AH34" s="69">
        <v>10</v>
      </c>
      <c r="AI34" s="266">
        <v>1</v>
      </c>
      <c r="AJ34" s="24" t="s">
        <v>118</v>
      </c>
      <c r="AK34" s="36">
        <v>5.4</v>
      </c>
      <c r="AL34" s="24" t="s">
        <v>119</v>
      </c>
      <c r="AM34" s="69">
        <v>10</v>
      </c>
      <c r="AN34" s="267">
        <v>5</v>
      </c>
    </row>
    <row r="35" spans="1:40" ht="15" customHeight="1">
      <c r="A35" s="18" t="s">
        <v>128</v>
      </c>
      <c r="B35" s="47"/>
      <c r="C35" s="27" t="s">
        <v>122</v>
      </c>
      <c r="D35" s="28">
        <v>1</v>
      </c>
      <c r="E35" s="23">
        <v>5</v>
      </c>
      <c r="F35" s="28" t="s">
        <v>117</v>
      </c>
      <c r="G35" s="62">
        <v>24</v>
      </c>
      <c r="H35" s="36">
        <v>7.1</v>
      </c>
      <c r="I35" s="36" t="s">
        <v>118</v>
      </c>
      <c r="J35" s="67">
        <v>9.4</v>
      </c>
      <c r="K35" s="23">
        <v>5</v>
      </c>
      <c r="L35" s="28" t="s">
        <v>117</v>
      </c>
      <c r="M35" s="62">
        <v>24</v>
      </c>
      <c r="N35" s="36">
        <v>6.7</v>
      </c>
      <c r="O35" s="24" t="s">
        <v>118</v>
      </c>
      <c r="P35" s="62">
        <v>14</v>
      </c>
      <c r="Q35" s="23">
        <v>4</v>
      </c>
      <c r="R35" s="28" t="s">
        <v>117</v>
      </c>
      <c r="S35" s="62">
        <v>24</v>
      </c>
      <c r="T35" s="101">
        <v>1.3</v>
      </c>
      <c r="U35" s="28" t="s">
        <v>118</v>
      </c>
      <c r="V35" s="62">
        <v>11</v>
      </c>
      <c r="W35" s="23">
        <v>0</v>
      </c>
      <c r="X35" s="28" t="s">
        <v>117</v>
      </c>
      <c r="Y35" s="62">
        <v>24</v>
      </c>
      <c r="Z35" s="93">
        <v>7</v>
      </c>
      <c r="AA35" s="102" t="s">
        <v>118</v>
      </c>
      <c r="AB35" s="62">
        <v>50</v>
      </c>
      <c r="AC35" s="23">
        <v>0</v>
      </c>
      <c r="AD35" s="28" t="s">
        <v>117</v>
      </c>
      <c r="AE35" s="62">
        <v>24</v>
      </c>
      <c r="AF35" s="36">
        <v>4.9</v>
      </c>
      <c r="AG35" s="24" t="s">
        <v>119</v>
      </c>
      <c r="AH35" s="69">
        <v>10</v>
      </c>
      <c r="AI35" s="266">
        <v>2</v>
      </c>
      <c r="AJ35" s="24" t="s">
        <v>118</v>
      </c>
      <c r="AK35" s="36">
        <v>9.2</v>
      </c>
      <c r="AL35" s="24" t="s">
        <v>119</v>
      </c>
      <c r="AM35" s="69">
        <v>10</v>
      </c>
      <c r="AN35" s="267">
        <v>4</v>
      </c>
    </row>
    <row r="36" spans="1:40" ht="15" customHeight="1">
      <c r="A36" s="437" t="s">
        <v>548</v>
      </c>
      <c r="B36" s="47"/>
      <c r="C36" s="27" t="s">
        <v>120</v>
      </c>
      <c r="D36" s="28">
        <v>1</v>
      </c>
      <c r="E36" s="23">
        <v>0</v>
      </c>
      <c r="F36" s="28" t="s">
        <v>117</v>
      </c>
      <c r="G36" s="62">
        <v>12</v>
      </c>
      <c r="H36" s="36">
        <v>6.9</v>
      </c>
      <c r="I36" s="36" t="s">
        <v>118</v>
      </c>
      <c r="J36" s="67">
        <v>7.6</v>
      </c>
      <c r="K36" s="23">
        <v>0</v>
      </c>
      <c r="L36" s="28" t="s">
        <v>117</v>
      </c>
      <c r="M36" s="62">
        <v>12</v>
      </c>
      <c r="N36" s="36">
        <v>8.5</v>
      </c>
      <c r="O36" s="24" t="s">
        <v>118</v>
      </c>
      <c r="P36" s="62">
        <v>12</v>
      </c>
      <c r="Q36" s="23">
        <v>0</v>
      </c>
      <c r="R36" s="28" t="s">
        <v>117</v>
      </c>
      <c r="S36" s="62">
        <v>12</v>
      </c>
      <c r="T36" s="101">
        <v>0.5</v>
      </c>
      <c r="U36" s="28" t="s">
        <v>118</v>
      </c>
      <c r="V36" s="62">
        <v>1.3</v>
      </c>
      <c r="W36" s="23">
        <v>1</v>
      </c>
      <c r="X36" s="28" t="s">
        <v>117</v>
      </c>
      <c r="Y36" s="62">
        <v>12</v>
      </c>
      <c r="Z36" s="93">
        <v>1</v>
      </c>
      <c r="AA36" s="102" t="s">
        <v>118</v>
      </c>
      <c r="AB36" s="62">
        <v>180</v>
      </c>
      <c r="AC36" s="24">
        <v>10</v>
      </c>
      <c r="AD36" s="28" t="s">
        <v>117</v>
      </c>
      <c r="AE36" s="62">
        <v>12</v>
      </c>
      <c r="AF36" s="36">
        <v>2.3</v>
      </c>
      <c r="AG36" s="24" t="s">
        <v>119</v>
      </c>
      <c r="AH36" s="69">
        <v>10</v>
      </c>
      <c r="AI36" s="266">
        <v>2</v>
      </c>
      <c r="AJ36" s="24" t="s">
        <v>118</v>
      </c>
      <c r="AK36" s="36">
        <v>3.3</v>
      </c>
      <c r="AL36" s="24" t="s">
        <v>119</v>
      </c>
      <c r="AM36" s="69">
        <v>10</v>
      </c>
      <c r="AN36" s="267">
        <v>4</v>
      </c>
    </row>
    <row r="37" spans="1:40" ht="15" customHeight="1">
      <c r="A37" s="437"/>
      <c r="B37" s="47"/>
      <c r="C37" s="27" t="s">
        <v>121</v>
      </c>
      <c r="D37" s="28">
        <v>1</v>
      </c>
      <c r="E37" s="23">
        <v>0</v>
      </c>
      <c r="F37" s="28" t="s">
        <v>117</v>
      </c>
      <c r="G37" s="62">
        <v>12</v>
      </c>
      <c r="H37" s="36">
        <v>6.9</v>
      </c>
      <c r="I37" s="36" t="s">
        <v>118</v>
      </c>
      <c r="J37" s="67">
        <v>7.1</v>
      </c>
      <c r="K37" s="23">
        <v>0</v>
      </c>
      <c r="L37" s="28" t="s">
        <v>117</v>
      </c>
      <c r="M37" s="62">
        <v>12</v>
      </c>
      <c r="N37" s="36">
        <v>5.8</v>
      </c>
      <c r="O37" s="24" t="s">
        <v>118</v>
      </c>
      <c r="P37" s="62">
        <v>12</v>
      </c>
      <c r="Q37" s="24">
        <v>6</v>
      </c>
      <c r="R37" s="28" t="s">
        <v>117</v>
      </c>
      <c r="S37" s="62">
        <v>12</v>
      </c>
      <c r="T37" s="101">
        <v>1.3</v>
      </c>
      <c r="U37" s="28" t="s">
        <v>118</v>
      </c>
      <c r="V37" s="71">
        <v>7.8</v>
      </c>
      <c r="W37" s="23">
        <v>3</v>
      </c>
      <c r="X37" s="28" t="s">
        <v>117</v>
      </c>
      <c r="Y37" s="62">
        <v>12</v>
      </c>
      <c r="Z37" s="93">
        <v>7</v>
      </c>
      <c r="AA37" s="102" t="s">
        <v>118</v>
      </c>
      <c r="AB37" s="62">
        <v>43</v>
      </c>
      <c r="AC37" s="24">
        <v>10</v>
      </c>
      <c r="AD37" s="28" t="s">
        <v>117</v>
      </c>
      <c r="AE37" s="62">
        <v>12</v>
      </c>
      <c r="AF37" s="36">
        <v>3.3</v>
      </c>
      <c r="AG37" s="24" t="s">
        <v>119</v>
      </c>
      <c r="AH37" s="69">
        <v>10</v>
      </c>
      <c r="AI37" s="266">
        <v>3</v>
      </c>
      <c r="AJ37" s="24" t="s">
        <v>118</v>
      </c>
      <c r="AK37" s="36">
        <v>7.9</v>
      </c>
      <c r="AL37" s="24" t="s">
        <v>119</v>
      </c>
      <c r="AM37" s="69">
        <v>10</v>
      </c>
      <c r="AN37" s="267">
        <v>5</v>
      </c>
    </row>
    <row r="38" spans="1:40" ht="15" customHeight="1">
      <c r="A38" s="18" t="s">
        <v>549</v>
      </c>
      <c r="B38" s="47"/>
      <c r="C38" s="27" t="s">
        <v>120</v>
      </c>
      <c r="D38" s="28">
        <v>1</v>
      </c>
      <c r="E38" s="24">
        <v>0</v>
      </c>
      <c r="F38" s="28" t="s">
        <v>117</v>
      </c>
      <c r="G38" s="62">
        <v>12</v>
      </c>
      <c r="H38" s="36">
        <v>6.7</v>
      </c>
      <c r="I38" s="36" t="s">
        <v>118</v>
      </c>
      <c r="J38" s="67">
        <v>8.4</v>
      </c>
      <c r="K38" s="23">
        <v>0</v>
      </c>
      <c r="L38" s="28" t="s">
        <v>117</v>
      </c>
      <c r="M38" s="62">
        <v>12</v>
      </c>
      <c r="N38" s="36">
        <v>6.9</v>
      </c>
      <c r="O38" s="24" t="s">
        <v>118</v>
      </c>
      <c r="P38" s="62">
        <v>13</v>
      </c>
      <c r="Q38" s="24">
        <v>3</v>
      </c>
      <c r="R38" s="28" t="s">
        <v>117</v>
      </c>
      <c r="S38" s="62">
        <v>12</v>
      </c>
      <c r="T38" s="101">
        <v>0.6</v>
      </c>
      <c r="U38" s="28" t="s">
        <v>118</v>
      </c>
      <c r="V38" s="62">
        <v>5.6</v>
      </c>
      <c r="W38" s="24">
        <v>2</v>
      </c>
      <c r="X38" s="28" t="s">
        <v>117</v>
      </c>
      <c r="Y38" s="62">
        <v>12</v>
      </c>
      <c r="Z38" s="93">
        <v>3</v>
      </c>
      <c r="AA38" s="102" t="s">
        <v>118</v>
      </c>
      <c r="AB38" s="62">
        <v>70</v>
      </c>
      <c r="AC38" s="24">
        <v>9</v>
      </c>
      <c r="AD38" s="28" t="s">
        <v>117</v>
      </c>
      <c r="AE38" s="62">
        <v>12</v>
      </c>
      <c r="AF38" s="36">
        <v>2.3</v>
      </c>
      <c r="AG38" s="24" t="s">
        <v>119</v>
      </c>
      <c r="AH38" s="69">
        <v>10</v>
      </c>
      <c r="AI38" s="266">
        <v>2</v>
      </c>
      <c r="AJ38" s="24" t="s">
        <v>118</v>
      </c>
      <c r="AK38" s="36">
        <v>7.9</v>
      </c>
      <c r="AL38" s="24" t="s">
        <v>119</v>
      </c>
      <c r="AM38" s="69">
        <v>10</v>
      </c>
      <c r="AN38" s="267">
        <v>5</v>
      </c>
    </row>
    <row r="39" spans="1:40" ht="15" customHeight="1">
      <c r="A39" s="437" t="s">
        <v>550</v>
      </c>
      <c r="B39" s="47"/>
      <c r="C39" s="27" t="s">
        <v>120</v>
      </c>
      <c r="D39" s="28">
        <v>1</v>
      </c>
      <c r="E39" s="23">
        <v>0</v>
      </c>
      <c r="F39" s="28" t="s">
        <v>117</v>
      </c>
      <c r="G39" s="62">
        <v>12</v>
      </c>
      <c r="H39" s="36">
        <v>6.8</v>
      </c>
      <c r="I39" s="36" t="s">
        <v>118</v>
      </c>
      <c r="J39" s="67">
        <v>7.5</v>
      </c>
      <c r="K39" s="23">
        <v>0</v>
      </c>
      <c r="L39" s="28" t="s">
        <v>117</v>
      </c>
      <c r="M39" s="62">
        <v>12</v>
      </c>
      <c r="N39" s="36">
        <v>7.4</v>
      </c>
      <c r="O39" s="24" t="s">
        <v>118</v>
      </c>
      <c r="P39" s="62">
        <v>13</v>
      </c>
      <c r="Q39" s="23">
        <v>1</v>
      </c>
      <c r="R39" s="28" t="s">
        <v>117</v>
      </c>
      <c r="S39" s="62">
        <v>12</v>
      </c>
      <c r="T39" s="169">
        <v>0.5</v>
      </c>
      <c r="U39" s="28" t="s">
        <v>118</v>
      </c>
      <c r="V39" s="62">
        <v>2.5</v>
      </c>
      <c r="W39" s="24">
        <v>2</v>
      </c>
      <c r="X39" s="28" t="s">
        <v>117</v>
      </c>
      <c r="Y39" s="62">
        <v>12</v>
      </c>
      <c r="Z39" s="93">
        <v>4</v>
      </c>
      <c r="AA39" s="102" t="s">
        <v>118</v>
      </c>
      <c r="AB39" s="62">
        <v>48</v>
      </c>
      <c r="AC39" s="24">
        <v>11</v>
      </c>
      <c r="AD39" s="28" t="s">
        <v>117</v>
      </c>
      <c r="AE39" s="62">
        <v>12</v>
      </c>
      <c r="AF39" s="36">
        <v>4.9</v>
      </c>
      <c r="AG39" s="24" t="s">
        <v>119</v>
      </c>
      <c r="AH39" s="69">
        <v>10</v>
      </c>
      <c r="AI39" s="266">
        <v>2</v>
      </c>
      <c r="AJ39" s="24" t="s">
        <v>118</v>
      </c>
      <c r="AK39" s="36">
        <v>2.3</v>
      </c>
      <c r="AL39" s="24" t="s">
        <v>119</v>
      </c>
      <c r="AM39" s="69">
        <v>10</v>
      </c>
      <c r="AN39" s="267">
        <v>5</v>
      </c>
    </row>
    <row r="40" spans="1:40" ht="15" customHeight="1">
      <c r="A40" s="437"/>
      <c r="B40" s="47"/>
      <c r="C40" s="27" t="s">
        <v>121</v>
      </c>
      <c r="D40" s="28">
        <v>1</v>
      </c>
      <c r="E40" s="24">
        <v>0</v>
      </c>
      <c r="F40" s="28" t="s">
        <v>117</v>
      </c>
      <c r="G40" s="62">
        <v>12</v>
      </c>
      <c r="H40" s="36">
        <v>6.7</v>
      </c>
      <c r="I40" s="36" t="s">
        <v>118</v>
      </c>
      <c r="J40" s="67">
        <v>8.2</v>
      </c>
      <c r="K40" s="23">
        <v>0</v>
      </c>
      <c r="L40" s="28" t="s">
        <v>117</v>
      </c>
      <c r="M40" s="62">
        <v>12</v>
      </c>
      <c r="N40" s="36">
        <v>7.1</v>
      </c>
      <c r="O40" s="24" t="s">
        <v>118</v>
      </c>
      <c r="P40" s="62">
        <v>13</v>
      </c>
      <c r="Q40" s="24">
        <v>2</v>
      </c>
      <c r="R40" s="28" t="s">
        <v>117</v>
      </c>
      <c r="S40" s="62">
        <v>12</v>
      </c>
      <c r="T40" s="101">
        <v>0.7</v>
      </c>
      <c r="U40" s="28" t="s">
        <v>118</v>
      </c>
      <c r="V40" s="70">
        <v>6.2</v>
      </c>
      <c r="W40" s="24">
        <v>0</v>
      </c>
      <c r="X40" s="28" t="s">
        <v>117</v>
      </c>
      <c r="Y40" s="62">
        <v>12</v>
      </c>
      <c r="Z40" s="93">
        <v>7</v>
      </c>
      <c r="AA40" s="102" t="s">
        <v>118</v>
      </c>
      <c r="AB40" s="62">
        <v>25</v>
      </c>
      <c r="AC40" s="24">
        <v>7</v>
      </c>
      <c r="AD40" s="28" t="s">
        <v>117</v>
      </c>
      <c r="AE40" s="62">
        <v>12</v>
      </c>
      <c r="AF40" s="36">
        <v>4.9</v>
      </c>
      <c r="AG40" s="24" t="s">
        <v>119</v>
      </c>
      <c r="AH40" s="69">
        <v>10</v>
      </c>
      <c r="AI40" s="266">
        <v>2</v>
      </c>
      <c r="AJ40" s="24" t="s">
        <v>118</v>
      </c>
      <c r="AK40" s="36">
        <v>7</v>
      </c>
      <c r="AL40" s="24" t="s">
        <v>119</v>
      </c>
      <c r="AM40" s="69">
        <v>10</v>
      </c>
      <c r="AN40" s="267">
        <v>5</v>
      </c>
    </row>
    <row r="41" spans="1:40" ht="15" customHeight="1">
      <c r="A41" s="437" t="s">
        <v>551</v>
      </c>
      <c r="B41" s="47"/>
      <c r="C41" s="27" t="s">
        <v>120</v>
      </c>
      <c r="D41" s="28">
        <v>1</v>
      </c>
      <c r="E41" s="23">
        <v>0</v>
      </c>
      <c r="F41" s="28" t="s">
        <v>117</v>
      </c>
      <c r="G41" s="62">
        <v>24</v>
      </c>
      <c r="H41" s="36">
        <v>7</v>
      </c>
      <c r="I41" s="36" t="s">
        <v>118</v>
      </c>
      <c r="J41" s="67">
        <v>8</v>
      </c>
      <c r="K41" s="23">
        <v>0</v>
      </c>
      <c r="L41" s="28" t="s">
        <v>117</v>
      </c>
      <c r="M41" s="62">
        <v>24</v>
      </c>
      <c r="N41" s="36">
        <v>8.3</v>
      </c>
      <c r="O41" s="24" t="s">
        <v>118</v>
      </c>
      <c r="P41" s="62">
        <v>13</v>
      </c>
      <c r="Q41" s="23">
        <v>0</v>
      </c>
      <c r="R41" s="28" t="s">
        <v>117</v>
      </c>
      <c r="S41" s="62">
        <v>24</v>
      </c>
      <c r="T41" s="169">
        <v>0.5</v>
      </c>
      <c r="U41" s="28" t="s">
        <v>118</v>
      </c>
      <c r="V41" s="67">
        <v>1.9</v>
      </c>
      <c r="W41" s="24">
        <v>1</v>
      </c>
      <c r="X41" s="28" t="s">
        <v>117</v>
      </c>
      <c r="Y41" s="62">
        <v>24</v>
      </c>
      <c r="Z41" s="93">
        <v>2</v>
      </c>
      <c r="AA41" s="102" t="s">
        <v>118</v>
      </c>
      <c r="AB41" s="62">
        <v>29</v>
      </c>
      <c r="AC41" s="24">
        <v>17</v>
      </c>
      <c r="AD41" s="28" t="s">
        <v>117</v>
      </c>
      <c r="AE41" s="62">
        <v>24</v>
      </c>
      <c r="AF41" s="36">
        <v>3.3</v>
      </c>
      <c r="AG41" s="24" t="s">
        <v>119</v>
      </c>
      <c r="AH41" s="69">
        <v>10</v>
      </c>
      <c r="AI41" s="266">
        <v>2</v>
      </c>
      <c r="AJ41" s="24" t="s">
        <v>118</v>
      </c>
      <c r="AK41" s="36">
        <v>9.2</v>
      </c>
      <c r="AL41" s="24" t="s">
        <v>119</v>
      </c>
      <c r="AM41" s="69">
        <v>10</v>
      </c>
      <c r="AN41" s="267">
        <v>4</v>
      </c>
    </row>
    <row r="42" spans="1:40" ht="15" customHeight="1">
      <c r="A42" s="437"/>
      <c r="B42" s="47"/>
      <c r="C42" s="27" t="s">
        <v>121</v>
      </c>
      <c r="D42" s="28">
        <v>1</v>
      </c>
      <c r="E42" s="23">
        <v>0</v>
      </c>
      <c r="F42" s="28" t="s">
        <v>117</v>
      </c>
      <c r="G42" s="62">
        <v>24</v>
      </c>
      <c r="H42" s="36">
        <v>7.1</v>
      </c>
      <c r="I42" s="36" t="s">
        <v>118</v>
      </c>
      <c r="J42" s="67">
        <v>8.2</v>
      </c>
      <c r="K42" s="23">
        <v>0</v>
      </c>
      <c r="L42" s="28" t="s">
        <v>117</v>
      </c>
      <c r="M42" s="62">
        <v>24</v>
      </c>
      <c r="N42" s="36">
        <v>7.1</v>
      </c>
      <c r="O42" s="24" t="s">
        <v>118</v>
      </c>
      <c r="P42" s="62">
        <v>13</v>
      </c>
      <c r="Q42" s="23">
        <v>0</v>
      </c>
      <c r="R42" s="28" t="s">
        <v>117</v>
      </c>
      <c r="S42" s="62">
        <v>24</v>
      </c>
      <c r="T42" s="101">
        <v>0.5</v>
      </c>
      <c r="U42" s="28" t="s">
        <v>118</v>
      </c>
      <c r="V42" s="272">
        <v>2</v>
      </c>
      <c r="W42" s="24">
        <v>1</v>
      </c>
      <c r="X42" s="28" t="s">
        <v>117</v>
      </c>
      <c r="Y42" s="62">
        <v>24</v>
      </c>
      <c r="Z42" s="113">
        <v>2</v>
      </c>
      <c r="AA42" s="102" t="s">
        <v>118</v>
      </c>
      <c r="AB42" s="62">
        <v>43</v>
      </c>
      <c r="AC42" s="24">
        <v>9</v>
      </c>
      <c r="AD42" s="28" t="s">
        <v>117</v>
      </c>
      <c r="AE42" s="62">
        <v>24</v>
      </c>
      <c r="AF42" s="36">
        <v>7.9</v>
      </c>
      <c r="AG42" s="24" t="s">
        <v>119</v>
      </c>
      <c r="AH42" s="69">
        <v>10</v>
      </c>
      <c r="AI42" s="266">
        <v>2</v>
      </c>
      <c r="AJ42" s="24" t="s">
        <v>118</v>
      </c>
      <c r="AK42" s="34">
        <v>9.2</v>
      </c>
      <c r="AL42" s="24" t="s">
        <v>119</v>
      </c>
      <c r="AM42" s="69">
        <v>10</v>
      </c>
      <c r="AN42" s="267">
        <v>4</v>
      </c>
    </row>
    <row r="43" spans="1:40" ht="15" customHeight="1">
      <c r="A43" s="18" t="s">
        <v>552</v>
      </c>
      <c r="B43" s="47"/>
      <c r="C43" s="27" t="s">
        <v>122</v>
      </c>
      <c r="D43" s="28">
        <v>1</v>
      </c>
      <c r="E43" s="24">
        <v>2</v>
      </c>
      <c r="F43" s="28" t="s">
        <v>117</v>
      </c>
      <c r="G43" s="62">
        <v>36</v>
      </c>
      <c r="H43" s="36">
        <v>6.9</v>
      </c>
      <c r="I43" s="36" t="s">
        <v>118</v>
      </c>
      <c r="J43" s="67">
        <v>9.4</v>
      </c>
      <c r="K43" s="23">
        <v>2</v>
      </c>
      <c r="L43" s="28" t="s">
        <v>117</v>
      </c>
      <c r="M43" s="62">
        <v>36</v>
      </c>
      <c r="N43" s="36">
        <v>5.9</v>
      </c>
      <c r="O43" s="24" t="s">
        <v>118</v>
      </c>
      <c r="P43" s="62">
        <v>15</v>
      </c>
      <c r="Q43" s="23">
        <v>2</v>
      </c>
      <c r="R43" s="28" t="s">
        <v>117</v>
      </c>
      <c r="S43" s="62">
        <v>36</v>
      </c>
      <c r="T43" s="101">
        <v>1</v>
      </c>
      <c r="U43" s="28" t="s">
        <v>118</v>
      </c>
      <c r="V43" s="62">
        <v>5.9</v>
      </c>
      <c r="W43" s="23">
        <v>1</v>
      </c>
      <c r="X43" s="28" t="s">
        <v>117</v>
      </c>
      <c r="Y43" s="62">
        <v>36</v>
      </c>
      <c r="Z43" s="93">
        <v>7</v>
      </c>
      <c r="AA43" s="102" t="s">
        <v>118</v>
      </c>
      <c r="AB43" s="62">
        <v>140</v>
      </c>
      <c r="AC43" s="23">
        <v>0</v>
      </c>
      <c r="AD43" s="28" t="s">
        <v>117</v>
      </c>
      <c r="AE43" s="62">
        <v>36</v>
      </c>
      <c r="AF43" s="36">
        <v>1.3</v>
      </c>
      <c r="AG43" s="24" t="s">
        <v>119</v>
      </c>
      <c r="AH43" s="69">
        <v>10</v>
      </c>
      <c r="AI43" s="266">
        <v>3</v>
      </c>
      <c r="AJ43" s="24" t="s">
        <v>118</v>
      </c>
      <c r="AK43" s="36">
        <v>1.1</v>
      </c>
      <c r="AL43" s="24" t="s">
        <v>119</v>
      </c>
      <c r="AM43" s="69">
        <v>10</v>
      </c>
      <c r="AN43" s="267">
        <v>5</v>
      </c>
    </row>
    <row r="44" spans="1:40" ht="15" customHeight="1">
      <c r="A44" s="18" t="s">
        <v>553</v>
      </c>
      <c r="B44" s="47"/>
      <c r="C44" s="27" t="s">
        <v>121</v>
      </c>
      <c r="D44" s="28">
        <v>1</v>
      </c>
      <c r="E44" s="23">
        <v>0</v>
      </c>
      <c r="F44" s="28" t="s">
        <v>117</v>
      </c>
      <c r="G44" s="62">
        <v>12</v>
      </c>
      <c r="H44" s="36">
        <v>7.2</v>
      </c>
      <c r="I44" s="36" t="s">
        <v>118</v>
      </c>
      <c r="J44" s="67">
        <v>7.5</v>
      </c>
      <c r="K44" s="23">
        <v>0</v>
      </c>
      <c r="L44" s="28" t="s">
        <v>117</v>
      </c>
      <c r="M44" s="62">
        <v>12</v>
      </c>
      <c r="N44" s="36">
        <v>6.7</v>
      </c>
      <c r="O44" s="24" t="s">
        <v>118</v>
      </c>
      <c r="P44" s="62">
        <v>13</v>
      </c>
      <c r="Q44" s="24">
        <v>4</v>
      </c>
      <c r="R44" s="28" t="s">
        <v>117</v>
      </c>
      <c r="S44" s="62">
        <v>12</v>
      </c>
      <c r="T44" s="101">
        <v>1.4</v>
      </c>
      <c r="U44" s="28" t="s">
        <v>118</v>
      </c>
      <c r="V44" s="71">
        <v>9.2</v>
      </c>
      <c r="W44" s="24">
        <v>2</v>
      </c>
      <c r="X44" s="28" t="s">
        <v>117</v>
      </c>
      <c r="Y44" s="62">
        <v>12</v>
      </c>
      <c r="Z44" s="93">
        <v>3</v>
      </c>
      <c r="AA44" s="102" t="s">
        <v>118</v>
      </c>
      <c r="AB44" s="62">
        <v>120</v>
      </c>
      <c r="AC44" s="24">
        <v>10</v>
      </c>
      <c r="AD44" s="28" t="s">
        <v>117</v>
      </c>
      <c r="AE44" s="62">
        <v>12</v>
      </c>
      <c r="AF44" s="34">
        <v>1.7</v>
      </c>
      <c r="AG44" s="24" t="s">
        <v>119</v>
      </c>
      <c r="AH44" s="69">
        <v>10</v>
      </c>
      <c r="AI44" s="266">
        <v>3</v>
      </c>
      <c r="AJ44" s="24" t="s">
        <v>118</v>
      </c>
      <c r="AK44" s="36">
        <v>1.7</v>
      </c>
      <c r="AL44" s="24" t="s">
        <v>119</v>
      </c>
      <c r="AM44" s="69">
        <v>10</v>
      </c>
      <c r="AN44" s="267">
        <v>5</v>
      </c>
    </row>
    <row r="45" spans="1:40" ht="15" customHeight="1">
      <c r="A45" s="18" t="s">
        <v>554</v>
      </c>
      <c r="B45" s="47"/>
      <c r="C45" s="27" t="s">
        <v>121</v>
      </c>
      <c r="D45" s="28">
        <v>1</v>
      </c>
      <c r="E45" s="23">
        <v>1</v>
      </c>
      <c r="F45" s="28" t="s">
        <v>117</v>
      </c>
      <c r="G45" s="62">
        <v>12</v>
      </c>
      <c r="H45" s="36">
        <v>6.9</v>
      </c>
      <c r="I45" s="36" t="s">
        <v>118</v>
      </c>
      <c r="J45" s="67">
        <v>9</v>
      </c>
      <c r="K45" s="23">
        <v>1</v>
      </c>
      <c r="L45" s="28" t="s">
        <v>117</v>
      </c>
      <c r="M45" s="62">
        <v>12</v>
      </c>
      <c r="N45" s="36">
        <v>6</v>
      </c>
      <c r="O45" s="24" t="s">
        <v>118</v>
      </c>
      <c r="P45" s="62">
        <v>13</v>
      </c>
      <c r="Q45" s="24">
        <v>1</v>
      </c>
      <c r="R45" s="28" t="s">
        <v>117</v>
      </c>
      <c r="S45" s="62">
        <v>12</v>
      </c>
      <c r="T45" s="169">
        <v>0.5</v>
      </c>
      <c r="U45" s="28" t="s">
        <v>118</v>
      </c>
      <c r="V45" s="67">
        <v>4.2</v>
      </c>
      <c r="W45" s="23">
        <v>4</v>
      </c>
      <c r="X45" s="28" t="s">
        <v>117</v>
      </c>
      <c r="Y45" s="62">
        <v>12</v>
      </c>
      <c r="Z45" s="93">
        <v>5</v>
      </c>
      <c r="AA45" s="102" t="s">
        <v>118</v>
      </c>
      <c r="AB45" s="62">
        <v>38</v>
      </c>
      <c r="AC45" s="24">
        <v>10</v>
      </c>
      <c r="AD45" s="28" t="s">
        <v>117</v>
      </c>
      <c r="AE45" s="62">
        <v>12</v>
      </c>
      <c r="AF45" s="36">
        <v>2.3</v>
      </c>
      <c r="AG45" s="24" t="s">
        <v>119</v>
      </c>
      <c r="AH45" s="69">
        <v>10</v>
      </c>
      <c r="AI45" s="266">
        <v>3</v>
      </c>
      <c r="AJ45" s="24" t="s">
        <v>118</v>
      </c>
      <c r="AK45" s="36">
        <v>2.2</v>
      </c>
      <c r="AL45" s="24" t="s">
        <v>119</v>
      </c>
      <c r="AM45" s="69">
        <v>10</v>
      </c>
      <c r="AN45" s="267">
        <v>6</v>
      </c>
    </row>
    <row r="46" spans="1:40" ht="15" customHeight="1">
      <c r="A46" s="437" t="s">
        <v>555</v>
      </c>
      <c r="B46" s="47"/>
      <c r="C46" s="27" t="s">
        <v>120</v>
      </c>
      <c r="D46" s="28">
        <v>1</v>
      </c>
      <c r="E46" s="23">
        <v>0</v>
      </c>
      <c r="F46" s="28" t="s">
        <v>117</v>
      </c>
      <c r="G46" s="62">
        <v>12</v>
      </c>
      <c r="H46" s="36">
        <v>7.1</v>
      </c>
      <c r="I46" s="36" t="s">
        <v>118</v>
      </c>
      <c r="J46" s="67">
        <v>7.8</v>
      </c>
      <c r="K46" s="23">
        <v>0</v>
      </c>
      <c r="L46" s="28" t="s">
        <v>117</v>
      </c>
      <c r="M46" s="62">
        <v>12</v>
      </c>
      <c r="N46" s="36">
        <v>8</v>
      </c>
      <c r="O46" s="24" t="s">
        <v>118</v>
      </c>
      <c r="P46" s="62">
        <v>13</v>
      </c>
      <c r="Q46" s="23">
        <v>1</v>
      </c>
      <c r="R46" s="28" t="s">
        <v>117</v>
      </c>
      <c r="S46" s="62">
        <v>12</v>
      </c>
      <c r="T46" s="169">
        <v>0.5</v>
      </c>
      <c r="U46" s="28" t="s">
        <v>118</v>
      </c>
      <c r="V46" s="62">
        <v>2.4</v>
      </c>
      <c r="W46" s="23">
        <v>3</v>
      </c>
      <c r="X46" s="28" t="s">
        <v>117</v>
      </c>
      <c r="Y46" s="62">
        <v>12</v>
      </c>
      <c r="Z46" s="93">
        <v>3</v>
      </c>
      <c r="AA46" s="102" t="s">
        <v>118</v>
      </c>
      <c r="AB46" s="62">
        <v>160</v>
      </c>
      <c r="AC46" s="24">
        <v>10</v>
      </c>
      <c r="AD46" s="28" t="s">
        <v>117</v>
      </c>
      <c r="AE46" s="62">
        <v>12</v>
      </c>
      <c r="AF46" s="36">
        <v>2.3</v>
      </c>
      <c r="AG46" s="24" t="s">
        <v>119</v>
      </c>
      <c r="AH46" s="69">
        <v>10</v>
      </c>
      <c r="AI46" s="266">
        <v>3</v>
      </c>
      <c r="AJ46" s="24" t="s">
        <v>118</v>
      </c>
      <c r="AK46" s="36">
        <v>2.2</v>
      </c>
      <c r="AL46" s="24" t="s">
        <v>119</v>
      </c>
      <c r="AM46" s="69">
        <v>10</v>
      </c>
      <c r="AN46" s="267">
        <v>5</v>
      </c>
    </row>
    <row r="47" spans="1:40" ht="15" customHeight="1">
      <c r="A47" s="437"/>
      <c r="B47" s="47"/>
      <c r="C47" s="27" t="s">
        <v>121</v>
      </c>
      <c r="D47" s="28">
        <v>1</v>
      </c>
      <c r="E47" s="23">
        <v>0</v>
      </c>
      <c r="F47" s="28" t="s">
        <v>117</v>
      </c>
      <c r="G47" s="62">
        <v>36</v>
      </c>
      <c r="H47" s="36">
        <v>6.8</v>
      </c>
      <c r="I47" s="36" t="s">
        <v>118</v>
      </c>
      <c r="J47" s="67">
        <v>7.8</v>
      </c>
      <c r="K47" s="23">
        <v>0</v>
      </c>
      <c r="L47" s="28" t="s">
        <v>117</v>
      </c>
      <c r="M47" s="62">
        <v>36</v>
      </c>
      <c r="N47" s="36">
        <v>5.9</v>
      </c>
      <c r="O47" s="24" t="s">
        <v>118</v>
      </c>
      <c r="P47" s="62">
        <v>13</v>
      </c>
      <c r="Q47" s="23">
        <v>0</v>
      </c>
      <c r="R47" s="28" t="s">
        <v>117</v>
      </c>
      <c r="S47" s="62">
        <v>36</v>
      </c>
      <c r="T47" s="169">
        <v>0.5</v>
      </c>
      <c r="U47" s="28" t="s">
        <v>118</v>
      </c>
      <c r="V47" s="272">
        <v>2</v>
      </c>
      <c r="W47" s="23">
        <v>5</v>
      </c>
      <c r="X47" s="28" t="s">
        <v>117</v>
      </c>
      <c r="Y47" s="62">
        <v>36</v>
      </c>
      <c r="Z47" s="93">
        <v>5</v>
      </c>
      <c r="AA47" s="102" t="s">
        <v>118</v>
      </c>
      <c r="AB47" s="62">
        <v>41</v>
      </c>
      <c r="AC47" s="24">
        <v>25</v>
      </c>
      <c r="AD47" s="28" t="s">
        <v>117</v>
      </c>
      <c r="AE47" s="62">
        <v>36</v>
      </c>
      <c r="AF47" s="36">
        <v>1.3</v>
      </c>
      <c r="AG47" s="24" t="s">
        <v>119</v>
      </c>
      <c r="AH47" s="69">
        <v>10</v>
      </c>
      <c r="AI47" s="266">
        <v>3</v>
      </c>
      <c r="AJ47" s="24" t="s">
        <v>118</v>
      </c>
      <c r="AK47" s="36">
        <v>3.5</v>
      </c>
      <c r="AL47" s="24" t="s">
        <v>119</v>
      </c>
      <c r="AM47" s="69">
        <v>10</v>
      </c>
      <c r="AN47" s="267">
        <v>5</v>
      </c>
    </row>
    <row r="48" spans="1:40" ht="15" customHeight="1">
      <c r="A48" s="437" t="s">
        <v>556</v>
      </c>
      <c r="B48" s="47"/>
      <c r="C48" s="27" t="s">
        <v>120</v>
      </c>
      <c r="D48" s="28">
        <v>1</v>
      </c>
      <c r="E48" s="23">
        <v>0</v>
      </c>
      <c r="F48" s="28" t="s">
        <v>117</v>
      </c>
      <c r="G48" s="62">
        <v>12</v>
      </c>
      <c r="H48" s="36">
        <v>7.1</v>
      </c>
      <c r="I48" s="36" t="s">
        <v>118</v>
      </c>
      <c r="J48" s="67">
        <v>8.1</v>
      </c>
      <c r="K48" s="23">
        <v>0</v>
      </c>
      <c r="L48" s="28" t="s">
        <v>117</v>
      </c>
      <c r="M48" s="62">
        <v>12</v>
      </c>
      <c r="N48" s="36">
        <v>8.1</v>
      </c>
      <c r="O48" s="24" t="s">
        <v>118</v>
      </c>
      <c r="P48" s="62">
        <v>13</v>
      </c>
      <c r="Q48" s="23">
        <v>0</v>
      </c>
      <c r="R48" s="28" t="s">
        <v>117</v>
      </c>
      <c r="S48" s="62">
        <v>12</v>
      </c>
      <c r="T48" s="169">
        <v>0.5</v>
      </c>
      <c r="U48" s="28" t="s">
        <v>118</v>
      </c>
      <c r="V48" s="62">
        <v>1.5</v>
      </c>
      <c r="W48" s="23">
        <v>0</v>
      </c>
      <c r="X48" s="28" t="s">
        <v>117</v>
      </c>
      <c r="Y48" s="62">
        <v>12</v>
      </c>
      <c r="Z48" s="93">
        <v>1</v>
      </c>
      <c r="AA48" s="102" t="s">
        <v>118</v>
      </c>
      <c r="AB48" s="62">
        <v>9</v>
      </c>
      <c r="AC48" s="24">
        <v>10</v>
      </c>
      <c r="AD48" s="28" t="s">
        <v>117</v>
      </c>
      <c r="AE48" s="62">
        <v>12</v>
      </c>
      <c r="AF48" s="36">
        <v>7.8</v>
      </c>
      <c r="AG48" s="24" t="s">
        <v>119</v>
      </c>
      <c r="AH48" s="69">
        <v>10</v>
      </c>
      <c r="AI48" s="266">
        <v>2</v>
      </c>
      <c r="AJ48" s="24" t="s">
        <v>118</v>
      </c>
      <c r="AK48" s="36">
        <v>3.5</v>
      </c>
      <c r="AL48" s="24" t="s">
        <v>119</v>
      </c>
      <c r="AM48" s="69">
        <v>10</v>
      </c>
      <c r="AN48" s="267">
        <v>5</v>
      </c>
    </row>
    <row r="49" spans="1:40" ht="15" customHeight="1">
      <c r="A49" s="437"/>
      <c r="B49" s="47"/>
      <c r="C49" s="27" t="s">
        <v>121</v>
      </c>
      <c r="D49" s="28">
        <v>1</v>
      </c>
      <c r="E49" s="23">
        <v>0</v>
      </c>
      <c r="F49" s="28" t="s">
        <v>117</v>
      </c>
      <c r="G49" s="62">
        <v>12</v>
      </c>
      <c r="H49" s="36">
        <v>6.8</v>
      </c>
      <c r="I49" s="36" t="s">
        <v>118</v>
      </c>
      <c r="J49" s="67">
        <v>7.2</v>
      </c>
      <c r="K49" s="23">
        <v>0</v>
      </c>
      <c r="L49" s="28" t="s">
        <v>117</v>
      </c>
      <c r="M49" s="62">
        <v>12</v>
      </c>
      <c r="N49" s="36">
        <v>5.1</v>
      </c>
      <c r="O49" s="24" t="s">
        <v>118</v>
      </c>
      <c r="P49" s="62">
        <v>13</v>
      </c>
      <c r="Q49" s="23">
        <v>1</v>
      </c>
      <c r="R49" s="28" t="s">
        <v>117</v>
      </c>
      <c r="S49" s="62">
        <v>12</v>
      </c>
      <c r="T49" s="101">
        <v>0.5</v>
      </c>
      <c r="U49" s="28" t="s">
        <v>118</v>
      </c>
      <c r="V49" s="62">
        <v>3.4</v>
      </c>
      <c r="W49" s="23">
        <v>0</v>
      </c>
      <c r="X49" s="28" t="s">
        <v>117</v>
      </c>
      <c r="Y49" s="62">
        <v>12</v>
      </c>
      <c r="Z49" s="93">
        <v>5</v>
      </c>
      <c r="AA49" s="102" t="s">
        <v>118</v>
      </c>
      <c r="AB49" s="62">
        <v>23</v>
      </c>
      <c r="AC49" s="24">
        <v>9</v>
      </c>
      <c r="AD49" s="28" t="s">
        <v>117</v>
      </c>
      <c r="AE49" s="62">
        <v>12</v>
      </c>
      <c r="AF49" s="36">
        <v>6.8</v>
      </c>
      <c r="AG49" s="24" t="s">
        <v>119</v>
      </c>
      <c r="AH49" s="69">
        <v>10</v>
      </c>
      <c r="AI49" s="266">
        <v>2</v>
      </c>
      <c r="AJ49" s="24" t="s">
        <v>118</v>
      </c>
      <c r="AK49" s="36">
        <v>3.5</v>
      </c>
      <c r="AL49" s="24" t="s">
        <v>119</v>
      </c>
      <c r="AM49" s="69">
        <v>10</v>
      </c>
      <c r="AN49" s="267">
        <v>5</v>
      </c>
    </row>
    <row r="50" spans="1:40" ht="15" customHeight="1">
      <c r="A50" s="437" t="s">
        <v>557</v>
      </c>
      <c r="B50" s="47"/>
      <c r="C50" s="27" t="s">
        <v>121</v>
      </c>
      <c r="D50" s="28">
        <v>1</v>
      </c>
      <c r="E50" s="23">
        <v>0</v>
      </c>
      <c r="F50" s="28" t="s">
        <v>117</v>
      </c>
      <c r="G50" s="62">
        <v>24</v>
      </c>
      <c r="H50" s="36">
        <v>6.6</v>
      </c>
      <c r="I50" s="36" t="s">
        <v>118</v>
      </c>
      <c r="J50" s="67">
        <v>8.3</v>
      </c>
      <c r="K50" s="23">
        <v>0</v>
      </c>
      <c r="L50" s="28" t="s">
        <v>117</v>
      </c>
      <c r="M50" s="62">
        <v>24</v>
      </c>
      <c r="N50" s="36">
        <v>6.6</v>
      </c>
      <c r="O50" s="24" t="s">
        <v>118</v>
      </c>
      <c r="P50" s="64">
        <v>13</v>
      </c>
      <c r="Q50" s="24">
        <v>19</v>
      </c>
      <c r="R50" s="28" t="s">
        <v>117</v>
      </c>
      <c r="S50" s="62">
        <v>24</v>
      </c>
      <c r="T50" s="101">
        <v>0.7</v>
      </c>
      <c r="U50" s="28" t="s">
        <v>118</v>
      </c>
      <c r="V50" s="271">
        <v>10</v>
      </c>
      <c r="W50" s="23">
        <v>3</v>
      </c>
      <c r="X50" s="28" t="s">
        <v>117</v>
      </c>
      <c r="Y50" s="62">
        <v>24</v>
      </c>
      <c r="Z50" s="93">
        <v>4</v>
      </c>
      <c r="AA50" s="102" t="s">
        <v>118</v>
      </c>
      <c r="AB50" s="62">
        <v>39</v>
      </c>
      <c r="AC50" s="24">
        <v>21</v>
      </c>
      <c r="AD50" s="28" t="s">
        <v>117</v>
      </c>
      <c r="AE50" s="62">
        <v>24</v>
      </c>
      <c r="AF50" s="36">
        <v>1.7</v>
      </c>
      <c r="AG50" s="24" t="s">
        <v>119</v>
      </c>
      <c r="AH50" s="69">
        <v>10</v>
      </c>
      <c r="AI50" s="266">
        <v>3</v>
      </c>
      <c r="AJ50" s="24" t="s">
        <v>118</v>
      </c>
      <c r="AK50" s="36">
        <v>3.5</v>
      </c>
      <c r="AL50" s="24" t="s">
        <v>119</v>
      </c>
      <c r="AM50" s="69">
        <v>10</v>
      </c>
      <c r="AN50" s="267">
        <v>5</v>
      </c>
    </row>
    <row r="51" spans="1:40" ht="15" customHeight="1">
      <c r="A51" s="437"/>
      <c r="B51" s="47"/>
      <c r="C51" s="27" t="s">
        <v>122</v>
      </c>
      <c r="D51" s="28">
        <v>1</v>
      </c>
      <c r="E51" s="23">
        <v>0</v>
      </c>
      <c r="F51" s="28" t="s">
        <v>117</v>
      </c>
      <c r="G51" s="62">
        <v>24</v>
      </c>
      <c r="H51" s="36">
        <v>6.9</v>
      </c>
      <c r="I51" s="36" t="s">
        <v>118</v>
      </c>
      <c r="J51" s="67">
        <v>7.8</v>
      </c>
      <c r="K51" s="24">
        <v>0</v>
      </c>
      <c r="L51" s="28" t="s">
        <v>117</v>
      </c>
      <c r="M51" s="62">
        <v>24</v>
      </c>
      <c r="N51" s="36">
        <v>0.5</v>
      </c>
      <c r="O51" s="24" t="s">
        <v>118</v>
      </c>
      <c r="P51" s="62">
        <v>12</v>
      </c>
      <c r="Q51" s="24">
        <v>23</v>
      </c>
      <c r="R51" s="28" t="s">
        <v>117</v>
      </c>
      <c r="S51" s="62">
        <v>24</v>
      </c>
      <c r="T51" s="101">
        <v>5</v>
      </c>
      <c r="U51" s="28" t="s">
        <v>118</v>
      </c>
      <c r="V51" s="271">
        <v>26</v>
      </c>
      <c r="W51" s="23">
        <v>0</v>
      </c>
      <c r="X51" s="28" t="s">
        <v>117</v>
      </c>
      <c r="Y51" s="62">
        <v>24</v>
      </c>
      <c r="Z51" s="102">
        <v>5</v>
      </c>
      <c r="AA51" s="102" t="s">
        <v>118</v>
      </c>
      <c r="AB51" s="62">
        <v>21</v>
      </c>
      <c r="AC51" s="23">
        <v>0</v>
      </c>
      <c r="AD51" s="28" t="s">
        <v>117</v>
      </c>
      <c r="AE51" s="62">
        <v>24</v>
      </c>
      <c r="AF51" s="36">
        <v>1.3</v>
      </c>
      <c r="AG51" s="24" t="s">
        <v>119</v>
      </c>
      <c r="AH51" s="69">
        <v>10</v>
      </c>
      <c r="AI51" s="266">
        <v>4</v>
      </c>
      <c r="AJ51" s="24" t="s">
        <v>118</v>
      </c>
      <c r="AK51" s="36">
        <v>1.6</v>
      </c>
      <c r="AL51" s="24" t="s">
        <v>119</v>
      </c>
      <c r="AM51" s="69">
        <v>10</v>
      </c>
      <c r="AN51" s="267">
        <v>9</v>
      </c>
    </row>
    <row r="52" spans="1:40" ht="15" customHeight="1">
      <c r="A52" s="18" t="s">
        <v>558</v>
      </c>
      <c r="B52" s="47"/>
      <c r="C52" s="27" t="s">
        <v>120</v>
      </c>
      <c r="D52" s="28">
        <v>2</v>
      </c>
      <c r="E52" s="23">
        <v>0</v>
      </c>
      <c r="F52" s="28" t="s">
        <v>117</v>
      </c>
      <c r="G52" s="62">
        <v>36</v>
      </c>
      <c r="H52" s="36">
        <v>7</v>
      </c>
      <c r="I52" s="36" t="s">
        <v>118</v>
      </c>
      <c r="J52" s="67">
        <v>8.1</v>
      </c>
      <c r="K52" s="24">
        <v>0</v>
      </c>
      <c r="L52" s="28" t="s">
        <v>117</v>
      </c>
      <c r="M52" s="62">
        <v>36</v>
      </c>
      <c r="N52" s="38">
        <v>6.5</v>
      </c>
      <c r="O52" s="24" t="s">
        <v>118</v>
      </c>
      <c r="P52" s="62">
        <v>13</v>
      </c>
      <c r="Q52" s="23">
        <v>1</v>
      </c>
      <c r="R52" s="28" t="s">
        <v>117</v>
      </c>
      <c r="S52" s="62">
        <v>36</v>
      </c>
      <c r="T52" s="169">
        <v>0.5</v>
      </c>
      <c r="U52" s="28" t="s">
        <v>118</v>
      </c>
      <c r="V52" s="62">
        <v>2.3</v>
      </c>
      <c r="W52" s="23">
        <v>4</v>
      </c>
      <c r="X52" s="28" t="s">
        <v>117</v>
      </c>
      <c r="Y52" s="62">
        <v>36</v>
      </c>
      <c r="Z52" s="93">
        <v>1</v>
      </c>
      <c r="AA52" s="102" t="s">
        <v>118</v>
      </c>
      <c r="AB52" s="62">
        <v>50</v>
      </c>
      <c r="AC52" s="24">
        <v>24</v>
      </c>
      <c r="AD52" s="28" t="s">
        <v>117</v>
      </c>
      <c r="AE52" s="62">
        <v>36</v>
      </c>
      <c r="AF52" s="36">
        <v>6.8</v>
      </c>
      <c r="AG52" s="24" t="s">
        <v>119</v>
      </c>
      <c r="AH52" s="69">
        <v>10</v>
      </c>
      <c r="AI52" s="266">
        <v>1</v>
      </c>
      <c r="AJ52" s="24" t="s">
        <v>118</v>
      </c>
      <c r="AK52" s="36">
        <v>1.6</v>
      </c>
      <c r="AL52" s="24" t="s">
        <v>119</v>
      </c>
      <c r="AM52" s="69">
        <v>10</v>
      </c>
      <c r="AN52" s="267">
        <v>5</v>
      </c>
    </row>
    <row r="53" spans="1:40" ht="15" customHeight="1">
      <c r="A53" s="18" t="s">
        <v>559</v>
      </c>
      <c r="B53" s="47"/>
      <c r="C53" s="27" t="s">
        <v>120</v>
      </c>
      <c r="D53" s="28">
        <v>1</v>
      </c>
      <c r="E53" s="23">
        <v>0</v>
      </c>
      <c r="F53" s="28" t="s">
        <v>117</v>
      </c>
      <c r="G53" s="62">
        <v>12</v>
      </c>
      <c r="H53" s="36">
        <v>7.1</v>
      </c>
      <c r="I53" s="36" t="s">
        <v>118</v>
      </c>
      <c r="J53" s="67">
        <v>7.6</v>
      </c>
      <c r="K53" s="23">
        <v>0</v>
      </c>
      <c r="L53" s="28" t="s">
        <v>117</v>
      </c>
      <c r="M53" s="62">
        <v>12</v>
      </c>
      <c r="N53" s="36">
        <v>8.5</v>
      </c>
      <c r="O53" s="24" t="s">
        <v>118</v>
      </c>
      <c r="P53" s="62">
        <v>14</v>
      </c>
      <c r="Q53" s="24">
        <v>1</v>
      </c>
      <c r="R53" s="28" t="s">
        <v>117</v>
      </c>
      <c r="S53" s="62">
        <v>12</v>
      </c>
      <c r="T53" s="169">
        <v>0.5</v>
      </c>
      <c r="U53" s="28" t="s">
        <v>118</v>
      </c>
      <c r="V53" s="71">
        <v>2.1</v>
      </c>
      <c r="W53" s="23">
        <v>1</v>
      </c>
      <c r="X53" s="28" t="s">
        <v>117</v>
      </c>
      <c r="Y53" s="62">
        <v>12</v>
      </c>
      <c r="Z53" s="102">
        <v>1</v>
      </c>
      <c r="AA53" s="102" t="s">
        <v>118</v>
      </c>
      <c r="AB53" s="64">
        <v>38</v>
      </c>
      <c r="AC53" s="24">
        <v>8</v>
      </c>
      <c r="AD53" s="28" t="s">
        <v>117</v>
      </c>
      <c r="AE53" s="62">
        <v>12</v>
      </c>
      <c r="AF53" s="36">
        <v>4.6</v>
      </c>
      <c r="AG53" s="24" t="s">
        <v>119</v>
      </c>
      <c r="AH53" s="69">
        <v>10</v>
      </c>
      <c r="AI53" s="266">
        <v>2</v>
      </c>
      <c r="AJ53" s="24" t="s">
        <v>118</v>
      </c>
      <c r="AK53" s="36">
        <v>3.5</v>
      </c>
      <c r="AL53" s="24" t="s">
        <v>119</v>
      </c>
      <c r="AM53" s="69">
        <v>10</v>
      </c>
      <c r="AN53" s="267">
        <v>4</v>
      </c>
    </row>
    <row r="54" spans="1:40" ht="15" customHeight="1">
      <c r="A54" s="18" t="s">
        <v>560</v>
      </c>
      <c r="B54" s="47"/>
      <c r="C54" s="27" t="s">
        <v>120</v>
      </c>
      <c r="D54" s="28">
        <v>2</v>
      </c>
      <c r="E54" s="23">
        <v>0</v>
      </c>
      <c r="F54" s="28" t="s">
        <v>117</v>
      </c>
      <c r="G54" s="62">
        <v>24</v>
      </c>
      <c r="H54" s="36">
        <v>7.1</v>
      </c>
      <c r="I54" s="36" t="s">
        <v>118</v>
      </c>
      <c r="J54" s="67">
        <v>7.9</v>
      </c>
      <c r="K54" s="23">
        <v>0</v>
      </c>
      <c r="L54" s="28" t="s">
        <v>117</v>
      </c>
      <c r="M54" s="62">
        <v>24</v>
      </c>
      <c r="N54" s="36">
        <v>7.7</v>
      </c>
      <c r="O54" s="24" t="s">
        <v>118</v>
      </c>
      <c r="P54" s="62">
        <v>14</v>
      </c>
      <c r="Q54" s="23">
        <v>3</v>
      </c>
      <c r="R54" s="28" t="s">
        <v>117</v>
      </c>
      <c r="S54" s="62">
        <v>24</v>
      </c>
      <c r="T54" s="169">
        <v>0.5</v>
      </c>
      <c r="U54" s="28" t="s">
        <v>118</v>
      </c>
      <c r="V54" s="70">
        <v>1.8</v>
      </c>
      <c r="W54" s="23">
        <v>0</v>
      </c>
      <c r="X54" s="28" t="s">
        <v>117</v>
      </c>
      <c r="Y54" s="62">
        <v>24</v>
      </c>
      <c r="Z54" s="168">
        <v>1</v>
      </c>
      <c r="AA54" s="102" t="s">
        <v>118</v>
      </c>
      <c r="AB54" s="62">
        <v>25</v>
      </c>
      <c r="AC54" s="24">
        <v>15</v>
      </c>
      <c r="AD54" s="28" t="s">
        <v>117</v>
      </c>
      <c r="AE54" s="62">
        <v>24</v>
      </c>
      <c r="AF54" s="36">
        <v>1.3</v>
      </c>
      <c r="AG54" s="24" t="s">
        <v>119</v>
      </c>
      <c r="AH54" s="69">
        <v>10</v>
      </c>
      <c r="AI54" s="266">
        <v>2</v>
      </c>
      <c r="AJ54" s="24" t="s">
        <v>118</v>
      </c>
      <c r="AK54" s="36">
        <v>5.4</v>
      </c>
      <c r="AL54" s="24" t="s">
        <v>119</v>
      </c>
      <c r="AM54" s="69">
        <v>10</v>
      </c>
      <c r="AN54" s="267">
        <v>4</v>
      </c>
    </row>
    <row r="55" spans="1:40" ht="15" customHeight="1">
      <c r="A55" s="437" t="s">
        <v>561</v>
      </c>
      <c r="B55" s="47"/>
      <c r="C55" s="27" t="s">
        <v>120</v>
      </c>
      <c r="D55" s="28">
        <v>1</v>
      </c>
      <c r="E55" s="23">
        <v>0</v>
      </c>
      <c r="F55" s="28" t="s">
        <v>117</v>
      </c>
      <c r="G55" s="62">
        <v>12</v>
      </c>
      <c r="H55" s="36">
        <v>7</v>
      </c>
      <c r="I55" s="36" t="s">
        <v>118</v>
      </c>
      <c r="J55" s="67">
        <v>7.6</v>
      </c>
      <c r="K55" s="23">
        <v>0</v>
      </c>
      <c r="L55" s="28" t="s">
        <v>117</v>
      </c>
      <c r="M55" s="62">
        <v>12</v>
      </c>
      <c r="N55" s="36">
        <v>8.6</v>
      </c>
      <c r="O55" s="24" t="s">
        <v>118</v>
      </c>
      <c r="P55" s="62">
        <v>13</v>
      </c>
      <c r="Q55" s="23">
        <v>0</v>
      </c>
      <c r="R55" s="28" t="s">
        <v>117</v>
      </c>
      <c r="S55" s="62">
        <v>12</v>
      </c>
      <c r="T55" s="101">
        <v>0.5</v>
      </c>
      <c r="U55" s="28" t="s">
        <v>118</v>
      </c>
      <c r="V55" s="71">
        <v>1.7</v>
      </c>
      <c r="W55" s="23">
        <v>2</v>
      </c>
      <c r="X55" s="28" t="s">
        <v>117</v>
      </c>
      <c r="Y55" s="62">
        <v>12</v>
      </c>
      <c r="Z55" s="93">
        <v>3</v>
      </c>
      <c r="AA55" s="102" t="s">
        <v>118</v>
      </c>
      <c r="AB55" s="62">
        <v>92</v>
      </c>
      <c r="AC55" s="24">
        <v>7</v>
      </c>
      <c r="AD55" s="28" t="s">
        <v>117</v>
      </c>
      <c r="AE55" s="62">
        <v>12</v>
      </c>
      <c r="AF55" s="36">
        <v>6.8</v>
      </c>
      <c r="AG55" s="24" t="s">
        <v>119</v>
      </c>
      <c r="AH55" s="69">
        <v>10</v>
      </c>
      <c r="AI55" s="266">
        <v>1</v>
      </c>
      <c r="AJ55" s="24" t="s">
        <v>118</v>
      </c>
      <c r="AK55" s="36">
        <v>9.2</v>
      </c>
      <c r="AL55" s="24" t="s">
        <v>119</v>
      </c>
      <c r="AM55" s="69">
        <v>10</v>
      </c>
      <c r="AN55" s="267">
        <v>4</v>
      </c>
    </row>
    <row r="56" spans="1:40" ht="15" customHeight="1">
      <c r="A56" s="437"/>
      <c r="B56" s="47"/>
      <c r="C56" s="27" t="s">
        <v>121</v>
      </c>
      <c r="D56" s="28">
        <v>1</v>
      </c>
      <c r="E56" s="23">
        <v>0</v>
      </c>
      <c r="F56" s="28" t="s">
        <v>117</v>
      </c>
      <c r="G56" s="62">
        <v>12</v>
      </c>
      <c r="H56" s="36">
        <v>6.8</v>
      </c>
      <c r="I56" s="36" t="s">
        <v>118</v>
      </c>
      <c r="J56" s="67">
        <v>7.9</v>
      </c>
      <c r="K56" s="23">
        <v>0</v>
      </c>
      <c r="L56" s="28" t="s">
        <v>117</v>
      </c>
      <c r="M56" s="62">
        <v>12</v>
      </c>
      <c r="N56" s="36">
        <v>4.8</v>
      </c>
      <c r="O56" s="24" t="s">
        <v>118</v>
      </c>
      <c r="P56" s="62">
        <v>13</v>
      </c>
      <c r="Q56" s="23">
        <v>1</v>
      </c>
      <c r="R56" s="28" t="s">
        <v>117</v>
      </c>
      <c r="S56" s="62">
        <v>12</v>
      </c>
      <c r="T56" s="101">
        <v>0.5</v>
      </c>
      <c r="U56" s="28" t="s">
        <v>118</v>
      </c>
      <c r="V56" s="70">
        <v>2.4</v>
      </c>
      <c r="W56" s="23">
        <v>1</v>
      </c>
      <c r="X56" s="28" t="s">
        <v>117</v>
      </c>
      <c r="Y56" s="62">
        <v>12</v>
      </c>
      <c r="Z56" s="93">
        <v>4</v>
      </c>
      <c r="AA56" s="102" t="s">
        <v>118</v>
      </c>
      <c r="AB56" s="62">
        <v>82</v>
      </c>
      <c r="AC56" s="24">
        <v>8</v>
      </c>
      <c r="AD56" s="28" t="s">
        <v>117</v>
      </c>
      <c r="AE56" s="62">
        <v>12</v>
      </c>
      <c r="AF56" s="36">
        <v>2.4</v>
      </c>
      <c r="AG56" s="24" t="s">
        <v>119</v>
      </c>
      <c r="AH56" s="69">
        <v>10</v>
      </c>
      <c r="AI56" s="266">
        <v>3</v>
      </c>
      <c r="AJ56" s="24" t="s">
        <v>118</v>
      </c>
      <c r="AK56" s="36">
        <v>1.6</v>
      </c>
      <c r="AL56" s="24" t="s">
        <v>119</v>
      </c>
      <c r="AM56" s="69">
        <v>10</v>
      </c>
      <c r="AN56" s="267">
        <v>5</v>
      </c>
    </row>
    <row r="57" spans="1:40" ht="15" customHeight="1">
      <c r="A57" s="18" t="s">
        <v>562</v>
      </c>
      <c r="B57" s="47"/>
      <c r="C57" s="262" t="s">
        <v>129</v>
      </c>
      <c r="D57" s="28">
        <v>1</v>
      </c>
      <c r="E57" s="24">
        <v>6</v>
      </c>
      <c r="F57" s="28" t="s">
        <v>117</v>
      </c>
      <c r="G57" s="62">
        <v>24</v>
      </c>
      <c r="H57" s="36">
        <v>6.8</v>
      </c>
      <c r="I57" s="36" t="s">
        <v>118</v>
      </c>
      <c r="J57" s="67">
        <v>9.1</v>
      </c>
      <c r="K57" s="24">
        <v>6</v>
      </c>
      <c r="L57" s="28" t="s">
        <v>117</v>
      </c>
      <c r="M57" s="62">
        <v>24</v>
      </c>
      <c r="N57" s="36">
        <v>8.2</v>
      </c>
      <c r="O57" s="24" t="s">
        <v>118</v>
      </c>
      <c r="P57" s="62">
        <v>13</v>
      </c>
      <c r="Q57" s="24">
        <v>18</v>
      </c>
      <c r="R57" s="28" t="s">
        <v>117</v>
      </c>
      <c r="S57" s="62">
        <v>24</v>
      </c>
      <c r="T57" s="101">
        <v>1.6</v>
      </c>
      <c r="U57" s="28" t="s">
        <v>118</v>
      </c>
      <c r="V57" s="62">
        <v>12</v>
      </c>
      <c r="W57" s="24">
        <v>19</v>
      </c>
      <c r="X57" s="28" t="s">
        <v>117</v>
      </c>
      <c r="Y57" s="62">
        <v>24</v>
      </c>
      <c r="Z57" s="93">
        <v>3</v>
      </c>
      <c r="AA57" s="102" t="s">
        <v>118</v>
      </c>
      <c r="AB57" s="62">
        <v>50</v>
      </c>
      <c r="AC57" s="24">
        <v>21</v>
      </c>
      <c r="AD57" s="28" t="s">
        <v>117</v>
      </c>
      <c r="AE57" s="62">
        <v>24</v>
      </c>
      <c r="AF57" s="36">
        <v>2.3</v>
      </c>
      <c r="AG57" s="24" t="s">
        <v>119</v>
      </c>
      <c r="AH57" s="69">
        <v>10</v>
      </c>
      <c r="AI57" s="266">
        <v>1</v>
      </c>
      <c r="AJ57" s="24" t="s">
        <v>118</v>
      </c>
      <c r="AK57" s="36">
        <v>1.3</v>
      </c>
      <c r="AL57" s="24" t="s">
        <v>119</v>
      </c>
      <c r="AM57" s="69">
        <v>10</v>
      </c>
      <c r="AN57" s="267">
        <v>3</v>
      </c>
    </row>
    <row r="58" spans="1:40" ht="15" customHeight="1">
      <c r="A58" s="18" t="s">
        <v>563</v>
      </c>
      <c r="B58" s="47"/>
      <c r="C58" s="262" t="s">
        <v>129</v>
      </c>
      <c r="D58" s="28">
        <v>1</v>
      </c>
      <c r="E58" s="24">
        <v>8</v>
      </c>
      <c r="F58" s="28" t="s">
        <v>117</v>
      </c>
      <c r="G58" s="62">
        <v>24</v>
      </c>
      <c r="H58" s="36">
        <v>6.8</v>
      </c>
      <c r="I58" s="36" t="s">
        <v>118</v>
      </c>
      <c r="J58" s="67">
        <v>9.7</v>
      </c>
      <c r="K58" s="23">
        <v>8</v>
      </c>
      <c r="L58" s="28" t="s">
        <v>117</v>
      </c>
      <c r="M58" s="62">
        <v>24</v>
      </c>
      <c r="N58" s="36">
        <v>7.7</v>
      </c>
      <c r="O58" s="24" t="s">
        <v>118</v>
      </c>
      <c r="P58" s="68">
        <v>13</v>
      </c>
      <c r="Q58" s="24">
        <v>24</v>
      </c>
      <c r="R58" s="28" t="s">
        <v>117</v>
      </c>
      <c r="S58" s="62">
        <v>24</v>
      </c>
      <c r="T58" s="101">
        <v>3.5</v>
      </c>
      <c r="U58" s="28" t="s">
        <v>118</v>
      </c>
      <c r="V58" s="62">
        <v>14</v>
      </c>
      <c r="W58" s="24">
        <v>24</v>
      </c>
      <c r="X58" s="28" t="s">
        <v>125</v>
      </c>
      <c r="Y58" s="62">
        <v>24</v>
      </c>
      <c r="Z58" s="93">
        <v>9</v>
      </c>
      <c r="AA58" s="102" t="s">
        <v>118</v>
      </c>
      <c r="AB58" s="62">
        <v>32</v>
      </c>
      <c r="AC58" s="24">
        <v>19</v>
      </c>
      <c r="AD58" s="28" t="s">
        <v>117</v>
      </c>
      <c r="AE58" s="62">
        <v>24</v>
      </c>
      <c r="AF58" s="36">
        <v>2.3</v>
      </c>
      <c r="AG58" s="24" t="s">
        <v>119</v>
      </c>
      <c r="AH58" s="69">
        <v>10</v>
      </c>
      <c r="AI58" s="267">
        <v>1</v>
      </c>
      <c r="AJ58" s="24" t="s">
        <v>118</v>
      </c>
      <c r="AK58" s="36">
        <v>1.3</v>
      </c>
      <c r="AL58" s="24" t="s">
        <v>119</v>
      </c>
      <c r="AM58" s="69">
        <v>10</v>
      </c>
      <c r="AN58" s="267">
        <v>3</v>
      </c>
    </row>
    <row r="59" spans="1:40" ht="15" customHeight="1">
      <c r="A59" s="18" t="s">
        <v>564</v>
      </c>
      <c r="B59" s="47"/>
      <c r="C59" s="262" t="s">
        <v>130</v>
      </c>
      <c r="D59" s="28">
        <v>1</v>
      </c>
      <c r="E59" s="24">
        <v>5</v>
      </c>
      <c r="F59" s="28" t="s">
        <v>117</v>
      </c>
      <c r="G59" s="62">
        <v>12</v>
      </c>
      <c r="H59" s="36">
        <v>7</v>
      </c>
      <c r="I59" s="36" t="s">
        <v>118</v>
      </c>
      <c r="J59" s="67">
        <v>9.2</v>
      </c>
      <c r="K59" s="23">
        <v>5</v>
      </c>
      <c r="L59" s="28" t="s">
        <v>117</v>
      </c>
      <c r="M59" s="62">
        <v>12</v>
      </c>
      <c r="N59" s="36">
        <v>8.1</v>
      </c>
      <c r="O59" s="24" t="s">
        <v>118</v>
      </c>
      <c r="P59" s="62">
        <v>15</v>
      </c>
      <c r="Q59" s="24">
        <v>10</v>
      </c>
      <c r="R59" s="28" t="s">
        <v>117</v>
      </c>
      <c r="S59" s="62">
        <v>12</v>
      </c>
      <c r="T59" s="101">
        <v>2.6</v>
      </c>
      <c r="U59" s="28" t="s">
        <v>118</v>
      </c>
      <c r="V59" s="270">
        <v>12</v>
      </c>
      <c r="W59" s="24">
        <v>11</v>
      </c>
      <c r="X59" s="28" t="s">
        <v>117</v>
      </c>
      <c r="Y59" s="62">
        <v>12</v>
      </c>
      <c r="Z59" s="93">
        <v>9</v>
      </c>
      <c r="AA59" s="24" t="s">
        <v>118</v>
      </c>
      <c r="AB59" s="62">
        <v>55</v>
      </c>
      <c r="AC59" s="23">
        <v>0</v>
      </c>
      <c r="AD59" s="28" t="s">
        <v>117</v>
      </c>
      <c r="AE59" s="62">
        <v>12</v>
      </c>
      <c r="AF59" s="36">
        <v>2.3</v>
      </c>
      <c r="AG59" s="24" t="s">
        <v>119</v>
      </c>
      <c r="AH59" s="69">
        <v>10</v>
      </c>
      <c r="AI59" s="266">
        <v>1</v>
      </c>
      <c r="AJ59" s="24" t="s">
        <v>118</v>
      </c>
      <c r="AK59" s="36">
        <v>1.3</v>
      </c>
      <c r="AL59" s="24" t="s">
        <v>119</v>
      </c>
      <c r="AM59" s="69">
        <v>10</v>
      </c>
      <c r="AN59" s="267">
        <v>3</v>
      </c>
    </row>
    <row r="60" spans="1:40" ht="15" customHeight="1">
      <c r="A60" s="611" t="s">
        <v>565</v>
      </c>
      <c r="B60" s="47"/>
      <c r="C60" s="262" t="s">
        <v>131</v>
      </c>
      <c r="D60" s="28">
        <v>2</v>
      </c>
      <c r="E60" s="24">
        <v>0</v>
      </c>
      <c r="F60" s="28" t="s">
        <v>117</v>
      </c>
      <c r="G60" s="62">
        <v>14</v>
      </c>
      <c r="H60" s="36">
        <v>7.9</v>
      </c>
      <c r="I60" s="36" t="s">
        <v>118</v>
      </c>
      <c r="J60" s="67">
        <v>8.3</v>
      </c>
      <c r="K60" s="23">
        <v>0</v>
      </c>
      <c r="L60" s="28" t="s">
        <v>117</v>
      </c>
      <c r="M60" s="62">
        <v>14</v>
      </c>
      <c r="N60" s="36">
        <v>6.7</v>
      </c>
      <c r="O60" s="24" t="s">
        <v>118</v>
      </c>
      <c r="P60" s="62">
        <v>10</v>
      </c>
      <c r="Q60" s="23">
        <v>0</v>
      </c>
      <c r="R60" s="28" t="s">
        <v>117</v>
      </c>
      <c r="S60" s="62">
        <v>14</v>
      </c>
      <c r="T60" s="101">
        <v>1.1</v>
      </c>
      <c r="U60" s="28" t="s">
        <v>118</v>
      </c>
      <c r="V60" s="71">
        <v>2.8</v>
      </c>
      <c r="W60" s="23" t="s">
        <v>275</v>
      </c>
      <c r="X60" s="28" t="s">
        <v>117</v>
      </c>
      <c r="Y60" s="62">
        <v>14</v>
      </c>
      <c r="Z60" s="23" t="s">
        <v>143</v>
      </c>
      <c r="AA60" s="24" t="s">
        <v>118</v>
      </c>
      <c r="AB60" s="62" t="s">
        <v>143</v>
      </c>
      <c r="AC60" s="24"/>
      <c r="AD60" s="28" t="s">
        <v>104</v>
      </c>
      <c r="AE60" s="24"/>
      <c r="AF60" s="24"/>
      <c r="AG60" s="24"/>
      <c r="AH60" s="69"/>
      <c r="AI60" s="72"/>
      <c r="AJ60" s="28" t="s">
        <v>104</v>
      </c>
      <c r="AK60" s="36"/>
      <c r="AL60" s="24"/>
      <c r="AM60" s="24"/>
      <c r="AN60" s="37"/>
    </row>
    <row r="61" spans="1:40" ht="15" customHeight="1">
      <c r="A61" s="612"/>
      <c r="B61" s="261"/>
      <c r="C61" s="263" t="s">
        <v>132</v>
      </c>
      <c r="D61" s="28">
        <v>1</v>
      </c>
      <c r="E61" s="49">
        <v>1</v>
      </c>
      <c r="F61" s="51" t="s">
        <v>117</v>
      </c>
      <c r="G61" s="73">
        <v>12</v>
      </c>
      <c r="H61" s="40">
        <v>7.6</v>
      </c>
      <c r="I61" s="40" t="s">
        <v>118</v>
      </c>
      <c r="J61" s="74">
        <v>8.4</v>
      </c>
      <c r="K61" s="30">
        <v>1</v>
      </c>
      <c r="L61" s="51" t="s">
        <v>117</v>
      </c>
      <c r="M61" s="73">
        <v>12</v>
      </c>
      <c r="N61" s="40">
        <v>8</v>
      </c>
      <c r="O61" s="49" t="s">
        <v>118</v>
      </c>
      <c r="P61" s="62">
        <v>11</v>
      </c>
      <c r="Q61" s="30">
        <v>0</v>
      </c>
      <c r="R61" s="51" t="s">
        <v>117</v>
      </c>
      <c r="S61" s="73">
        <v>12</v>
      </c>
      <c r="T61" s="75">
        <v>1.3</v>
      </c>
      <c r="U61" s="51" t="s">
        <v>118</v>
      </c>
      <c r="V61" s="127">
        <v>5.1</v>
      </c>
      <c r="W61" s="30" t="s">
        <v>252</v>
      </c>
      <c r="X61" s="51" t="s">
        <v>117</v>
      </c>
      <c r="Y61" s="73">
        <v>12</v>
      </c>
      <c r="Z61" s="96" t="s">
        <v>143</v>
      </c>
      <c r="AA61" s="99" t="s">
        <v>118</v>
      </c>
      <c r="AB61" s="269" t="s">
        <v>143</v>
      </c>
      <c r="AC61" s="49"/>
      <c r="AD61" s="51" t="s">
        <v>104</v>
      </c>
      <c r="AE61" s="49"/>
      <c r="AF61" s="49"/>
      <c r="AG61" s="49"/>
      <c r="AH61" s="76"/>
      <c r="AI61" s="77"/>
      <c r="AJ61" s="51" t="s">
        <v>104</v>
      </c>
      <c r="AK61" s="49"/>
      <c r="AL61" s="49"/>
      <c r="AM61" s="49"/>
      <c r="AN61" s="48"/>
    </row>
    <row r="62" spans="1:19" ht="15" customHeight="1">
      <c r="A62" s="260" t="s">
        <v>568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</row>
    <row r="63" spans="1:19" ht="15" customHeight="1">
      <c r="A63" s="265" t="s">
        <v>566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</row>
    <row r="64" spans="1:19" ht="15" customHeight="1">
      <c r="A64" s="265" t="s">
        <v>567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</row>
    <row r="65" spans="1:19" ht="15" customHeight="1">
      <c r="A65" s="37" t="s">
        <v>250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</row>
    <row r="66" spans="2:19" ht="15" customHeight="1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</row>
  </sheetData>
  <sheetProtection/>
  <mergeCells count="34">
    <mergeCell ref="A2:AM2"/>
    <mergeCell ref="A7:A12"/>
    <mergeCell ref="A13:A16"/>
    <mergeCell ref="A60:A61"/>
    <mergeCell ref="A17:A18"/>
    <mergeCell ref="A20:A21"/>
    <mergeCell ref="A25:A26"/>
    <mergeCell ref="A41:A42"/>
    <mergeCell ref="A46:A47"/>
    <mergeCell ref="A48:A49"/>
    <mergeCell ref="A50:A51"/>
    <mergeCell ref="A39:A40"/>
    <mergeCell ref="A55:A56"/>
    <mergeCell ref="AC4:AN5"/>
    <mergeCell ref="K6:M6"/>
    <mergeCell ref="N6:P6"/>
    <mergeCell ref="Q6:S6"/>
    <mergeCell ref="T6:V6"/>
    <mergeCell ref="E4:J5"/>
    <mergeCell ref="E6:G6"/>
    <mergeCell ref="A27:A28"/>
    <mergeCell ref="A33:A34"/>
    <mergeCell ref="A36:A37"/>
    <mergeCell ref="W6:Y6"/>
    <mergeCell ref="C4:C6"/>
    <mergeCell ref="A4:B6"/>
    <mergeCell ref="AF6:AM6"/>
    <mergeCell ref="K4:P5"/>
    <mergeCell ref="Q4:V5"/>
    <mergeCell ref="W4:AB5"/>
    <mergeCell ref="D4:D6"/>
    <mergeCell ref="Z6:AB6"/>
    <mergeCell ref="AC6:AE6"/>
    <mergeCell ref="H6:J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6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2013-06-07T07:22:44Z</cp:lastPrinted>
  <dcterms:created xsi:type="dcterms:W3CDTF">1998-03-25T08:31:26Z</dcterms:created>
  <dcterms:modified xsi:type="dcterms:W3CDTF">2013-06-07T07:22:46Z</dcterms:modified>
  <cp:category/>
  <cp:version/>
  <cp:contentType/>
  <cp:contentStatus/>
</cp:coreProperties>
</file>