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205" windowHeight="5985" activeTab="5"/>
  </bookViews>
  <sheets>
    <sheet name="024" sheetId="1" r:id="rId1"/>
    <sheet name="026" sheetId="2" r:id="rId2"/>
    <sheet name="028" sheetId="3" r:id="rId3"/>
    <sheet name="030" sheetId="4" r:id="rId4"/>
    <sheet name="032" sheetId="5" r:id="rId5"/>
    <sheet name="034" sheetId="6" r:id="rId6"/>
  </sheets>
  <definedNames/>
  <calcPr fullCalcOnLoad="1"/>
</workbook>
</file>

<file path=xl/sharedStrings.xml><?xml version="1.0" encoding="utf-8"?>
<sst xmlns="http://schemas.openxmlformats.org/spreadsheetml/2006/main" count="1695" uniqueCount="316">
  <si>
    <t>24　事業所</t>
  </si>
  <si>
    <t>事業所　25</t>
  </si>
  <si>
    <t>産  業  大  分  類</t>
  </si>
  <si>
    <t>民　　　　　　　　　営</t>
  </si>
  <si>
    <t>市 町 村 別</t>
  </si>
  <si>
    <t>事　　　業　　　所　　　数</t>
  </si>
  <si>
    <t>従　　　業　　　者　　　数</t>
  </si>
  <si>
    <t>総  数</t>
  </si>
  <si>
    <t>個  人</t>
  </si>
  <si>
    <t>法  人</t>
  </si>
  <si>
    <t>国</t>
  </si>
  <si>
    <t>対 前 回 　　増 加 率</t>
  </si>
  <si>
    <t>構 成 比</t>
  </si>
  <si>
    <t>総数</t>
  </si>
  <si>
    <t>農林漁業</t>
  </si>
  <si>
    <t>合計</t>
  </si>
  <si>
    <t>非農林漁業</t>
  </si>
  <si>
    <t>鉱業</t>
  </si>
  <si>
    <t>金沢市</t>
  </si>
  <si>
    <t>建設業</t>
  </si>
  <si>
    <t>七尾市</t>
  </si>
  <si>
    <t>製造業</t>
  </si>
  <si>
    <t>小松市</t>
  </si>
  <si>
    <t>電気・ガス・熱供給・水道業</t>
  </si>
  <si>
    <t>輪島市</t>
  </si>
  <si>
    <t>運輸・通信業</t>
  </si>
  <si>
    <t>珠洲市</t>
  </si>
  <si>
    <t>卸売・小売業、飲食店</t>
  </si>
  <si>
    <t>加賀市</t>
  </si>
  <si>
    <t>金融・保険業</t>
  </si>
  <si>
    <t>羽咋市</t>
  </si>
  <si>
    <t>不動産業</t>
  </si>
  <si>
    <t>松任市</t>
  </si>
  <si>
    <t>サ－ビス業</t>
  </si>
  <si>
    <t>公 務（他に分類されないもの）</t>
  </si>
  <si>
    <t>江沼郡</t>
  </si>
  <si>
    <t>山中町</t>
  </si>
  <si>
    <t>能美郡</t>
  </si>
  <si>
    <t>根上町</t>
  </si>
  <si>
    <t>寺井町</t>
  </si>
  <si>
    <t>辰口町</t>
  </si>
  <si>
    <t>川北町</t>
  </si>
  <si>
    <t>（単位：人）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</si>
  <si>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</si>
  <si>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</si>
  <si>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</si>
  <si>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</si>
  <si>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</si>
  <si>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</si>
  <si>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</si>
  <si>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</si>
  <si>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</si>
  <si>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</si>
  <si>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</si>
  <si>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</si>
  <si>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</si>
  <si>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</si>
  <si>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</si>
  <si>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</si>
  <si>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</si>
  <si>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</si>
  <si>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</si>
  <si>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</si>
  <si>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</si>
  <si>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</si>
  <si>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総　数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</si>
  <si>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</si>
  <si>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</si>
  <si>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</si>
  <si>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</si>
  <si>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</si>
  <si>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</si>
  <si>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</si>
  <si>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</si>
  <si>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</si>
  <si>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</si>
  <si>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</si>
  <si>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</si>
  <si>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法人でない　　　団体</t>
  </si>
  <si>
    <t>農 林 漁 業</t>
  </si>
  <si>
    <t>非 農 林 漁 業</t>
  </si>
  <si>
    <t>運 輸・通信業</t>
  </si>
  <si>
    <t>金 融・保険業</t>
  </si>
  <si>
    <t>不 動 産 業</t>
  </si>
  <si>
    <t>サ ー ビ ス 業</t>
  </si>
  <si>
    <t>人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</si>
  <si>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</si>
  <si>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</si>
  <si>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</si>
  <si>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</si>
  <si>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</si>
  <si>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</si>
  <si>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</si>
  <si>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</si>
  <si>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―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</si>
  <si>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</si>
  <si>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</si>
  <si>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</si>
  <si>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</si>
  <si>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</si>
  <si>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</si>
  <si>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</si>
  <si>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</si>
  <si>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</si>
  <si>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</si>
  <si>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</si>
  <si>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</si>
  <si>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</si>
  <si>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</si>
  <si>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</si>
  <si>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</si>
  <si>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</si>
  <si>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</si>
  <si>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</si>
  <si>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</si>
  <si>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</si>
  <si>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</si>
  <si>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</si>
  <si>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</si>
  <si>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</si>
  <si>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</si>
  <si>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</si>
  <si>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</si>
  <si>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</si>
  <si>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</si>
  <si>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</si>
  <si>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</si>
  <si>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</si>
  <si>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</si>
  <si>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</si>
  <si>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</si>
  <si>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</si>
  <si>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</si>
  <si>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</si>
  <si>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</si>
  <si>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</si>
  <si>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</si>
  <si>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28 事業所</t>
  </si>
  <si>
    <t>事業所 29</t>
  </si>
  <si>
    <t>事　業　　所　数</t>
  </si>
  <si>
    <t>従　業　　者　数</t>
  </si>
  <si>
    <t>30 事業所</t>
  </si>
  <si>
    <t>事業所 31</t>
  </si>
  <si>
    <t>32 事業所</t>
  </si>
  <si>
    <t>事業所 33</t>
  </si>
  <si>
    <t>事　業    所　数</t>
  </si>
  <si>
    <t>　　　</t>
  </si>
  <si>
    <t>農業</t>
  </si>
  <si>
    <t>林業</t>
  </si>
  <si>
    <t>漁業</t>
  </si>
  <si>
    <t>食料品製造業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</si>
  <si>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</si>
  <si>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</si>
  <si>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</si>
  <si>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</si>
  <si>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</si>
  <si>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</si>
  <si>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</si>
  <si>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</si>
  <si>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</si>
  <si>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</si>
  <si>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</si>
  <si>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</si>
  <si>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</si>
  <si>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</si>
  <si>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</si>
  <si>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</si>
  <si>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</si>
  <si>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</si>
  <si>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</si>
  <si>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</si>
  <si>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34 事業所</t>
  </si>
  <si>
    <t>事業所 35</t>
  </si>
  <si>
    <t>電気･ガス･熱供給･水道業</t>
  </si>
  <si>
    <t>運 　輸 ・ 通 　信　 業</t>
  </si>
  <si>
    <t>卸 売･小 売 業､飲 食 店</t>
  </si>
  <si>
    <t>卸　　　売　　　業</t>
  </si>
  <si>
    <t>各 種 商 品 卸 売 業</t>
  </si>
  <si>
    <t>繊維・衣服等卸売業</t>
  </si>
  <si>
    <t>飲 食 料 品 卸 売 業</t>
  </si>
  <si>
    <t>建築材料、鉱物・金属材料等卸売業</t>
  </si>
  <si>
    <t>機 械 器 具 卸 売 業</t>
  </si>
  <si>
    <t>そ の 他 の 卸 売 業</t>
  </si>
  <si>
    <t>小　　　売　　　業</t>
  </si>
  <si>
    <t>各  種  商  品  小  売  業</t>
  </si>
  <si>
    <t>織物･衣服･身の回り品小売業</t>
  </si>
  <si>
    <t>飲  食  料  品  小  売  業</t>
  </si>
  <si>
    <t>自 動 車・自 転 車 小 売 業</t>
  </si>
  <si>
    <t>家具･じゅう器・家庭用機械器具小売業</t>
  </si>
  <si>
    <t>そ　の　他　の　小　売　業</t>
  </si>
  <si>
    <t>飲　　　食　　　店</t>
  </si>
  <si>
    <t>金  融 ・ 保  険  業</t>
  </si>
  <si>
    <t>不  　動　  産　  業</t>
  </si>
  <si>
    <t>サ  ー　 ビ　 ス  業</t>
  </si>
  <si>
    <t>洗濯・理容・浴場業</t>
  </si>
  <si>
    <t>駐　　車　　場　　業</t>
  </si>
  <si>
    <t>その他の生活関連サービス業</t>
  </si>
  <si>
    <t>旅館、その他の宿泊所</t>
  </si>
  <si>
    <t>自　動　車　整　備　業</t>
  </si>
  <si>
    <t>機械・家具等修理業</t>
  </si>
  <si>
    <t>物　品　賃　貸　業</t>
  </si>
  <si>
    <t>映画・ビデオ制作業</t>
  </si>
  <si>
    <t>放　　　送　　　業</t>
  </si>
  <si>
    <t>広　　　告　　　業</t>
  </si>
  <si>
    <t>その他の事業サービス業</t>
  </si>
  <si>
    <t>廃 棄 物 処 理 業</t>
  </si>
  <si>
    <t>医　　　療　　　業</t>
  </si>
  <si>
    <t>保 　健　 衛　 生</t>
  </si>
  <si>
    <t>教　　　　　　　育</t>
  </si>
  <si>
    <t>学 術 研 究 機 関</t>
  </si>
  <si>
    <t>宗　　　　　　　教</t>
  </si>
  <si>
    <t>政治・経済・文化団体</t>
  </si>
  <si>
    <t>その他のサービス業</t>
  </si>
  <si>
    <t>民　　　　　　　　　営</t>
  </si>
  <si>
    <t>人</t>
  </si>
  <si>
    <t>年次及び　　 市町村別</t>
  </si>
  <si>
    <t>年次及び 　　市町村別</t>
  </si>
  <si>
    <t>県計</t>
  </si>
  <si>
    <t>　総 　　　数　</t>
  </si>
  <si>
    <t>娯楽業(映画・ビデオ制作業を除く)</t>
  </si>
  <si>
    <t>専門サービス業（他に分類されないもの）</t>
  </si>
  <si>
    <t>-</t>
  </si>
  <si>
    <t>常　　雇</t>
  </si>
  <si>
    <t>臨時日雇</t>
  </si>
  <si>
    <t>資料　総務庁統計局「事業所・企業統計調査報告」</t>
  </si>
  <si>
    <t>資料　総務庁統計局「事業所・企業統計調査報告」</t>
  </si>
  <si>
    <t>-</t>
  </si>
  <si>
    <t>飲料・飼料・たばこ製造業</t>
  </si>
  <si>
    <t>繊維工業</t>
  </si>
  <si>
    <t>％</t>
  </si>
  <si>
    <t>地方公共　   団    体</t>
  </si>
  <si>
    <t>電気 ･ ガス ･　　　　　熱供給･水道業</t>
  </si>
  <si>
    <t>―</t>
  </si>
  <si>
    <t>情報サービス･調査業</t>
  </si>
  <si>
    <t>協同組合（他に分類されないもの）</t>
  </si>
  <si>
    <t>社会保険、社会福祉</t>
  </si>
  <si>
    <t>20　市町村別事業所数、従業者数推移</t>
  </si>
  <si>
    <t>4　　　事　　　　　　業　　　　　　所</t>
  </si>
  <si>
    <t>17　　産業（大分類）別経営組織別事業所数（平成8年10月1日現在）</t>
  </si>
  <si>
    <t>19　　産業（大分類）別従業上の地位別従業者数（平成8年10月1日現在）</t>
  </si>
  <si>
    <t>（人）</t>
  </si>
  <si>
    <t>個人業主</t>
  </si>
  <si>
    <t>家族従業者</t>
  </si>
  <si>
    <t>有給役員</t>
  </si>
  <si>
    <t>雇　　　用　　　者　(人）</t>
  </si>
  <si>
    <t>個  人
（人）</t>
  </si>
  <si>
    <t>法  人
（人）</t>
  </si>
  <si>
    <t>うち会社（人）</t>
  </si>
  <si>
    <t>うち 会社</t>
  </si>
  <si>
    <t>8 年</t>
  </si>
  <si>
    <t>平 成 3 年</t>
  </si>
  <si>
    <t>18　　産業（大分類）別経営組織別従業者数（平成8年10月1日現在）</t>
  </si>
  <si>
    <t>注　　平成3年は7月1日、平成8年は10月1日現在の数値である。</t>
  </si>
  <si>
    <t>21　市町村、産業（大分類）、経営組織別事業所数、従業者数</t>
  </si>
  <si>
    <t>(1)    総        　　　　　　　　　　数</t>
  </si>
  <si>
    <t>26  事　業　所</t>
  </si>
  <si>
    <t>事　業　所 27</t>
  </si>
  <si>
    <t>（対前回増加率 ％）</t>
  </si>
  <si>
    <t>平 成 3 年</t>
  </si>
  <si>
    <t>注　　平成3年は7月1日、平成8年は10月1日現在の数値である。</t>
  </si>
  <si>
    <t>合  　      　計</t>
  </si>
  <si>
    <t>農  林  漁  業</t>
  </si>
  <si>
    <t>鉱    　  　業</t>
  </si>
  <si>
    <t>建    設    業</t>
  </si>
  <si>
    <t>製    造    業</t>
  </si>
  <si>
    <t>不  動  産  業</t>
  </si>
  <si>
    <t>公          務</t>
  </si>
  <si>
    <t xml:space="preserve">  卸  売 ･ 小売業
  飲食店</t>
  </si>
  <si>
    <t>金   融・保険業</t>
  </si>
  <si>
    <t>市町村、産業（大分類）、経営組織別事業所数、従業者数（つづき）</t>
  </si>
  <si>
    <r>
      <t>(</t>
    </r>
    <r>
      <rPr>
        <sz val="12"/>
        <rFont val="ＭＳ 明朝"/>
        <family val="1"/>
      </rPr>
      <t xml:space="preserve">2)  </t>
    </r>
    <r>
      <rPr>
        <sz val="12"/>
        <rFont val="ＭＳ 明朝"/>
        <family val="1"/>
      </rPr>
      <t>民</t>
    </r>
    <r>
      <rPr>
        <sz val="12"/>
        <rFont val="ＭＳ 明朝"/>
        <family val="1"/>
      </rPr>
      <t>　　　　　　　　　　営</t>
    </r>
  </si>
  <si>
    <t>(対前回増加率 ％)</t>
  </si>
  <si>
    <r>
      <t>注　　平成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年は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日、平成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年は1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月1日現在の数値である。</t>
    </r>
  </si>
  <si>
    <r>
      <t>合  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　計</t>
    </r>
  </si>
  <si>
    <r>
      <t>農  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業</t>
    </r>
  </si>
  <si>
    <r>
      <t>鉱　  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業</t>
    </r>
  </si>
  <si>
    <r>
      <t xml:space="preserve">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業</t>
    </r>
  </si>
  <si>
    <r>
      <t xml:space="preserve">製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造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業</t>
    </r>
  </si>
  <si>
    <t>電気･ガス･熱
供給･水道業</t>
  </si>
  <si>
    <t xml:space="preserve"> 卸売･小売業､
 飲食店</t>
  </si>
  <si>
    <r>
      <t>不  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業</t>
    </r>
  </si>
  <si>
    <r>
      <t>平 成</t>
    </r>
    <r>
      <rPr>
        <sz val="12"/>
        <rFont val="ＭＳ 明朝"/>
        <family val="1"/>
      </rPr>
      <t xml:space="preserve"> 3 年</t>
    </r>
  </si>
  <si>
    <t>(3)  　国、　地　　 　方　　　 公　　　 共　　　 団　　　 体</t>
  </si>
  <si>
    <t>（対前回増加率 ％）</t>
  </si>
  <si>
    <t>合  　　　　計</t>
  </si>
  <si>
    <t>鉱　  　　 業</t>
  </si>
  <si>
    <t>電気･ガス･熱
供給･水道業</t>
  </si>
  <si>
    <t xml:space="preserve"> 卸売･小売業、　　　　  
 飲食店</t>
  </si>
  <si>
    <t>公        務</t>
  </si>
  <si>
    <t>―</t>
  </si>
  <si>
    <t>22　産業（中分類）従業者規模別事業所数及び従業者数（民営）</t>
  </si>
  <si>
    <r>
      <t>年　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び
産　業　分　類　別　</t>
    </r>
  </si>
  <si>
    <t>（ 対　　　前　　　回　　　比　　　％ ）</t>
  </si>
  <si>
    <t>　　 （ 公　務　を　除　く ）</t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</si>
  <si>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 </t>
    </r>
    <r>
      <rPr>
        <sz val="12"/>
        <rFont val="ＭＳ 明朝"/>
        <family val="1"/>
      </rPr>
      <t>人　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</si>
  <si>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49 </t>
    </r>
    <r>
      <rPr>
        <sz val="12"/>
        <rFont val="ＭＳ 明朝"/>
        <family val="1"/>
      </rPr>
      <t>人　</t>
    </r>
  </si>
  <si>
    <r>
      <t xml:space="preserve">1 ～ 2 </t>
    </r>
    <r>
      <rPr>
        <sz val="12"/>
        <rFont val="ＭＳ 明朝"/>
        <family val="1"/>
      </rPr>
      <t>人　</t>
    </r>
  </si>
  <si>
    <r>
      <t xml:space="preserve">3 ～ 4 </t>
    </r>
    <r>
      <rPr>
        <sz val="12"/>
        <rFont val="ＭＳ 明朝"/>
        <family val="1"/>
      </rPr>
      <t>人　</t>
    </r>
  </si>
  <si>
    <r>
      <t xml:space="preserve">5 ～ 9 </t>
    </r>
    <r>
      <rPr>
        <sz val="12"/>
        <rFont val="ＭＳ 明朝"/>
        <family val="1"/>
      </rPr>
      <t>人　</t>
    </r>
  </si>
  <si>
    <r>
      <t>5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99 </t>
    </r>
    <r>
      <rPr>
        <sz val="12"/>
        <rFont val="ＭＳ 明朝"/>
        <family val="1"/>
      </rPr>
      <t>人　</t>
    </r>
  </si>
  <si>
    <r>
      <t>1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299 </t>
    </r>
    <r>
      <rPr>
        <sz val="12"/>
        <rFont val="ＭＳ 明朝"/>
        <family val="1"/>
      </rPr>
      <t>人　</t>
    </r>
  </si>
  <si>
    <r>
      <t xml:space="preserve">300 人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</si>
  <si>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t>　　産業（中分類） 従業者規模別事業所数及び従業者数（民営）（平成8年10月1日現在）（つづき）</t>
  </si>
  <si>
    <t>1 ～ 2 人　</t>
  </si>
  <si>
    <t>3 ～ 4 人　</t>
  </si>
  <si>
    <t>5 ～ 9 人　</t>
  </si>
  <si>
    <t>10 ～ 29 人　</t>
  </si>
  <si>
    <t>30 ～ 49 人　</t>
  </si>
  <si>
    <t>50 ～ 99 人　</t>
  </si>
  <si>
    <t>100 ～ 299 人　</t>
  </si>
  <si>
    <t>300 人 以 上　</t>
  </si>
  <si>
    <t>産  　業　  分　  類　  別</t>
  </si>
  <si>
    <t xml:space="preserve">   8</t>
  </si>
  <si>
    <t xml:space="preserve">            8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</si>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</sst>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 ;[Red]\-#,##0\ "/>
  </numFmts>
  <fonts count="46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38" fontId="2" fillId="0" borderId="0" xfId="48" applyFont="1" applyFill="1" applyAlignment="1" quotePrefix="1">
      <alignment vertical="top"/>
    </xf>
    <xf numFmtId="38" fontId="2" fillId="0" borderId="0" xfId="48" applyFont="1" applyFill="1" applyAlignment="1">
      <alignment horizontal="right" vertical="top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38" fontId="7" fillId="0" borderId="10" xfId="48" applyFont="1" applyFill="1" applyBorder="1" applyAlignment="1">
      <alignment horizontal="distributed" vertical="center"/>
    </xf>
    <xf numFmtId="38" fontId="7" fillId="0" borderId="0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Alignment="1">
      <alignment horizontal="left" vertical="center"/>
    </xf>
    <xf numFmtId="38" fontId="7" fillId="0" borderId="0" xfId="48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vertical="center" shrinkToFi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40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vertical="top"/>
    </xf>
    <xf numFmtId="38" fontId="0" fillId="0" borderId="11" xfId="48" applyFont="1" applyFill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22" xfId="48" applyFont="1" applyFill="1" applyBorder="1" applyAlignment="1">
      <alignment vertical="center"/>
    </xf>
    <xf numFmtId="38" fontId="0" fillId="0" borderId="0" xfId="48" applyFont="1" applyFill="1" applyAlignment="1">
      <alignment horizontal="left" vertical="center"/>
    </xf>
    <xf numFmtId="38" fontId="0" fillId="0" borderId="10" xfId="48" applyFont="1" applyFill="1" applyBorder="1" applyAlignment="1">
      <alignment horizontal="lef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10" xfId="48" applyFont="1" applyFill="1" applyBorder="1" applyAlignment="1">
      <alignment horizontal="distributed"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left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8" fontId="7" fillId="0" borderId="0" xfId="48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38" fontId="7" fillId="0" borderId="0" xfId="48" applyFont="1" applyFill="1" applyAlignment="1">
      <alignment horizontal="distributed" vertical="center"/>
    </xf>
    <xf numFmtId="0" fontId="0" fillId="0" borderId="2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176" fontId="0" fillId="0" borderId="29" xfId="48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7" fillId="0" borderId="26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37" fontId="7" fillId="0" borderId="2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 vertical="center"/>
      <protection/>
    </xf>
    <xf numFmtId="38" fontId="0" fillId="0" borderId="29" xfId="48" applyFont="1" applyFill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 vertical="center"/>
      <protection/>
    </xf>
    <xf numFmtId="38" fontId="7" fillId="0" borderId="26" xfId="48" applyFont="1" applyFill="1" applyBorder="1" applyAlignment="1" applyProtection="1">
      <alignment vertical="center"/>
      <protection/>
    </xf>
    <xf numFmtId="38" fontId="0" fillId="0" borderId="29" xfId="48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34" xfId="0" applyFont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64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64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 quotePrefix="1">
      <alignment horizontal="left" vertical="top"/>
    </xf>
    <xf numFmtId="0" fontId="11" fillId="0" borderId="0" xfId="0" applyFont="1" applyFill="1" applyAlignment="1">
      <alignment horizontal="right" vertical="top"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6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4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6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48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0" fillId="0" borderId="6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8" fontId="0" fillId="0" borderId="51" xfId="48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distributed" vertical="center"/>
    </xf>
    <xf numFmtId="38" fontId="7" fillId="0" borderId="10" xfId="48" applyFont="1" applyFill="1" applyBorder="1" applyAlignment="1">
      <alignment horizontal="distributed" vertical="center"/>
    </xf>
    <xf numFmtId="38" fontId="0" fillId="0" borderId="45" xfId="48" applyFont="1" applyFill="1" applyBorder="1" applyAlignment="1" applyProtection="1">
      <alignment horizontal="center" vertical="center" wrapText="1"/>
      <protection/>
    </xf>
    <xf numFmtId="38" fontId="0" fillId="0" borderId="63" xfId="48" applyFont="1" applyFill="1" applyBorder="1" applyAlignment="1">
      <alignment horizontal="center" vertical="center" wrapText="1"/>
    </xf>
    <xf numFmtId="38" fontId="0" fillId="0" borderId="63" xfId="48" applyFont="1" applyFill="1" applyBorder="1" applyAlignment="1">
      <alignment horizontal="center" vertical="center" wrapText="1"/>
    </xf>
    <xf numFmtId="38" fontId="0" fillId="0" borderId="17" xfId="48" applyFont="1" applyFill="1" applyBorder="1" applyAlignment="1">
      <alignment horizontal="center" vertical="center" wrapText="1"/>
    </xf>
    <xf numFmtId="38" fontId="0" fillId="0" borderId="33" xfId="48" applyFont="1" applyFill="1" applyBorder="1" applyAlignment="1" applyProtection="1">
      <alignment horizontal="center" vertical="center" wrapText="1"/>
      <protection/>
    </xf>
    <xf numFmtId="38" fontId="0" fillId="0" borderId="62" xfId="48" applyFont="1" applyFill="1" applyBorder="1" applyAlignment="1">
      <alignment horizontal="center" vertical="center" wrapText="1"/>
    </xf>
    <xf numFmtId="38" fontId="0" fillId="0" borderId="33" xfId="48" applyFont="1" applyFill="1" applyBorder="1" applyAlignment="1" applyProtection="1">
      <alignment horizontal="center" vertical="center" wrapText="1"/>
      <protection/>
    </xf>
    <xf numFmtId="38" fontId="0" fillId="0" borderId="47" xfId="48" applyFont="1" applyFill="1" applyBorder="1" applyAlignment="1">
      <alignment horizontal="center" vertical="center" wrapText="1"/>
    </xf>
    <xf numFmtId="38" fontId="0" fillId="0" borderId="47" xfId="48" applyFont="1" applyFill="1" applyBorder="1" applyAlignment="1">
      <alignment horizontal="center" vertical="center" wrapText="1"/>
    </xf>
    <xf numFmtId="38" fontId="0" fillId="0" borderId="48" xfId="48" applyFont="1" applyFill="1" applyBorder="1" applyAlignment="1">
      <alignment horizontal="center" vertical="center" wrapText="1"/>
    </xf>
    <xf numFmtId="38" fontId="0" fillId="0" borderId="0" xfId="48" applyFont="1" applyFill="1" applyAlignment="1">
      <alignment horizontal="center" vertical="center" wrapText="1"/>
    </xf>
    <xf numFmtId="38" fontId="0" fillId="0" borderId="10" xfId="48" applyFont="1" applyFill="1" applyBorder="1" applyAlignment="1">
      <alignment horizontal="center" vertical="center" wrapText="1"/>
    </xf>
    <xf numFmtId="38" fontId="0" fillId="0" borderId="13" xfId="48" applyFont="1" applyFill="1" applyBorder="1" applyAlignment="1">
      <alignment horizontal="center" vertical="center" wrapText="1"/>
    </xf>
    <xf numFmtId="38" fontId="0" fillId="0" borderId="51" xfId="48" applyFont="1" applyFill="1" applyBorder="1" applyAlignment="1">
      <alignment horizontal="center" vertical="center"/>
    </xf>
    <xf numFmtId="38" fontId="7" fillId="0" borderId="0" xfId="48" applyFont="1" applyFill="1" applyBorder="1" applyAlignment="1" quotePrefix="1">
      <alignment horizontal="center" vertical="top"/>
    </xf>
    <xf numFmtId="38" fontId="7" fillId="0" borderId="10" xfId="48" applyFont="1" applyFill="1" applyBorder="1" applyAlignment="1" quotePrefix="1">
      <alignment horizontal="center" vertical="top"/>
    </xf>
    <xf numFmtId="38" fontId="9" fillId="0" borderId="0" xfId="48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53" xfId="48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37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37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showGridLines="0" zoomScale="90" zoomScaleNormal="90" zoomScalePageLayoutView="0" workbookViewId="0" topLeftCell="A1">
      <selection activeCell="A1" sqref="A1"/>
    </sheetView>
  </sheetViews>
  <sheetFormatPr defaultColWidth="8.796875" defaultRowHeight="15"/>
  <cols>
    <col min="1" max="1" width="2.09765625" style="32" customWidth="1"/>
    <col min="2" max="2" width="24.5" style="32" customWidth="1"/>
    <col min="3" max="9" width="11.59765625" style="32" customWidth="1"/>
    <col min="10" max="10" width="12.19921875" style="32" customWidth="1"/>
    <col min="11" max="11" width="2.69921875" style="32" customWidth="1"/>
    <col min="12" max="12" width="11.69921875" style="32" customWidth="1"/>
    <col min="13" max="13" width="12.19921875" style="32" customWidth="1"/>
    <col min="14" max="16" width="11.09765625" style="32" customWidth="1"/>
    <col min="17" max="17" width="11.59765625" style="32" customWidth="1"/>
    <col min="18" max="20" width="11.09765625" style="32" customWidth="1"/>
    <col min="21" max="21" width="9" style="32" customWidth="1"/>
    <col min="22" max="22" width="10.19921875" style="32" bestFit="1" customWidth="1"/>
    <col min="23" max="23" width="11.59765625" style="32" bestFit="1" customWidth="1"/>
    <col min="24" max="16384" width="9" style="32" customWidth="1"/>
  </cols>
  <sheetData>
    <row r="1" spans="1:20" s="30" customFormat="1" ht="19.5" customHeight="1">
      <c r="A1" s="2" t="s">
        <v>0</v>
      </c>
      <c r="M1" s="31"/>
      <c r="T1" s="3" t="s">
        <v>1</v>
      </c>
    </row>
    <row r="2" spans="1:20" ht="24.75" customHeight="1">
      <c r="A2" s="193" t="s">
        <v>237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9.5" customHeight="1">
      <c r="A3" s="51"/>
      <c r="B3" s="58" t="s">
        <v>238</v>
      </c>
      <c r="C3" s="51"/>
      <c r="D3" s="51"/>
      <c r="E3" s="51"/>
      <c r="F3" s="51"/>
      <c r="G3" s="51"/>
      <c r="H3" s="51"/>
      <c r="I3" s="51"/>
      <c r="K3" s="194" t="s">
        <v>236</v>
      </c>
      <c r="L3" s="194"/>
      <c r="M3" s="194"/>
      <c r="N3" s="194"/>
      <c r="O3" s="194"/>
      <c r="P3" s="194"/>
      <c r="Q3" s="194"/>
      <c r="R3" s="194"/>
      <c r="S3" s="194"/>
      <c r="T3" s="194"/>
    </row>
    <row r="4" ht="18" customHeight="1" thickBot="1">
      <c r="L4" s="52"/>
    </row>
    <row r="5" spans="1:20" ht="15" customHeight="1">
      <c r="A5" s="177" t="s">
        <v>2</v>
      </c>
      <c r="B5" s="178"/>
      <c r="C5" s="182" t="s">
        <v>65</v>
      </c>
      <c r="D5" s="185" t="s">
        <v>3</v>
      </c>
      <c r="E5" s="186"/>
      <c r="F5" s="186"/>
      <c r="G5" s="187"/>
      <c r="H5" s="188" t="s">
        <v>230</v>
      </c>
      <c r="I5" s="33"/>
      <c r="K5" s="164" t="s">
        <v>4</v>
      </c>
      <c r="L5" s="199"/>
      <c r="M5" s="203" t="s">
        <v>5</v>
      </c>
      <c r="N5" s="204"/>
      <c r="O5" s="204"/>
      <c r="P5" s="205"/>
      <c r="Q5" s="203" t="s">
        <v>6</v>
      </c>
      <c r="R5" s="204"/>
      <c r="S5" s="204"/>
      <c r="T5" s="204"/>
    </row>
    <row r="6" spans="1:23" ht="15" customHeight="1">
      <c r="A6" s="179"/>
      <c r="B6" s="167"/>
      <c r="C6" s="183"/>
      <c r="D6" s="153" t="s">
        <v>8</v>
      </c>
      <c r="E6" s="208" t="s">
        <v>9</v>
      </c>
      <c r="F6" s="36"/>
      <c r="G6" s="162" t="s">
        <v>78</v>
      </c>
      <c r="H6" s="189"/>
      <c r="I6" s="37" t="s">
        <v>10</v>
      </c>
      <c r="K6" s="179"/>
      <c r="L6" s="200"/>
      <c r="M6" s="197" t="s">
        <v>250</v>
      </c>
      <c r="N6" s="197" t="s">
        <v>249</v>
      </c>
      <c r="O6" s="195" t="s">
        <v>11</v>
      </c>
      <c r="P6" s="212" t="s">
        <v>12</v>
      </c>
      <c r="Q6" s="197" t="s">
        <v>250</v>
      </c>
      <c r="R6" s="197" t="s">
        <v>249</v>
      </c>
      <c r="S6" s="195" t="s">
        <v>11</v>
      </c>
      <c r="T6" s="210" t="s">
        <v>12</v>
      </c>
      <c r="V6" s="179"/>
      <c r="W6" s="179"/>
    </row>
    <row r="7" spans="1:23" ht="15" customHeight="1">
      <c r="A7" s="180"/>
      <c r="B7" s="181"/>
      <c r="C7" s="184"/>
      <c r="D7" s="154"/>
      <c r="E7" s="192"/>
      <c r="F7" s="110" t="s">
        <v>248</v>
      </c>
      <c r="G7" s="163"/>
      <c r="H7" s="156"/>
      <c r="I7" s="38"/>
      <c r="K7" s="180"/>
      <c r="L7" s="201"/>
      <c r="M7" s="198"/>
      <c r="N7" s="198"/>
      <c r="O7" s="196"/>
      <c r="P7" s="209"/>
      <c r="Q7" s="209"/>
      <c r="R7" s="209"/>
      <c r="S7" s="196"/>
      <c r="T7" s="211"/>
      <c r="V7" s="35"/>
      <c r="W7" s="35"/>
    </row>
    <row r="8" spans="1:20" ht="15" customHeight="1">
      <c r="A8" s="206" t="s">
        <v>13</v>
      </c>
      <c r="B8" s="207"/>
      <c r="C8" s="125">
        <f>SUM(C9:C10)</f>
        <v>78220</v>
      </c>
      <c r="D8" s="126">
        <f aca="true" t="shared" si="0" ref="D8:I8">SUM(D9:D10)</f>
        <v>43281</v>
      </c>
      <c r="E8" s="126">
        <f t="shared" si="0"/>
        <v>31814</v>
      </c>
      <c r="F8" s="126">
        <f t="shared" si="0"/>
        <v>27486</v>
      </c>
      <c r="G8" s="126">
        <f t="shared" si="0"/>
        <v>614</v>
      </c>
      <c r="H8" s="126">
        <f t="shared" si="0"/>
        <v>2062</v>
      </c>
      <c r="I8" s="126">
        <f t="shared" si="0"/>
        <v>449</v>
      </c>
      <c r="L8" s="39"/>
      <c r="O8" s="40" t="s">
        <v>229</v>
      </c>
      <c r="P8" s="40" t="s">
        <v>229</v>
      </c>
      <c r="Q8" s="40" t="s">
        <v>214</v>
      </c>
      <c r="R8" s="40" t="s">
        <v>214</v>
      </c>
      <c r="S8" s="40" t="s">
        <v>229</v>
      </c>
      <c r="T8" s="40" t="s">
        <v>229</v>
      </c>
    </row>
    <row r="9" spans="1:23" ht="15" customHeight="1">
      <c r="A9" s="147" t="s">
        <v>14</v>
      </c>
      <c r="B9" s="202"/>
      <c r="C9" s="123">
        <f aca="true" t="shared" si="1" ref="C9:C20">SUM(D9:E9,G9:I9)</f>
        <v>236</v>
      </c>
      <c r="D9" s="54" t="s">
        <v>94</v>
      </c>
      <c r="E9" s="54">
        <v>185</v>
      </c>
      <c r="F9" s="54">
        <v>114</v>
      </c>
      <c r="G9" s="54">
        <v>43</v>
      </c>
      <c r="H9" s="54">
        <v>4</v>
      </c>
      <c r="I9" s="54">
        <v>4</v>
      </c>
      <c r="K9" s="151" t="s">
        <v>15</v>
      </c>
      <c r="L9" s="152"/>
      <c r="M9" s="130">
        <f>SUM(M11:M20,M23,M29,M39,M46,M52,M60,M66)</f>
        <v>80594</v>
      </c>
      <c r="N9" s="130">
        <f>SUM(N11:N20,N23,N29,N39,N46,N52,N60,N66)</f>
        <v>78220</v>
      </c>
      <c r="O9" s="131">
        <f>100*(N9-M9)/M9</f>
        <v>-2.9456287068516267</v>
      </c>
      <c r="P9" s="131">
        <f>100*N9/N$9</f>
        <v>100</v>
      </c>
      <c r="Q9" s="130">
        <f>SUM(Q11:Q20,Q23,Q29,Q39,Q46,Q52,Q60,Q66)</f>
        <v>608510</v>
      </c>
      <c r="R9" s="130">
        <f>SUM(R11:R20,R23,R29,R39,R46,R52,R60,R66)</f>
        <v>640773</v>
      </c>
      <c r="S9" s="131">
        <f>100*(R9-Q9)/Q9</f>
        <v>5.3019670999654895</v>
      </c>
      <c r="T9" s="131">
        <f>100*R9/R$9</f>
        <v>100</v>
      </c>
      <c r="V9" s="42"/>
      <c r="W9" s="42"/>
    </row>
    <row r="10" spans="1:20" ht="15" customHeight="1">
      <c r="A10" s="147" t="s">
        <v>16</v>
      </c>
      <c r="B10" s="202"/>
      <c r="C10" s="123">
        <f>SUM(C11:C20)</f>
        <v>77984</v>
      </c>
      <c r="D10" s="55">
        <f aca="true" t="shared" si="2" ref="D10:I10">SUM(D11:D20)</f>
        <v>43281</v>
      </c>
      <c r="E10" s="55">
        <f t="shared" si="2"/>
        <v>31629</v>
      </c>
      <c r="F10" s="55">
        <f t="shared" si="2"/>
        <v>27372</v>
      </c>
      <c r="G10" s="55">
        <f t="shared" si="2"/>
        <v>571</v>
      </c>
      <c r="H10" s="55">
        <f t="shared" si="2"/>
        <v>2058</v>
      </c>
      <c r="I10" s="55">
        <f t="shared" si="2"/>
        <v>445</v>
      </c>
      <c r="K10" s="18"/>
      <c r="L10" s="19"/>
      <c r="M10" s="17"/>
      <c r="N10" s="17"/>
      <c r="O10" s="17"/>
      <c r="P10" s="17"/>
      <c r="Q10" s="17"/>
      <c r="R10" s="17"/>
      <c r="S10" s="17"/>
      <c r="T10" s="17"/>
    </row>
    <row r="11" spans="2:23" ht="15" customHeight="1">
      <c r="B11" s="41" t="s">
        <v>17</v>
      </c>
      <c r="C11" s="123">
        <f t="shared" si="1"/>
        <v>58</v>
      </c>
      <c r="D11" s="54">
        <v>9</v>
      </c>
      <c r="E11" s="54">
        <v>49</v>
      </c>
      <c r="F11" s="54">
        <v>48</v>
      </c>
      <c r="G11" s="54" t="s">
        <v>94</v>
      </c>
      <c r="H11" s="54" t="s">
        <v>94</v>
      </c>
      <c r="I11" s="54" t="s">
        <v>94</v>
      </c>
      <c r="K11" s="151" t="s">
        <v>18</v>
      </c>
      <c r="L11" s="152"/>
      <c r="M11" s="17">
        <v>32939</v>
      </c>
      <c r="N11" s="17">
        <v>31525</v>
      </c>
      <c r="O11" s="131">
        <f aca="true" t="shared" si="3" ref="O11:O67">100*(N11-M11)/M11</f>
        <v>-4.292783630347005</v>
      </c>
      <c r="P11" s="131">
        <f aca="true" t="shared" si="4" ref="P11:P67">100*N11/N$9</f>
        <v>40.30299156226029</v>
      </c>
      <c r="Q11" s="17">
        <v>268077</v>
      </c>
      <c r="R11" s="17">
        <v>286956</v>
      </c>
      <c r="S11" s="131">
        <f aca="true" t="shared" si="5" ref="S11:S18">100*(R11-Q11)/Q11</f>
        <v>7.0423796148121625</v>
      </c>
      <c r="T11" s="131">
        <f aca="true" t="shared" si="6" ref="T11:T18">100*R11/R$9</f>
        <v>44.78278579153616</v>
      </c>
      <c r="V11" s="42"/>
      <c r="W11" s="42"/>
    </row>
    <row r="12" spans="2:23" ht="15" customHeight="1">
      <c r="B12" s="41" t="s">
        <v>19</v>
      </c>
      <c r="C12" s="123">
        <f t="shared" si="1"/>
        <v>8612</v>
      </c>
      <c r="D12" s="54">
        <v>4743</v>
      </c>
      <c r="E12" s="54">
        <v>3864</v>
      </c>
      <c r="F12" s="54">
        <v>3862</v>
      </c>
      <c r="G12" s="54">
        <v>5</v>
      </c>
      <c r="H12" s="54" t="s">
        <v>94</v>
      </c>
      <c r="I12" s="54" t="s">
        <v>94</v>
      </c>
      <c r="K12" s="151" t="s">
        <v>20</v>
      </c>
      <c r="L12" s="152"/>
      <c r="M12" s="17">
        <v>4054</v>
      </c>
      <c r="N12" s="17">
        <v>3951</v>
      </c>
      <c r="O12" s="131">
        <f t="shared" si="3"/>
        <v>-2.5407005426739024</v>
      </c>
      <c r="P12" s="131">
        <f t="shared" si="4"/>
        <v>5.051137816415239</v>
      </c>
      <c r="Q12" s="17">
        <v>29995</v>
      </c>
      <c r="R12" s="17">
        <v>30994</v>
      </c>
      <c r="S12" s="131">
        <f t="shared" si="5"/>
        <v>3.3305550925154193</v>
      </c>
      <c r="T12" s="131">
        <f t="shared" si="6"/>
        <v>4.836970346753063</v>
      </c>
      <c r="V12" s="42"/>
      <c r="W12" s="42"/>
    </row>
    <row r="13" spans="2:23" ht="15" customHeight="1">
      <c r="B13" s="41" t="s">
        <v>21</v>
      </c>
      <c r="C13" s="123">
        <f t="shared" si="1"/>
        <v>12861</v>
      </c>
      <c r="D13" s="54">
        <v>7571</v>
      </c>
      <c r="E13" s="54">
        <v>5280</v>
      </c>
      <c r="F13" s="54">
        <v>5223</v>
      </c>
      <c r="G13" s="54">
        <v>10</v>
      </c>
      <c r="H13" s="54" t="s">
        <v>94</v>
      </c>
      <c r="I13" s="54" t="s">
        <v>94</v>
      </c>
      <c r="K13" s="151" t="s">
        <v>22</v>
      </c>
      <c r="L13" s="152"/>
      <c r="M13" s="17">
        <v>7917</v>
      </c>
      <c r="N13" s="17">
        <v>7765</v>
      </c>
      <c r="O13" s="131">
        <f t="shared" si="3"/>
        <v>-1.9199191612984716</v>
      </c>
      <c r="P13" s="131">
        <f t="shared" si="4"/>
        <v>9.927128611608284</v>
      </c>
      <c r="Q13" s="17">
        <v>58196</v>
      </c>
      <c r="R13" s="17">
        <v>60147</v>
      </c>
      <c r="S13" s="131">
        <f t="shared" si="5"/>
        <v>3.352464086878823</v>
      </c>
      <c r="T13" s="131">
        <f t="shared" si="6"/>
        <v>9.386631459190696</v>
      </c>
      <c r="V13" s="42"/>
      <c r="W13" s="42"/>
    </row>
    <row r="14" spans="2:23" ht="15" customHeight="1">
      <c r="B14" s="109" t="s">
        <v>23</v>
      </c>
      <c r="C14" s="123">
        <f t="shared" si="1"/>
        <v>126</v>
      </c>
      <c r="D14" s="54" t="s">
        <v>226</v>
      </c>
      <c r="E14" s="54">
        <v>43</v>
      </c>
      <c r="F14" s="54">
        <v>42</v>
      </c>
      <c r="G14" s="54">
        <v>1</v>
      </c>
      <c r="H14" s="54">
        <v>82</v>
      </c>
      <c r="I14" s="54" t="s">
        <v>94</v>
      </c>
      <c r="K14" s="151" t="s">
        <v>24</v>
      </c>
      <c r="L14" s="152"/>
      <c r="M14" s="17">
        <v>2303</v>
      </c>
      <c r="N14" s="17">
        <v>2157</v>
      </c>
      <c r="O14" s="131">
        <f t="shared" si="3"/>
        <v>-6.339557099435519</v>
      </c>
      <c r="P14" s="131">
        <f t="shared" si="4"/>
        <v>2.757606750191767</v>
      </c>
      <c r="Q14" s="17">
        <v>12990</v>
      </c>
      <c r="R14" s="17">
        <v>12326</v>
      </c>
      <c r="S14" s="131">
        <f t="shared" si="5"/>
        <v>-5.111624326404927</v>
      </c>
      <c r="T14" s="131">
        <f t="shared" si="6"/>
        <v>1.9236141348028084</v>
      </c>
      <c r="V14" s="42"/>
      <c r="W14" s="42"/>
    </row>
    <row r="15" spans="2:23" ht="15" customHeight="1">
      <c r="B15" s="41" t="s">
        <v>25</v>
      </c>
      <c r="C15" s="123">
        <f t="shared" si="1"/>
        <v>2102</v>
      </c>
      <c r="D15" s="54">
        <v>572</v>
      </c>
      <c r="E15" s="54">
        <v>1246</v>
      </c>
      <c r="F15" s="54">
        <v>1200</v>
      </c>
      <c r="G15" s="54">
        <v>22</v>
      </c>
      <c r="H15" s="54">
        <v>7</v>
      </c>
      <c r="I15" s="54">
        <v>255</v>
      </c>
      <c r="K15" s="151" t="s">
        <v>26</v>
      </c>
      <c r="L15" s="152"/>
      <c r="M15" s="17">
        <v>1665</v>
      </c>
      <c r="N15" s="17">
        <v>1579</v>
      </c>
      <c r="O15" s="131">
        <f t="shared" si="3"/>
        <v>-5.165165165165165</v>
      </c>
      <c r="P15" s="131">
        <f t="shared" si="4"/>
        <v>2.0186653029915624</v>
      </c>
      <c r="Q15" s="17">
        <v>10132</v>
      </c>
      <c r="R15" s="17">
        <v>9831</v>
      </c>
      <c r="S15" s="131">
        <f t="shared" si="5"/>
        <v>-2.970785629688117</v>
      </c>
      <c r="T15" s="131">
        <f t="shared" si="6"/>
        <v>1.5342406749348052</v>
      </c>
      <c r="V15" s="42"/>
      <c r="W15" s="42"/>
    </row>
    <row r="16" spans="2:23" ht="15" customHeight="1">
      <c r="B16" s="41" t="s">
        <v>27</v>
      </c>
      <c r="C16" s="123">
        <f t="shared" si="1"/>
        <v>29755</v>
      </c>
      <c r="D16" s="54">
        <v>18108</v>
      </c>
      <c r="E16" s="54">
        <v>11560</v>
      </c>
      <c r="F16" s="54">
        <v>11297</v>
      </c>
      <c r="G16" s="54">
        <v>60</v>
      </c>
      <c r="H16" s="54">
        <v>26</v>
      </c>
      <c r="I16" s="54">
        <v>1</v>
      </c>
      <c r="K16" s="151" t="s">
        <v>28</v>
      </c>
      <c r="L16" s="152"/>
      <c r="M16" s="17">
        <v>4812</v>
      </c>
      <c r="N16" s="17">
        <v>4589</v>
      </c>
      <c r="O16" s="131">
        <f t="shared" si="3"/>
        <v>-4.634247714048213</v>
      </c>
      <c r="P16" s="131">
        <f t="shared" si="4"/>
        <v>5.866785988238302</v>
      </c>
      <c r="Q16" s="17">
        <v>36484</v>
      </c>
      <c r="R16" s="17">
        <v>36188</v>
      </c>
      <c r="S16" s="131">
        <f t="shared" si="5"/>
        <v>-0.8113145488433285</v>
      </c>
      <c r="T16" s="131">
        <f t="shared" si="6"/>
        <v>5.647553813909138</v>
      </c>
      <c r="V16" s="42"/>
      <c r="W16" s="42"/>
    </row>
    <row r="17" spans="2:23" ht="15" customHeight="1">
      <c r="B17" s="41" t="s">
        <v>29</v>
      </c>
      <c r="C17" s="123">
        <f t="shared" si="1"/>
        <v>1303</v>
      </c>
      <c r="D17" s="54">
        <v>232</v>
      </c>
      <c r="E17" s="54">
        <v>1069</v>
      </c>
      <c r="F17" s="54">
        <v>821</v>
      </c>
      <c r="G17" s="54" t="s">
        <v>94</v>
      </c>
      <c r="H17" s="54">
        <v>1</v>
      </c>
      <c r="I17" s="54">
        <v>1</v>
      </c>
      <c r="K17" s="151" t="s">
        <v>30</v>
      </c>
      <c r="L17" s="152"/>
      <c r="M17" s="17">
        <v>2188</v>
      </c>
      <c r="N17" s="17">
        <v>1960</v>
      </c>
      <c r="O17" s="131">
        <f t="shared" si="3"/>
        <v>-10.420475319926874</v>
      </c>
      <c r="P17" s="131">
        <f t="shared" si="4"/>
        <v>2.5057530043467144</v>
      </c>
      <c r="Q17" s="17">
        <v>13181</v>
      </c>
      <c r="R17" s="17">
        <v>13129</v>
      </c>
      <c r="S17" s="131">
        <f t="shared" si="5"/>
        <v>-0.3945072452772931</v>
      </c>
      <c r="T17" s="131">
        <f t="shared" si="6"/>
        <v>2.048931524892591</v>
      </c>
      <c r="V17" s="42"/>
      <c r="W17" s="42"/>
    </row>
    <row r="18" spans="2:23" ht="15" customHeight="1">
      <c r="B18" s="41" t="s">
        <v>31</v>
      </c>
      <c r="C18" s="123">
        <f t="shared" si="1"/>
        <v>2311</v>
      </c>
      <c r="D18" s="54">
        <v>1490</v>
      </c>
      <c r="E18" s="54">
        <v>809</v>
      </c>
      <c r="F18" s="54">
        <v>771</v>
      </c>
      <c r="G18" s="54">
        <v>4</v>
      </c>
      <c r="H18" s="54">
        <v>4</v>
      </c>
      <c r="I18" s="54">
        <v>4</v>
      </c>
      <c r="K18" s="151" t="s">
        <v>32</v>
      </c>
      <c r="L18" s="152"/>
      <c r="M18" s="17">
        <v>2783</v>
      </c>
      <c r="N18" s="17">
        <v>3062</v>
      </c>
      <c r="O18" s="131">
        <f t="shared" si="3"/>
        <v>10.025152712899748</v>
      </c>
      <c r="P18" s="131">
        <f t="shared" si="4"/>
        <v>3.9145998465865506</v>
      </c>
      <c r="Q18" s="17">
        <v>28743</v>
      </c>
      <c r="R18" s="17">
        <v>34705</v>
      </c>
      <c r="S18" s="131">
        <f t="shared" si="5"/>
        <v>20.742441637964028</v>
      </c>
      <c r="T18" s="131">
        <f t="shared" si="6"/>
        <v>5.416114599085792</v>
      </c>
      <c r="V18" s="42"/>
      <c r="W18" s="42"/>
    </row>
    <row r="19" spans="2:23" ht="15" customHeight="1">
      <c r="B19" s="41" t="s">
        <v>33</v>
      </c>
      <c r="C19" s="123">
        <f t="shared" si="1"/>
        <v>20233</v>
      </c>
      <c r="D19" s="54">
        <v>10556</v>
      </c>
      <c r="E19" s="54">
        <v>7709</v>
      </c>
      <c r="F19" s="54">
        <v>4108</v>
      </c>
      <c r="G19" s="54">
        <v>469</v>
      </c>
      <c r="H19" s="54">
        <v>1425</v>
      </c>
      <c r="I19" s="54">
        <v>74</v>
      </c>
      <c r="K19" s="18"/>
      <c r="L19" s="19"/>
      <c r="M19" s="17"/>
      <c r="N19" s="17"/>
      <c r="O19" s="17"/>
      <c r="P19" s="17"/>
      <c r="Q19" s="17"/>
      <c r="R19" s="17"/>
      <c r="S19" s="17"/>
      <c r="T19" s="17"/>
      <c r="V19" s="42"/>
      <c r="W19" s="42"/>
    </row>
    <row r="20" spans="1:23" ht="15" customHeight="1">
      <c r="A20" s="43"/>
      <c r="B20" s="29" t="s">
        <v>34</v>
      </c>
      <c r="C20" s="124">
        <f t="shared" si="1"/>
        <v>623</v>
      </c>
      <c r="D20" s="54" t="s">
        <v>94</v>
      </c>
      <c r="E20" s="54" t="s">
        <v>94</v>
      </c>
      <c r="F20" s="54" t="s">
        <v>94</v>
      </c>
      <c r="G20" s="54" t="s">
        <v>94</v>
      </c>
      <c r="H20" s="54">
        <v>513</v>
      </c>
      <c r="I20" s="54">
        <v>110</v>
      </c>
      <c r="K20" s="151" t="s">
        <v>35</v>
      </c>
      <c r="L20" s="152"/>
      <c r="M20" s="132">
        <f>SUM(M21)</f>
        <v>1156</v>
      </c>
      <c r="N20" s="132">
        <f>SUM(N21)</f>
        <v>1091</v>
      </c>
      <c r="O20" s="131">
        <f t="shared" si="3"/>
        <v>-5.622837370242214</v>
      </c>
      <c r="P20" s="131">
        <f t="shared" si="4"/>
        <v>1.3947839427256457</v>
      </c>
      <c r="Q20" s="132">
        <f>SUM(Q21)</f>
        <v>6479</v>
      </c>
      <c r="R20" s="132">
        <f>SUM(R21)</f>
        <v>5795</v>
      </c>
      <c r="S20" s="131">
        <f>100*(R20-Q20)/Q20</f>
        <v>-10.557184750733137</v>
      </c>
      <c r="T20" s="131">
        <f>100*R20/R$9</f>
        <v>0.9043764328397108</v>
      </c>
      <c r="V20" s="42"/>
      <c r="W20" s="42"/>
    </row>
    <row r="21" spans="1:23" ht="15" customHeight="1">
      <c r="A21" s="32" t="s">
        <v>225</v>
      </c>
      <c r="D21" s="44"/>
      <c r="E21" s="44"/>
      <c r="F21" s="44"/>
      <c r="G21" s="44"/>
      <c r="H21" s="44"/>
      <c r="I21" s="44"/>
      <c r="L21" s="45" t="s">
        <v>36</v>
      </c>
      <c r="M21" s="128">
        <v>1156</v>
      </c>
      <c r="N21" s="128">
        <v>1091</v>
      </c>
      <c r="O21" s="127">
        <f t="shared" si="3"/>
        <v>-5.622837370242214</v>
      </c>
      <c r="P21" s="127">
        <f t="shared" si="4"/>
        <v>1.3947839427256457</v>
      </c>
      <c r="Q21" s="128">
        <v>6479</v>
      </c>
      <c r="R21" s="128">
        <v>5795</v>
      </c>
      <c r="S21" s="127">
        <f>100*(R21-Q21)/Q21</f>
        <v>-10.557184750733137</v>
      </c>
      <c r="T21" s="127">
        <f>100*R21/R$9</f>
        <v>0.9043764328397108</v>
      </c>
      <c r="V21" s="42"/>
      <c r="W21" s="42"/>
    </row>
    <row r="22" spans="4:23" ht="15" customHeight="1">
      <c r="D22" s="34"/>
      <c r="E22" s="34"/>
      <c r="F22" s="34"/>
      <c r="G22" s="34"/>
      <c r="H22" s="34"/>
      <c r="I22" s="34"/>
      <c r="L22" s="39"/>
      <c r="M22" s="128"/>
      <c r="N22" s="128"/>
      <c r="O22" s="128"/>
      <c r="P22" s="128"/>
      <c r="Q22" s="128"/>
      <c r="R22" s="128"/>
      <c r="S22" s="128"/>
      <c r="T22" s="128"/>
      <c r="V22" s="42"/>
      <c r="W22" s="42"/>
    </row>
    <row r="23" spans="4:23" ht="15" customHeight="1">
      <c r="D23" s="34"/>
      <c r="E23" s="34"/>
      <c r="F23" s="34"/>
      <c r="G23" s="34"/>
      <c r="H23" s="34"/>
      <c r="I23" s="34"/>
      <c r="K23" s="151" t="s">
        <v>37</v>
      </c>
      <c r="L23" s="152"/>
      <c r="M23" s="132">
        <f>SUM(M24:M27)</f>
        <v>2928</v>
      </c>
      <c r="N23" s="132">
        <f>SUM(N24:N27)</f>
        <v>2921</v>
      </c>
      <c r="O23" s="131">
        <f t="shared" si="3"/>
        <v>-0.2390710382513661</v>
      </c>
      <c r="P23" s="131">
        <f t="shared" si="4"/>
        <v>3.734339043722833</v>
      </c>
      <c r="Q23" s="132">
        <f>SUM(Q24:Q27)</f>
        <v>22610</v>
      </c>
      <c r="R23" s="132">
        <f>SUM(R24:R27)</f>
        <v>24564</v>
      </c>
      <c r="S23" s="131">
        <f>100*(R23-Q23)/Q23</f>
        <v>8.6421937195931</v>
      </c>
      <c r="T23" s="131">
        <f>100*R23/R$9</f>
        <v>3.8334948569930383</v>
      </c>
      <c r="V23" s="42"/>
      <c r="W23" s="42"/>
    </row>
    <row r="24" spans="12:23" ht="15" customHeight="1">
      <c r="L24" s="45" t="s">
        <v>38</v>
      </c>
      <c r="M24" s="128">
        <v>907</v>
      </c>
      <c r="N24" s="128">
        <v>886</v>
      </c>
      <c r="O24" s="127">
        <f t="shared" si="3"/>
        <v>-2.3153252480705624</v>
      </c>
      <c r="P24" s="127">
        <f t="shared" si="4"/>
        <v>1.1327026335975454</v>
      </c>
      <c r="Q24" s="128">
        <v>7801</v>
      </c>
      <c r="R24" s="128">
        <v>8231</v>
      </c>
      <c r="S24" s="127">
        <f>100*(R24-Q24)/Q24</f>
        <v>5.512113831560057</v>
      </c>
      <c r="T24" s="127">
        <f>100*R24/R$9</f>
        <v>1.2845422637970076</v>
      </c>
      <c r="V24" s="42"/>
      <c r="W24" s="42"/>
    </row>
    <row r="25" spans="12:23" ht="15" customHeight="1">
      <c r="L25" s="45" t="s">
        <v>39</v>
      </c>
      <c r="M25" s="128">
        <v>1111</v>
      </c>
      <c r="N25" s="128">
        <v>1118</v>
      </c>
      <c r="O25" s="127">
        <f t="shared" si="3"/>
        <v>0.6300630063006301</v>
      </c>
      <c r="P25" s="127">
        <f t="shared" si="4"/>
        <v>1.429301968805932</v>
      </c>
      <c r="Q25" s="128">
        <v>7259</v>
      </c>
      <c r="R25" s="128">
        <v>6989</v>
      </c>
      <c r="S25" s="127">
        <f>100*(R25-Q25)/Q25</f>
        <v>-3.7195205951232952</v>
      </c>
      <c r="T25" s="127">
        <f>100*R25/R$9</f>
        <v>1.0907138721512923</v>
      </c>
      <c r="V25" s="42"/>
      <c r="W25" s="42"/>
    </row>
    <row r="26" spans="12:23" ht="15" customHeight="1">
      <c r="L26" s="45" t="s">
        <v>40</v>
      </c>
      <c r="M26" s="128">
        <v>703</v>
      </c>
      <c r="N26" s="128">
        <v>673</v>
      </c>
      <c r="O26" s="127">
        <f t="shared" si="3"/>
        <v>-4.267425320056899</v>
      </c>
      <c r="P26" s="127">
        <f t="shared" si="4"/>
        <v>0.8603937611863973</v>
      </c>
      <c r="Q26" s="128">
        <v>5514</v>
      </c>
      <c r="R26" s="128">
        <v>6480</v>
      </c>
      <c r="S26" s="127">
        <f>100*(R26-Q26)/Q26</f>
        <v>17.51904243743199</v>
      </c>
      <c r="T26" s="127">
        <f>100*R26/R$9</f>
        <v>1.0112785651080805</v>
      </c>
      <c r="V26" s="42"/>
      <c r="W26" s="42"/>
    </row>
    <row r="27" spans="1:23" ht="18" customHeight="1">
      <c r="A27" s="194" t="s">
        <v>251</v>
      </c>
      <c r="B27" s="194"/>
      <c r="C27" s="194"/>
      <c r="D27" s="194"/>
      <c r="E27" s="194"/>
      <c r="F27" s="194"/>
      <c r="G27" s="194"/>
      <c r="H27" s="194"/>
      <c r="I27" s="194"/>
      <c r="L27" s="45" t="s">
        <v>41</v>
      </c>
      <c r="M27" s="128">
        <v>207</v>
      </c>
      <c r="N27" s="128">
        <v>244</v>
      </c>
      <c r="O27" s="127">
        <f t="shared" si="3"/>
        <v>17.8743961352657</v>
      </c>
      <c r="P27" s="127">
        <f t="shared" si="4"/>
        <v>0.31194068013295834</v>
      </c>
      <c r="Q27" s="128">
        <v>2036</v>
      </c>
      <c r="R27" s="128">
        <v>2864</v>
      </c>
      <c r="S27" s="127">
        <f>100*(R27-Q27)/Q27</f>
        <v>40.66797642436149</v>
      </c>
      <c r="T27" s="127">
        <f>100*R27/R$9</f>
        <v>0.4469601559366578</v>
      </c>
      <c r="V27" s="42"/>
      <c r="W27" s="42"/>
    </row>
    <row r="28" spans="9:23" ht="18" customHeight="1" thickBot="1">
      <c r="I28" s="46" t="s">
        <v>42</v>
      </c>
      <c r="L28" s="39"/>
      <c r="M28" s="128"/>
      <c r="N28" s="128"/>
      <c r="O28" s="128"/>
      <c r="P28" s="128"/>
      <c r="Q28" s="128"/>
      <c r="R28" s="128"/>
      <c r="S28" s="128"/>
      <c r="T28" s="128"/>
      <c r="V28" s="42"/>
      <c r="W28" s="42"/>
    </row>
    <row r="29" spans="1:23" ht="15" customHeight="1">
      <c r="A29" s="177" t="s">
        <v>2</v>
      </c>
      <c r="B29" s="178"/>
      <c r="C29" s="182" t="s">
        <v>65</v>
      </c>
      <c r="D29" s="185" t="s">
        <v>213</v>
      </c>
      <c r="E29" s="186"/>
      <c r="F29" s="186"/>
      <c r="G29" s="187"/>
      <c r="H29" s="188" t="s">
        <v>230</v>
      </c>
      <c r="I29" s="33"/>
      <c r="K29" s="151" t="s">
        <v>43</v>
      </c>
      <c r="L29" s="152"/>
      <c r="M29" s="132">
        <f>SUM(M30:M37)</f>
        <v>4298</v>
      </c>
      <c r="N29" s="132">
        <f>SUM(N30:N37)</f>
        <v>4569</v>
      </c>
      <c r="O29" s="131">
        <f t="shared" si="3"/>
        <v>6.305258259655654</v>
      </c>
      <c r="P29" s="131">
        <f t="shared" si="4"/>
        <v>5.841217080030683</v>
      </c>
      <c r="Q29" s="132">
        <f>SUM(Q30:Q37)</f>
        <v>35868</v>
      </c>
      <c r="R29" s="132">
        <f>SUM(R30:R37)</f>
        <v>39255</v>
      </c>
      <c r="S29" s="131">
        <f aca="true" t="shared" si="7" ref="S29:S37">100*(R29-Q29)/Q29</f>
        <v>9.442957510873201</v>
      </c>
      <c r="T29" s="131">
        <f aca="true" t="shared" si="8" ref="T29:T37">100*R29/R$9</f>
        <v>6.126194455758903</v>
      </c>
      <c r="V29" s="42"/>
      <c r="W29" s="42"/>
    </row>
    <row r="30" spans="1:23" ht="15" customHeight="1">
      <c r="A30" s="179"/>
      <c r="B30" s="167"/>
      <c r="C30" s="183"/>
      <c r="D30" s="190" t="s">
        <v>245</v>
      </c>
      <c r="E30" s="191" t="s">
        <v>246</v>
      </c>
      <c r="F30" s="36"/>
      <c r="G30" s="162" t="s">
        <v>78</v>
      </c>
      <c r="H30" s="189"/>
      <c r="I30" s="37" t="s">
        <v>10</v>
      </c>
      <c r="L30" s="45" t="s">
        <v>44</v>
      </c>
      <c r="M30" s="128">
        <v>781</v>
      </c>
      <c r="N30" s="128">
        <v>759</v>
      </c>
      <c r="O30" s="127">
        <f t="shared" si="3"/>
        <v>-2.816901408450704</v>
      </c>
      <c r="P30" s="127">
        <f t="shared" si="4"/>
        <v>0.9703400664791614</v>
      </c>
      <c r="Q30" s="128">
        <v>5119</v>
      </c>
      <c r="R30" s="128">
        <v>4749</v>
      </c>
      <c r="S30" s="127">
        <f t="shared" si="7"/>
        <v>-7.227974213713616</v>
      </c>
      <c r="T30" s="127">
        <f t="shared" si="8"/>
        <v>0.7411360965583755</v>
      </c>
      <c r="V30" s="42"/>
      <c r="W30" s="42"/>
    </row>
    <row r="31" spans="1:23" ht="15" customHeight="1">
      <c r="A31" s="180"/>
      <c r="B31" s="181"/>
      <c r="C31" s="184"/>
      <c r="D31" s="154"/>
      <c r="E31" s="192"/>
      <c r="F31" s="111" t="s">
        <v>247</v>
      </c>
      <c r="G31" s="163"/>
      <c r="H31" s="156"/>
      <c r="I31" s="38"/>
      <c r="L31" s="45" t="s">
        <v>45</v>
      </c>
      <c r="M31" s="128">
        <v>950</v>
      </c>
      <c r="N31" s="128">
        <v>1086</v>
      </c>
      <c r="O31" s="127">
        <f t="shared" si="3"/>
        <v>14.31578947368421</v>
      </c>
      <c r="P31" s="127">
        <f t="shared" si="4"/>
        <v>1.3883917156737406</v>
      </c>
      <c r="Q31" s="128">
        <v>7906</v>
      </c>
      <c r="R31" s="128">
        <v>9695</v>
      </c>
      <c r="S31" s="127">
        <f t="shared" si="7"/>
        <v>22.628383506197824</v>
      </c>
      <c r="T31" s="127">
        <f t="shared" si="8"/>
        <v>1.5130163099880924</v>
      </c>
      <c r="V31" s="42"/>
      <c r="W31" s="42"/>
    </row>
    <row r="32" spans="1:23" ht="15" customHeight="1">
      <c r="A32" s="206" t="s">
        <v>13</v>
      </c>
      <c r="B32" s="207"/>
      <c r="C32" s="125">
        <f>SUM(C33:C34)</f>
        <v>640773</v>
      </c>
      <c r="D32" s="126">
        <f aca="true" t="shared" si="9" ref="D32:I32">SUM(D33:D34)</f>
        <v>123567</v>
      </c>
      <c r="E32" s="126">
        <f t="shared" si="9"/>
        <v>458100</v>
      </c>
      <c r="F32" s="126">
        <f t="shared" si="9"/>
        <v>407268</v>
      </c>
      <c r="G32" s="126">
        <f t="shared" si="9"/>
        <v>2410</v>
      </c>
      <c r="H32" s="126">
        <f t="shared" si="9"/>
        <v>41083</v>
      </c>
      <c r="I32" s="126">
        <f t="shared" si="9"/>
        <v>15613</v>
      </c>
      <c r="L32" s="45" t="s">
        <v>46</v>
      </c>
      <c r="M32" s="128">
        <v>2026</v>
      </c>
      <c r="N32" s="128">
        <v>2187</v>
      </c>
      <c r="O32" s="127">
        <f t="shared" si="3"/>
        <v>7.946692991115499</v>
      </c>
      <c r="P32" s="127">
        <f t="shared" si="4"/>
        <v>2.795960112503196</v>
      </c>
      <c r="Q32" s="128">
        <v>19331</v>
      </c>
      <c r="R32" s="128">
        <v>21218</v>
      </c>
      <c r="S32" s="127">
        <f t="shared" si="7"/>
        <v>9.761522942424085</v>
      </c>
      <c r="T32" s="127">
        <f t="shared" si="8"/>
        <v>3.311313054701119</v>
      </c>
      <c r="V32" s="42"/>
      <c r="W32" s="42"/>
    </row>
    <row r="33" spans="1:23" ht="15" customHeight="1">
      <c r="A33" s="147" t="s">
        <v>14</v>
      </c>
      <c r="B33" s="202"/>
      <c r="C33" s="123">
        <f aca="true" t="shared" si="10" ref="C33:C44">SUM(D33:E33,G33:I33)</f>
        <v>3036</v>
      </c>
      <c r="D33" s="54" t="s">
        <v>94</v>
      </c>
      <c r="E33" s="54">
        <v>2572</v>
      </c>
      <c r="F33" s="54">
        <v>1788</v>
      </c>
      <c r="G33" s="54">
        <v>407</v>
      </c>
      <c r="H33" s="54">
        <v>39</v>
      </c>
      <c r="I33" s="54">
        <v>18</v>
      </c>
      <c r="L33" s="45" t="s">
        <v>47</v>
      </c>
      <c r="M33" s="128">
        <v>63</v>
      </c>
      <c r="N33" s="128">
        <v>81</v>
      </c>
      <c r="O33" s="127">
        <f t="shared" si="3"/>
        <v>28.571428571428573</v>
      </c>
      <c r="P33" s="127">
        <f t="shared" si="4"/>
        <v>0.10355407824085912</v>
      </c>
      <c r="Q33" s="128">
        <v>415</v>
      </c>
      <c r="R33" s="128">
        <v>477</v>
      </c>
      <c r="S33" s="127">
        <f t="shared" si="7"/>
        <v>14.939759036144578</v>
      </c>
      <c r="T33" s="127">
        <f t="shared" si="8"/>
        <v>0.07444133882045592</v>
      </c>
      <c r="V33" s="42"/>
      <c r="W33" s="42"/>
    </row>
    <row r="34" spans="1:23" ht="15" customHeight="1">
      <c r="A34" s="147" t="s">
        <v>16</v>
      </c>
      <c r="B34" s="202"/>
      <c r="C34" s="123">
        <f>SUM(C35:C44)</f>
        <v>637737</v>
      </c>
      <c r="D34" s="55">
        <f aca="true" t="shared" si="11" ref="D34:I34">SUM(D35:D44)</f>
        <v>123567</v>
      </c>
      <c r="E34" s="55">
        <f t="shared" si="11"/>
        <v>455528</v>
      </c>
      <c r="F34" s="55">
        <f t="shared" si="11"/>
        <v>405480</v>
      </c>
      <c r="G34" s="55">
        <f t="shared" si="11"/>
        <v>2003</v>
      </c>
      <c r="H34" s="55">
        <f t="shared" si="11"/>
        <v>41044</v>
      </c>
      <c r="I34" s="55">
        <f t="shared" si="11"/>
        <v>15595</v>
      </c>
      <c r="L34" s="45" t="s">
        <v>48</v>
      </c>
      <c r="M34" s="128">
        <v>95</v>
      </c>
      <c r="N34" s="128">
        <v>94</v>
      </c>
      <c r="O34" s="127">
        <f t="shared" si="3"/>
        <v>-1.0526315789473684</v>
      </c>
      <c r="P34" s="127">
        <f t="shared" si="4"/>
        <v>0.12017386857581182</v>
      </c>
      <c r="Q34" s="128">
        <v>762</v>
      </c>
      <c r="R34" s="128">
        <v>751</v>
      </c>
      <c r="S34" s="127">
        <f t="shared" si="7"/>
        <v>-1.4435695538057742</v>
      </c>
      <c r="T34" s="127">
        <f t="shared" si="8"/>
        <v>0.11720219172780376</v>
      </c>
      <c r="V34" s="42"/>
      <c r="W34" s="42"/>
    </row>
    <row r="35" spans="2:23" ht="15" customHeight="1">
      <c r="B35" s="41" t="s">
        <v>17</v>
      </c>
      <c r="C35" s="123">
        <f t="shared" si="10"/>
        <v>561</v>
      </c>
      <c r="D35" s="56">
        <v>35</v>
      </c>
      <c r="E35" s="56">
        <v>526</v>
      </c>
      <c r="F35" s="56">
        <v>523</v>
      </c>
      <c r="G35" s="56" t="s">
        <v>94</v>
      </c>
      <c r="H35" s="56" t="s">
        <v>94</v>
      </c>
      <c r="I35" s="56" t="s">
        <v>94</v>
      </c>
      <c r="L35" s="45" t="s">
        <v>49</v>
      </c>
      <c r="M35" s="128">
        <v>162</v>
      </c>
      <c r="N35" s="128">
        <v>137</v>
      </c>
      <c r="O35" s="127">
        <f t="shared" si="3"/>
        <v>-15.432098765432098</v>
      </c>
      <c r="P35" s="127">
        <f t="shared" si="4"/>
        <v>0.1751470212221938</v>
      </c>
      <c r="Q35" s="128">
        <v>874</v>
      </c>
      <c r="R35" s="128">
        <v>910</v>
      </c>
      <c r="S35" s="127">
        <f t="shared" si="7"/>
        <v>4.118993135011442</v>
      </c>
      <c r="T35" s="127">
        <f t="shared" si="8"/>
        <v>0.1420159713346224</v>
      </c>
      <c r="V35" s="42"/>
      <c r="W35" s="42"/>
    </row>
    <row r="36" spans="2:23" ht="15" customHeight="1">
      <c r="B36" s="41" t="s">
        <v>19</v>
      </c>
      <c r="C36" s="123">
        <f t="shared" si="10"/>
        <v>63080</v>
      </c>
      <c r="D36" s="56">
        <v>13084</v>
      </c>
      <c r="E36" s="56">
        <v>49970</v>
      </c>
      <c r="F36" s="56">
        <v>49958</v>
      </c>
      <c r="G36" s="56">
        <v>26</v>
      </c>
      <c r="H36" s="56" t="s">
        <v>94</v>
      </c>
      <c r="I36" s="56" t="s">
        <v>94</v>
      </c>
      <c r="L36" s="45" t="s">
        <v>50</v>
      </c>
      <c r="M36" s="128">
        <v>81</v>
      </c>
      <c r="N36" s="128">
        <v>82</v>
      </c>
      <c r="O36" s="127">
        <f t="shared" si="3"/>
        <v>1.2345679012345678</v>
      </c>
      <c r="P36" s="127">
        <f t="shared" si="4"/>
        <v>0.10483252365124009</v>
      </c>
      <c r="Q36" s="128">
        <v>583</v>
      </c>
      <c r="R36" s="128">
        <v>605</v>
      </c>
      <c r="S36" s="127">
        <f t="shared" si="7"/>
        <v>3.7735849056603774</v>
      </c>
      <c r="T36" s="127">
        <f t="shared" si="8"/>
        <v>0.09441721171147972</v>
      </c>
      <c r="V36" s="42"/>
      <c r="W36" s="42"/>
    </row>
    <row r="37" spans="2:23" ht="15" customHeight="1">
      <c r="B37" s="41" t="s">
        <v>21</v>
      </c>
      <c r="C37" s="123">
        <f t="shared" si="10"/>
        <v>143709</v>
      </c>
      <c r="D37" s="56">
        <v>22764</v>
      </c>
      <c r="E37" s="56">
        <v>120890</v>
      </c>
      <c r="F37" s="56">
        <v>119926</v>
      </c>
      <c r="G37" s="56">
        <v>55</v>
      </c>
      <c r="H37" s="56" t="s">
        <v>94</v>
      </c>
      <c r="I37" s="56" t="s">
        <v>94</v>
      </c>
      <c r="L37" s="45" t="s">
        <v>51</v>
      </c>
      <c r="M37" s="128">
        <v>140</v>
      </c>
      <c r="N37" s="128">
        <v>143</v>
      </c>
      <c r="O37" s="127">
        <f t="shared" si="3"/>
        <v>2.142857142857143</v>
      </c>
      <c r="P37" s="127">
        <f t="shared" si="4"/>
        <v>0.18281769368447967</v>
      </c>
      <c r="Q37" s="128">
        <v>878</v>
      </c>
      <c r="R37" s="128">
        <v>850</v>
      </c>
      <c r="S37" s="127">
        <f t="shared" si="7"/>
        <v>-3.1890660592255125</v>
      </c>
      <c r="T37" s="127">
        <f t="shared" si="8"/>
        <v>0.132652280916955</v>
      </c>
      <c r="V37" s="42"/>
      <c r="W37" s="42"/>
    </row>
    <row r="38" spans="2:23" ht="15" customHeight="1">
      <c r="B38" s="1" t="s">
        <v>23</v>
      </c>
      <c r="C38" s="123">
        <f t="shared" si="10"/>
        <v>3050</v>
      </c>
      <c r="D38" s="56" t="s">
        <v>226</v>
      </c>
      <c r="E38" s="56">
        <v>1904</v>
      </c>
      <c r="F38" s="56">
        <v>1891</v>
      </c>
      <c r="G38" s="56">
        <v>1</v>
      </c>
      <c r="H38" s="56">
        <v>1145</v>
      </c>
      <c r="I38" s="56" t="s">
        <v>94</v>
      </c>
      <c r="L38" s="39"/>
      <c r="M38" s="128"/>
      <c r="N38" s="128"/>
      <c r="O38" s="128"/>
      <c r="P38" s="128"/>
      <c r="Q38" s="128"/>
      <c r="R38" s="128"/>
      <c r="S38" s="128"/>
      <c r="T38" s="128"/>
      <c r="V38" s="42"/>
      <c r="W38" s="42"/>
    </row>
    <row r="39" spans="2:23" ht="15" customHeight="1">
      <c r="B39" s="41" t="s">
        <v>25</v>
      </c>
      <c r="C39" s="123">
        <f t="shared" si="10"/>
        <v>38244</v>
      </c>
      <c r="D39" s="56">
        <v>1013</v>
      </c>
      <c r="E39" s="56">
        <v>33312</v>
      </c>
      <c r="F39" s="56">
        <v>32906</v>
      </c>
      <c r="G39" s="56">
        <v>56</v>
      </c>
      <c r="H39" s="56">
        <v>165</v>
      </c>
      <c r="I39" s="56">
        <v>3698</v>
      </c>
      <c r="K39" s="151" t="s">
        <v>52</v>
      </c>
      <c r="L39" s="152"/>
      <c r="M39" s="132">
        <f>SUM(M40:M44)</f>
        <v>4763</v>
      </c>
      <c r="N39" s="132">
        <f>SUM(N40:N44)</f>
        <v>4981</v>
      </c>
      <c r="O39" s="131">
        <f t="shared" si="3"/>
        <v>4.576947302120512</v>
      </c>
      <c r="P39" s="131">
        <f t="shared" si="4"/>
        <v>6.367936589107645</v>
      </c>
      <c r="Q39" s="132">
        <f>SUM(Q40:Q44)</f>
        <v>32854</v>
      </c>
      <c r="R39" s="132">
        <f>SUM(R40:R44)</f>
        <v>35345</v>
      </c>
      <c r="S39" s="131">
        <f aca="true" t="shared" si="12" ref="S39:S44">100*(R39-Q39)/Q39</f>
        <v>7.582029585438607</v>
      </c>
      <c r="T39" s="131">
        <f aca="true" t="shared" si="13" ref="T39:T44">100*R39/R$9</f>
        <v>5.515993963540911</v>
      </c>
      <c r="V39" s="42"/>
      <c r="W39" s="42"/>
    </row>
    <row r="40" spans="2:23" ht="15" customHeight="1">
      <c r="B40" s="41" t="s">
        <v>27</v>
      </c>
      <c r="C40" s="123">
        <f t="shared" si="10"/>
        <v>174959</v>
      </c>
      <c r="D40" s="56">
        <v>52715</v>
      </c>
      <c r="E40" s="56">
        <v>121561</v>
      </c>
      <c r="F40" s="56">
        <v>118711</v>
      </c>
      <c r="G40" s="56">
        <v>333</v>
      </c>
      <c r="H40" s="56">
        <v>348</v>
      </c>
      <c r="I40" s="56">
        <v>2</v>
      </c>
      <c r="L40" s="45" t="s">
        <v>53</v>
      </c>
      <c r="M40" s="128">
        <v>1161</v>
      </c>
      <c r="N40" s="128">
        <v>1312</v>
      </c>
      <c r="O40" s="127">
        <f t="shared" si="3"/>
        <v>13.006029285099052</v>
      </c>
      <c r="P40" s="127">
        <f t="shared" si="4"/>
        <v>1.6773203784198414</v>
      </c>
      <c r="Q40" s="128">
        <v>8105</v>
      </c>
      <c r="R40" s="128">
        <v>9527</v>
      </c>
      <c r="S40" s="127">
        <f t="shared" si="12"/>
        <v>17.544725478099938</v>
      </c>
      <c r="T40" s="127">
        <f t="shared" si="13"/>
        <v>1.4867979768186237</v>
      </c>
      <c r="V40" s="42"/>
      <c r="W40" s="42"/>
    </row>
    <row r="41" spans="2:23" ht="15" customHeight="1">
      <c r="B41" s="41" t="s">
        <v>29</v>
      </c>
      <c r="C41" s="123">
        <f t="shared" si="10"/>
        <v>18539</v>
      </c>
      <c r="D41" s="56">
        <v>381</v>
      </c>
      <c r="E41" s="56">
        <v>17873</v>
      </c>
      <c r="F41" s="56">
        <v>13186</v>
      </c>
      <c r="G41" s="56" t="s">
        <v>226</v>
      </c>
      <c r="H41" s="56">
        <v>1</v>
      </c>
      <c r="I41" s="56">
        <v>284</v>
      </c>
      <c r="L41" s="45" t="s">
        <v>54</v>
      </c>
      <c r="M41" s="128">
        <v>948</v>
      </c>
      <c r="N41" s="128">
        <v>1042</v>
      </c>
      <c r="O41" s="127">
        <f t="shared" si="3"/>
        <v>9.915611814345992</v>
      </c>
      <c r="P41" s="127">
        <f t="shared" si="4"/>
        <v>1.3321401176169778</v>
      </c>
      <c r="Q41" s="128">
        <v>4951</v>
      </c>
      <c r="R41" s="128">
        <v>5286</v>
      </c>
      <c r="S41" s="127">
        <f t="shared" si="12"/>
        <v>6.766309836396688</v>
      </c>
      <c r="T41" s="127">
        <f t="shared" si="13"/>
        <v>0.8249411257964989</v>
      </c>
      <c r="V41" s="42"/>
      <c r="W41" s="42"/>
    </row>
    <row r="42" spans="2:23" ht="15" customHeight="1">
      <c r="B42" s="41" t="s">
        <v>31</v>
      </c>
      <c r="C42" s="123">
        <f t="shared" si="10"/>
        <v>6071</v>
      </c>
      <c r="D42" s="56">
        <v>2159</v>
      </c>
      <c r="E42" s="56">
        <v>3880</v>
      </c>
      <c r="F42" s="56">
        <v>3628</v>
      </c>
      <c r="G42" s="56">
        <v>15</v>
      </c>
      <c r="H42" s="56">
        <v>13</v>
      </c>
      <c r="I42" s="56">
        <v>4</v>
      </c>
      <c r="L42" s="45" t="s">
        <v>55</v>
      </c>
      <c r="M42" s="128">
        <v>947</v>
      </c>
      <c r="N42" s="128">
        <v>885</v>
      </c>
      <c r="O42" s="127">
        <f t="shared" si="3"/>
        <v>-6.546990496304118</v>
      </c>
      <c r="P42" s="127">
        <f t="shared" si="4"/>
        <v>1.1314241881871645</v>
      </c>
      <c r="Q42" s="128">
        <v>5055</v>
      </c>
      <c r="R42" s="128">
        <v>4738</v>
      </c>
      <c r="S42" s="127">
        <f t="shared" si="12"/>
        <v>-6.271018793273986</v>
      </c>
      <c r="T42" s="127">
        <f t="shared" si="13"/>
        <v>0.7394194199818033</v>
      </c>
      <c r="V42" s="42"/>
      <c r="W42" s="42"/>
    </row>
    <row r="43" spans="2:23" ht="15" customHeight="1">
      <c r="B43" s="41" t="s">
        <v>33</v>
      </c>
      <c r="C43" s="123">
        <f t="shared" si="10"/>
        <v>170790</v>
      </c>
      <c r="D43" s="56">
        <v>31416</v>
      </c>
      <c r="E43" s="56">
        <v>105612</v>
      </c>
      <c r="F43" s="56">
        <v>64751</v>
      </c>
      <c r="G43" s="56">
        <v>1517</v>
      </c>
      <c r="H43" s="56">
        <v>26958</v>
      </c>
      <c r="I43" s="56">
        <v>5287</v>
      </c>
      <c r="L43" s="45" t="s">
        <v>56</v>
      </c>
      <c r="M43" s="128">
        <v>674</v>
      </c>
      <c r="N43" s="128">
        <v>716</v>
      </c>
      <c r="O43" s="127">
        <f t="shared" si="3"/>
        <v>6.231454005934718</v>
      </c>
      <c r="P43" s="127">
        <f t="shared" si="4"/>
        <v>0.9153669138327793</v>
      </c>
      <c r="Q43" s="128">
        <v>7087</v>
      </c>
      <c r="R43" s="128">
        <v>8698</v>
      </c>
      <c r="S43" s="127">
        <f t="shared" si="12"/>
        <v>22.731762381825877</v>
      </c>
      <c r="T43" s="127">
        <f t="shared" si="13"/>
        <v>1.3574229875478523</v>
      </c>
      <c r="V43" s="42"/>
      <c r="W43" s="42"/>
    </row>
    <row r="44" spans="1:23" ht="15" customHeight="1">
      <c r="A44" s="43"/>
      <c r="B44" s="108" t="s">
        <v>34</v>
      </c>
      <c r="C44" s="124">
        <f t="shared" si="10"/>
        <v>18734</v>
      </c>
      <c r="D44" s="57" t="s">
        <v>94</v>
      </c>
      <c r="E44" s="57" t="s">
        <v>94</v>
      </c>
      <c r="F44" s="57" t="s">
        <v>94</v>
      </c>
      <c r="G44" s="57" t="s">
        <v>94</v>
      </c>
      <c r="H44" s="57">
        <v>12414</v>
      </c>
      <c r="I44" s="57">
        <v>6320</v>
      </c>
      <c r="L44" s="45" t="s">
        <v>57</v>
      </c>
      <c r="M44" s="128">
        <v>1033</v>
      </c>
      <c r="N44" s="128">
        <v>1026</v>
      </c>
      <c r="O44" s="127">
        <f t="shared" si="3"/>
        <v>-0.6776379477250726</v>
      </c>
      <c r="P44" s="127">
        <f t="shared" si="4"/>
        <v>1.311684991050882</v>
      </c>
      <c r="Q44" s="128">
        <v>7656</v>
      </c>
      <c r="R44" s="128">
        <v>7096</v>
      </c>
      <c r="S44" s="127">
        <f t="shared" si="12"/>
        <v>-7.3145245559038665</v>
      </c>
      <c r="T44" s="127">
        <f t="shared" si="13"/>
        <v>1.1074124533961325</v>
      </c>
      <c r="V44" s="42"/>
      <c r="W44" s="42"/>
    </row>
    <row r="45" spans="1:23" ht="15" customHeight="1">
      <c r="A45" s="32" t="s">
        <v>224</v>
      </c>
      <c r="L45" s="39"/>
      <c r="M45" s="128"/>
      <c r="N45" s="128"/>
      <c r="O45" s="128"/>
      <c r="P45" s="128"/>
      <c r="Q45" s="128"/>
      <c r="R45" s="128"/>
      <c r="S45" s="128"/>
      <c r="T45" s="128"/>
      <c r="V45" s="42"/>
      <c r="W45" s="42"/>
    </row>
    <row r="46" spans="11:23" ht="15" customHeight="1">
      <c r="K46" s="151" t="s">
        <v>58</v>
      </c>
      <c r="L46" s="152"/>
      <c r="M46" s="132">
        <f>SUM(M47:M50)</f>
        <v>2703</v>
      </c>
      <c r="N46" s="132">
        <f>SUM(N47:N50)</f>
        <v>2490</v>
      </c>
      <c r="O46" s="131">
        <f t="shared" si="3"/>
        <v>-7.880133185349612</v>
      </c>
      <c r="P46" s="131">
        <f t="shared" si="4"/>
        <v>3.183329071848632</v>
      </c>
      <c r="Q46" s="132">
        <f>SUM(Q47:Q50)</f>
        <v>17589</v>
      </c>
      <c r="R46" s="132">
        <f>SUM(R47:R50)</f>
        <v>17918</v>
      </c>
      <c r="S46" s="131">
        <f>100*(R46-Q46)/Q46</f>
        <v>1.8704872363408949</v>
      </c>
      <c r="T46" s="131">
        <f>100*R46/R$9</f>
        <v>2.7963100817294113</v>
      </c>
      <c r="V46" s="42"/>
      <c r="W46" s="42"/>
    </row>
    <row r="47" spans="12:23" ht="15" customHeight="1">
      <c r="L47" s="45" t="s">
        <v>59</v>
      </c>
      <c r="M47" s="128">
        <v>705</v>
      </c>
      <c r="N47" s="128">
        <v>667</v>
      </c>
      <c r="O47" s="127">
        <f t="shared" si="3"/>
        <v>-5.390070921985815</v>
      </c>
      <c r="P47" s="127">
        <f t="shared" si="4"/>
        <v>0.8527230887241115</v>
      </c>
      <c r="Q47" s="128">
        <v>4149</v>
      </c>
      <c r="R47" s="128">
        <v>3883</v>
      </c>
      <c r="S47" s="127">
        <f>100*(R47-Q47)/Q47</f>
        <v>-6.41118341769101</v>
      </c>
      <c r="T47" s="127">
        <f>100*R47/R$9</f>
        <v>0.6059868315300426</v>
      </c>
      <c r="V47" s="42"/>
      <c r="W47" s="42"/>
    </row>
    <row r="48" spans="12:23" ht="15" customHeight="1">
      <c r="L48" s="45" t="s">
        <v>60</v>
      </c>
      <c r="M48" s="128">
        <v>417</v>
      </c>
      <c r="N48" s="128">
        <v>369</v>
      </c>
      <c r="O48" s="127">
        <f t="shared" si="3"/>
        <v>-11.510791366906474</v>
      </c>
      <c r="P48" s="127">
        <f t="shared" si="4"/>
        <v>0.47174635643058044</v>
      </c>
      <c r="Q48" s="128">
        <v>2857</v>
      </c>
      <c r="R48" s="128">
        <v>3002</v>
      </c>
      <c r="S48" s="127">
        <f>100*(R48-Q48)/Q48</f>
        <v>5.075253762688134</v>
      </c>
      <c r="T48" s="127">
        <f>100*R48/R$9</f>
        <v>0.4684966438972928</v>
      </c>
      <c r="V48" s="42"/>
      <c r="W48" s="42"/>
    </row>
    <row r="49" spans="12:23" ht="15" customHeight="1">
      <c r="L49" s="45" t="s">
        <v>61</v>
      </c>
      <c r="M49" s="128">
        <v>1080</v>
      </c>
      <c r="N49" s="128">
        <v>992</v>
      </c>
      <c r="O49" s="127">
        <f t="shared" si="3"/>
        <v>-8.148148148148149</v>
      </c>
      <c r="P49" s="127">
        <f t="shared" si="4"/>
        <v>1.2682178470979288</v>
      </c>
      <c r="Q49" s="128">
        <v>7544</v>
      </c>
      <c r="R49" s="128">
        <v>7839</v>
      </c>
      <c r="S49" s="127">
        <f>100*(R49-Q49)/Q49</f>
        <v>3.9103923647932133</v>
      </c>
      <c r="T49" s="127">
        <f>100*R49/R$9</f>
        <v>1.2233661530682474</v>
      </c>
      <c r="V49" s="42"/>
      <c r="W49" s="42"/>
    </row>
    <row r="50" spans="12:23" ht="15" customHeight="1">
      <c r="L50" s="45" t="s">
        <v>62</v>
      </c>
      <c r="M50" s="128">
        <v>501</v>
      </c>
      <c r="N50" s="128">
        <v>462</v>
      </c>
      <c r="O50" s="127">
        <f t="shared" si="3"/>
        <v>-7.7844311377245505</v>
      </c>
      <c r="P50" s="127">
        <f t="shared" si="4"/>
        <v>0.5906417795960113</v>
      </c>
      <c r="Q50" s="128">
        <v>3039</v>
      </c>
      <c r="R50" s="128">
        <v>3194</v>
      </c>
      <c r="S50" s="127">
        <f>100*(R50-Q50)/Q50</f>
        <v>5.100361961171438</v>
      </c>
      <c r="T50" s="127">
        <f>100*R50/R$9</f>
        <v>0.49846045323382854</v>
      </c>
      <c r="V50" s="42"/>
      <c r="W50" s="42"/>
    </row>
    <row r="51" spans="1:23" ht="19.5" customHeight="1">
      <c r="A51" s="194" t="s">
        <v>239</v>
      </c>
      <c r="B51" s="194"/>
      <c r="C51" s="194"/>
      <c r="D51" s="194"/>
      <c r="E51" s="194"/>
      <c r="F51" s="194"/>
      <c r="G51" s="194"/>
      <c r="H51" s="194"/>
      <c r="I51" s="194"/>
      <c r="L51" s="39"/>
      <c r="M51" s="128"/>
      <c r="N51" s="128"/>
      <c r="O51" s="128"/>
      <c r="P51" s="128"/>
      <c r="Q51" s="128"/>
      <c r="R51" s="128"/>
      <c r="S51" s="128"/>
      <c r="T51" s="128"/>
      <c r="V51" s="42"/>
      <c r="W51" s="42"/>
    </row>
    <row r="52" spans="9:23" ht="18" customHeight="1" thickBot="1">
      <c r="I52" s="46" t="s">
        <v>42</v>
      </c>
      <c r="K52" s="151" t="s">
        <v>63</v>
      </c>
      <c r="L52" s="152"/>
      <c r="M52" s="132">
        <f>SUM(M53:M58)</f>
        <v>2923</v>
      </c>
      <c r="N52" s="132">
        <f>SUM(N53:N58)</f>
        <v>2560</v>
      </c>
      <c r="O52" s="131">
        <f t="shared" si="3"/>
        <v>-12.418747861785837</v>
      </c>
      <c r="P52" s="131">
        <f t="shared" si="4"/>
        <v>3.2728202505753003</v>
      </c>
      <c r="Q52" s="132">
        <f>SUM(Q53:Q58)</f>
        <v>15117</v>
      </c>
      <c r="R52" s="132">
        <f>SUM(R53:R58)</f>
        <v>14264</v>
      </c>
      <c r="S52" s="131">
        <f aca="true" t="shared" si="14" ref="S52:S58">100*(R52-Q52)/Q52</f>
        <v>-5.642653965733942</v>
      </c>
      <c r="T52" s="131">
        <f aca="true" t="shared" si="15" ref="T52:T58">100*R52/R$9</f>
        <v>2.226061335293466</v>
      </c>
      <c r="V52" s="42"/>
      <c r="W52" s="42"/>
    </row>
    <row r="53" spans="1:23" ht="15" customHeight="1">
      <c r="A53" s="164" t="s">
        <v>2</v>
      </c>
      <c r="B53" s="165"/>
      <c r="C53" s="170" t="s">
        <v>7</v>
      </c>
      <c r="D53" s="149" t="s">
        <v>241</v>
      </c>
      <c r="E53" s="149" t="s">
        <v>242</v>
      </c>
      <c r="F53" s="160" t="s">
        <v>243</v>
      </c>
      <c r="G53" s="173" t="s">
        <v>244</v>
      </c>
      <c r="H53" s="174"/>
      <c r="I53" s="174"/>
      <c r="L53" s="45" t="s">
        <v>64</v>
      </c>
      <c r="M53" s="128">
        <v>430</v>
      </c>
      <c r="N53" s="128">
        <v>394</v>
      </c>
      <c r="O53" s="127">
        <f t="shared" si="3"/>
        <v>-8.372093023255815</v>
      </c>
      <c r="P53" s="127">
        <f t="shared" si="4"/>
        <v>0.5037074916901049</v>
      </c>
      <c r="Q53" s="128">
        <v>2533</v>
      </c>
      <c r="R53" s="128">
        <v>2354</v>
      </c>
      <c r="S53" s="127">
        <f t="shared" si="14"/>
        <v>-7.066719305171733</v>
      </c>
      <c r="T53" s="127">
        <f t="shared" si="15"/>
        <v>0.36736878738648476</v>
      </c>
      <c r="V53" s="42"/>
      <c r="W53" s="42"/>
    </row>
    <row r="54" spans="1:23" ht="15" customHeight="1">
      <c r="A54" s="166"/>
      <c r="B54" s="167"/>
      <c r="C54" s="171"/>
      <c r="D54" s="159"/>
      <c r="E54" s="150"/>
      <c r="F54" s="161"/>
      <c r="G54" s="153" t="s">
        <v>65</v>
      </c>
      <c r="H54" s="155" t="s">
        <v>222</v>
      </c>
      <c r="I54" s="175" t="s">
        <v>223</v>
      </c>
      <c r="L54" s="45" t="s">
        <v>66</v>
      </c>
      <c r="M54" s="128">
        <v>508</v>
      </c>
      <c r="N54" s="128">
        <v>429</v>
      </c>
      <c r="O54" s="127">
        <f t="shared" si="3"/>
        <v>-15.551181102362206</v>
      </c>
      <c r="P54" s="127">
        <f t="shared" si="4"/>
        <v>0.548453081053439</v>
      </c>
      <c r="Q54" s="128">
        <v>2551</v>
      </c>
      <c r="R54" s="128">
        <v>2221</v>
      </c>
      <c r="S54" s="127">
        <f t="shared" si="14"/>
        <v>-12.93610348882791</v>
      </c>
      <c r="T54" s="127">
        <f t="shared" si="15"/>
        <v>0.3466126069606553</v>
      </c>
      <c r="V54" s="42"/>
      <c r="W54" s="42"/>
    </row>
    <row r="55" spans="1:23" ht="15" customHeight="1">
      <c r="A55" s="168"/>
      <c r="B55" s="169"/>
      <c r="C55" s="172"/>
      <c r="D55" s="107" t="s">
        <v>240</v>
      </c>
      <c r="E55" s="107" t="s">
        <v>240</v>
      </c>
      <c r="F55" s="107" t="s">
        <v>240</v>
      </c>
      <c r="G55" s="154"/>
      <c r="H55" s="156"/>
      <c r="I55" s="176"/>
      <c r="L55" s="45" t="s">
        <v>67</v>
      </c>
      <c r="M55" s="128">
        <v>512</v>
      </c>
      <c r="N55" s="128">
        <v>454</v>
      </c>
      <c r="O55" s="127">
        <f t="shared" si="3"/>
        <v>-11.328125</v>
      </c>
      <c r="P55" s="127">
        <f t="shared" si="4"/>
        <v>0.5804142163129634</v>
      </c>
      <c r="Q55" s="128">
        <v>2681</v>
      </c>
      <c r="R55" s="128">
        <v>2636</v>
      </c>
      <c r="S55" s="127">
        <f t="shared" si="14"/>
        <v>-1.6784781797836628</v>
      </c>
      <c r="T55" s="127">
        <f t="shared" si="15"/>
        <v>0.4113781323495216</v>
      </c>
      <c r="V55" s="42"/>
      <c r="W55" s="42"/>
    </row>
    <row r="56" spans="1:23" ht="15" customHeight="1">
      <c r="A56" s="157" t="s">
        <v>13</v>
      </c>
      <c r="B56" s="158"/>
      <c r="C56" s="126">
        <f aca="true" t="shared" si="16" ref="C56:I56">SUM(C57:C58)</f>
        <v>640773</v>
      </c>
      <c r="D56" s="126">
        <f t="shared" si="16"/>
        <v>42943</v>
      </c>
      <c r="E56" s="126">
        <f t="shared" si="16"/>
        <v>16245</v>
      </c>
      <c r="F56" s="126">
        <f t="shared" si="16"/>
        <v>46980</v>
      </c>
      <c r="G56" s="126">
        <f t="shared" si="16"/>
        <v>534605</v>
      </c>
      <c r="H56" s="126">
        <f t="shared" si="16"/>
        <v>505316</v>
      </c>
      <c r="I56" s="126">
        <f t="shared" si="16"/>
        <v>29289</v>
      </c>
      <c r="L56" s="45" t="s">
        <v>68</v>
      </c>
      <c r="M56" s="128">
        <v>731</v>
      </c>
      <c r="N56" s="128">
        <v>621</v>
      </c>
      <c r="O56" s="127">
        <f t="shared" si="3"/>
        <v>-15.047879616963064</v>
      </c>
      <c r="P56" s="127">
        <f t="shared" si="4"/>
        <v>0.7939145998465865</v>
      </c>
      <c r="Q56" s="128">
        <v>3700</v>
      </c>
      <c r="R56" s="128">
        <v>3809</v>
      </c>
      <c r="S56" s="127">
        <f t="shared" si="14"/>
        <v>2.945945945945946</v>
      </c>
      <c r="T56" s="127">
        <f t="shared" si="15"/>
        <v>0.5944382800149195</v>
      </c>
      <c r="V56" s="42"/>
      <c r="W56" s="42"/>
    </row>
    <row r="57" spans="1:23" ht="15" customHeight="1">
      <c r="A57" s="147" t="s">
        <v>14</v>
      </c>
      <c r="B57" s="148"/>
      <c r="C57" s="123">
        <f aca="true" t="shared" si="17" ref="C57:C68">SUM(D57:G57)</f>
        <v>3036</v>
      </c>
      <c r="D57" s="56" t="s">
        <v>94</v>
      </c>
      <c r="E57" s="56" t="s">
        <v>94</v>
      </c>
      <c r="F57" s="56">
        <v>519</v>
      </c>
      <c r="G57" s="55">
        <f aca="true" t="shared" si="18" ref="G57:G68">SUM(H57:I57)</f>
        <v>2517</v>
      </c>
      <c r="H57" s="56">
        <v>2232</v>
      </c>
      <c r="I57" s="56">
        <v>285</v>
      </c>
      <c r="L57" s="45" t="s">
        <v>69</v>
      </c>
      <c r="M57" s="128">
        <v>275</v>
      </c>
      <c r="N57" s="128">
        <v>251</v>
      </c>
      <c r="O57" s="127">
        <f t="shared" si="3"/>
        <v>-8.727272727272727</v>
      </c>
      <c r="P57" s="127">
        <f t="shared" si="4"/>
        <v>0.32088979800562517</v>
      </c>
      <c r="Q57" s="128">
        <v>1408</v>
      </c>
      <c r="R57" s="128">
        <v>1210</v>
      </c>
      <c r="S57" s="127">
        <f t="shared" si="14"/>
        <v>-14.0625</v>
      </c>
      <c r="T57" s="127">
        <f t="shared" si="15"/>
        <v>0.18883442342295945</v>
      </c>
      <c r="V57" s="42"/>
      <c r="W57" s="42"/>
    </row>
    <row r="58" spans="1:23" ht="15" customHeight="1">
      <c r="A58" s="147" t="s">
        <v>16</v>
      </c>
      <c r="B58" s="148"/>
      <c r="C58" s="55">
        <f aca="true" t="shared" si="19" ref="C58:I58">SUM(C59:C68)</f>
        <v>637737</v>
      </c>
      <c r="D58" s="55">
        <f t="shared" si="19"/>
        <v>42943</v>
      </c>
      <c r="E58" s="55">
        <f t="shared" si="19"/>
        <v>16245</v>
      </c>
      <c r="F58" s="55">
        <f t="shared" si="19"/>
        <v>46461</v>
      </c>
      <c r="G58" s="55">
        <f t="shared" si="19"/>
        <v>532088</v>
      </c>
      <c r="H58" s="55">
        <f t="shared" si="19"/>
        <v>503084</v>
      </c>
      <c r="I58" s="55">
        <f t="shared" si="19"/>
        <v>29004</v>
      </c>
      <c r="L58" s="45" t="s">
        <v>70</v>
      </c>
      <c r="M58" s="128">
        <v>467</v>
      </c>
      <c r="N58" s="128">
        <v>411</v>
      </c>
      <c r="O58" s="127">
        <f t="shared" si="3"/>
        <v>-11.991434689507495</v>
      </c>
      <c r="P58" s="127">
        <f t="shared" si="4"/>
        <v>0.5254410636665814</v>
      </c>
      <c r="Q58" s="128">
        <v>2244</v>
      </c>
      <c r="R58" s="128">
        <v>2034</v>
      </c>
      <c r="S58" s="127">
        <f t="shared" si="14"/>
        <v>-9.358288770053475</v>
      </c>
      <c r="T58" s="127">
        <f t="shared" si="15"/>
        <v>0.31742910515892525</v>
      </c>
      <c r="V58" s="42"/>
      <c r="W58" s="42"/>
    </row>
    <row r="59" spans="2:23" ht="15" customHeight="1">
      <c r="B59" s="41" t="s">
        <v>17</v>
      </c>
      <c r="C59" s="123">
        <f t="shared" si="17"/>
        <v>561</v>
      </c>
      <c r="D59" s="56">
        <v>9</v>
      </c>
      <c r="E59" s="56">
        <v>3</v>
      </c>
      <c r="F59" s="56">
        <v>103</v>
      </c>
      <c r="G59" s="55">
        <f t="shared" si="18"/>
        <v>446</v>
      </c>
      <c r="H59" s="56">
        <v>441</v>
      </c>
      <c r="I59" s="56">
        <v>5</v>
      </c>
      <c r="L59" s="39"/>
      <c r="M59" s="128"/>
      <c r="N59" s="128"/>
      <c r="O59" s="128"/>
      <c r="P59" s="128"/>
      <c r="Q59" s="128"/>
      <c r="R59" s="128"/>
      <c r="S59" s="128"/>
      <c r="T59" s="128"/>
      <c r="V59" s="42"/>
      <c r="W59" s="42"/>
    </row>
    <row r="60" spans="2:23" ht="15" customHeight="1">
      <c r="B60" s="41" t="s">
        <v>19</v>
      </c>
      <c r="C60" s="123">
        <f t="shared" si="17"/>
        <v>63080</v>
      </c>
      <c r="D60" s="56">
        <v>4732</v>
      </c>
      <c r="E60" s="56">
        <v>1204</v>
      </c>
      <c r="F60" s="56">
        <v>8114</v>
      </c>
      <c r="G60" s="55">
        <f t="shared" si="18"/>
        <v>49030</v>
      </c>
      <c r="H60" s="56">
        <v>46782</v>
      </c>
      <c r="I60" s="56">
        <v>2248</v>
      </c>
      <c r="K60" s="151" t="s">
        <v>71</v>
      </c>
      <c r="L60" s="152"/>
      <c r="M60" s="132">
        <f>SUM(M61:M64)</f>
        <v>2617</v>
      </c>
      <c r="N60" s="132">
        <f>SUM(N61:N64)</f>
        <v>2502</v>
      </c>
      <c r="O60" s="131">
        <f t="shared" si="3"/>
        <v>-4.3943446694688575</v>
      </c>
      <c r="P60" s="131">
        <f t="shared" si="4"/>
        <v>3.198670416773204</v>
      </c>
      <c r="Q60" s="132">
        <f>SUM(Q61:Q64)</f>
        <v>16408</v>
      </c>
      <c r="R60" s="132">
        <f>SUM(R61:R64)</f>
        <v>15830</v>
      </c>
      <c r="S60" s="131">
        <f>100*(R60-Q60)/Q60</f>
        <v>-3.522671867381765</v>
      </c>
      <c r="T60" s="131">
        <f>100*R60/R$9</f>
        <v>2.4704536551945853</v>
      </c>
      <c r="V60" s="42"/>
      <c r="W60" s="42"/>
    </row>
    <row r="61" spans="2:23" ht="15" customHeight="1">
      <c r="B61" s="41" t="s">
        <v>21</v>
      </c>
      <c r="C61" s="123">
        <f t="shared" si="17"/>
        <v>143709</v>
      </c>
      <c r="D61" s="56">
        <v>7551</v>
      </c>
      <c r="E61" s="56">
        <v>4240</v>
      </c>
      <c r="F61" s="56">
        <v>10822</v>
      </c>
      <c r="G61" s="55">
        <f t="shared" si="18"/>
        <v>121096</v>
      </c>
      <c r="H61" s="56">
        <v>117770</v>
      </c>
      <c r="I61" s="56">
        <v>3326</v>
      </c>
      <c r="L61" s="45" t="s">
        <v>72</v>
      </c>
      <c r="M61" s="128">
        <v>827</v>
      </c>
      <c r="N61" s="128">
        <v>803</v>
      </c>
      <c r="O61" s="127">
        <f t="shared" si="3"/>
        <v>-2.902055622732769</v>
      </c>
      <c r="P61" s="127">
        <f t="shared" si="4"/>
        <v>1.0265916645359243</v>
      </c>
      <c r="Q61" s="128">
        <v>5049</v>
      </c>
      <c r="R61" s="128">
        <v>5206</v>
      </c>
      <c r="S61" s="127">
        <f>100*(R61-Q61)/Q61</f>
        <v>3.1095266389384038</v>
      </c>
      <c r="T61" s="127">
        <f>100*R61/R$9</f>
        <v>0.812456205239609</v>
      </c>
      <c r="V61" s="42"/>
      <c r="W61" s="42"/>
    </row>
    <row r="62" spans="2:23" ht="15" customHeight="1">
      <c r="B62" s="1" t="s">
        <v>23</v>
      </c>
      <c r="C62" s="123">
        <f t="shared" si="17"/>
        <v>3050</v>
      </c>
      <c r="D62" s="56" t="s">
        <v>94</v>
      </c>
      <c r="E62" s="56" t="s">
        <v>94</v>
      </c>
      <c r="F62" s="56">
        <v>55</v>
      </c>
      <c r="G62" s="55">
        <f t="shared" si="18"/>
        <v>2995</v>
      </c>
      <c r="H62" s="56">
        <v>2952</v>
      </c>
      <c r="I62" s="56">
        <v>43</v>
      </c>
      <c r="L62" s="45" t="s">
        <v>73</v>
      </c>
      <c r="M62" s="128">
        <v>618</v>
      </c>
      <c r="N62" s="128">
        <v>551</v>
      </c>
      <c r="O62" s="127">
        <f t="shared" si="3"/>
        <v>-10.841423948220065</v>
      </c>
      <c r="P62" s="127">
        <f t="shared" si="4"/>
        <v>0.7044234211199182</v>
      </c>
      <c r="Q62" s="128">
        <v>3771</v>
      </c>
      <c r="R62" s="128">
        <v>3350</v>
      </c>
      <c r="S62" s="127">
        <f>100*(R62-Q62)/Q62</f>
        <v>-11.164147440997082</v>
      </c>
      <c r="T62" s="127">
        <f>100*R62/R$9</f>
        <v>0.5228060483197637</v>
      </c>
      <c r="V62" s="42"/>
      <c r="W62" s="42"/>
    </row>
    <row r="63" spans="2:23" ht="15" customHeight="1">
      <c r="B63" s="41" t="s">
        <v>25</v>
      </c>
      <c r="C63" s="123">
        <f t="shared" si="17"/>
        <v>38244</v>
      </c>
      <c r="D63" s="56">
        <v>570</v>
      </c>
      <c r="E63" s="56">
        <v>127</v>
      </c>
      <c r="F63" s="56">
        <v>1624</v>
      </c>
      <c r="G63" s="55">
        <f t="shared" si="18"/>
        <v>35923</v>
      </c>
      <c r="H63" s="56">
        <v>34679</v>
      </c>
      <c r="I63" s="56">
        <v>1244</v>
      </c>
      <c r="L63" s="45" t="s">
        <v>74</v>
      </c>
      <c r="M63" s="128">
        <v>877</v>
      </c>
      <c r="N63" s="128">
        <v>853</v>
      </c>
      <c r="O63" s="127">
        <f t="shared" si="3"/>
        <v>-2.7366020524515395</v>
      </c>
      <c r="P63" s="127">
        <f t="shared" si="4"/>
        <v>1.090513935054973</v>
      </c>
      <c r="Q63" s="128">
        <v>5456</v>
      </c>
      <c r="R63" s="128">
        <v>5232</v>
      </c>
      <c r="S63" s="127">
        <f>100*(R63-Q63)/Q63</f>
        <v>-4.105571847507331</v>
      </c>
      <c r="T63" s="127">
        <f>100*R63/R$9</f>
        <v>0.8165138044205983</v>
      </c>
      <c r="V63" s="42"/>
      <c r="W63" s="42"/>
    </row>
    <row r="64" spans="2:23" ht="15" customHeight="1">
      <c r="B64" s="41" t="s">
        <v>27</v>
      </c>
      <c r="C64" s="123">
        <f t="shared" si="17"/>
        <v>174959</v>
      </c>
      <c r="D64" s="56">
        <v>17909</v>
      </c>
      <c r="E64" s="56">
        <v>7390</v>
      </c>
      <c r="F64" s="56">
        <v>13925</v>
      </c>
      <c r="G64" s="55">
        <f t="shared" si="18"/>
        <v>135735</v>
      </c>
      <c r="H64" s="56">
        <v>123362</v>
      </c>
      <c r="I64" s="56">
        <v>12373</v>
      </c>
      <c r="L64" s="45" t="s">
        <v>75</v>
      </c>
      <c r="M64" s="128">
        <v>295</v>
      </c>
      <c r="N64" s="128">
        <v>295</v>
      </c>
      <c r="O64" s="127">
        <f t="shared" si="3"/>
        <v>0</v>
      </c>
      <c r="P64" s="127">
        <f t="shared" si="4"/>
        <v>0.3771413960623881</v>
      </c>
      <c r="Q64" s="128">
        <v>2132</v>
      </c>
      <c r="R64" s="128">
        <v>2042</v>
      </c>
      <c r="S64" s="127">
        <f>100*(R64-Q64)/Q64</f>
        <v>-4.221388367729831</v>
      </c>
      <c r="T64" s="127">
        <f>100*R64/R$9</f>
        <v>0.31867759721461425</v>
      </c>
      <c r="V64" s="42"/>
      <c r="W64" s="42"/>
    </row>
    <row r="65" spans="2:23" ht="15" customHeight="1">
      <c r="B65" s="41" t="s">
        <v>29</v>
      </c>
      <c r="C65" s="123">
        <f t="shared" si="17"/>
        <v>18539</v>
      </c>
      <c r="D65" s="56">
        <v>232</v>
      </c>
      <c r="E65" s="56">
        <v>48</v>
      </c>
      <c r="F65" s="56">
        <v>583</v>
      </c>
      <c r="G65" s="55">
        <f t="shared" si="18"/>
        <v>17676</v>
      </c>
      <c r="H65" s="56">
        <v>17438</v>
      </c>
      <c r="I65" s="56">
        <v>238</v>
      </c>
      <c r="L65" s="39"/>
      <c r="M65" s="128"/>
      <c r="N65" s="128"/>
      <c r="O65" s="128"/>
      <c r="P65" s="128"/>
      <c r="Q65" s="128"/>
      <c r="R65" s="128"/>
      <c r="S65" s="128"/>
      <c r="T65" s="128"/>
      <c r="V65" s="42"/>
      <c r="W65" s="42"/>
    </row>
    <row r="66" spans="2:23" ht="15" customHeight="1">
      <c r="B66" s="41" t="s">
        <v>31</v>
      </c>
      <c r="C66" s="123">
        <f t="shared" si="17"/>
        <v>6071</v>
      </c>
      <c r="D66" s="56">
        <v>1476</v>
      </c>
      <c r="E66" s="56">
        <v>368</v>
      </c>
      <c r="F66" s="56">
        <v>1359</v>
      </c>
      <c r="G66" s="55">
        <f t="shared" si="18"/>
        <v>2868</v>
      </c>
      <c r="H66" s="56">
        <v>2704</v>
      </c>
      <c r="I66" s="56">
        <v>164</v>
      </c>
      <c r="K66" s="151" t="s">
        <v>76</v>
      </c>
      <c r="L66" s="152"/>
      <c r="M66" s="132">
        <f>SUM(M67)</f>
        <v>545</v>
      </c>
      <c r="N66" s="132">
        <f>SUM(N67)</f>
        <v>518</v>
      </c>
      <c r="O66" s="131">
        <f t="shared" si="3"/>
        <v>-4.954128440366972</v>
      </c>
      <c r="P66" s="131">
        <f t="shared" si="4"/>
        <v>0.662234722577346</v>
      </c>
      <c r="Q66" s="132">
        <f>SUM(Q67)</f>
        <v>3787</v>
      </c>
      <c r="R66" s="132">
        <f>SUM(R67)</f>
        <v>3526</v>
      </c>
      <c r="S66" s="131">
        <f>100*(R66-Q66)/Q66</f>
        <v>-6.891998943754952</v>
      </c>
      <c r="T66" s="131">
        <f>100*R66/R$9</f>
        <v>0.5502728735449215</v>
      </c>
      <c r="V66" s="42"/>
      <c r="W66" s="42"/>
    </row>
    <row r="67" spans="2:23" ht="15" customHeight="1">
      <c r="B67" s="41" t="s">
        <v>33</v>
      </c>
      <c r="C67" s="123">
        <f t="shared" si="17"/>
        <v>170790</v>
      </c>
      <c r="D67" s="56">
        <v>10464</v>
      </c>
      <c r="E67" s="56">
        <v>2865</v>
      </c>
      <c r="F67" s="56">
        <v>9876</v>
      </c>
      <c r="G67" s="55">
        <f t="shared" si="18"/>
        <v>147585</v>
      </c>
      <c r="H67" s="56">
        <v>138322</v>
      </c>
      <c r="I67" s="56">
        <v>9263</v>
      </c>
      <c r="K67" s="47"/>
      <c r="L67" s="48" t="s">
        <v>77</v>
      </c>
      <c r="M67" s="128">
        <v>545</v>
      </c>
      <c r="N67" s="128">
        <v>518</v>
      </c>
      <c r="O67" s="129">
        <f t="shared" si="3"/>
        <v>-4.954128440366972</v>
      </c>
      <c r="P67" s="129">
        <f t="shared" si="4"/>
        <v>0.662234722577346</v>
      </c>
      <c r="Q67" s="128">
        <v>3787</v>
      </c>
      <c r="R67" s="128">
        <v>3526</v>
      </c>
      <c r="S67" s="129">
        <f>100*(R67-Q67)/Q67</f>
        <v>-6.891998943754952</v>
      </c>
      <c r="T67" s="129">
        <f>100*R67/R$9</f>
        <v>0.5502728735449215</v>
      </c>
      <c r="V67" s="42"/>
      <c r="W67" s="42"/>
    </row>
    <row r="68" spans="1:20" ht="15" customHeight="1">
      <c r="A68" s="43"/>
      <c r="B68" s="108" t="s">
        <v>34</v>
      </c>
      <c r="C68" s="124">
        <f t="shared" si="17"/>
        <v>18734</v>
      </c>
      <c r="D68" s="57" t="s">
        <v>94</v>
      </c>
      <c r="E68" s="57" t="s">
        <v>94</v>
      </c>
      <c r="F68" s="57" t="s">
        <v>94</v>
      </c>
      <c r="G68" s="146">
        <f t="shared" si="18"/>
        <v>18734</v>
      </c>
      <c r="H68" s="57">
        <v>18634</v>
      </c>
      <c r="I68" s="57">
        <v>100</v>
      </c>
      <c r="K68" s="112" t="s">
        <v>252</v>
      </c>
      <c r="M68" s="44"/>
      <c r="N68" s="44"/>
      <c r="O68" s="49"/>
      <c r="P68" s="49"/>
      <c r="Q68" s="44"/>
      <c r="R68" s="44"/>
      <c r="S68" s="44"/>
      <c r="T68" s="44"/>
    </row>
    <row r="69" spans="1:20" ht="15" customHeight="1">
      <c r="A69" s="32" t="s">
        <v>224</v>
      </c>
      <c r="K69" s="32" t="s">
        <v>224</v>
      </c>
      <c r="M69" s="34"/>
      <c r="N69" s="34"/>
      <c r="O69" s="49"/>
      <c r="P69" s="49"/>
      <c r="Q69" s="34"/>
      <c r="R69" s="34"/>
      <c r="S69" s="34"/>
      <c r="T69" s="34"/>
    </row>
    <row r="70" spans="13:20" ht="15" customHeight="1">
      <c r="M70" s="34"/>
      <c r="N70" s="34"/>
      <c r="O70" s="49"/>
      <c r="P70" s="49"/>
      <c r="Q70" s="34"/>
      <c r="R70" s="34"/>
      <c r="S70" s="34"/>
      <c r="T70" s="34"/>
    </row>
    <row r="71" spans="15:16" ht="15" customHeight="1">
      <c r="O71" s="50"/>
      <c r="P71" s="50"/>
    </row>
    <row r="72" spans="15:16" ht="14.25">
      <c r="O72" s="50"/>
      <c r="P72" s="50"/>
    </row>
    <row r="73" spans="15:16" ht="14.25">
      <c r="O73" s="50"/>
      <c r="P73" s="50"/>
    </row>
    <row r="74" spans="15:16" ht="14.25">
      <c r="O74" s="50"/>
      <c r="P74" s="50"/>
    </row>
    <row r="75" spans="15:16" ht="14.25">
      <c r="O75" s="50"/>
      <c r="P75" s="50"/>
    </row>
    <row r="76" spans="15:16" ht="14.25">
      <c r="O76" s="50"/>
      <c r="P76" s="50"/>
    </row>
    <row r="77" spans="15:16" ht="14.25">
      <c r="O77" s="50"/>
      <c r="P77" s="50"/>
    </row>
    <row r="78" spans="15:16" ht="14.25">
      <c r="O78" s="50"/>
      <c r="P78" s="50"/>
    </row>
    <row r="79" spans="15:16" ht="14.25">
      <c r="O79" s="50"/>
      <c r="P79" s="50"/>
    </row>
    <row r="80" spans="15:16" ht="14.25">
      <c r="O80" s="50"/>
      <c r="P80" s="50"/>
    </row>
    <row r="81" spans="15:16" ht="14.25">
      <c r="O81" s="50"/>
      <c r="P81" s="50"/>
    </row>
    <row r="82" spans="15:16" ht="14.25">
      <c r="O82" s="50"/>
      <c r="P82" s="50"/>
    </row>
    <row r="83" spans="15:16" ht="14.25">
      <c r="O83" s="50"/>
      <c r="P83" s="50"/>
    </row>
    <row r="84" spans="15:16" ht="14.25">
      <c r="O84" s="50"/>
      <c r="P84" s="50"/>
    </row>
    <row r="85" spans="15:16" ht="14.25">
      <c r="O85" s="50"/>
      <c r="P85" s="50"/>
    </row>
    <row r="86" spans="15:16" ht="14.25">
      <c r="O86" s="50"/>
      <c r="P86" s="50"/>
    </row>
    <row r="87" spans="15:16" ht="14.25">
      <c r="O87" s="50"/>
      <c r="P87" s="50"/>
    </row>
    <row r="88" spans="15:16" ht="14.25">
      <c r="O88" s="50"/>
      <c r="P88" s="50"/>
    </row>
    <row r="89" spans="15:16" ht="14.25">
      <c r="O89" s="50"/>
      <c r="P89" s="50"/>
    </row>
    <row r="90" spans="15:16" ht="14.25">
      <c r="O90" s="50"/>
      <c r="P90" s="50"/>
    </row>
    <row r="91" spans="15:16" ht="14.25">
      <c r="O91" s="50"/>
      <c r="P91" s="50"/>
    </row>
    <row r="92" spans="15:16" ht="14.25">
      <c r="O92" s="50"/>
      <c r="P92" s="50"/>
    </row>
    <row r="93" spans="15:16" ht="14.25">
      <c r="O93" s="50"/>
      <c r="P93" s="50"/>
    </row>
    <row r="94" spans="15:16" ht="14.25">
      <c r="O94" s="50"/>
      <c r="P94" s="50"/>
    </row>
    <row r="95" spans="15:16" ht="14.25">
      <c r="O95" s="50"/>
      <c r="P95" s="50"/>
    </row>
    <row r="96" spans="15:16" ht="14.25">
      <c r="O96" s="50"/>
      <c r="P96" s="50"/>
    </row>
  </sheetData>
  <sheetProtection/>
  <mergeCells count="65">
    <mergeCell ref="K46:L46"/>
    <mergeCell ref="A32:B32"/>
    <mergeCell ref="V6:W6"/>
    <mergeCell ref="K9:L9"/>
    <mergeCell ref="K11:L11"/>
    <mergeCell ref="R6:R7"/>
    <mergeCell ref="Q6:Q7"/>
    <mergeCell ref="T6:T7"/>
    <mergeCell ref="P6:P7"/>
    <mergeCell ref="M5:P5"/>
    <mergeCell ref="Q5:T5"/>
    <mergeCell ref="A8:B8"/>
    <mergeCell ref="A9:B9"/>
    <mergeCell ref="A10:B10"/>
    <mergeCell ref="O6:O7"/>
    <mergeCell ref="E6:E7"/>
    <mergeCell ref="D6:D7"/>
    <mergeCell ref="G6:G7"/>
    <mergeCell ref="K12:L12"/>
    <mergeCell ref="K13:L13"/>
    <mergeCell ref="A27:I27"/>
    <mergeCell ref="K14:L14"/>
    <mergeCell ref="K15:L15"/>
    <mergeCell ref="K16:L16"/>
    <mergeCell ref="K17:L17"/>
    <mergeCell ref="A2:T2"/>
    <mergeCell ref="K3:T3"/>
    <mergeCell ref="A5:B7"/>
    <mergeCell ref="C5:C7"/>
    <mergeCell ref="D5:G5"/>
    <mergeCell ref="S6:S7"/>
    <mergeCell ref="N6:N7"/>
    <mergeCell ref="M6:M7"/>
    <mergeCell ref="H5:H7"/>
    <mergeCell ref="K5:L7"/>
    <mergeCell ref="K18:L18"/>
    <mergeCell ref="K20:L20"/>
    <mergeCell ref="K23:L23"/>
    <mergeCell ref="A29:B31"/>
    <mergeCell ref="C29:C31"/>
    <mergeCell ref="D29:G29"/>
    <mergeCell ref="H29:H31"/>
    <mergeCell ref="K29:L29"/>
    <mergeCell ref="D30:D31"/>
    <mergeCell ref="E30:E31"/>
    <mergeCell ref="G30:G31"/>
    <mergeCell ref="K52:L52"/>
    <mergeCell ref="A53:B55"/>
    <mergeCell ref="C53:C55"/>
    <mergeCell ref="G53:I53"/>
    <mergeCell ref="I54:I55"/>
    <mergeCell ref="A33:B33"/>
    <mergeCell ref="A34:B34"/>
    <mergeCell ref="K39:L39"/>
    <mergeCell ref="A51:I51"/>
    <mergeCell ref="A58:B58"/>
    <mergeCell ref="E53:E54"/>
    <mergeCell ref="K60:L60"/>
    <mergeCell ref="K66:L66"/>
    <mergeCell ref="G54:G55"/>
    <mergeCell ref="H54:H55"/>
    <mergeCell ref="A56:B56"/>
    <mergeCell ref="A57:B57"/>
    <mergeCell ref="D53:D54"/>
    <mergeCell ref="F53:F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73"/>
  <sheetViews>
    <sheetView zoomScale="80" zoomScaleNormal="80" zoomScalePageLayoutView="0" workbookViewId="0" topLeftCell="A1">
      <selection activeCell="A1" sqref="A1:B1"/>
    </sheetView>
  </sheetViews>
  <sheetFormatPr defaultColWidth="10.59765625" defaultRowHeight="15"/>
  <cols>
    <col min="1" max="1" width="2.59765625" style="32" customWidth="1"/>
    <col min="2" max="3" width="9.59765625" style="32" customWidth="1"/>
    <col min="4" max="4" width="11" style="32" customWidth="1"/>
    <col min="5" max="6" width="9.59765625" style="32" customWidth="1"/>
    <col min="7" max="7" width="11.09765625" style="32" customWidth="1"/>
    <col min="8" max="8" width="11" style="32" customWidth="1"/>
    <col min="9" max="13" width="9.59765625" style="32" customWidth="1"/>
    <col min="14" max="14" width="10.69921875" style="32" customWidth="1"/>
    <col min="15" max="16" width="9.8984375" style="32" customWidth="1"/>
    <col min="17" max="19" width="9.59765625" style="32" customWidth="1"/>
    <col min="20" max="20" width="10.69921875" style="32" customWidth="1"/>
    <col min="21" max="25" width="9.59765625" style="32" customWidth="1"/>
    <col min="26" max="26" width="10.8984375" style="32" customWidth="1"/>
    <col min="27" max="28" width="9.59765625" style="32" customWidth="1"/>
    <col min="29" max="16384" width="10.59765625" style="32" customWidth="1"/>
  </cols>
  <sheetData>
    <row r="1" spans="1:28" ht="19.5" customHeight="1">
      <c r="A1" s="246" t="s">
        <v>255</v>
      </c>
      <c r="B1" s="247"/>
      <c r="AA1" s="248" t="s">
        <v>256</v>
      </c>
      <c r="AB1" s="248"/>
    </row>
    <row r="2" spans="1:28" s="18" customFormat="1" ht="19.5" customHeight="1">
      <c r="A2" s="243" t="s">
        <v>253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</row>
    <row r="3" spans="1:28" ht="19.5" customHeight="1">
      <c r="A3" s="244" t="s">
        <v>254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</row>
    <row r="4" spans="1:28" ht="18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ht="16.5" customHeight="1">
      <c r="A5" s="220" t="s">
        <v>215</v>
      </c>
      <c r="B5" s="221"/>
      <c r="C5" s="227" t="s">
        <v>260</v>
      </c>
      <c r="D5" s="228"/>
      <c r="E5" s="227" t="s">
        <v>261</v>
      </c>
      <c r="F5" s="228"/>
      <c r="G5" s="231" t="s">
        <v>80</v>
      </c>
      <c r="H5" s="228"/>
      <c r="I5" s="227" t="s">
        <v>262</v>
      </c>
      <c r="J5" s="228"/>
      <c r="K5" s="227" t="s">
        <v>263</v>
      </c>
      <c r="L5" s="228"/>
      <c r="M5" s="227" t="s">
        <v>264</v>
      </c>
      <c r="N5" s="228"/>
      <c r="O5" s="240" t="s">
        <v>231</v>
      </c>
      <c r="P5" s="241"/>
      <c r="Q5" s="231" t="s">
        <v>81</v>
      </c>
      <c r="R5" s="228"/>
      <c r="S5" s="249" t="s">
        <v>267</v>
      </c>
      <c r="T5" s="250"/>
      <c r="U5" s="227" t="s">
        <v>268</v>
      </c>
      <c r="V5" s="228"/>
      <c r="W5" s="227" t="s">
        <v>265</v>
      </c>
      <c r="X5" s="228"/>
      <c r="Y5" s="231" t="s">
        <v>84</v>
      </c>
      <c r="Z5" s="228"/>
      <c r="AA5" s="236" t="s">
        <v>266</v>
      </c>
      <c r="AB5" s="237"/>
    </row>
    <row r="6" spans="1:28" ht="16.5" customHeight="1">
      <c r="A6" s="222"/>
      <c r="B6" s="223"/>
      <c r="C6" s="229"/>
      <c r="D6" s="230"/>
      <c r="E6" s="229"/>
      <c r="F6" s="230"/>
      <c r="G6" s="229"/>
      <c r="H6" s="230"/>
      <c r="I6" s="229"/>
      <c r="J6" s="230"/>
      <c r="K6" s="229"/>
      <c r="L6" s="230"/>
      <c r="M6" s="229"/>
      <c r="N6" s="230"/>
      <c r="O6" s="238"/>
      <c r="P6" s="242"/>
      <c r="Q6" s="229"/>
      <c r="R6" s="230"/>
      <c r="S6" s="251"/>
      <c r="T6" s="252"/>
      <c r="U6" s="229"/>
      <c r="V6" s="230"/>
      <c r="W6" s="229"/>
      <c r="X6" s="230"/>
      <c r="Y6" s="229"/>
      <c r="Z6" s="230"/>
      <c r="AA6" s="238"/>
      <c r="AB6" s="239"/>
    </row>
    <row r="7" spans="1:28" ht="16.5" customHeight="1">
      <c r="A7" s="224"/>
      <c r="B7" s="223"/>
      <c r="C7" s="214" t="s">
        <v>139</v>
      </c>
      <c r="D7" s="214" t="s">
        <v>140</v>
      </c>
      <c r="E7" s="214" t="s">
        <v>139</v>
      </c>
      <c r="F7" s="214" t="s">
        <v>140</v>
      </c>
      <c r="G7" s="214" t="s">
        <v>139</v>
      </c>
      <c r="H7" s="214" t="s">
        <v>140</v>
      </c>
      <c r="I7" s="214" t="s">
        <v>139</v>
      </c>
      <c r="J7" s="214" t="s">
        <v>140</v>
      </c>
      <c r="K7" s="214" t="s">
        <v>139</v>
      </c>
      <c r="L7" s="214" t="s">
        <v>140</v>
      </c>
      <c r="M7" s="214" t="s">
        <v>139</v>
      </c>
      <c r="N7" s="214" t="s">
        <v>140</v>
      </c>
      <c r="O7" s="214" t="s">
        <v>139</v>
      </c>
      <c r="P7" s="214" t="s">
        <v>140</v>
      </c>
      <c r="Q7" s="214" t="s">
        <v>139</v>
      </c>
      <c r="R7" s="214" t="s">
        <v>140</v>
      </c>
      <c r="S7" s="214" t="s">
        <v>139</v>
      </c>
      <c r="T7" s="214" t="s">
        <v>140</v>
      </c>
      <c r="U7" s="214" t="s">
        <v>139</v>
      </c>
      <c r="V7" s="214" t="s">
        <v>140</v>
      </c>
      <c r="W7" s="214" t="s">
        <v>139</v>
      </c>
      <c r="X7" s="214" t="s">
        <v>140</v>
      </c>
      <c r="Y7" s="214" t="s">
        <v>139</v>
      </c>
      <c r="Z7" s="214" t="s">
        <v>140</v>
      </c>
      <c r="AA7" s="214" t="s">
        <v>139</v>
      </c>
      <c r="AB7" s="216" t="s">
        <v>140</v>
      </c>
    </row>
    <row r="8" spans="1:28" ht="16.5" customHeight="1">
      <c r="A8" s="225"/>
      <c r="B8" s="226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7"/>
    </row>
    <row r="9" spans="1:28" ht="16.5" customHeight="1">
      <c r="A9" s="60"/>
      <c r="B9" s="61"/>
      <c r="C9" s="60"/>
      <c r="D9" s="62" t="s">
        <v>85</v>
      </c>
      <c r="E9" s="60"/>
      <c r="F9" s="62" t="s">
        <v>85</v>
      </c>
      <c r="G9" s="60"/>
      <c r="H9" s="62" t="s">
        <v>85</v>
      </c>
      <c r="I9" s="60"/>
      <c r="J9" s="62" t="s">
        <v>85</v>
      </c>
      <c r="K9" s="60"/>
      <c r="L9" s="62" t="s">
        <v>85</v>
      </c>
      <c r="M9" s="60"/>
      <c r="N9" s="62" t="s">
        <v>85</v>
      </c>
      <c r="O9" s="60"/>
      <c r="P9" s="62" t="s">
        <v>85</v>
      </c>
      <c r="Q9" s="60"/>
      <c r="R9" s="62" t="s">
        <v>85</v>
      </c>
      <c r="S9" s="60"/>
      <c r="T9" s="62" t="s">
        <v>85</v>
      </c>
      <c r="U9" s="60"/>
      <c r="V9" s="62" t="s">
        <v>85</v>
      </c>
      <c r="W9" s="60"/>
      <c r="X9" s="62" t="s">
        <v>85</v>
      </c>
      <c r="Y9" s="60"/>
      <c r="Z9" s="62" t="s">
        <v>85</v>
      </c>
      <c r="AA9" s="60"/>
      <c r="AB9" s="62" t="s">
        <v>85</v>
      </c>
    </row>
    <row r="10" spans="1:28" ht="16.5" customHeight="1">
      <c r="A10" s="232" t="s">
        <v>258</v>
      </c>
      <c r="B10" s="233"/>
      <c r="C10" s="68">
        <f>SUM(E10,G10)</f>
        <v>80594</v>
      </c>
      <c r="D10" s="68">
        <v>608510</v>
      </c>
      <c r="E10" s="68">
        <v>204</v>
      </c>
      <c r="F10" s="68">
        <v>2816</v>
      </c>
      <c r="G10" s="68">
        <f>SUM(I10,K10,M10,O10,Q10,S10,U10,W10,Y10,AA10)</f>
        <v>80390</v>
      </c>
      <c r="H10" s="68">
        <f>SUM(J10,L10,N10,P10,R10,T10,V10,X10,Z10,AB10)</f>
        <v>605694</v>
      </c>
      <c r="I10" s="68">
        <v>61</v>
      </c>
      <c r="J10" s="68">
        <v>639</v>
      </c>
      <c r="K10" s="68">
        <v>8273</v>
      </c>
      <c r="L10" s="68">
        <v>56009</v>
      </c>
      <c r="M10" s="68">
        <v>14399</v>
      </c>
      <c r="N10" s="68">
        <v>153815</v>
      </c>
      <c r="O10" s="68">
        <v>118</v>
      </c>
      <c r="P10" s="68">
        <v>2272</v>
      </c>
      <c r="Q10" s="68">
        <v>2080</v>
      </c>
      <c r="R10" s="68">
        <v>33738</v>
      </c>
      <c r="S10" s="68">
        <v>31148</v>
      </c>
      <c r="T10" s="68">
        <v>160496</v>
      </c>
      <c r="U10" s="68">
        <v>1259</v>
      </c>
      <c r="V10" s="68">
        <v>18840</v>
      </c>
      <c r="W10" s="68">
        <v>2470</v>
      </c>
      <c r="X10" s="68">
        <v>6271</v>
      </c>
      <c r="Y10" s="68">
        <v>19957</v>
      </c>
      <c r="Z10" s="68">
        <v>155283</v>
      </c>
      <c r="AA10" s="68">
        <v>625</v>
      </c>
      <c r="AB10" s="68">
        <v>18331</v>
      </c>
    </row>
    <row r="11" spans="1:28" s="18" customFormat="1" ht="16.5" customHeight="1">
      <c r="A11" s="234" t="s">
        <v>312</v>
      </c>
      <c r="B11" s="235"/>
      <c r="C11" s="75">
        <f>SUM(C14)</f>
        <v>78220</v>
      </c>
      <c r="D11" s="75">
        <f aca="true" t="shared" si="0" ref="D11:AB11">SUM(D14)</f>
        <v>640773</v>
      </c>
      <c r="E11" s="75">
        <f t="shared" si="0"/>
        <v>236</v>
      </c>
      <c r="F11" s="75">
        <f t="shared" si="0"/>
        <v>3036</v>
      </c>
      <c r="G11" s="75">
        <f t="shared" si="0"/>
        <v>77984</v>
      </c>
      <c r="H11" s="75">
        <f t="shared" si="0"/>
        <v>637737</v>
      </c>
      <c r="I11" s="75">
        <f t="shared" si="0"/>
        <v>58</v>
      </c>
      <c r="J11" s="75">
        <f t="shared" si="0"/>
        <v>561</v>
      </c>
      <c r="K11" s="75">
        <f t="shared" si="0"/>
        <v>8612</v>
      </c>
      <c r="L11" s="75">
        <f t="shared" si="0"/>
        <v>63080</v>
      </c>
      <c r="M11" s="75">
        <f t="shared" si="0"/>
        <v>12861</v>
      </c>
      <c r="N11" s="75">
        <f t="shared" si="0"/>
        <v>143709</v>
      </c>
      <c r="O11" s="75">
        <f t="shared" si="0"/>
        <v>126</v>
      </c>
      <c r="P11" s="75">
        <f t="shared" si="0"/>
        <v>3050</v>
      </c>
      <c r="Q11" s="75">
        <f t="shared" si="0"/>
        <v>2102</v>
      </c>
      <c r="R11" s="75">
        <f t="shared" si="0"/>
        <v>38244</v>
      </c>
      <c r="S11" s="75">
        <f t="shared" si="0"/>
        <v>29755</v>
      </c>
      <c r="T11" s="75">
        <f t="shared" si="0"/>
        <v>174959</v>
      </c>
      <c r="U11" s="75">
        <f t="shared" si="0"/>
        <v>1303</v>
      </c>
      <c r="V11" s="75">
        <f t="shared" si="0"/>
        <v>18539</v>
      </c>
      <c r="W11" s="75">
        <f t="shared" si="0"/>
        <v>2311</v>
      </c>
      <c r="X11" s="75">
        <f t="shared" si="0"/>
        <v>6071</v>
      </c>
      <c r="Y11" s="75">
        <f t="shared" si="0"/>
        <v>20233</v>
      </c>
      <c r="Z11" s="75">
        <f t="shared" si="0"/>
        <v>170790</v>
      </c>
      <c r="AA11" s="75">
        <f t="shared" si="0"/>
        <v>623</v>
      </c>
      <c r="AB11" s="75">
        <f t="shared" si="0"/>
        <v>18734</v>
      </c>
    </row>
    <row r="12" spans="1:28" ht="16.5" customHeight="1">
      <c r="A12" s="218" t="s">
        <v>257</v>
      </c>
      <c r="B12" s="219"/>
      <c r="C12" s="133">
        <f>100*(C11-C10)/C10</f>
        <v>-2.9456287068516267</v>
      </c>
      <c r="D12" s="133">
        <f aca="true" t="shared" si="1" ref="D12:AB12">100*(D11-D10)/D10</f>
        <v>5.3019670999654895</v>
      </c>
      <c r="E12" s="133">
        <f t="shared" si="1"/>
        <v>15.686274509803921</v>
      </c>
      <c r="F12" s="133">
        <f t="shared" si="1"/>
        <v>7.8125</v>
      </c>
      <c r="G12" s="133">
        <f t="shared" si="1"/>
        <v>-2.9929095658664013</v>
      </c>
      <c r="H12" s="133">
        <f t="shared" si="1"/>
        <v>5.290295099505691</v>
      </c>
      <c r="I12" s="133">
        <f t="shared" si="1"/>
        <v>-4.918032786885246</v>
      </c>
      <c r="J12" s="133">
        <f t="shared" si="1"/>
        <v>-12.206572769953052</v>
      </c>
      <c r="K12" s="133">
        <f t="shared" si="1"/>
        <v>4.097667109875498</v>
      </c>
      <c r="L12" s="133">
        <f t="shared" si="1"/>
        <v>12.624756735524647</v>
      </c>
      <c r="M12" s="133">
        <f t="shared" si="1"/>
        <v>-10.681297312313355</v>
      </c>
      <c r="N12" s="133">
        <f t="shared" si="1"/>
        <v>-6.570230471670513</v>
      </c>
      <c r="O12" s="133">
        <f t="shared" si="1"/>
        <v>6.779661016949152</v>
      </c>
      <c r="P12" s="133">
        <f t="shared" si="1"/>
        <v>34.24295774647887</v>
      </c>
      <c r="Q12" s="133">
        <f t="shared" si="1"/>
        <v>1.0576923076923077</v>
      </c>
      <c r="R12" s="133">
        <f t="shared" si="1"/>
        <v>13.355859861284012</v>
      </c>
      <c r="S12" s="133">
        <f t="shared" si="1"/>
        <v>-4.472197251829973</v>
      </c>
      <c r="T12" s="133">
        <f t="shared" si="1"/>
        <v>9.011439537433954</v>
      </c>
      <c r="U12" s="133">
        <f t="shared" si="1"/>
        <v>3.494837172359015</v>
      </c>
      <c r="V12" s="133">
        <f t="shared" si="1"/>
        <v>-1.5976645435244161</v>
      </c>
      <c r="W12" s="133">
        <f t="shared" si="1"/>
        <v>-6.437246963562753</v>
      </c>
      <c r="X12" s="133">
        <f t="shared" si="1"/>
        <v>-3.1892840057407112</v>
      </c>
      <c r="Y12" s="133">
        <f t="shared" si="1"/>
        <v>1.3829733927945083</v>
      </c>
      <c r="Z12" s="133">
        <f t="shared" si="1"/>
        <v>9.986283108904388</v>
      </c>
      <c r="AA12" s="133">
        <f t="shared" si="1"/>
        <v>-0.32</v>
      </c>
      <c r="AB12" s="133">
        <f t="shared" si="1"/>
        <v>2.198461622388304</v>
      </c>
    </row>
    <row r="13" spans="1:28" ht="15" customHeight="1">
      <c r="A13" s="63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228" s="74" customFormat="1" ht="16.5" customHeight="1">
      <c r="A14" s="213" t="s">
        <v>86</v>
      </c>
      <c r="B14" s="158"/>
      <c r="C14" s="136">
        <f aca="true" t="shared" si="2" ref="C14:AB14">SUM(C15:C24,C27,C33,C43,C50,C56,C64,C70)</f>
        <v>78220</v>
      </c>
      <c r="D14" s="136">
        <f t="shared" si="2"/>
        <v>640773</v>
      </c>
      <c r="E14" s="136">
        <f t="shared" si="2"/>
        <v>236</v>
      </c>
      <c r="F14" s="136">
        <f t="shared" si="2"/>
        <v>3036</v>
      </c>
      <c r="G14" s="136">
        <f t="shared" si="2"/>
        <v>77984</v>
      </c>
      <c r="H14" s="136">
        <f t="shared" si="2"/>
        <v>637737</v>
      </c>
      <c r="I14" s="136">
        <f t="shared" si="2"/>
        <v>58</v>
      </c>
      <c r="J14" s="136">
        <f t="shared" si="2"/>
        <v>561</v>
      </c>
      <c r="K14" s="136">
        <f t="shared" si="2"/>
        <v>8612</v>
      </c>
      <c r="L14" s="136">
        <f t="shared" si="2"/>
        <v>63080</v>
      </c>
      <c r="M14" s="136">
        <f t="shared" si="2"/>
        <v>12861</v>
      </c>
      <c r="N14" s="136">
        <f t="shared" si="2"/>
        <v>143709</v>
      </c>
      <c r="O14" s="136">
        <f t="shared" si="2"/>
        <v>126</v>
      </c>
      <c r="P14" s="136">
        <f t="shared" si="2"/>
        <v>3050</v>
      </c>
      <c r="Q14" s="136">
        <f t="shared" si="2"/>
        <v>2102</v>
      </c>
      <c r="R14" s="136">
        <f t="shared" si="2"/>
        <v>38244</v>
      </c>
      <c r="S14" s="136">
        <f t="shared" si="2"/>
        <v>29755</v>
      </c>
      <c r="T14" s="136">
        <f t="shared" si="2"/>
        <v>174959</v>
      </c>
      <c r="U14" s="136">
        <f t="shared" si="2"/>
        <v>1303</v>
      </c>
      <c r="V14" s="136">
        <f t="shared" si="2"/>
        <v>18539</v>
      </c>
      <c r="W14" s="136">
        <f t="shared" si="2"/>
        <v>2311</v>
      </c>
      <c r="X14" s="136">
        <f t="shared" si="2"/>
        <v>6071</v>
      </c>
      <c r="Y14" s="136">
        <f t="shared" si="2"/>
        <v>20233</v>
      </c>
      <c r="Z14" s="136">
        <f t="shared" si="2"/>
        <v>170790</v>
      </c>
      <c r="AA14" s="136">
        <f t="shared" si="2"/>
        <v>623</v>
      </c>
      <c r="AB14" s="136">
        <f t="shared" si="2"/>
        <v>18734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</row>
    <row r="15" spans="1:228" s="74" customFormat="1" ht="16.5" customHeight="1">
      <c r="A15" s="213" t="s">
        <v>87</v>
      </c>
      <c r="B15" s="158"/>
      <c r="C15" s="135">
        <f aca="true" t="shared" si="3" ref="C15:C71">SUM(E15,G15)</f>
        <v>31525</v>
      </c>
      <c r="D15" s="75">
        <v>286956</v>
      </c>
      <c r="E15" s="75">
        <v>35</v>
      </c>
      <c r="F15" s="75">
        <v>363</v>
      </c>
      <c r="G15" s="75">
        <f aca="true" t="shared" si="4" ref="G15:G71">SUM(I15,K15,M15,O15,Q15,S15,U15,W15,Y15,AA15)</f>
        <v>31490</v>
      </c>
      <c r="H15" s="75">
        <f aca="true" t="shared" si="5" ref="H15:H71">SUM(J15,L15,N15,P15,R15,T15,V15,X15,Z15,AB15)</f>
        <v>286593</v>
      </c>
      <c r="I15" s="75">
        <v>8</v>
      </c>
      <c r="J15" s="75">
        <v>49</v>
      </c>
      <c r="K15" s="75">
        <v>3080</v>
      </c>
      <c r="L15" s="75">
        <v>28514</v>
      </c>
      <c r="M15" s="75">
        <v>3126</v>
      </c>
      <c r="N15" s="75">
        <v>36425</v>
      </c>
      <c r="O15" s="75">
        <v>20</v>
      </c>
      <c r="P15" s="75">
        <v>1158</v>
      </c>
      <c r="Q15" s="75">
        <v>968</v>
      </c>
      <c r="R15" s="75">
        <v>21245</v>
      </c>
      <c r="S15" s="75">
        <v>13687</v>
      </c>
      <c r="T15" s="75">
        <v>94696</v>
      </c>
      <c r="U15" s="75">
        <v>688</v>
      </c>
      <c r="V15" s="75">
        <v>12035</v>
      </c>
      <c r="W15" s="75">
        <v>1382</v>
      </c>
      <c r="X15" s="75">
        <v>4256</v>
      </c>
      <c r="Y15" s="75">
        <v>8385</v>
      </c>
      <c r="Z15" s="75">
        <v>79813</v>
      </c>
      <c r="AA15" s="75">
        <v>146</v>
      </c>
      <c r="AB15" s="75">
        <v>8402</v>
      </c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</row>
    <row r="16" spans="1:228" s="18" customFormat="1" ht="16.5" customHeight="1">
      <c r="A16" s="213" t="s">
        <v>88</v>
      </c>
      <c r="B16" s="158"/>
      <c r="C16" s="135">
        <f t="shared" si="3"/>
        <v>3951</v>
      </c>
      <c r="D16" s="75">
        <v>30994</v>
      </c>
      <c r="E16" s="75">
        <v>6</v>
      </c>
      <c r="F16" s="75">
        <v>175</v>
      </c>
      <c r="G16" s="75">
        <f t="shared" si="4"/>
        <v>3945</v>
      </c>
      <c r="H16" s="75">
        <f t="shared" si="5"/>
        <v>30819</v>
      </c>
      <c r="I16" s="75">
        <v>6</v>
      </c>
      <c r="J16" s="75">
        <v>65</v>
      </c>
      <c r="K16" s="75">
        <v>414</v>
      </c>
      <c r="L16" s="75">
        <v>3285</v>
      </c>
      <c r="M16" s="75">
        <v>359</v>
      </c>
      <c r="N16" s="75">
        <v>5314</v>
      </c>
      <c r="O16" s="75">
        <v>9</v>
      </c>
      <c r="P16" s="75">
        <v>380</v>
      </c>
      <c r="Q16" s="75">
        <v>103</v>
      </c>
      <c r="R16" s="75">
        <v>1775</v>
      </c>
      <c r="S16" s="75">
        <v>1675</v>
      </c>
      <c r="T16" s="75">
        <v>7800</v>
      </c>
      <c r="U16" s="75">
        <v>76</v>
      </c>
      <c r="V16" s="75">
        <v>998</v>
      </c>
      <c r="W16" s="75">
        <v>136</v>
      </c>
      <c r="X16" s="75">
        <v>272</v>
      </c>
      <c r="Y16" s="75">
        <v>1123</v>
      </c>
      <c r="Z16" s="75">
        <v>10148</v>
      </c>
      <c r="AA16" s="75">
        <v>44</v>
      </c>
      <c r="AB16" s="75">
        <v>782</v>
      </c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</row>
    <row r="17" spans="1:228" s="18" customFormat="1" ht="16.5" customHeight="1">
      <c r="A17" s="213" t="s">
        <v>89</v>
      </c>
      <c r="B17" s="158"/>
      <c r="C17" s="135">
        <f t="shared" si="3"/>
        <v>7765</v>
      </c>
      <c r="D17" s="75">
        <v>60147</v>
      </c>
      <c r="E17" s="75">
        <v>15</v>
      </c>
      <c r="F17" s="75">
        <v>153</v>
      </c>
      <c r="G17" s="75">
        <f t="shared" si="4"/>
        <v>7750</v>
      </c>
      <c r="H17" s="75">
        <f t="shared" si="5"/>
        <v>59994</v>
      </c>
      <c r="I17" s="75">
        <v>2</v>
      </c>
      <c r="J17" s="75">
        <v>11</v>
      </c>
      <c r="K17" s="75">
        <v>809</v>
      </c>
      <c r="L17" s="75">
        <v>4547</v>
      </c>
      <c r="M17" s="75">
        <v>1907</v>
      </c>
      <c r="N17" s="75">
        <v>17430</v>
      </c>
      <c r="O17" s="75">
        <v>8</v>
      </c>
      <c r="P17" s="75">
        <v>332</v>
      </c>
      <c r="Q17" s="75">
        <v>169</v>
      </c>
      <c r="R17" s="75">
        <v>3241</v>
      </c>
      <c r="S17" s="75">
        <v>2662</v>
      </c>
      <c r="T17" s="75">
        <v>14634</v>
      </c>
      <c r="U17" s="75">
        <v>136</v>
      </c>
      <c r="V17" s="75">
        <v>1336</v>
      </c>
      <c r="W17" s="75">
        <v>214</v>
      </c>
      <c r="X17" s="75">
        <v>388</v>
      </c>
      <c r="Y17" s="75">
        <v>1793</v>
      </c>
      <c r="Z17" s="75">
        <v>14953</v>
      </c>
      <c r="AA17" s="75">
        <v>50</v>
      </c>
      <c r="AB17" s="75">
        <v>3122</v>
      </c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</row>
    <row r="18" spans="1:228" s="18" customFormat="1" ht="16.5" customHeight="1">
      <c r="A18" s="213" t="s">
        <v>90</v>
      </c>
      <c r="B18" s="158"/>
      <c r="C18" s="135">
        <f t="shared" si="3"/>
        <v>2157</v>
      </c>
      <c r="D18" s="75">
        <v>12326</v>
      </c>
      <c r="E18" s="75">
        <v>11</v>
      </c>
      <c r="F18" s="75">
        <v>234</v>
      </c>
      <c r="G18" s="75">
        <f t="shared" si="4"/>
        <v>2146</v>
      </c>
      <c r="H18" s="75">
        <f t="shared" si="5"/>
        <v>12092</v>
      </c>
      <c r="I18" s="75">
        <v>2</v>
      </c>
      <c r="J18" s="75">
        <v>12</v>
      </c>
      <c r="K18" s="75">
        <v>157</v>
      </c>
      <c r="L18" s="75">
        <v>1566</v>
      </c>
      <c r="M18" s="75">
        <v>577</v>
      </c>
      <c r="N18" s="75">
        <v>2878</v>
      </c>
      <c r="O18" s="75">
        <v>5</v>
      </c>
      <c r="P18" s="75">
        <v>56</v>
      </c>
      <c r="Q18" s="75">
        <v>42</v>
      </c>
      <c r="R18" s="75">
        <v>412</v>
      </c>
      <c r="S18" s="75">
        <v>749</v>
      </c>
      <c r="T18" s="75">
        <v>2813</v>
      </c>
      <c r="U18" s="75">
        <v>24</v>
      </c>
      <c r="V18" s="75">
        <v>307</v>
      </c>
      <c r="W18" s="75">
        <v>8</v>
      </c>
      <c r="X18" s="75">
        <v>10</v>
      </c>
      <c r="Y18" s="75">
        <v>546</v>
      </c>
      <c r="Z18" s="75">
        <v>3328</v>
      </c>
      <c r="AA18" s="75">
        <v>36</v>
      </c>
      <c r="AB18" s="75">
        <v>710</v>
      </c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</row>
    <row r="19" spans="1:228" s="18" customFormat="1" ht="16.5" customHeight="1">
      <c r="A19" s="213" t="s">
        <v>91</v>
      </c>
      <c r="B19" s="158"/>
      <c r="C19" s="135">
        <f t="shared" si="3"/>
        <v>1579</v>
      </c>
      <c r="D19" s="75">
        <v>9831</v>
      </c>
      <c r="E19" s="75">
        <v>16</v>
      </c>
      <c r="F19" s="75">
        <v>294</v>
      </c>
      <c r="G19" s="75">
        <f t="shared" si="4"/>
        <v>1563</v>
      </c>
      <c r="H19" s="75">
        <f t="shared" si="5"/>
        <v>9537</v>
      </c>
      <c r="I19" s="75">
        <v>2</v>
      </c>
      <c r="J19" s="75">
        <v>24</v>
      </c>
      <c r="K19" s="75">
        <v>183</v>
      </c>
      <c r="L19" s="75">
        <v>1532</v>
      </c>
      <c r="M19" s="75">
        <v>163</v>
      </c>
      <c r="N19" s="75">
        <v>2236</v>
      </c>
      <c r="O19" s="75">
        <v>9</v>
      </c>
      <c r="P19" s="75">
        <v>119</v>
      </c>
      <c r="Q19" s="75">
        <v>56</v>
      </c>
      <c r="R19" s="75">
        <v>373</v>
      </c>
      <c r="S19" s="75">
        <v>617</v>
      </c>
      <c r="T19" s="75">
        <v>1989</v>
      </c>
      <c r="U19" s="75">
        <v>16</v>
      </c>
      <c r="V19" s="75">
        <v>179</v>
      </c>
      <c r="W19" s="75">
        <v>1</v>
      </c>
      <c r="X19" s="75">
        <v>3</v>
      </c>
      <c r="Y19" s="75">
        <v>490</v>
      </c>
      <c r="Z19" s="75">
        <v>2741</v>
      </c>
      <c r="AA19" s="75">
        <v>26</v>
      </c>
      <c r="AB19" s="75">
        <v>341</v>
      </c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</row>
    <row r="20" spans="1:228" s="18" customFormat="1" ht="16.5" customHeight="1">
      <c r="A20" s="213" t="s">
        <v>92</v>
      </c>
      <c r="B20" s="158"/>
      <c r="C20" s="135">
        <f t="shared" si="3"/>
        <v>4589</v>
      </c>
      <c r="D20" s="75">
        <v>36188</v>
      </c>
      <c r="E20" s="75">
        <v>4</v>
      </c>
      <c r="F20" s="75">
        <v>113</v>
      </c>
      <c r="G20" s="75">
        <f t="shared" si="4"/>
        <v>4585</v>
      </c>
      <c r="H20" s="75">
        <f t="shared" si="5"/>
        <v>36075</v>
      </c>
      <c r="I20" s="75">
        <v>1</v>
      </c>
      <c r="J20" s="75">
        <v>7</v>
      </c>
      <c r="K20" s="75">
        <v>420</v>
      </c>
      <c r="L20" s="75">
        <v>2540</v>
      </c>
      <c r="M20" s="75">
        <v>889</v>
      </c>
      <c r="N20" s="75">
        <v>9149</v>
      </c>
      <c r="O20" s="75">
        <v>5</v>
      </c>
      <c r="P20" s="75">
        <v>88</v>
      </c>
      <c r="Q20" s="75">
        <v>83</v>
      </c>
      <c r="R20" s="75">
        <v>1194</v>
      </c>
      <c r="S20" s="75">
        <v>1798</v>
      </c>
      <c r="T20" s="75">
        <v>8626</v>
      </c>
      <c r="U20" s="75">
        <v>58</v>
      </c>
      <c r="V20" s="75">
        <v>671</v>
      </c>
      <c r="W20" s="75">
        <v>162</v>
      </c>
      <c r="X20" s="75">
        <v>272</v>
      </c>
      <c r="Y20" s="75">
        <v>1142</v>
      </c>
      <c r="Z20" s="75">
        <v>12952</v>
      </c>
      <c r="AA20" s="75">
        <v>27</v>
      </c>
      <c r="AB20" s="75">
        <v>576</v>
      </c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</row>
    <row r="21" spans="1:228" s="74" customFormat="1" ht="16.5" customHeight="1">
      <c r="A21" s="213" t="s">
        <v>93</v>
      </c>
      <c r="B21" s="158"/>
      <c r="C21" s="135">
        <f t="shared" si="3"/>
        <v>1960</v>
      </c>
      <c r="D21" s="75">
        <v>13129</v>
      </c>
      <c r="E21" s="75">
        <v>9</v>
      </c>
      <c r="F21" s="75">
        <v>100</v>
      </c>
      <c r="G21" s="75">
        <f t="shared" si="4"/>
        <v>1951</v>
      </c>
      <c r="H21" s="75">
        <f t="shared" si="5"/>
        <v>13029</v>
      </c>
      <c r="I21" s="20" t="s">
        <v>94</v>
      </c>
      <c r="J21" s="20" t="s">
        <v>94</v>
      </c>
      <c r="K21" s="75">
        <v>218</v>
      </c>
      <c r="L21" s="75">
        <v>1542</v>
      </c>
      <c r="M21" s="75">
        <v>326</v>
      </c>
      <c r="N21" s="75">
        <v>3543</v>
      </c>
      <c r="O21" s="75">
        <v>3</v>
      </c>
      <c r="P21" s="75">
        <v>35</v>
      </c>
      <c r="Q21" s="75">
        <v>48</v>
      </c>
      <c r="R21" s="75">
        <v>482</v>
      </c>
      <c r="S21" s="75">
        <v>708</v>
      </c>
      <c r="T21" s="75">
        <v>3479</v>
      </c>
      <c r="U21" s="75">
        <v>22</v>
      </c>
      <c r="V21" s="75">
        <v>233</v>
      </c>
      <c r="W21" s="75">
        <v>23</v>
      </c>
      <c r="X21" s="75">
        <v>50</v>
      </c>
      <c r="Y21" s="75">
        <v>587</v>
      </c>
      <c r="Z21" s="75">
        <v>3328</v>
      </c>
      <c r="AA21" s="75">
        <v>16</v>
      </c>
      <c r="AB21" s="75">
        <v>337</v>
      </c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</row>
    <row r="22" spans="1:228" s="74" customFormat="1" ht="16.5" customHeight="1">
      <c r="A22" s="213" t="s">
        <v>95</v>
      </c>
      <c r="B22" s="158"/>
      <c r="C22" s="135">
        <f t="shared" si="3"/>
        <v>3062</v>
      </c>
      <c r="D22" s="75">
        <v>34705</v>
      </c>
      <c r="E22" s="75">
        <v>19</v>
      </c>
      <c r="F22" s="75">
        <v>229</v>
      </c>
      <c r="G22" s="75">
        <f t="shared" si="4"/>
        <v>3043</v>
      </c>
      <c r="H22" s="75">
        <f t="shared" si="5"/>
        <v>34476</v>
      </c>
      <c r="I22" s="20" t="s">
        <v>94</v>
      </c>
      <c r="J22" s="20" t="s">
        <v>94</v>
      </c>
      <c r="K22" s="75">
        <v>434</v>
      </c>
      <c r="L22" s="75">
        <v>2906</v>
      </c>
      <c r="M22" s="75">
        <v>575</v>
      </c>
      <c r="N22" s="75">
        <v>13800</v>
      </c>
      <c r="O22" s="75">
        <v>6</v>
      </c>
      <c r="P22" s="75">
        <v>71</v>
      </c>
      <c r="Q22" s="75">
        <v>97</v>
      </c>
      <c r="R22" s="75">
        <v>2645</v>
      </c>
      <c r="S22" s="75">
        <v>989</v>
      </c>
      <c r="T22" s="75">
        <v>7247</v>
      </c>
      <c r="U22" s="75">
        <v>45</v>
      </c>
      <c r="V22" s="75">
        <v>426</v>
      </c>
      <c r="W22" s="75">
        <v>69</v>
      </c>
      <c r="X22" s="75">
        <v>153</v>
      </c>
      <c r="Y22" s="75">
        <v>805</v>
      </c>
      <c r="Z22" s="75">
        <v>6700</v>
      </c>
      <c r="AA22" s="75">
        <v>23</v>
      </c>
      <c r="AB22" s="75">
        <v>528</v>
      </c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</row>
    <row r="23" spans="1:28" s="18" customFormat="1" ht="1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28" s="74" customFormat="1" ht="16.5" customHeight="1">
      <c r="A24" s="213" t="s">
        <v>96</v>
      </c>
      <c r="B24" s="158"/>
      <c r="C24" s="132">
        <f aca="true" t="shared" si="6" ref="C24:H24">SUM(C25)</f>
        <v>1091</v>
      </c>
      <c r="D24" s="132">
        <f t="shared" si="6"/>
        <v>5795</v>
      </c>
      <c r="E24" s="132">
        <f t="shared" si="6"/>
        <v>1</v>
      </c>
      <c r="F24" s="132">
        <f t="shared" si="6"/>
        <v>45</v>
      </c>
      <c r="G24" s="132">
        <f t="shared" si="6"/>
        <v>1090</v>
      </c>
      <c r="H24" s="132">
        <f t="shared" si="6"/>
        <v>5750</v>
      </c>
      <c r="I24" s="20" t="s">
        <v>94</v>
      </c>
      <c r="J24" s="20" t="s">
        <v>94</v>
      </c>
      <c r="K24" s="132">
        <f aca="true" t="shared" si="7" ref="K24:AB24">SUM(K25)</f>
        <v>59</v>
      </c>
      <c r="L24" s="132">
        <f t="shared" si="7"/>
        <v>194</v>
      </c>
      <c r="M24" s="132">
        <f t="shared" si="7"/>
        <v>504</v>
      </c>
      <c r="N24" s="132">
        <f t="shared" si="7"/>
        <v>1650</v>
      </c>
      <c r="O24" s="132">
        <f t="shared" si="7"/>
        <v>3</v>
      </c>
      <c r="P24" s="132">
        <f t="shared" si="7"/>
        <v>19</v>
      </c>
      <c r="Q24" s="132">
        <f t="shared" si="7"/>
        <v>6</v>
      </c>
      <c r="R24" s="132">
        <f t="shared" si="7"/>
        <v>107</v>
      </c>
      <c r="S24" s="132">
        <f t="shared" si="7"/>
        <v>273</v>
      </c>
      <c r="T24" s="132">
        <f t="shared" si="7"/>
        <v>1080</v>
      </c>
      <c r="U24" s="132">
        <f t="shared" si="7"/>
        <v>8</v>
      </c>
      <c r="V24" s="132">
        <f t="shared" si="7"/>
        <v>78</v>
      </c>
      <c r="W24" s="132">
        <f t="shared" si="7"/>
        <v>15</v>
      </c>
      <c r="X24" s="132">
        <f t="shared" si="7"/>
        <v>20</v>
      </c>
      <c r="Y24" s="132">
        <f t="shared" si="7"/>
        <v>213</v>
      </c>
      <c r="Z24" s="132">
        <f t="shared" si="7"/>
        <v>2479</v>
      </c>
      <c r="AA24" s="132">
        <f t="shared" si="7"/>
        <v>9</v>
      </c>
      <c r="AB24" s="132">
        <f t="shared" si="7"/>
        <v>123</v>
      </c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</row>
    <row r="25" spans="1:28" ht="16.5" customHeight="1">
      <c r="A25" s="72"/>
      <c r="B25" s="66" t="s">
        <v>97</v>
      </c>
      <c r="C25" s="121">
        <f t="shared" si="3"/>
        <v>1091</v>
      </c>
      <c r="D25" s="70">
        <v>5795</v>
      </c>
      <c r="E25" s="71">
        <v>1</v>
      </c>
      <c r="F25" s="71">
        <v>45</v>
      </c>
      <c r="G25" s="68">
        <f t="shared" si="4"/>
        <v>1090</v>
      </c>
      <c r="H25" s="68">
        <f t="shared" si="5"/>
        <v>5750</v>
      </c>
      <c r="I25" s="71" t="s">
        <v>94</v>
      </c>
      <c r="J25" s="71" t="s">
        <v>94</v>
      </c>
      <c r="K25" s="71">
        <v>59</v>
      </c>
      <c r="L25" s="71">
        <v>194</v>
      </c>
      <c r="M25" s="71">
        <v>504</v>
      </c>
      <c r="N25" s="71">
        <v>1650</v>
      </c>
      <c r="O25" s="71">
        <v>3</v>
      </c>
      <c r="P25" s="71">
        <v>19</v>
      </c>
      <c r="Q25" s="71">
        <v>6</v>
      </c>
      <c r="R25" s="71">
        <v>107</v>
      </c>
      <c r="S25" s="71">
        <v>273</v>
      </c>
      <c r="T25" s="71">
        <v>1080</v>
      </c>
      <c r="U25" s="71">
        <v>8</v>
      </c>
      <c r="V25" s="71">
        <v>78</v>
      </c>
      <c r="W25" s="71">
        <v>15</v>
      </c>
      <c r="X25" s="71">
        <v>20</v>
      </c>
      <c r="Y25" s="71">
        <v>213</v>
      </c>
      <c r="Z25" s="71">
        <v>2479</v>
      </c>
      <c r="AA25" s="71">
        <v>9</v>
      </c>
      <c r="AB25" s="71">
        <v>123</v>
      </c>
    </row>
    <row r="26" spans="1:28" ht="15" customHeight="1">
      <c r="A26" s="72"/>
      <c r="B26" s="6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1:228" s="18" customFormat="1" ht="16.5" customHeight="1">
      <c r="A27" s="213" t="s">
        <v>98</v>
      </c>
      <c r="B27" s="158"/>
      <c r="C27" s="132">
        <f aca="true" t="shared" si="8" ref="C27:AB27">SUM(C28:C31)</f>
        <v>2921</v>
      </c>
      <c r="D27" s="132">
        <f t="shared" si="8"/>
        <v>24564</v>
      </c>
      <c r="E27" s="132">
        <f t="shared" si="8"/>
        <v>7</v>
      </c>
      <c r="F27" s="132">
        <f t="shared" si="8"/>
        <v>76</v>
      </c>
      <c r="G27" s="132">
        <f t="shared" si="8"/>
        <v>2914</v>
      </c>
      <c r="H27" s="132">
        <f t="shared" si="8"/>
        <v>24488</v>
      </c>
      <c r="I27" s="132">
        <f t="shared" si="8"/>
        <v>6</v>
      </c>
      <c r="J27" s="132">
        <f t="shared" si="8"/>
        <v>60</v>
      </c>
      <c r="K27" s="132">
        <f t="shared" si="8"/>
        <v>401</v>
      </c>
      <c r="L27" s="132">
        <f t="shared" si="8"/>
        <v>2070</v>
      </c>
      <c r="M27" s="132">
        <f t="shared" si="8"/>
        <v>881</v>
      </c>
      <c r="N27" s="132">
        <f t="shared" si="8"/>
        <v>12384</v>
      </c>
      <c r="O27" s="132">
        <f t="shared" si="8"/>
        <v>6</v>
      </c>
      <c r="P27" s="132">
        <f t="shared" si="8"/>
        <v>30</v>
      </c>
      <c r="Q27" s="132">
        <f t="shared" si="8"/>
        <v>71</v>
      </c>
      <c r="R27" s="132">
        <f t="shared" si="8"/>
        <v>974</v>
      </c>
      <c r="S27" s="132">
        <f t="shared" si="8"/>
        <v>871</v>
      </c>
      <c r="T27" s="132">
        <f t="shared" si="8"/>
        <v>4079</v>
      </c>
      <c r="U27" s="132">
        <f t="shared" si="8"/>
        <v>29</v>
      </c>
      <c r="V27" s="132">
        <f t="shared" si="8"/>
        <v>280</v>
      </c>
      <c r="W27" s="132">
        <f t="shared" si="8"/>
        <v>35</v>
      </c>
      <c r="X27" s="132">
        <f t="shared" si="8"/>
        <v>67</v>
      </c>
      <c r="Y27" s="132">
        <f t="shared" si="8"/>
        <v>587</v>
      </c>
      <c r="Z27" s="132">
        <f t="shared" si="8"/>
        <v>4171</v>
      </c>
      <c r="AA27" s="132">
        <f t="shared" si="8"/>
        <v>27</v>
      </c>
      <c r="AB27" s="132">
        <f t="shared" si="8"/>
        <v>373</v>
      </c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</row>
    <row r="28" spans="1:28" ht="16.5" customHeight="1">
      <c r="A28" s="67"/>
      <c r="B28" s="66" t="s">
        <v>99</v>
      </c>
      <c r="C28" s="121">
        <f t="shared" si="3"/>
        <v>886</v>
      </c>
      <c r="D28" s="70">
        <v>8231</v>
      </c>
      <c r="E28" s="71" t="s">
        <v>94</v>
      </c>
      <c r="F28" s="71" t="s">
        <v>94</v>
      </c>
      <c r="G28" s="68">
        <f t="shared" si="4"/>
        <v>886</v>
      </c>
      <c r="H28" s="68">
        <f t="shared" si="5"/>
        <v>8231</v>
      </c>
      <c r="I28" s="71" t="s">
        <v>94</v>
      </c>
      <c r="J28" s="71" t="s">
        <v>94</v>
      </c>
      <c r="K28" s="71">
        <v>102</v>
      </c>
      <c r="L28" s="71">
        <v>439</v>
      </c>
      <c r="M28" s="71">
        <v>327</v>
      </c>
      <c r="N28" s="71">
        <v>5224</v>
      </c>
      <c r="O28" s="71">
        <v>2</v>
      </c>
      <c r="P28" s="71">
        <v>11</v>
      </c>
      <c r="Q28" s="71">
        <v>23</v>
      </c>
      <c r="R28" s="71">
        <v>375</v>
      </c>
      <c r="S28" s="71">
        <v>245</v>
      </c>
      <c r="T28" s="71">
        <v>1035</v>
      </c>
      <c r="U28" s="71">
        <v>5</v>
      </c>
      <c r="V28" s="71">
        <v>78</v>
      </c>
      <c r="W28" s="71">
        <v>9</v>
      </c>
      <c r="X28" s="71">
        <v>16</v>
      </c>
      <c r="Y28" s="71">
        <v>166</v>
      </c>
      <c r="Z28" s="71">
        <v>951</v>
      </c>
      <c r="AA28" s="71">
        <v>7</v>
      </c>
      <c r="AB28" s="71">
        <v>102</v>
      </c>
    </row>
    <row r="29" spans="1:28" ht="16.5" customHeight="1">
      <c r="A29" s="67"/>
      <c r="B29" s="66" t="s">
        <v>100</v>
      </c>
      <c r="C29" s="121">
        <f t="shared" si="3"/>
        <v>1118</v>
      </c>
      <c r="D29" s="70">
        <v>6989</v>
      </c>
      <c r="E29" s="71">
        <v>2</v>
      </c>
      <c r="F29" s="71">
        <v>29</v>
      </c>
      <c r="G29" s="68">
        <f t="shared" si="4"/>
        <v>1116</v>
      </c>
      <c r="H29" s="68">
        <f t="shared" si="5"/>
        <v>6960</v>
      </c>
      <c r="I29" s="71">
        <v>1</v>
      </c>
      <c r="J29" s="71">
        <v>14</v>
      </c>
      <c r="K29" s="71">
        <v>131</v>
      </c>
      <c r="L29" s="71">
        <v>698</v>
      </c>
      <c r="M29" s="71">
        <v>342</v>
      </c>
      <c r="N29" s="71">
        <v>2651</v>
      </c>
      <c r="O29" s="71">
        <v>2</v>
      </c>
      <c r="P29" s="71">
        <v>9</v>
      </c>
      <c r="Q29" s="71">
        <v>11</v>
      </c>
      <c r="R29" s="71">
        <v>130</v>
      </c>
      <c r="S29" s="71">
        <v>398</v>
      </c>
      <c r="T29" s="71">
        <v>1874</v>
      </c>
      <c r="U29" s="71">
        <v>14</v>
      </c>
      <c r="V29" s="71">
        <v>115</v>
      </c>
      <c r="W29" s="71">
        <v>10</v>
      </c>
      <c r="X29" s="71">
        <v>24</v>
      </c>
      <c r="Y29" s="71">
        <v>200</v>
      </c>
      <c r="Z29" s="71">
        <v>1296</v>
      </c>
      <c r="AA29" s="71">
        <v>7</v>
      </c>
      <c r="AB29" s="71">
        <v>149</v>
      </c>
    </row>
    <row r="30" spans="1:28" ht="16.5" customHeight="1">
      <c r="A30" s="67"/>
      <c r="B30" s="66" t="s">
        <v>101</v>
      </c>
      <c r="C30" s="121">
        <f t="shared" si="3"/>
        <v>673</v>
      </c>
      <c r="D30" s="70">
        <v>6480</v>
      </c>
      <c r="E30" s="71">
        <v>3</v>
      </c>
      <c r="F30" s="71">
        <v>40</v>
      </c>
      <c r="G30" s="68">
        <f t="shared" si="4"/>
        <v>670</v>
      </c>
      <c r="H30" s="68">
        <f t="shared" si="5"/>
        <v>6440</v>
      </c>
      <c r="I30" s="71">
        <v>4</v>
      </c>
      <c r="J30" s="71">
        <v>43</v>
      </c>
      <c r="K30" s="71">
        <v>125</v>
      </c>
      <c r="L30" s="71">
        <v>662</v>
      </c>
      <c r="M30" s="71">
        <v>140</v>
      </c>
      <c r="N30" s="71">
        <v>2651</v>
      </c>
      <c r="O30" s="71">
        <v>2</v>
      </c>
      <c r="P30" s="71">
        <v>10</v>
      </c>
      <c r="Q30" s="71">
        <v>28</v>
      </c>
      <c r="R30" s="71">
        <v>384</v>
      </c>
      <c r="S30" s="71">
        <v>182</v>
      </c>
      <c r="T30" s="71">
        <v>922</v>
      </c>
      <c r="U30" s="71">
        <v>5</v>
      </c>
      <c r="V30" s="71">
        <v>43</v>
      </c>
      <c r="W30" s="71">
        <v>16</v>
      </c>
      <c r="X30" s="71">
        <v>27</v>
      </c>
      <c r="Y30" s="71">
        <v>161</v>
      </c>
      <c r="Z30" s="71">
        <v>1636</v>
      </c>
      <c r="AA30" s="71">
        <v>7</v>
      </c>
      <c r="AB30" s="71">
        <v>62</v>
      </c>
    </row>
    <row r="31" spans="1:28" ht="16.5" customHeight="1">
      <c r="A31" s="67"/>
      <c r="B31" s="66" t="s">
        <v>102</v>
      </c>
      <c r="C31" s="121">
        <f t="shared" si="3"/>
        <v>244</v>
      </c>
      <c r="D31" s="70">
        <v>2864</v>
      </c>
      <c r="E31" s="71">
        <v>2</v>
      </c>
      <c r="F31" s="71">
        <v>7</v>
      </c>
      <c r="G31" s="68">
        <f t="shared" si="4"/>
        <v>242</v>
      </c>
      <c r="H31" s="68">
        <f t="shared" si="5"/>
        <v>2857</v>
      </c>
      <c r="I31" s="71">
        <v>1</v>
      </c>
      <c r="J31" s="71">
        <v>3</v>
      </c>
      <c r="K31" s="71">
        <v>43</v>
      </c>
      <c r="L31" s="71">
        <v>271</v>
      </c>
      <c r="M31" s="71">
        <v>72</v>
      </c>
      <c r="N31" s="71">
        <v>1858</v>
      </c>
      <c r="O31" s="71" t="s">
        <v>94</v>
      </c>
      <c r="P31" s="71" t="s">
        <v>94</v>
      </c>
      <c r="Q31" s="71">
        <v>9</v>
      </c>
      <c r="R31" s="71">
        <v>85</v>
      </c>
      <c r="S31" s="71">
        <v>46</v>
      </c>
      <c r="T31" s="71">
        <v>248</v>
      </c>
      <c r="U31" s="71">
        <v>5</v>
      </c>
      <c r="V31" s="71">
        <v>44</v>
      </c>
      <c r="W31" s="71" t="s">
        <v>94</v>
      </c>
      <c r="X31" s="71" t="s">
        <v>94</v>
      </c>
      <c r="Y31" s="71">
        <v>60</v>
      </c>
      <c r="Z31" s="71">
        <v>288</v>
      </c>
      <c r="AA31" s="71">
        <v>6</v>
      </c>
      <c r="AB31" s="71">
        <v>60</v>
      </c>
    </row>
    <row r="32" spans="1:28" ht="15" customHeight="1">
      <c r="A32" s="72"/>
      <c r="B32" s="6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28" s="18" customFormat="1" ht="16.5" customHeight="1">
      <c r="A33" s="213" t="s">
        <v>103</v>
      </c>
      <c r="B33" s="158"/>
      <c r="C33" s="132">
        <f aca="true" t="shared" si="9" ref="C33:AB33">SUM(C34:C41)</f>
        <v>4569</v>
      </c>
      <c r="D33" s="132">
        <f t="shared" si="9"/>
        <v>39255</v>
      </c>
      <c r="E33" s="132">
        <f t="shared" si="9"/>
        <v>17</v>
      </c>
      <c r="F33" s="132">
        <f t="shared" si="9"/>
        <v>110</v>
      </c>
      <c r="G33" s="132">
        <f t="shared" si="9"/>
        <v>4552</v>
      </c>
      <c r="H33" s="132">
        <f t="shared" si="9"/>
        <v>39145</v>
      </c>
      <c r="I33" s="132">
        <f t="shared" si="9"/>
        <v>10</v>
      </c>
      <c r="J33" s="132">
        <f t="shared" si="9"/>
        <v>119</v>
      </c>
      <c r="K33" s="132">
        <f t="shared" si="9"/>
        <v>681</v>
      </c>
      <c r="L33" s="132">
        <f t="shared" si="9"/>
        <v>4476</v>
      </c>
      <c r="M33" s="132">
        <f t="shared" si="9"/>
        <v>520</v>
      </c>
      <c r="N33" s="132">
        <f t="shared" si="9"/>
        <v>8376</v>
      </c>
      <c r="O33" s="132">
        <f t="shared" si="9"/>
        <v>11</v>
      </c>
      <c r="P33" s="132">
        <f t="shared" si="9"/>
        <v>189</v>
      </c>
      <c r="Q33" s="132">
        <f t="shared" si="9"/>
        <v>148</v>
      </c>
      <c r="R33" s="132">
        <f t="shared" si="9"/>
        <v>2511</v>
      </c>
      <c r="S33" s="132">
        <f t="shared" si="9"/>
        <v>1676</v>
      </c>
      <c r="T33" s="132">
        <f t="shared" si="9"/>
        <v>12607</v>
      </c>
      <c r="U33" s="132">
        <f t="shared" si="9"/>
        <v>69</v>
      </c>
      <c r="V33" s="132">
        <f t="shared" si="9"/>
        <v>620</v>
      </c>
      <c r="W33" s="132">
        <f t="shared" si="9"/>
        <v>168</v>
      </c>
      <c r="X33" s="132">
        <f t="shared" si="9"/>
        <v>378</v>
      </c>
      <c r="Y33" s="132">
        <f t="shared" si="9"/>
        <v>1224</v>
      </c>
      <c r="Z33" s="132">
        <f t="shared" si="9"/>
        <v>9070</v>
      </c>
      <c r="AA33" s="132">
        <f t="shared" si="9"/>
        <v>45</v>
      </c>
      <c r="AB33" s="132">
        <f t="shared" si="9"/>
        <v>799</v>
      </c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</row>
    <row r="34" spans="1:28" ht="16.5" customHeight="1">
      <c r="A34" s="72"/>
      <c r="B34" s="66" t="s">
        <v>104</v>
      </c>
      <c r="C34" s="121">
        <f t="shared" si="3"/>
        <v>759</v>
      </c>
      <c r="D34" s="70">
        <v>4749</v>
      </c>
      <c r="E34" s="71">
        <v>1</v>
      </c>
      <c r="F34" s="71">
        <v>1</v>
      </c>
      <c r="G34" s="68">
        <f t="shared" si="4"/>
        <v>758</v>
      </c>
      <c r="H34" s="68">
        <f t="shared" si="5"/>
        <v>4748</v>
      </c>
      <c r="I34" s="71">
        <v>2</v>
      </c>
      <c r="J34" s="71">
        <v>12</v>
      </c>
      <c r="K34" s="71">
        <v>111</v>
      </c>
      <c r="L34" s="71">
        <v>487</v>
      </c>
      <c r="M34" s="71">
        <v>168</v>
      </c>
      <c r="N34" s="71">
        <v>2023</v>
      </c>
      <c r="O34" s="71">
        <v>1</v>
      </c>
      <c r="P34" s="71">
        <v>4</v>
      </c>
      <c r="Q34" s="71">
        <v>20</v>
      </c>
      <c r="R34" s="71">
        <v>293</v>
      </c>
      <c r="S34" s="71">
        <v>274</v>
      </c>
      <c r="T34" s="71">
        <v>1006</v>
      </c>
      <c r="U34" s="71">
        <v>8</v>
      </c>
      <c r="V34" s="71">
        <v>63</v>
      </c>
      <c r="W34" s="71">
        <v>4</v>
      </c>
      <c r="X34" s="71">
        <v>6</v>
      </c>
      <c r="Y34" s="71">
        <v>163</v>
      </c>
      <c r="Z34" s="71">
        <v>728</v>
      </c>
      <c r="AA34" s="71">
        <v>7</v>
      </c>
      <c r="AB34" s="71">
        <v>126</v>
      </c>
    </row>
    <row r="35" spans="1:28" ht="16.5" customHeight="1">
      <c r="A35" s="72"/>
      <c r="B35" s="66" t="s">
        <v>105</v>
      </c>
      <c r="C35" s="121">
        <f t="shared" si="3"/>
        <v>1086</v>
      </c>
      <c r="D35" s="70">
        <v>9695</v>
      </c>
      <c r="E35" s="71">
        <v>8</v>
      </c>
      <c r="F35" s="71">
        <v>41</v>
      </c>
      <c r="G35" s="68">
        <f t="shared" si="4"/>
        <v>1078</v>
      </c>
      <c r="H35" s="68">
        <f t="shared" si="5"/>
        <v>9654</v>
      </c>
      <c r="I35" s="71">
        <v>5</v>
      </c>
      <c r="J35" s="71">
        <v>65</v>
      </c>
      <c r="K35" s="71">
        <v>204</v>
      </c>
      <c r="L35" s="71">
        <v>1027</v>
      </c>
      <c r="M35" s="71">
        <v>116</v>
      </c>
      <c r="N35" s="71">
        <v>2826</v>
      </c>
      <c r="O35" s="71">
        <v>3</v>
      </c>
      <c r="P35" s="71">
        <v>50</v>
      </c>
      <c r="Q35" s="71">
        <v>36</v>
      </c>
      <c r="R35" s="71">
        <v>532</v>
      </c>
      <c r="S35" s="71">
        <v>387</v>
      </c>
      <c r="T35" s="71">
        <v>2705</v>
      </c>
      <c r="U35" s="71">
        <v>14</v>
      </c>
      <c r="V35" s="71">
        <v>100</v>
      </c>
      <c r="W35" s="71">
        <v>12</v>
      </c>
      <c r="X35" s="71">
        <v>18</v>
      </c>
      <c r="Y35" s="71">
        <v>291</v>
      </c>
      <c r="Z35" s="71">
        <v>2138</v>
      </c>
      <c r="AA35" s="71">
        <v>10</v>
      </c>
      <c r="AB35" s="71">
        <v>193</v>
      </c>
    </row>
    <row r="36" spans="1:28" ht="16.5" customHeight="1">
      <c r="A36" s="72"/>
      <c r="B36" s="66" t="s">
        <v>106</v>
      </c>
      <c r="C36" s="121">
        <f t="shared" si="3"/>
        <v>2187</v>
      </c>
      <c r="D36" s="70">
        <v>21218</v>
      </c>
      <c r="E36" s="71">
        <v>2</v>
      </c>
      <c r="F36" s="71">
        <v>32</v>
      </c>
      <c r="G36" s="68">
        <f t="shared" si="4"/>
        <v>2185</v>
      </c>
      <c r="H36" s="68">
        <f t="shared" si="5"/>
        <v>21186</v>
      </c>
      <c r="I36" s="71" t="s">
        <v>94</v>
      </c>
      <c r="J36" s="71" t="s">
        <v>94</v>
      </c>
      <c r="K36" s="71">
        <v>278</v>
      </c>
      <c r="L36" s="71">
        <v>2155</v>
      </c>
      <c r="M36" s="71">
        <v>176</v>
      </c>
      <c r="N36" s="71">
        <v>2969</v>
      </c>
      <c r="O36" s="71">
        <v>3</v>
      </c>
      <c r="P36" s="71">
        <v>14</v>
      </c>
      <c r="Q36" s="71">
        <v>70</v>
      </c>
      <c r="R36" s="71">
        <v>1464</v>
      </c>
      <c r="S36" s="71">
        <v>868</v>
      </c>
      <c r="T36" s="71">
        <v>8462</v>
      </c>
      <c r="U36" s="71">
        <v>44</v>
      </c>
      <c r="V36" s="71">
        <v>442</v>
      </c>
      <c r="W36" s="71">
        <v>151</v>
      </c>
      <c r="X36" s="71">
        <v>352</v>
      </c>
      <c r="Y36" s="71">
        <v>588</v>
      </c>
      <c r="Z36" s="71">
        <v>5116</v>
      </c>
      <c r="AA36" s="71">
        <v>7</v>
      </c>
      <c r="AB36" s="71">
        <v>212</v>
      </c>
    </row>
    <row r="37" spans="1:28" ht="16.5" customHeight="1">
      <c r="A37" s="72"/>
      <c r="B37" s="66" t="s">
        <v>107</v>
      </c>
      <c r="C37" s="121">
        <f t="shared" si="3"/>
        <v>81</v>
      </c>
      <c r="D37" s="70">
        <v>477</v>
      </c>
      <c r="E37" s="71">
        <v>2</v>
      </c>
      <c r="F37" s="71">
        <v>10</v>
      </c>
      <c r="G37" s="68">
        <f t="shared" si="4"/>
        <v>79</v>
      </c>
      <c r="H37" s="68">
        <f t="shared" si="5"/>
        <v>467</v>
      </c>
      <c r="I37" s="71" t="s">
        <v>94</v>
      </c>
      <c r="J37" s="71" t="s">
        <v>94</v>
      </c>
      <c r="K37" s="71">
        <v>10</v>
      </c>
      <c r="L37" s="71">
        <v>85</v>
      </c>
      <c r="M37" s="71">
        <v>15</v>
      </c>
      <c r="N37" s="71">
        <v>120</v>
      </c>
      <c r="O37" s="71" t="s">
        <v>94</v>
      </c>
      <c r="P37" s="71" t="s">
        <v>94</v>
      </c>
      <c r="Q37" s="71">
        <v>4</v>
      </c>
      <c r="R37" s="71">
        <v>34</v>
      </c>
      <c r="S37" s="71">
        <v>21</v>
      </c>
      <c r="T37" s="71">
        <v>58</v>
      </c>
      <c r="U37" s="71">
        <v>1</v>
      </c>
      <c r="V37" s="71">
        <v>2</v>
      </c>
      <c r="W37" s="71">
        <v>1</v>
      </c>
      <c r="X37" s="71">
        <v>2</v>
      </c>
      <c r="Y37" s="71">
        <v>24</v>
      </c>
      <c r="Z37" s="71">
        <v>119</v>
      </c>
      <c r="AA37" s="71">
        <v>3</v>
      </c>
      <c r="AB37" s="71">
        <v>47</v>
      </c>
    </row>
    <row r="38" spans="1:28" ht="16.5" customHeight="1">
      <c r="A38" s="72"/>
      <c r="B38" s="66" t="s">
        <v>108</v>
      </c>
      <c r="C38" s="121">
        <f t="shared" si="3"/>
        <v>94</v>
      </c>
      <c r="D38" s="70">
        <v>751</v>
      </c>
      <c r="E38" s="71">
        <v>1</v>
      </c>
      <c r="F38" s="71">
        <v>3</v>
      </c>
      <c r="G38" s="68">
        <f t="shared" si="4"/>
        <v>93</v>
      </c>
      <c r="H38" s="68">
        <f t="shared" si="5"/>
        <v>748</v>
      </c>
      <c r="I38" s="71">
        <v>1</v>
      </c>
      <c r="J38" s="71">
        <v>18</v>
      </c>
      <c r="K38" s="71">
        <v>14</v>
      </c>
      <c r="L38" s="71">
        <v>166</v>
      </c>
      <c r="M38" s="71">
        <v>7</v>
      </c>
      <c r="N38" s="71">
        <v>98</v>
      </c>
      <c r="O38" s="71">
        <v>1</v>
      </c>
      <c r="P38" s="71">
        <v>110</v>
      </c>
      <c r="Q38" s="71">
        <v>4</v>
      </c>
      <c r="R38" s="71">
        <v>36</v>
      </c>
      <c r="S38" s="71">
        <v>35</v>
      </c>
      <c r="T38" s="71">
        <v>108</v>
      </c>
      <c r="U38" s="71" t="s">
        <v>94</v>
      </c>
      <c r="V38" s="71" t="s">
        <v>94</v>
      </c>
      <c r="W38" s="71" t="s">
        <v>94</v>
      </c>
      <c r="X38" s="71" t="s">
        <v>94</v>
      </c>
      <c r="Y38" s="71">
        <v>27</v>
      </c>
      <c r="Z38" s="71">
        <v>145</v>
      </c>
      <c r="AA38" s="71">
        <v>4</v>
      </c>
      <c r="AB38" s="71">
        <v>67</v>
      </c>
    </row>
    <row r="39" spans="1:28" ht="16.5" customHeight="1">
      <c r="A39" s="72"/>
      <c r="B39" s="66" t="s">
        <v>109</v>
      </c>
      <c r="C39" s="121">
        <f t="shared" si="3"/>
        <v>137</v>
      </c>
      <c r="D39" s="70">
        <v>910</v>
      </c>
      <c r="E39" s="71" t="s">
        <v>94</v>
      </c>
      <c r="F39" s="71" t="s">
        <v>94</v>
      </c>
      <c r="G39" s="68">
        <f t="shared" si="4"/>
        <v>137</v>
      </c>
      <c r="H39" s="68">
        <f t="shared" si="5"/>
        <v>910</v>
      </c>
      <c r="I39" s="71">
        <v>1</v>
      </c>
      <c r="J39" s="71">
        <v>17</v>
      </c>
      <c r="K39" s="71">
        <v>38</v>
      </c>
      <c r="L39" s="71">
        <v>234</v>
      </c>
      <c r="M39" s="71">
        <v>20</v>
      </c>
      <c r="N39" s="71">
        <v>99</v>
      </c>
      <c r="O39" s="71">
        <v>1</v>
      </c>
      <c r="P39" s="71">
        <v>6</v>
      </c>
      <c r="Q39" s="71">
        <v>6</v>
      </c>
      <c r="R39" s="71">
        <v>111</v>
      </c>
      <c r="S39" s="71">
        <v>33</v>
      </c>
      <c r="T39" s="71">
        <v>90</v>
      </c>
      <c r="U39" s="71">
        <v>1</v>
      </c>
      <c r="V39" s="71">
        <v>7</v>
      </c>
      <c r="W39" s="71" t="s">
        <v>94</v>
      </c>
      <c r="X39" s="71" t="s">
        <v>94</v>
      </c>
      <c r="Y39" s="71">
        <v>31</v>
      </c>
      <c r="Z39" s="71">
        <v>278</v>
      </c>
      <c r="AA39" s="71">
        <v>6</v>
      </c>
      <c r="AB39" s="71">
        <v>68</v>
      </c>
    </row>
    <row r="40" spans="1:28" ht="16.5" customHeight="1">
      <c r="A40" s="72"/>
      <c r="B40" s="66" t="s">
        <v>110</v>
      </c>
      <c r="C40" s="121">
        <f t="shared" si="3"/>
        <v>82</v>
      </c>
      <c r="D40" s="70">
        <v>605</v>
      </c>
      <c r="E40" s="71" t="s">
        <v>94</v>
      </c>
      <c r="F40" s="71" t="s">
        <v>94</v>
      </c>
      <c r="G40" s="68">
        <f t="shared" si="4"/>
        <v>82</v>
      </c>
      <c r="H40" s="68">
        <f t="shared" si="5"/>
        <v>605</v>
      </c>
      <c r="I40" s="71" t="s">
        <v>94</v>
      </c>
      <c r="J40" s="71" t="s">
        <v>94</v>
      </c>
      <c r="K40" s="71">
        <v>7</v>
      </c>
      <c r="L40" s="71">
        <v>96</v>
      </c>
      <c r="M40" s="71">
        <v>4</v>
      </c>
      <c r="N40" s="71">
        <v>91</v>
      </c>
      <c r="O40" s="71">
        <v>2</v>
      </c>
      <c r="P40" s="71">
        <v>5</v>
      </c>
      <c r="Q40" s="71">
        <v>4</v>
      </c>
      <c r="R40" s="71">
        <v>18</v>
      </c>
      <c r="S40" s="71">
        <v>17</v>
      </c>
      <c r="T40" s="71">
        <v>49</v>
      </c>
      <c r="U40" s="71" t="s">
        <v>94</v>
      </c>
      <c r="V40" s="71" t="s">
        <v>94</v>
      </c>
      <c r="W40" s="71" t="s">
        <v>94</v>
      </c>
      <c r="X40" s="71" t="s">
        <v>94</v>
      </c>
      <c r="Y40" s="71">
        <v>44</v>
      </c>
      <c r="Z40" s="71">
        <v>303</v>
      </c>
      <c r="AA40" s="71">
        <v>4</v>
      </c>
      <c r="AB40" s="71">
        <v>43</v>
      </c>
    </row>
    <row r="41" spans="1:28" ht="16.5" customHeight="1">
      <c r="A41" s="72"/>
      <c r="B41" s="66" t="s">
        <v>111</v>
      </c>
      <c r="C41" s="121">
        <f t="shared" si="3"/>
        <v>143</v>
      </c>
      <c r="D41" s="70">
        <v>850</v>
      </c>
      <c r="E41" s="71">
        <v>3</v>
      </c>
      <c r="F41" s="71">
        <v>23</v>
      </c>
      <c r="G41" s="68">
        <f t="shared" si="4"/>
        <v>140</v>
      </c>
      <c r="H41" s="68">
        <f t="shared" si="5"/>
        <v>827</v>
      </c>
      <c r="I41" s="71">
        <v>1</v>
      </c>
      <c r="J41" s="71">
        <v>7</v>
      </c>
      <c r="K41" s="71">
        <v>19</v>
      </c>
      <c r="L41" s="71">
        <v>226</v>
      </c>
      <c r="M41" s="71">
        <v>14</v>
      </c>
      <c r="N41" s="71">
        <v>150</v>
      </c>
      <c r="O41" s="71" t="s">
        <v>94</v>
      </c>
      <c r="P41" s="71" t="s">
        <v>94</v>
      </c>
      <c r="Q41" s="71">
        <v>4</v>
      </c>
      <c r="R41" s="71">
        <v>23</v>
      </c>
      <c r="S41" s="71">
        <v>41</v>
      </c>
      <c r="T41" s="71">
        <v>129</v>
      </c>
      <c r="U41" s="71">
        <v>1</v>
      </c>
      <c r="V41" s="71">
        <v>6</v>
      </c>
      <c r="W41" s="71" t="s">
        <v>94</v>
      </c>
      <c r="X41" s="71" t="s">
        <v>94</v>
      </c>
      <c r="Y41" s="71">
        <v>56</v>
      </c>
      <c r="Z41" s="71">
        <v>243</v>
      </c>
      <c r="AA41" s="71">
        <v>4</v>
      </c>
      <c r="AB41" s="71">
        <v>43</v>
      </c>
    </row>
    <row r="42" spans="1:28" ht="15" customHeight="1">
      <c r="A42" s="72"/>
      <c r="B42" s="6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:228" s="18" customFormat="1" ht="16.5" customHeight="1">
      <c r="A43" s="213" t="s">
        <v>112</v>
      </c>
      <c r="B43" s="158"/>
      <c r="C43" s="132">
        <f aca="true" t="shared" si="10" ref="C43:AB43">SUM(C44:C48)</f>
        <v>4981</v>
      </c>
      <c r="D43" s="132">
        <f t="shared" si="10"/>
        <v>35345</v>
      </c>
      <c r="E43" s="132">
        <f t="shared" si="10"/>
        <v>17</v>
      </c>
      <c r="F43" s="132">
        <f t="shared" si="10"/>
        <v>146</v>
      </c>
      <c r="G43" s="132">
        <f t="shared" si="10"/>
        <v>4964</v>
      </c>
      <c r="H43" s="132">
        <f t="shared" si="10"/>
        <v>35199</v>
      </c>
      <c r="I43" s="132">
        <f t="shared" si="10"/>
        <v>3</v>
      </c>
      <c r="J43" s="132">
        <f t="shared" si="10"/>
        <v>15</v>
      </c>
      <c r="K43" s="132">
        <f t="shared" si="10"/>
        <v>707</v>
      </c>
      <c r="L43" s="132">
        <f t="shared" si="10"/>
        <v>3487</v>
      </c>
      <c r="M43" s="132">
        <f t="shared" si="10"/>
        <v>1557</v>
      </c>
      <c r="N43" s="132">
        <f t="shared" si="10"/>
        <v>14640</v>
      </c>
      <c r="O43" s="132">
        <f t="shared" si="10"/>
        <v>11</v>
      </c>
      <c r="P43" s="132">
        <f t="shared" si="10"/>
        <v>123</v>
      </c>
      <c r="Q43" s="132">
        <f t="shared" si="10"/>
        <v>88</v>
      </c>
      <c r="R43" s="132">
        <f t="shared" si="10"/>
        <v>981</v>
      </c>
      <c r="S43" s="132">
        <f t="shared" si="10"/>
        <v>1329</v>
      </c>
      <c r="T43" s="132">
        <f t="shared" si="10"/>
        <v>6268</v>
      </c>
      <c r="U43" s="132">
        <f t="shared" si="10"/>
        <v>52</v>
      </c>
      <c r="V43" s="132">
        <f t="shared" si="10"/>
        <v>579</v>
      </c>
      <c r="W43" s="132">
        <f t="shared" si="10"/>
        <v>71</v>
      </c>
      <c r="X43" s="132">
        <f t="shared" si="10"/>
        <v>145</v>
      </c>
      <c r="Y43" s="132">
        <f t="shared" si="10"/>
        <v>1108</v>
      </c>
      <c r="Z43" s="132">
        <f t="shared" si="10"/>
        <v>8239</v>
      </c>
      <c r="AA43" s="132">
        <f t="shared" si="10"/>
        <v>38</v>
      </c>
      <c r="AB43" s="132">
        <f t="shared" si="10"/>
        <v>722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</row>
    <row r="44" spans="1:28" ht="16.5" customHeight="1">
      <c r="A44" s="72"/>
      <c r="B44" s="66" t="s">
        <v>113</v>
      </c>
      <c r="C44" s="121">
        <f t="shared" si="3"/>
        <v>1312</v>
      </c>
      <c r="D44" s="70">
        <v>9527</v>
      </c>
      <c r="E44" s="71">
        <v>5</v>
      </c>
      <c r="F44" s="71">
        <v>27</v>
      </c>
      <c r="G44" s="68">
        <f t="shared" si="4"/>
        <v>1307</v>
      </c>
      <c r="H44" s="68">
        <f t="shared" si="5"/>
        <v>9500</v>
      </c>
      <c r="I44" s="71" t="s">
        <v>94</v>
      </c>
      <c r="J44" s="71" t="s">
        <v>94</v>
      </c>
      <c r="K44" s="71">
        <v>240</v>
      </c>
      <c r="L44" s="71">
        <v>1381</v>
      </c>
      <c r="M44" s="71">
        <v>230</v>
      </c>
      <c r="N44" s="71">
        <v>2847</v>
      </c>
      <c r="O44" s="71">
        <v>3</v>
      </c>
      <c r="P44" s="71">
        <v>68</v>
      </c>
      <c r="Q44" s="71">
        <v>23</v>
      </c>
      <c r="R44" s="71">
        <v>277</v>
      </c>
      <c r="S44" s="71">
        <v>405</v>
      </c>
      <c r="T44" s="71">
        <v>2109</v>
      </c>
      <c r="U44" s="71">
        <v>12</v>
      </c>
      <c r="V44" s="71">
        <v>160</v>
      </c>
      <c r="W44" s="71">
        <v>31</v>
      </c>
      <c r="X44" s="71">
        <v>62</v>
      </c>
      <c r="Y44" s="71">
        <v>351</v>
      </c>
      <c r="Z44" s="71">
        <v>2305</v>
      </c>
      <c r="AA44" s="71">
        <v>12</v>
      </c>
      <c r="AB44" s="71">
        <v>291</v>
      </c>
    </row>
    <row r="45" spans="1:28" ht="16.5" customHeight="1">
      <c r="A45" s="72"/>
      <c r="B45" s="66" t="s">
        <v>114</v>
      </c>
      <c r="C45" s="121">
        <f t="shared" si="3"/>
        <v>1042</v>
      </c>
      <c r="D45" s="70">
        <v>5286</v>
      </c>
      <c r="E45" s="71">
        <v>4</v>
      </c>
      <c r="F45" s="71">
        <v>28</v>
      </c>
      <c r="G45" s="68">
        <f t="shared" si="4"/>
        <v>1038</v>
      </c>
      <c r="H45" s="68">
        <f t="shared" si="5"/>
        <v>5258</v>
      </c>
      <c r="I45" s="71">
        <v>1</v>
      </c>
      <c r="J45" s="71">
        <v>7</v>
      </c>
      <c r="K45" s="71">
        <v>118</v>
      </c>
      <c r="L45" s="71">
        <v>385</v>
      </c>
      <c r="M45" s="71">
        <v>459</v>
      </c>
      <c r="N45" s="71">
        <v>2465</v>
      </c>
      <c r="O45" s="71">
        <v>1</v>
      </c>
      <c r="P45" s="71">
        <v>5</v>
      </c>
      <c r="Q45" s="71">
        <v>21</v>
      </c>
      <c r="R45" s="71">
        <v>172</v>
      </c>
      <c r="S45" s="71">
        <v>214</v>
      </c>
      <c r="T45" s="71">
        <v>834</v>
      </c>
      <c r="U45" s="71">
        <v>9</v>
      </c>
      <c r="V45" s="71">
        <v>81</v>
      </c>
      <c r="W45" s="71">
        <v>12</v>
      </c>
      <c r="X45" s="71">
        <v>21</v>
      </c>
      <c r="Y45" s="71">
        <v>196</v>
      </c>
      <c r="Z45" s="71">
        <v>1192</v>
      </c>
      <c r="AA45" s="71">
        <v>7</v>
      </c>
      <c r="AB45" s="71">
        <v>96</v>
      </c>
    </row>
    <row r="46" spans="1:28" ht="16.5" customHeight="1">
      <c r="A46" s="72"/>
      <c r="B46" s="66" t="s">
        <v>115</v>
      </c>
      <c r="C46" s="121">
        <f t="shared" si="3"/>
        <v>885</v>
      </c>
      <c r="D46" s="70">
        <v>4738</v>
      </c>
      <c r="E46" s="71">
        <v>3</v>
      </c>
      <c r="F46" s="71">
        <v>38</v>
      </c>
      <c r="G46" s="68">
        <f t="shared" si="4"/>
        <v>882</v>
      </c>
      <c r="H46" s="68">
        <f t="shared" si="5"/>
        <v>4700</v>
      </c>
      <c r="I46" s="71" t="s">
        <v>94</v>
      </c>
      <c r="J46" s="71" t="s">
        <v>94</v>
      </c>
      <c r="K46" s="71">
        <v>73</v>
      </c>
      <c r="L46" s="71">
        <v>443</v>
      </c>
      <c r="M46" s="71">
        <v>412</v>
      </c>
      <c r="N46" s="71">
        <v>2325</v>
      </c>
      <c r="O46" s="71">
        <v>2</v>
      </c>
      <c r="P46" s="71">
        <v>16</v>
      </c>
      <c r="Q46" s="71">
        <v>11</v>
      </c>
      <c r="R46" s="71">
        <v>152</v>
      </c>
      <c r="S46" s="71">
        <v>229</v>
      </c>
      <c r="T46" s="71">
        <v>960</v>
      </c>
      <c r="U46" s="71">
        <v>5</v>
      </c>
      <c r="V46" s="71">
        <v>42</v>
      </c>
      <c r="W46" s="71">
        <v>8</v>
      </c>
      <c r="X46" s="71">
        <v>14</v>
      </c>
      <c r="Y46" s="71">
        <v>137</v>
      </c>
      <c r="Z46" s="71">
        <v>687</v>
      </c>
      <c r="AA46" s="71">
        <v>5</v>
      </c>
      <c r="AB46" s="71">
        <v>61</v>
      </c>
    </row>
    <row r="47" spans="1:28" ht="16.5" customHeight="1">
      <c r="A47" s="72"/>
      <c r="B47" s="66" t="s">
        <v>116</v>
      </c>
      <c r="C47" s="121">
        <f t="shared" si="3"/>
        <v>716</v>
      </c>
      <c r="D47" s="70">
        <v>8698</v>
      </c>
      <c r="E47" s="71">
        <v>2</v>
      </c>
      <c r="F47" s="71">
        <v>29</v>
      </c>
      <c r="G47" s="68">
        <f t="shared" si="4"/>
        <v>714</v>
      </c>
      <c r="H47" s="68">
        <f t="shared" si="5"/>
        <v>8669</v>
      </c>
      <c r="I47" s="71">
        <v>1</v>
      </c>
      <c r="J47" s="71">
        <v>5</v>
      </c>
      <c r="K47" s="71">
        <v>85</v>
      </c>
      <c r="L47" s="71">
        <v>394</v>
      </c>
      <c r="M47" s="71">
        <v>256</v>
      </c>
      <c r="N47" s="71">
        <v>5810</v>
      </c>
      <c r="O47" s="71">
        <v>3</v>
      </c>
      <c r="P47" s="71">
        <v>14</v>
      </c>
      <c r="Q47" s="71">
        <v>18</v>
      </c>
      <c r="R47" s="71">
        <v>247</v>
      </c>
      <c r="S47" s="71">
        <v>172</v>
      </c>
      <c r="T47" s="71">
        <v>798</v>
      </c>
      <c r="U47" s="71">
        <v>9</v>
      </c>
      <c r="V47" s="71">
        <v>137</v>
      </c>
      <c r="W47" s="71">
        <v>8</v>
      </c>
      <c r="X47" s="71">
        <v>19</v>
      </c>
      <c r="Y47" s="71">
        <v>156</v>
      </c>
      <c r="Z47" s="71">
        <v>1122</v>
      </c>
      <c r="AA47" s="71">
        <v>6</v>
      </c>
      <c r="AB47" s="71">
        <v>123</v>
      </c>
    </row>
    <row r="48" spans="1:28" ht="16.5" customHeight="1">
      <c r="A48" s="72"/>
      <c r="B48" s="66" t="s">
        <v>117</v>
      </c>
      <c r="C48" s="121">
        <f t="shared" si="3"/>
        <v>1026</v>
      </c>
      <c r="D48" s="70">
        <v>7096</v>
      </c>
      <c r="E48" s="71">
        <v>3</v>
      </c>
      <c r="F48" s="71">
        <v>24</v>
      </c>
      <c r="G48" s="68">
        <f t="shared" si="4"/>
        <v>1023</v>
      </c>
      <c r="H48" s="68">
        <f t="shared" si="5"/>
        <v>7072</v>
      </c>
      <c r="I48" s="71">
        <v>1</v>
      </c>
      <c r="J48" s="71">
        <v>3</v>
      </c>
      <c r="K48" s="71">
        <v>191</v>
      </c>
      <c r="L48" s="71">
        <v>884</v>
      </c>
      <c r="M48" s="71">
        <v>200</v>
      </c>
      <c r="N48" s="71">
        <v>1193</v>
      </c>
      <c r="O48" s="71">
        <v>2</v>
      </c>
      <c r="P48" s="71">
        <v>20</v>
      </c>
      <c r="Q48" s="71">
        <v>15</v>
      </c>
      <c r="R48" s="71">
        <v>133</v>
      </c>
      <c r="S48" s="71">
        <v>309</v>
      </c>
      <c r="T48" s="71">
        <v>1567</v>
      </c>
      <c r="U48" s="71">
        <v>17</v>
      </c>
      <c r="V48" s="71">
        <v>159</v>
      </c>
      <c r="W48" s="71">
        <v>12</v>
      </c>
      <c r="X48" s="71">
        <v>29</v>
      </c>
      <c r="Y48" s="71">
        <v>268</v>
      </c>
      <c r="Z48" s="71">
        <v>2933</v>
      </c>
      <c r="AA48" s="71">
        <v>8</v>
      </c>
      <c r="AB48" s="71">
        <v>151</v>
      </c>
    </row>
    <row r="49" spans="1:28" ht="15" customHeight="1">
      <c r="A49" s="72"/>
      <c r="B49" s="66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</row>
    <row r="50" spans="1:228" s="18" customFormat="1" ht="16.5" customHeight="1">
      <c r="A50" s="213" t="s">
        <v>118</v>
      </c>
      <c r="B50" s="158"/>
      <c r="C50" s="132">
        <f aca="true" t="shared" si="11" ref="C50:AB50">SUM(C51:C54)</f>
        <v>2490</v>
      </c>
      <c r="D50" s="132">
        <f t="shared" si="11"/>
        <v>17918</v>
      </c>
      <c r="E50" s="132">
        <f t="shared" si="11"/>
        <v>22</v>
      </c>
      <c r="F50" s="132">
        <f t="shared" si="11"/>
        <v>230</v>
      </c>
      <c r="G50" s="132">
        <f t="shared" si="11"/>
        <v>2468</v>
      </c>
      <c r="H50" s="132">
        <f t="shared" si="11"/>
        <v>17688</v>
      </c>
      <c r="I50" s="132">
        <f t="shared" si="11"/>
        <v>2</v>
      </c>
      <c r="J50" s="132">
        <f t="shared" si="11"/>
        <v>34</v>
      </c>
      <c r="K50" s="132">
        <f t="shared" si="11"/>
        <v>376</v>
      </c>
      <c r="L50" s="132">
        <f t="shared" si="11"/>
        <v>2174</v>
      </c>
      <c r="M50" s="132">
        <f t="shared" si="11"/>
        <v>454</v>
      </c>
      <c r="N50" s="132">
        <f t="shared" si="11"/>
        <v>6303</v>
      </c>
      <c r="O50" s="132">
        <f t="shared" si="11"/>
        <v>9</v>
      </c>
      <c r="P50" s="132">
        <f t="shared" si="11"/>
        <v>348</v>
      </c>
      <c r="Q50" s="132">
        <f t="shared" si="11"/>
        <v>65</v>
      </c>
      <c r="R50" s="132">
        <f t="shared" si="11"/>
        <v>632</v>
      </c>
      <c r="S50" s="132">
        <f t="shared" si="11"/>
        <v>810</v>
      </c>
      <c r="T50" s="132">
        <f t="shared" si="11"/>
        <v>3023</v>
      </c>
      <c r="U50" s="132">
        <f t="shared" si="11"/>
        <v>18</v>
      </c>
      <c r="V50" s="132">
        <f t="shared" si="11"/>
        <v>199</v>
      </c>
      <c r="W50" s="132">
        <f t="shared" si="11"/>
        <v>13</v>
      </c>
      <c r="X50" s="132">
        <f t="shared" si="11"/>
        <v>27</v>
      </c>
      <c r="Y50" s="132">
        <f t="shared" si="11"/>
        <v>683</v>
      </c>
      <c r="Z50" s="132">
        <f t="shared" si="11"/>
        <v>4334</v>
      </c>
      <c r="AA50" s="132">
        <f t="shared" si="11"/>
        <v>38</v>
      </c>
      <c r="AB50" s="132">
        <f t="shared" si="11"/>
        <v>614</v>
      </c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</row>
    <row r="51" spans="1:28" ht="16.5" customHeight="1">
      <c r="A51" s="63"/>
      <c r="B51" s="66" t="s">
        <v>119</v>
      </c>
      <c r="C51" s="121">
        <f t="shared" si="3"/>
        <v>667</v>
      </c>
      <c r="D51" s="70">
        <v>3883</v>
      </c>
      <c r="E51" s="71">
        <v>6</v>
      </c>
      <c r="F51" s="71">
        <v>62</v>
      </c>
      <c r="G51" s="68">
        <f t="shared" si="4"/>
        <v>661</v>
      </c>
      <c r="H51" s="68">
        <f t="shared" si="5"/>
        <v>3821</v>
      </c>
      <c r="I51" s="71" t="s">
        <v>94</v>
      </c>
      <c r="J51" s="71" t="s">
        <v>94</v>
      </c>
      <c r="K51" s="71">
        <v>99</v>
      </c>
      <c r="L51" s="71">
        <v>402</v>
      </c>
      <c r="M51" s="71">
        <v>60</v>
      </c>
      <c r="N51" s="71">
        <v>978</v>
      </c>
      <c r="O51" s="71">
        <v>2</v>
      </c>
      <c r="P51" s="71">
        <v>54</v>
      </c>
      <c r="Q51" s="71">
        <v>23</v>
      </c>
      <c r="R51" s="71">
        <v>206</v>
      </c>
      <c r="S51" s="71">
        <v>261</v>
      </c>
      <c r="T51" s="71">
        <v>908</v>
      </c>
      <c r="U51" s="71">
        <v>5</v>
      </c>
      <c r="V51" s="71">
        <v>73</v>
      </c>
      <c r="W51" s="71" t="s">
        <v>94</v>
      </c>
      <c r="X51" s="71" t="s">
        <v>94</v>
      </c>
      <c r="Y51" s="71">
        <v>199</v>
      </c>
      <c r="Z51" s="71">
        <v>989</v>
      </c>
      <c r="AA51" s="71">
        <v>12</v>
      </c>
      <c r="AB51" s="71">
        <v>211</v>
      </c>
    </row>
    <row r="52" spans="1:28" ht="16.5" customHeight="1">
      <c r="A52" s="63"/>
      <c r="B52" s="66" t="s">
        <v>120</v>
      </c>
      <c r="C52" s="121">
        <f t="shared" si="3"/>
        <v>369</v>
      </c>
      <c r="D52" s="70">
        <v>3002</v>
      </c>
      <c r="E52" s="71">
        <v>4</v>
      </c>
      <c r="F52" s="71">
        <v>42</v>
      </c>
      <c r="G52" s="68">
        <f t="shared" si="4"/>
        <v>365</v>
      </c>
      <c r="H52" s="68">
        <f t="shared" si="5"/>
        <v>2960</v>
      </c>
      <c r="I52" s="71">
        <v>1</v>
      </c>
      <c r="J52" s="71">
        <v>20</v>
      </c>
      <c r="K52" s="71">
        <v>57</v>
      </c>
      <c r="L52" s="71">
        <v>340</v>
      </c>
      <c r="M52" s="71">
        <v>73</v>
      </c>
      <c r="N52" s="71">
        <v>1452</v>
      </c>
      <c r="O52" s="71">
        <v>1</v>
      </c>
      <c r="P52" s="71">
        <v>4</v>
      </c>
      <c r="Q52" s="71">
        <v>7</v>
      </c>
      <c r="R52" s="71">
        <v>74</v>
      </c>
      <c r="S52" s="71">
        <v>124</v>
      </c>
      <c r="T52" s="71">
        <v>424</v>
      </c>
      <c r="U52" s="71">
        <v>3</v>
      </c>
      <c r="V52" s="71">
        <v>24</v>
      </c>
      <c r="W52" s="71">
        <v>4</v>
      </c>
      <c r="X52" s="71">
        <v>8</v>
      </c>
      <c r="Y52" s="71">
        <v>89</v>
      </c>
      <c r="Z52" s="71">
        <v>503</v>
      </c>
      <c r="AA52" s="71">
        <v>6</v>
      </c>
      <c r="AB52" s="71">
        <v>111</v>
      </c>
    </row>
    <row r="53" spans="1:28" ht="16.5" customHeight="1">
      <c r="A53" s="63"/>
      <c r="B53" s="66" t="s">
        <v>121</v>
      </c>
      <c r="C53" s="121">
        <f t="shared" si="3"/>
        <v>992</v>
      </c>
      <c r="D53" s="70">
        <v>7839</v>
      </c>
      <c r="E53" s="71">
        <v>9</v>
      </c>
      <c r="F53" s="71">
        <v>106</v>
      </c>
      <c r="G53" s="68">
        <f t="shared" si="4"/>
        <v>983</v>
      </c>
      <c r="H53" s="68">
        <f t="shared" si="5"/>
        <v>7733</v>
      </c>
      <c r="I53" s="71">
        <v>1</v>
      </c>
      <c r="J53" s="71">
        <v>14</v>
      </c>
      <c r="K53" s="71">
        <v>159</v>
      </c>
      <c r="L53" s="71">
        <v>1033</v>
      </c>
      <c r="M53" s="71">
        <v>195</v>
      </c>
      <c r="N53" s="71">
        <v>2852</v>
      </c>
      <c r="O53" s="71">
        <v>5</v>
      </c>
      <c r="P53" s="71">
        <v>281</v>
      </c>
      <c r="Q53" s="71">
        <v>25</v>
      </c>
      <c r="R53" s="71">
        <v>251</v>
      </c>
      <c r="S53" s="71">
        <v>294</v>
      </c>
      <c r="T53" s="71">
        <v>1139</v>
      </c>
      <c r="U53" s="71">
        <v>7</v>
      </c>
      <c r="V53" s="71">
        <v>76</v>
      </c>
      <c r="W53" s="71">
        <v>7</v>
      </c>
      <c r="X53" s="71">
        <v>13</v>
      </c>
      <c r="Y53" s="71">
        <v>278</v>
      </c>
      <c r="Z53" s="71">
        <v>1893</v>
      </c>
      <c r="AA53" s="71">
        <v>12</v>
      </c>
      <c r="AB53" s="71">
        <v>181</v>
      </c>
    </row>
    <row r="54" spans="1:28" ht="16.5" customHeight="1">
      <c r="A54" s="63"/>
      <c r="B54" s="66" t="s">
        <v>122</v>
      </c>
      <c r="C54" s="121">
        <f t="shared" si="3"/>
        <v>462</v>
      </c>
      <c r="D54" s="70">
        <v>3194</v>
      </c>
      <c r="E54" s="71">
        <v>3</v>
      </c>
      <c r="F54" s="71">
        <v>20</v>
      </c>
      <c r="G54" s="68">
        <f t="shared" si="4"/>
        <v>459</v>
      </c>
      <c r="H54" s="68">
        <f t="shared" si="5"/>
        <v>3174</v>
      </c>
      <c r="I54" s="71" t="s">
        <v>94</v>
      </c>
      <c r="J54" s="71" t="s">
        <v>94</v>
      </c>
      <c r="K54" s="71">
        <v>61</v>
      </c>
      <c r="L54" s="71">
        <v>399</v>
      </c>
      <c r="M54" s="71">
        <v>126</v>
      </c>
      <c r="N54" s="71">
        <v>1021</v>
      </c>
      <c r="O54" s="71">
        <v>1</v>
      </c>
      <c r="P54" s="71">
        <v>9</v>
      </c>
      <c r="Q54" s="71">
        <v>10</v>
      </c>
      <c r="R54" s="71">
        <v>101</v>
      </c>
      <c r="S54" s="71">
        <v>131</v>
      </c>
      <c r="T54" s="71">
        <v>552</v>
      </c>
      <c r="U54" s="71">
        <v>3</v>
      </c>
      <c r="V54" s="71">
        <v>26</v>
      </c>
      <c r="W54" s="71">
        <v>2</v>
      </c>
      <c r="X54" s="71">
        <v>6</v>
      </c>
      <c r="Y54" s="71">
        <v>117</v>
      </c>
      <c r="Z54" s="71">
        <v>949</v>
      </c>
      <c r="AA54" s="71">
        <v>8</v>
      </c>
      <c r="AB54" s="71">
        <v>111</v>
      </c>
    </row>
    <row r="55" spans="1:28" ht="15" customHeight="1">
      <c r="A55" s="63"/>
      <c r="B55" s="66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28" s="18" customFormat="1" ht="16.5" customHeight="1">
      <c r="A56" s="213" t="s">
        <v>123</v>
      </c>
      <c r="B56" s="158"/>
      <c r="C56" s="132">
        <f aca="true" t="shared" si="12" ref="C56:AB56">SUM(C57:C62)</f>
        <v>2560</v>
      </c>
      <c r="D56" s="132">
        <f t="shared" si="12"/>
        <v>14264</v>
      </c>
      <c r="E56" s="132">
        <f t="shared" si="12"/>
        <v>17</v>
      </c>
      <c r="F56" s="132">
        <f t="shared" si="12"/>
        <v>97</v>
      </c>
      <c r="G56" s="132">
        <f t="shared" si="12"/>
        <v>2543</v>
      </c>
      <c r="H56" s="132">
        <f t="shared" si="12"/>
        <v>14167</v>
      </c>
      <c r="I56" s="132">
        <f t="shared" si="12"/>
        <v>6</v>
      </c>
      <c r="J56" s="132">
        <f t="shared" si="12"/>
        <v>51</v>
      </c>
      <c r="K56" s="132">
        <f t="shared" si="12"/>
        <v>307</v>
      </c>
      <c r="L56" s="132">
        <f t="shared" si="12"/>
        <v>1352</v>
      </c>
      <c r="M56" s="132">
        <f t="shared" si="12"/>
        <v>762</v>
      </c>
      <c r="N56" s="132">
        <f t="shared" si="12"/>
        <v>5416</v>
      </c>
      <c r="O56" s="132">
        <f t="shared" si="12"/>
        <v>10</v>
      </c>
      <c r="P56" s="132">
        <f t="shared" si="12"/>
        <v>44</v>
      </c>
      <c r="Q56" s="132">
        <f t="shared" si="12"/>
        <v>64</v>
      </c>
      <c r="R56" s="132">
        <f t="shared" si="12"/>
        <v>807</v>
      </c>
      <c r="S56" s="132">
        <f t="shared" si="12"/>
        <v>719</v>
      </c>
      <c r="T56" s="132">
        <f t="shared" si="12"/>
        <v>2694</v>
      </c>
      <c r="U56" s="132">
        <f t="shared" si="12"/>
        <v>26</v>
      </c>
      <c r="V56" s="132">
        <f t="shared" si="12"/>
        <v>239</v>
      </c>
      <c r="W56" s="132">
        <f t="shared" si="12"/>
        <v>8</v>
      </c>
      <c r="X56" s="132">
        <f t="shared" si="12"/>
        <v>12</v>
      </c>
      <c r="Y56" s="132">
        <f t="shared" si="12"/>
        <v>603</v>
      </c>
      <c r="Z56" s="132">
        <f t="shared" si="12"/>
        <v>3060</v>
      </c>
      <c r="AA56" s="132">
        <f t="shared" si="12"/>
        <v>38</v>
      </c>
      <c r="AB56" s="132">
        <f t="shared" si="12"/>
        <v>492</v>
      </c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</row>
    <row r="57" spans="1:28" ht="16.5" customHeight="1">
      <c r="A57" s="72"/>
      <c r="B57" s="66" t="s">
        <v>124</v>
      </c>
      <c r="C57" s="121">
        <f t="shared" si="3"/>
        <v>394</v>
      </c>
      <c r="D57" s="70">
        <v>2354</v>
      </c>
      <c r="E57" s="71">
        <v>1</v>
      </c>
      <c r="F57" s="71">
        <v>2</v>
      </c>
      <c r="G57" s="68">
        <f t="shared" si="4"/>
        <v>393</v>
      </c>
      <c r="H57" s="68">
        <f t="shared" si="5"/>
        <v>2352</v>
      </c>
      <c r="I57" s="71">
        <v>3</v>
      </c>
      <c r="J57" s="71">
        <v>23</v>
      </c>
      <c r="K57" s="71">
        <v>44</v>
      </c>
      <c r="L57" s="71">
        <v>182</v>
      </c>
      <c r="M57" s="71">
        <v>117</v>
      </c>
      <c r="N57" s="71">
        <v>954</v>
      </c>
      <c r="O57" s="71">
        <v>2</v>
      </c>
      <c r="P57" s="71">
        <v>10</v>
      </c>
      <c r="Q57" s="71">
        <v>9</v>
      </c>
      <c r="R57" s="71">
        <v>82</v>
      </c>
      <c r="S57" s="71">
        <v>103</v>
      </c>
      <c r="T57" s="71">
        <v>401</v>
      </c>
      <c r="U57" s="71">
        <v>6</v>
      </c>
      <c r="V57" s="71">
        <v>28</v>
      </c>
      <c r="W57" s="71" t="s">
        <v>94</v>
      </c>
      <c r="X57" s="71" t="s">
        <v>94</v>
      </c>
      <c r="Y57" s="71">
        <v>101</v>
      </c>
      <c r="Z57" s="71">
        <v>594</v>
      </c>
      <c r="AA57" s="71">
        <v>8</v>
      </c>
      <c r="AB57" s="71">
        <v>78</v>
      </c>
    </row>
    <row r="58" spans="1:28" ht="16.5" customHeight="1">
      <c r="A58" s="72"/>
      <c r="B58" s="66" t="s">
        <v>125</v>
      </c>
      <c r="C58" s="121">
        <f t="shared" si="3"/>
        <v>429</v>
      </c>
      <c r="D58" s="70">
        <v>2221</v>
      </c>
      <c r="E58" s="71" t="s">
        <v>94</v>
      </c>
      <c r="F58" s="71" t="s">
        <v>94</v>
      </c>
      <c r="G58" s="68">
        <f t="shared" si="4"/>
        <v>429</v>
      </c>
      <c r="H58" s="68">
        <f t="shared" si="5"/>
        <v>2221</v>
      </c>
      <c r="I58" s="71">
        <v>2</v>
      </c>
      <c r="J58" s="71">
        <v>11</v>
      </c>
      <c r="K58" s="71">
        <v>39</v>
      </c>
      <c r="L58" s="71">
        <v>129</v>
      </c>
      <c r="M58" s="71">
        <v>160</v>
      </c>
      <c r="N58" s="71">
        <v>896</v>
      </c>
      <c r="O58" s="71">
        <v>1</v>
      </c>
      <c r="P58" s="71">
        <v>2</v>
      </c>
      <c r="Q58" s="71">
        <v>15</v>
      </c>
      <c r="R58" s="71">
        <v>290</v>
      </c>
      <c r="S58" s="71">
        <v>113</v>
      </c>
      <c r="T58" s="71">
        <v>390</v>
      </c>
      <c r="U58" s="71">
        <v>5</v>
      </c>
      <c r="V58" s="71">
        <v>35</v>
      </c>
      <c r="W58" s="71">
        <v>3</v>
      </c>
      <c r="X58" s="71">
        <v>5</v>
      </c>
      <c r="Y58" s="71">
        <v>87</v>
      </c>
      <c r="Z58" s="71">
        <v>390</v>
      </c>
      <c r="AA58" s="71">
        <v>4</v>
      </c>
      <c r="AB58" s="71">
        <v>73</v>
      </c>
    </row>
    <row r="59" spans="1:28" ht="16.5" customHeight="1">
      <c r="A59" s="72"/>
      <c r="B59" s="66" t="s">
        <v>126</v>
      </c>
      <c r="C59" s="121">
        <f t="shared" si="3"/>
        <v>454</v>
      </c>
      <c r="D59" s="70">
        <v>2636</v>
      </c>
      <c r="E59" s="71">
        <v>4</v>
      </c>
      <c r="F59" s="71">
        <v>60</v>
      </c>
      <c r="G59" s="68">
        <f t="shared" si="4"/>
        <v>450</v>
      </c>
      <c r="H59" s="68">
        <f t="shared" si="5"/>
        <v>2576</v>
      </c>
      <c r="I59" s="71" t="s">
        <v>94</v>
      </c>
      <c r="J59" s="71" t="s">
        <v>94</v>
      </c>
      <c r="K59" s="71">
        <v>81</v>
      </c>
      <c r="L59" s="71">
        <v>461</v>
      </c>
      <c r="M59" s="71">
        <v>49</v>
      </c>
      <c r="N59" s="71">
        <v>602</v>
      </c>
      <c r="O59" s="71">
        <v>3</v>
      </c>
      <c r="P59" s="71">
        <v>12</v>
      </c>
      <c r="Q59" s="71">
        <v>13</v>
      </c>
      <c r="R59" s="71">
        <v>197</v>
      </c>
      <c r="S59" s="71">
        <v>166</v>
      </c>
      <c r="T59" s="71">
        <v>560</v>
      </c>
      <c r="U59" s="71">
        <v>2</v>
      </c>
      <c r="V59" s="71">
        <v>21</v>
      </c>
      <c r="W59" s="71">
        <v>1</v>
      </c>
      <c r="X59" s="71">
        <v>1</v>
      </c>
      <c r="Y59" s="71">
        <v>126</v>
      </c>
      <c r="Z59" s="71">
        <v>610</v>
      </c>
      <c r="AA59" s="71">
        <v>9</v>
      </c>
      <c r="AB59" s="71">
        <v>112</v>
      </c>
    </row>
    <row r="60" spans="1:28" ht="16.5" customHeight="1">
      <c r="A60" s="72"/>
      <c r="B60" s="66" t="s">
        <v>127</v>
      </c>
      <c r="C60" s="121">
        <f t="shared" si="3"/>
        <v>621</v>
      </c>
      <c r="D60" s="70">
        <v>3809</v>
      </c>
      <c r="E60" s="71" t="s">
        <v>94</v>
      </c>
      <c r="F60" s="71" t="s">
        <v>94</v>
      </c>
      <c r="G60" s="68">
        <f t="shared" si="4"/>
        <v>621</v>
      </c>
      <c r="H60" s="68">
        <f t="shared" si="5"/>
        <v>3809</v>
      </c>
      <c r="I60" s="71">
        <v>1</v>
      </c>
      <c r="J60" s="71">
        <v>17</v>
      </c>
      <c r="K60" s="71">
        <v>47</v>
      </c>
      <c r="L60" s="71">
        <v>233</v>
      </c>
      <c r="M60" s="71">
        <v>272</v>
      </c>
      <c r="N60" s="71">
        <v>1971</v>
      </c>
      <c r="O60" s="71">
        <v>2</v>
      </c>
      <c r="P60" s="71">
        <v>9</v>
      </c>
      <c r="Q60" s="71">
        <v>11</v>
      </c>
      <c r="R60" s="71">
        <v>83</v>
      </c>
      <c r="S60" s="71">
        <v>165</v>
      </c>
      <c r="T60" s="71">
        <v>831</v>
      </c>
      <c r="U60" s="71">
        <v>5</v>
      </c>
      <c r="V60" s="71">
        <v>41</v>
      </c>
      <c r="W60" s="71">
        <v>2</v>
      </c>
      <c r="X60" s="71">
        <v>3</v>
      </c>
      <c r="Y60" s="71">
        <v>109</v>
      </c>
      <c r="Z60" s="71">
        <v>529</v>
      </c>
      <c r="AA60" s="71">
        <v>7</v>
      </c>
      <c r="AB60" s="71">
        <v>92</v>
      </c>
    </row>
    <row r="61" spans="1:28" ht="16.5" customHeight="1">
      <c r="A61" s="72"/>
      <c r="B61" s="66" t="s">
        <v>128</v>
      </c>
      <c r="C61" s="121">
        <f t="shared" si="3"/>
        <v>251</v>
      </c>
      <c r="D61" s="70">
        <v>1210</v>
      </c>
      <c r="E61" s="71">
        <v>11</v>
      </c>
      <c r="F61" s="71">
        <v>34</v>
      </c>
      <c r="G61" s="68">
        <f t="shared" si="4"/>
        <v>240</v>
      </c>
      <c r="H61" s="68">
        <f t="shared" si="5"/>
        <v>1176</v>
      </c>
      <c r="I61" s="71" t="s">
        <v>94</v>
      </c>
      <c r="J61" s="71" t="s">
        <v>94</v>
      </c>
      <c r="K61" s="71">
        <v>49</v>
      </c>
      <c r="L61" s="71">
        <v>148</v>
      </c>
      <c r="M61" s="71">
        <v>19</v>
      </c>
      <c r="N61" s="71">
        <v>151</v>
      </c>
      <c r="O61" s="71">
        <v>1</v>
      </c>
      <c r="P61" s="71">
        <v>7</v>
      </c>
      <c r="Q61" s="71">
        <v>7</v>
      </c>
      <c r="R61" s="71">
        <v>71</v>
      </c>
      <c r="S61" s="71">
        <v>65</v>
      </c>
      <c r="T61" s="71">
        <v>164</v>
      </c>
      <c r="U61" s="71">
        <v>4</v>
      </c>
      <c r="V61" s="71">
        <v>12</v>
      </c>
      <c r="W61" s="71" t="s">
        <v>94</v>
      </c>
      <c r="X61" s="71" t="s">
        <v>94</v>
      </c>
      <c r="Y61" s="71">
        <v>89</v>
      </c>
      <c r="Z61" s="71">
        <v>538</v>
      </c>
      <c r="AA61" s="71">
        <v>6</v>
      </c>
      <c r="AB61" s="71">
        <v>85</v>
      </c>
    </row>
    <row r="62" spans="1:28" ht="16.5" customHeight="1">
      <c r="A62" s="72"/>
      <c r="B62" s="66" t="s">
        <v>129</v>
      </c>
      <c r="C62" s="121">
        <f t="shared" si="3"/>
        <v>411</v>
      </c>
      <c r="D62" s="70">
        <v>2034</v>
      </c>
      <c r="E62" s="71">
        <v>1</v>
      </c>
      <c r="F62" s="71">
        <v>1</v>
      </c>
      <c r="G62" s="68">
        <f t="shared" si="4"/>
        <v>410</v>
      </c>
      <c r="H62" s="68">
        <f t="shared" si="5"/>
        <v>2033</v>
      </c>
      <c r="I62" s="71" t="s">
        <v>94</v>
      </c>
      <c r="J62" s="71" t="s">
        <v>94</v>
      </c>
      <c r="K62" s="71">
        <v>47</v>
      </c>
      <c r="L62" s="71">
        <v>199</v>
      </c>
      <c r="M62" s="71">
        <v>145</v>
      </c>
      <c r="N62" s="71">
        <v>842</v>
      </c>
      <c r="O62" s="71">
        <v>1</v>
      </c>
      <c r="P62" s="71">
        <v>4</v>
      </c>
      <c r="Q62" s="71">
        <v>9</v>
      </c>
      <c r="R62" s="71">
        <v>84</v>
      </c>
      <c r="S62" s="71">
        <v>107</v>
      </c>
      <c r="T62" s="71">
        <v>348</v>
      </c>
      <c r="U62" s="71">
        <v>4</v>
      </c>
      <c r="V62" s="71">
        <v>102</v>
      </c>
      <c r="W62" s="71">
        <v>2</v>
      </c>
      <c r="X62" s="71">
        <v>3</v>
      </c>
      <c r="Y62" s="71">
        <v>91</v>
      </c>
      <c r="Z62" s="71">
        <v>399</v>
      </c>
      <c r="AA62" s="71">
        <v>4</v>
      </c>
      <c r="AB62" s="71">
        <v>52</v>
      </c>
    </row>
    <row r="63" spans="1:28" ht="15" customHeight="1">
      <c r="A63" s="72"/>
      <c r="B63" s="66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1:228" s="18" customFormat="1" ht="16.5" customHeight="1">
      <c r="A64" s="213" t="s">
        <v>130</v>
      </c>
      <c r="B64" s="158"/>
      <c r="C64" s="132">
        <f aca="true" t="shared" si="13" ref="C64:AB64">SUM(C65:C68)</f>
        <v>2502</v>
      </c>
      <c r="D64" s="132">
        <f t="shared" si="13"/>
        <v>15830</v>
      </c>
      <c r="E64" s="132">
        <f t="shared" si="13"/>
        <v>26</v>
      </c>
      <c r="F64" s="132">
        <f t="shared" si="13"/>
        <v>370</v>
      </c>
      <c r="G64" s="132">
        <f t="shared" si="13"/>
        <v>2476</v>
      </c>
      <c r="H64" s="132">
        <f t="shared" si="13"/>
        <v>15460</v>
      </c>
      <c r="I64" s="132">
        <f t="shared" si="13"/>
        <v>10</v>
      </c>
      <c r="J64" s="132">
        <f t="shared" si="13"/>
        <v>114</v>
      </c>
      <c r="K64" s="132">
        <f t="shared" si="13"/>
        <v>298</v>
      </c>
      <c r="L64" s="132">
        <f t="shared" si="13"/>
        <v>2460</v>
      </c>
      <c r="M64" s="132">
        <f t="shared" si="13"/>
        <v>231</v>
      </c>
      <c r="N64" s="132">
        <f t="shared" si="13"/>
        <v>3489</v>
      </c>
      <c r="O64" s="132">
        <f t="shared" si="13"/>
        <v>9</v>
      </c>
      <c r="P64" s="132">
        <f t="shared" si="13"/>
        <v>50</v>
      </c>
      <c r="Q64" s="132">
        <f t="shared" si="13"/>
        <v>78</v>
      </c>
      <c r="R64" s="132">
        <f t="shared" si="13"/>
        <v>708</v>
      </c>
      <c r="S64" s="132">
        <f t="shared" si="13"/>
        <v>987</v>
      </c>
      <c r="T64" s="132">
        <f t="shared" si="13"/>
        <v>3222</v>
      </c>
      <c r="U64" s="132">
        <f t="shared" si="13"/>
        <v>31</v>
      </c>
      <c r="V64" s="132">
        <f t="shared" si="13"/>
        <v>312</v>
      </c>
      <c r="W64" s="132">
        <f t="shared" si="13"/>
        <v>5</v>
      </c>
      <c r="X64" s="132">
        <f t="shared" si="13"/>
        <v>17</v>
      </c>
      <c r="Y64" s="132">
        <f t="shared" si="13"/>
        <v>779</v>
      </c>
      <c r="Z64" s="132">
        <f t="shared" si="13"/>
        <v>4408</v>
      </c>
      <c r="AA64" s="132">
        <f t="shared" si="13"/>
        <v>48</v>
      </c>
      <c r="AB64" s="132">
        <f t="shared" si="13"/>
        <v>680</v>
      </c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</row>
    <row r="65" spans="1:28" ht="16.5" customHeight="1">
      <c r="A65" s="72"/>
      <c r="B65" s="66" t="s">
        <v>131</v>
      </c>
      <c r="C65" s="121">
        <f t="shared" si="3"/>
        <v>803</v>
      </c>
      <c r="D65" s="70">
        <v>5206</v>
      </c>
      <c r="E65" s="71">
        <v>6</v>
      </c>
      <c r="F65" s="71">
        <v>63</v>
      </c>
      <c r="G65" s="68">
        <f t="shared" si="4"/>
        <v>797</v>
      </c>
      <c r="H65" s="68">
        <f t="shared" si="5"/>
        <v>5143</v>
      </c>
      <c r="I65" s="71">
        <v>3</v>
      </c>
      <c r="J65" s="71">
        <v>26</v>
      </c>
      <c r="K65" s="71">
        <v>77</v>
      </c>
      <c r="L65" s="71">
        <v>751</v>
      </c>
      <c r="M65" s="71">
        <v>72</v>
      </c>
      <c r="N65" s="71">
        <v>973</v>
      </c>
      <c r="O65" s="71">
        <v>1</v>
      </c>
      <c r="P65" s="71">
        <v>9</v>
      </c>
      <c r="Q65" s="71">
        <v>34</v>
      </c>
      <c r="R65" s="71">
        <v>290</v>
      </c>
      <c r="S65" s="71">
        <v>331</v>
      </c>
      <c r="T65" s="71">
        <v>1232</v>
      </c>
      <c r="U65" s="71">
        <v>9</v>
      </c>
      <c r="V65" s="71">
        <v>61</v>
      </c>
      <c r="W65" s="71">
        <v>3</v>
      </c>
      <c r="X65" s="71">
        <v>15</v>
      </c>
      <c r="Y65" s="71">
        <v>252</v>
      </c>
      <c r="Z65" s="71">
        <v>1547</v>
      </c>
      <c r="AA65" s="71">
        <v>15</v>
      </c>
      <c r="AB65" s="71">
        <v>239</v>
      </c>
    </row>
    <row r="66" spans="1:28" ht="16.5" customHeight="1">
      <c r="A66" s="72"/>
      <c r="B66" s="66" t="s">
        <v>132</v>
      </c>
      <c r="C66" s="121">
        <f t="shared" si="3"/>
        <v>551</v>
      </c>
      <c r="D66" s="70">
        <v>3350</v>
      </c>
      <c r="E66" s="71">
        <v>7</v>
      </c>
      <c r="F66" s="71">
        <v>107</v>
      </c>
      <c r="G66" s="68">
        <f t="shared" si="4"/>
        <v>544</v>
      </c>
      <c r="H66" s="68">
        <f t="shared" si="5"/>
        <v>3243</v>
      </c>
      <c r="I66" s="71">
        <v>3</v>
      </c>
      <c r="J66" s="71">
        <v>34</v>
      </c>
      <c r="K66" s="71">
        <v>77</v>
      </c>
      <c r="L66" s="71">
        <v>584</v>
      </c>
      <c r="M66" s="71">
        <v>46</v>
      </c>
      <c r="N66" s="71">
        <v>966</v>
      </c>
      <c r="O66" s="71">
        <v>3</v>
      </c>
      <c r="P66" s="71">
        <v>14</v>
      </c>
      <c r="Q66" s="71">
        <v>15</v>
      </c>
      <c r="R66" s="71">
        <v>111</v>
      </c>
      <c r="S66" s="71">
        <v>194</v>
      </c>
      <c r="T66" s="71">
        <v>515</v>
      </c>
      <c r="U66" s="71">
        <v>5</v>
      </c>
      <c r="V66" s="71">
        <v>63</v>
      </c>
      <c r="W66" s="71" t="s">
        <v>94</v>
      </c>
      <c r="X66" s="71" t="s">
        <v>94</v>
      </c>
      <c r="Y66" s="71">
        <v>190</v>
      </c>
      <c r="Z66" s="71">
        <v>815</v>
      </c>
      <c r="AA66" s="71">
        <v>11</v>
      </c>
      <c r="AB66" s="71">
        <v>141</v>
      </c>
    </row>
    <row r="67" spans="1:28" ht="16.5" customHeight="1">
      <c r="A67" s="72"/>
      <c r="B67" s="66" t="s">
        <v>133</v>
      </c>
      <c r="C67" s="121">
        <f t="shared" si="3"/>
        <v>853</v>
      </c>
      <c r="D67" s="70">
        <v>5232</v>
      </c>
      <c r="E67" s="71">
        <v>9</v>
      </c>
      <c r="F67" s="71">
        <v>183</v>
      </c>
      <c r="G67" s="68">
        <f t="shared" si="4"/>
        <v>844</v>
      </c>
      <c r="H67" s="68">
        <f t="shared" si="5"/>
        <v>5049</v>
      </c>
      <c r="I67" s="71">
        <v>2</v>
      </c>
      <c r="J67" s="71">
        <v>37</v>
      </c>
      <c r="K67" s="71">
        <v>84</v>
      </c>
      <c r="L67" s="71">
        <v>637</v>
      </c>
      <c r="M67" s="71">
        <v>86</v>
      </c>
      <c r="N67" s="71">
        <v>1105</v>
      </c>
      <c r="O67" s="71">
        <v>3</v>
      </c>
      <c r="P67" s="71">
        <v>24</v>
      </c>
      <c r="Q67" s="71">
        <v>20</v>
      </c>
      <c r="R67" s="71">
        <v>228</v>
      </c>
      <c r="S67" s="71">
        <v>373</v>
      </c>
      <c r="T67" s="71">
        <v>1254</v>
      </c>
      <c r="U67" s="71">
        <v>14</v>
      </c>
      <c r="V67" s="71">
        <v>169</v>
      </c>
      <c r="W67" s="71">
        <v>2</v>
      </c>
      <c r="X67" s="71">
        <v>2</v>
      </c>
      <c r="Y67" s="71">
        <v>245</v>
      </c>
      <c r="Z67" s="71">
        <v>1382</v>
      </c>
      <c r="AA67" s="71">
        <v>15</v>
      </c>
      <c r="AB67" s="71">
        <v>211</v>
      </c>
    </row>
    <row r="68" spans="1:28" ht="16.5" customHeight="1">
      <c r="A68" s="72"/>
      <c r="B68" s="66" t="s">
        <v>134</v>
      </c>
      <c r="C68" s="121">
        <f t="shared" si="3"/>
        <v>295</v>
      </c>
      <c r="D68" s="70">
        <v>2042</v>
      </c>
      <c r="E68" s="71">
        <v>4</v>
      </c>
      <c r="F68" s="71">
        <v>17</v>
      </c>
      <c r="G68" s="68">
        <f t="shared" si="4"/>
        <v>291</v>
      </c>
      <c r="H68" s="68">
        <f t="shared" si="5"/>
        <v>2025</v>
      </c>
      <c r="I68" s="71">
        <v>2</v>
      </c>
      <c r="J68" s="71">
        <v>17</v>
      </c>
      <c r="K68" s="71">
        <v>60</v>
      </c>
      <c r="L68" s="71">
        <v>488</v>
      </c>
      <c r="M68" s="71">
        <v>27</v>
      </c>
      <c r="N68" s="71">
        <v>445</v>
      </c>
      <c r="O68" s="71">
        <v>2</v>
      </c>
      <c r="P68" s="71">
        <v>3</v>
      </c>
      <c r="Q68" s="71">
        <v>9</v>
      </c>
      <c r="R68" s="71">
        <v>79</v>
      </c>
      <c r="S68" s="71">
        <v>89</v>
      </c>
      <c r="T68" s="71">
        <v>221</v>
      </c>
      <c r="U68" s="71">
        <v>3</v>
      </c>
      <c r="V68" s="71">
        <v>19</v>
      </c>
      <c r="W68" s="71" t="s">
        <v>94</v>
      </c>
      <c r="X68" s="71" t="s">
        <v>94</v>
      </c>
      <c r="Y68" s="71">
        <v>92</v>
      </c>
      <c r="Z68" s="71">
        <v>664</v>
      </c>
      <c r="AA68" s="71">
        <v>7</v>
      </c>
      <c r="AB68" s="71">
        <v>89</v>
      </c>
    </row>
    <row r="69" spans="1:28" ht="15" customHeight="1">
      <c r="A69" s="72"/>
      <c r="B69" s="66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228" s="74" customFormat="1" ht="16.5" customHeight="1">
      <c r="A70" s="213" t="s">
        <v>135</v>
      </c>
      <c r="B70" s="158"/>
      <c r="C70" s="132">
        <f aca="true" t="shared" si="14" ref="C70:H70">SUM(C71)</f>
        <v>518</v>
      </c>
      <c r="D70" s="132">
        <f t="shared" si="14"/>
        <v>3526</v>
      </c>
      <c r="E70" s="132">
        <f t="shared" si="14"/>
        <v>14</v>
      </c>
      <c r="F70" s="132">
        <f t="shared" si="14"/>
        <v>301</v>
      </c>
      <c r="G70" s="132">
        <f t="shared" si="14"/>
        <v>504</v>
      </c>
      <c r="H70" s="132">
        <f t="shared" si="14"/>
        <v>3225</v>
      </c>
      <c r="I70" s="20" t="s">
        <v>94</v>
      </c>
      <c r="J70" s="20" t="s">
        <v>94</v>
      </c>
      <c r="K70" s="132">
        <f aca="true" t="shared" si="15" ref="K70:AB70">SUM(K71)</f>
        <v>68</v>
      </c>
      <c r="L70" s="132">
        <f t="shared" si="15"/>
        <v>435</v>
      </c>
      <c r="M70" s="132">
        <f t="shared" si="15"/>
        <v>30</v>
      </c>
      <c r="N70" s="132">
        <f t="shared" si="15"/>
        <v>676</v>
      </c>
      <c r="O70" s="132">
        <f t="shared" si="15"/>
        <v>2</v>
      </c>
      <c r="P70" s="132">
        <f t="shared" si="15"/>
        <v>8</v>
      </c>
      <c r="Q70" s="132">
        <f t="shared" si="15"/>
        <v>16</v>
      </c>
      <c r="R70" s="132">
        <f t="shared" si="15"/>
        <v>157</v>
      </c>
      <c r="S70" s="132">
        <f t="shared" si="15"/>
        <v>205</v>
      </c>
      <c r="T70" s="132">
        <f t="shared" si="15"/>
        <v>702</v>
      </c>
      <c r="U70" s="132">
        <f t="shared" si="15"/>
        <v>5</v>
      </c>
      <c r="V70" s="132">
        <f t="shared" si="15"/>
        <v>47</v>
      </c>
      <c r="W70" s="132">
        <f t="shared" si="15"/>
        <v>1</v>
      </c>
      <c r="X70" s="132">
        <f t="shared" si="15"/>
        <v>1</v>
      </c>
      <c r="Y70" s="132">
        <f t="shared" si="15"/>
        <v>165</v>
      </c>
      <c r="Z70" s="132">
        <f t="shared" si="15"/>
        <v>1066</v>
      </c>
      <c r="AA70" s="132">
        <f t="shared" si="15"/>
        <v>12</v>
      </c>
      <c r="AB70" s="132">
        <f t="shared" si="15"/>
        <v>133</v>
      </c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</row>
    <row r="71" spans="1:28" ht="16.5" customHeight="1" thickBot="1">
      <c r="A71" s="115"/>
      <c r="B71" s="116" t="s">
        <v>136</v>
      </c>
      <c r="C71" s="134">
        <f t="shared" si="3"/>
        <v>518</v>
      </c>
      <c r="D71" s="117">
        <v>3526</v>
      </c>
      <c r="E71" s="118">
        <v>14</v>
      </c>
      <c r="F71" s="118">
        <v>301</v>
      </c>
      <c r="G71" s="117">
        <f t="shared" si="4"/>
        <v>504</v>
      </c>
      <c r="H71" s="117">
        <f t="shared" si="5"/>
        <v>3225</v>
      </c>
      <c r="I71" s="118" t="s">
        <v>94</v>
      </c>
      <c r="J71" s="118" t="s">
        <v>94</v>
      </c>
      <c r="K71" s="118">
        <v>68</v>
      </c>
      <c r="L71" s="118">
        <v>435</v>
      </c>
      <c r="M71" s="118">
        <v>30</v>
      </c>
      <c r="N71" s="118">
        <v>676</v>
      </c>
      <c r="O71" s="118">
        <v>2</v>
      </c>
      <c r="P71" s="118">
        <v>8</v>
      </c>
      <c r="Q71" s="118">
        <v>16</v>
      </c>
      <c r="R71" s="118">
        <v>157</v>
      </c>
      <c r="S71" s="118">
        <v>205</v>
      </c>
      <c r="T71" s="118">
        <v>702</v>
      </c>
      <c r="U71" s="118">
        <v>5</v>
      </c>
      <c r="V71" s="118">
        <v>47</v>
      </c>
      <c r="W71" s="118">
        <v>1</v>
      </c>
      <c r="X71" s="118">
        <v>1</v>
      </c>
      <c r="Y71" s="118">
        <v>165</v>
      </c>
      <c r="Z71" s="118">
        <v>1066</v>
      </c>
      <c r="AA71" s="118">
        <v>12</v>
      </c>
      <c r="AB71" s="118">
        <v>133</v>
      </c>
    </row>
    <row r="72" spans="1:10" ht="15" customHeight="1">
      <c r="A72" s="112" t="s">
        <v>259</v>
      </c>
      <c r="D72" s="34"/>
      <c r="E72" s="34"/>
      <c r="F72" s="34"/>
      <c r="G72" s="34"/>
      <c r="H72" s="34"/>
      <c r="I72" s="34"/>
      <c r="J72" s="34"/>
    </row>
    <row r="73" ht="15" customHeight="1">
      <c r="A73" s="32" t="s">
        <v>224</v>
      </c>
    </row>
  </sheetData>
  <sheetProtection/>
  <mergeCells count="64">
    <mergeCell ref="A1:B1"/>
    <mergeCell ref="AA1:AB1"/>
    <mergeCell ref="W7:W8"/>
    <mergeCell ref="X7:X8"/>
    <mergeCell ref="Y7:Y8"/>
    <mergeCell ref="S5:T6"/>
    <mergeCell ref="U5:V6"/>
    <mergeCell ref="T7:T8"/>
    <mergeCell ref="U7:U8"/>
    <mergeCell ref="Q5:R6"/>
    <mergeCell ref="A2:AB2"/>
    <mergeCell ref="P7:P8"/>
    <mergeCell ref="Q7:Q8"/>
    <mergeCell ref="R7:R8"/>
    <mergeCell ref="O7:O8"/>
    <mergeCell ref="I7:I8"/>
    <mergeCell ref="J7:J8"/>
    <mergeCell ref="A3:AB3"/>
    <mergeCell ref="S7:S8"/>
    <mergeCell ref="A17:B17"/>
    <mergeCell ref="Y5:Z6"/>
    <mergeCell ref="AA5:AB6"/>
    <mergeCell ref="I5:J6"/>
    <mergeCell ref="K5:L6"/>
    <mergeCell ref="M5:N6"/>
    <mergeCell ref="O5:P6"/>
    <mergeCell ref="V7:V8"/>
    <mergeCell ref="W5:X6"/>
    <mergeCell ref="G5:H6"/>
    <mergeCell ref="A20:B20"/>
    <mergeCell ref="A22:B22"/>
    <mergeCell ref="A24:B24"/>
    <mergeCell ref="A21:B21"/>
    <mergeCell ref="A14:B14"/>
    <mergeCell ref="A15:B15"/>
    <mergeCell ref="A16:B16"/>
    <mergeCell ref="A10:B10"/>
    <mergeCell ref="A11:B11"/>
    <mergeCell ref="A5:B8"/>
    <mergeCell ref="C5:D6"/>
    <mergeCell ref="E5:F6"/>
    <mergeCell ref="C7:C8"/>
    <mergeCell ref="D7:D8"/>
    <mergeCell ref="E7:E8"/>
    <mergeCell ref="F7:F8"/>
    <mergeCell ref="Z7:Z8"/>
    <mergeCell ref="AA7:AA8"/>
    <mergeCell ref="AB7:AB8"/>
    <mergeCell ref="A12:B12"/>
    <mergeCell ref="K7:K8"/>
    <mergeCell ref="L7:L8"/>
    <mergeCell ref="M7:M8"/>
    <mergeCell ref="N7:N8"/>
    <mergeCell ref="G7:G8"/>
    <mergeCell ref="H7:H8"/>
    <mergeCell ref="A27:B27"/>
    <mergeCell ref="A18:B18"/>
    <mergeCell ref="A19:B19"/>
    <mergeCell ref="A64:B64"/>
    <mergeCell ref="A70:B70"/>
    <mergeCell ref="A33:B33"/>
    <mergeCell ref="A43:B43"/>
    <mergeCell ref="A50:B50"/>
    <mergeCell ref="A56:B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73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2.59765625" style="5" customWidth="1"/>
    <col min="2" max="2" width="9.59765625" style="5" customWidth="1"/>
    <col min="3" max="3" width="10.19921875" style="5" customWidth="1"/>
    <col min="4" max="4" width="11.5" style="5" customWidth="1"/>
    <col min="5" max="6" width="9.59765625" style="5" customWidth="1"/>
    <col min="7" max="7" width="10.69921875" style="5" customWidth="1"/>
    <col min="8" max="8" width="11.8984375" style="5" customWidth="1"/>
    <col min="9" max="11" width="9.59765625" style="5" customWidth="1"/>
    <col min="12" max="12" width="10.5" style="5" customWidth="1"/>
    <col min="13" max="13" width="10.19921875" style="5" customWidth="1"/>
    <col min="14" max="14" width="11.09765625" style="5" customWidth="1"/>
    <col min="15" max="16" width="9.8984375" style="5" customWidth="1"/>
    <col min="17" max="17" width="9.59765625" style="5" customWidth="1"/>
    <col min="18" max="18" width="10.69921875" style="5" customWidth="1"/>
    <col min="19" max="19" width="10.59765625" style="5" customWidth="1"/>
    <col min="20" max="20" width="11.19921875" style="5" customWidth="1"/>
    <col min="21" max="21" width="9.59765625" style="5" customWidth="1"/>
    <col min="22" max="22" width="10.19921875" style="5" customWidth="1"/>
    <col min="23" max="24" width="9.59765625" style="5" customWidth="1"/>
    <col min="25" max="25" width="10.09765625" style="5" customWidth="1"/>
    <col min="26" max="26" width="11.8984375" style="5" customWidth="1"/>
    <col min="27" max="16384" width="10.59765625" style="5" customWidth="1"/>
  </cols>
  <sheetData>
    <row r="1" spans="1:26" s="14" customFormat="1" ht="19.5" customHeight="1">
      <c r="A1" s="4" t="s">
        <v>137</v>
      </c>
      <c r="Z1" s="3" t="s">
        <v>138</v>
      </c>
    </row>
    <row r="2" spans="1:26" s="18" customFormat="1" ht="19.5" customHeight="1">
      <c r="A2" s="243" t="s">
        <v>269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ht="19.5" customHeight="1">
      <c r="A3" s="244" t="s">
        <v>270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spans="1:26" ht="18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272" t="s">
        <v>216</v>
      </c>
      <c r="B5" s="273"/>
      <c r="C5" s="236" t="s">
        <v>273</v>
      </c>
      <c r="D5" s="254"/>
      <c r="E5" s="236" t="s">
        <v>274</v>
      </c>
      <c r="F5" s="254"/>
      <c r="G5" s="261" t="s">
        <v>80</v>
      </c>
      <c r="H5" s="254"/>
      <c r="I5" s="236" t="s">
        <v>275</v>
      </c>
      <c r="J5" s="254"/>
      <c r="K5" s="236" t="s">
        <v>276</v>
      </c>
      <c r="L5" s="254"/>
      <c r="M5" s="236" t="s">
        <v>277</v>
      </c>
      <c r="N5" s="254"/>
      <c r="O5" s="236" t="s">
        <v>278</v>
      </c>
      <c r="P5" s="253"/>
      <c r="Q5" s="236" t="s">
        <v>81</v>
      </c>
      <c r="R5" s="254"/>
      <c r="S5" s="257" t="s">
        <v>279</v>
      </c>
      <c r="T5" s="258"/>
      <c r="U5" s="261" t="s">
        <v>82</v>
      </c>
      <c r="V5" s="254"/>
      <c r="W5" s="236" t="s">
        <v>280</v>
      </c>
      <c r="X5" s="254"/>
      <c r="Y5" s="261" t="s">
        <v>84</v>
      </c>
      <c r="Z5" s="278"/>
    </row>
    <row r="6" spans="1:26" ht="15.75" customHeight="1">
      <c r="A6" s="274"/>
      <c r="B6" s="275"/>
      <c r="C6" s="255"/>
      <c r="D6" s="256"/>
      <c r="E6" s="255"/>
      <c r="F6" s="256"/>
      <c r="G6" s="255"/>
      <c r="H6" s="256"/>
      <c r="I6" s="255"/>
      <c r="J6" s="256"/>
      <c r="K6" s="255"/>
      <c r="L6" s="256"/>
      <c r="M6" s="255"/>
      <c r="N6" s="256"/>
      <c r="O6" s="238"/>
      <c r="P6" s="242"/>
      <c r="Q6" s="255"/>
      <c r="R6" s="256"/>
      <c r="S6" s="259"/>
      <c r="T6" s="260"/>
      <c r="U6" s="255"/>
      <c r="V6" s="256"/>
      <c r="W6" s="255"/>
      <c r="X6" s="256"/>
      <c r="Y6" s="255"/>
      <c r="Z6" s="279"/>
    </row>
    <row r="7" spans="1:26" ht="15.75" customHeight="1">
      <c r="A7" s="274"/>
      <c r="B7" s="275"/>
      <c r="C7" s="266" t="s">
        <v>139</v>
      </c>
      <c r="D7" s="266" t="s">
        <v>140</v>
      </c>
      <c r="E7" s="266" t="s">
        <v>139</v>
      </c>
      <c r="F7" s="266" t="s">
        <v>140</v>
      </c>
      <c r="G7" s="266" t="s">
        <v>139</v>
      </c>
      <c r="H7" s="266" t="s">
        <v>140</v>
      </c>
      <c r="I7" s="266" t="s">
        <v>139</v>
      </c>
      <c r="J7" s="266" t="s">
        <v>140</v>
      </c>
      <c r="K7" s="266" t="s">
        <v>139</v>
      </c>
      <c r="L7" s="266" t="s">
        <v>140</v>
      </c>
      <c r="M7" s="266" t="s">
        <v>139</v>
      </c>
      <c r="N7" s="266" t="s">
        <v>140</v>
      </c>
      <c r="O7" s="266" t="s">
        <v>139</v>
      </c>
      <c r="P7" s="266" t="s">
        <v>140</v>
      </c>
      <c r="Q7" s="266" t="s">
        <v>139</v>
      </c>
      <c r="R7" s="266" t="s">
        <v>140</v>
      </c>
      <c r="S7" s="266" t="s">
        <v>139</v>
      </c>
      <c r="T7" s="266" t="s">
        <v>140</v>
      </c>
      <c r="U7" s="266" t="s">
        <v>139</v>
      </c>
      <c r="V7" s="266" t="s">
        <v>140</v>
      </c>
      <c r="W7" s="266" t="s">
        <v>139</v>
      </c>
      <c r="X7" s="266" t="s">
        <v>140</v>
      </c>
      <c r="Y7" s="266" t="s">
        <v>139</v>
      </c>
      <c r="Z7" s="268" t="s">
        <v>140</v>
      </c>
    </row>
    <row r="8" spans="1:26" ht="15.75" customHeight="1">
      <c r="A8" s="276"/>
      <c r="B8" s="27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9"/>
    </row>
    <row r="9" spans="1:26" ht="15.75" customHeight="1">
      <c r="A9" s="9"/>
      <c r="B9" s="10"/>
      <c r="C9" s="7"/>
      <c r="D9" s="8" t="s">
        <v>85</v>
      </c>
      <c r="E9" s="7"/>
      <c r="F9" s="8" t="s">
        <v>85</v>
      </c>
      <c r="G9" s="7"/>
      <c r="H9" s="8" t="s">
        <v>85</v>
      </c>
      <c r="I9" s="7"/>
      <c r="J9" s="8" t="s">
        <v>85</v>
      </c>
      <c r="K9" s="7"/>
      <c r="L9" s="8" t="s">
        <v>85</v>
      </c>
      <c r="M9" s="7"/>
      <c r="N9" s="8" t="s">
        <v>85</v>
      </c>
      <c r="O9" s="7"/>
      <c r="P9" s="8" t="s">
        <v>85</v>
      </c>
      <c r="Q9" s="7"/>
      <c r="R9" s="8" t="s">
        <v>85</v>
      </c>
      <c r="S9" s="7"/>
      <c r="T9" s="8" t="s">
        <v>85</v>
      </c>
      <c r="U9" s="7"/>
      <c r="V9" s="8" t="s">
        <v>85</v>
      </c>
      <c r="W9" s="7"/>
      <c r="X9" s="8" t="s">
        <v>85</v>
      </c>
      <c r="Y9" s="7"/>
      <c r="Z9" s="8" t="s">
        <v>85</v>
      </c>
    </row>
    <row r="10" spans="1:26" s="114" customFormat="1" ht="15.75" customHeight="1">
      <c r="A10" s="270" t="s">
        <v>281</v>
      </c>
      <c r="B10" s="233"/>
      <c r="C10" s="113">
        <f>SUM(E10,G10)</f>
        <v>78047</v>
      </c>
      <c r="D10" s="113">
        <v>555399</v>
      </c>
      <c r="E10" s="113">
        <v>192</v>
      </c>
      <c r="F10" s="113">
        <v>2744</v>
      </c>
      <c r="G10" s="113">
        <f>SUM(I10,K10,M10,O10,Q10,S10,U10,W10,Y10)</f>
        <v>77855</v>
      </c>
      <c r="H10" s="113">
        <f>SUM(J10,L10,N10,P10,R10,T10,V10,X10,Z10)</f>
        <v>552655</v>
      </c>
      <c r="I10" s="113">
        <v>61</v>
      </c>
      <c r="J10" s="113">
        <v>639</v>
      </c>
      <c r="K10" s="113">
        <v>8272</v>
      </c>
      <c r="L10" s="113">
        <v>56002</v>
      </c>
      <c r="M10" s="113">
        <v>14399</v>
      </c>
      <c r="N10" s="113">
        <v>153815</v>
      </c>
      <c r="O10" s="113">
        <v>38</v>
      </c>
      <c r="P10" s="113">
        <v>1131</v>
      </c>
      <c r="Q10" s="113">
        <v>1822</v>
      </c>
      <c r="R10" s="113">
        <v>30380</v>
      </c>
      <c r="S10" s="113">
        <v>31124</v>
      </c>
      <c r="T10" s="113">
        <v>160151</v>
      </c>
      <c r="U10" s="113">
        <v>1256</v>
      </c>
      <c r="V10" s="113">
        <v>18519</v>
      </c>
      <c r="W10" s="113">
        <v>2463</v>
      </c>
      <c r="X10" s="113">
        <v>6255</v>
      </c>
      <c r="Y10" s="113">
        <v>18420</v>
      </c>
      <c r="Z10" s="113">
        <v>125763</v>
      </c>
    </row>
    <row r="11" spans="1:26" s="18" customFormat="1" ht="15.75" customHeight="1">
      <c r="A11" s="234" t="s">
        <v>312</v>
      </c>
      <c r="B11" s="235"/>
      <c r="C11" s="75">
        <f>SUM(C14)</f>
        <v>75709</v>
      </c>
      <c r="D11" s="75">
        <f aca="true" t="shared" si="0" ref="D11:Z11">SUM(D14)</f>
        <v>584077</v>
      </c>
      <c r="E11" s="75">
        <f t="shared" si="0"/>
        <v>228</v>
      </c>
      <c r="F11" s="75">
        <f t="shared" si="0"/>
        <v>2979</v>
      </c>
      <c r="G11" s="75">
        <f t="shared" si="0"/>
        <v>75481</v>
      </c>
      <c r="H11" s="75">
        <f t="shared" si="0"/>
        <v>581098</v>
      </c>
      <c r="I11" s="75">
        <f t="shared" si="0"/>
        <v>58</v>
      </c>
      <c r="J11" s="75">
        <f t="shared" si="0"/>
        <v>561</v>
      </c>
      <c r="K11" s="75">
        <f t="shared" si="0"/>
        <v>8612</v>
      </c>
      <c r="L11" s="75">
        <f t="shared" si="0"/>
        <v>63080</v>
      </c>
      <c r="M11" s="75">
        <f t="shared" si="0"/>
        <v>12861</v>
      </c>
      <c r="N11" s="75">
        <f t="shared" si="0"/>
        <v>143709</v>
      </c>
      <c r="O11" s="75">
        <f t="shared" si="0"/>
        <v>44</v>
      </c>
      <c r="P11" s="75">
        <f t="shared" si="0"/>
        <v>1905</v>
      </c>
      <c r="Q11" s="75">
        <f t="shared" si="0"/>
        <v>1840</v>
      </c>
      <c r="R11" s="75">
        <f t="shared" si="0"/>
        <v>34381</v>
      </c>
      <c r="S11" s="75">
        <f t="shared" si="0"/>
        <v>29728</v>
      </c>
      <c r="T11" s="75">
        <f t="shared" si="0"/>
        <v>174609</v>
      </c>
      <c r="U11" s="75">
        <f t="shared" si="0"/>
        <v>1301</v>
      </c>
      <c r="V11" s="75">
        <f t="shared" si="0"/>
        <v>18254</v>
      </c>
      <c r="W11" s="75">
        <f t="shared" si="0"/>
        <v>2303</v>
      </c>
      <c r="X11" s="75">
        <f t="shared" si="0"/>
        <v>6054</v>
      </c>
      <c r="Y11" s="75">
        <f t="shared" si="0"/>
        <v>18734</v>
      </c>
      <c r="Z11" s="75">
        <f t="shared" si="0"/>
        <v>138545</v>
      </c>
    </row>
    <row r="12" spans="1:26" ht="15.75" customHeight="1">
      <c r="A12" s="218" t="s">
        <v>271</v>
      </c>
      <c r="B12" s="263"/>
      <c r="C12" s="133">
        <f>100*(C11-C10)/C10</f>
        <v>-2.995630837828488</v>
      </c>
      <c r="D12" s="133">
        <f aca="true" t="shared" si="1" ref="D12:Z12">100*(D11-D10)/D10</f>
        <v>5.163495072911546</v>
      </c>
      <c r="E12" s="133">
        <f t="shared" si="1"/>
        <v>18.75</v>
      </c>
      <c r="F12" s="133">
        <f t="shared" si="1"/>
        <v>8.564139941690962</v>
      </c>
      <c r="G12" s="133">
        <f t="shared" si="1"/>
        <v>-3.049258236465224</v>
      </c>
      <c r="H12" s="133">
        <f t="shared" si="1"/>
        <v>5.146610453176032</v>
      </c>
      <c r="I12" s="133">
        <f t="shared" si="1"/>
        <v>-4.918032786885246</v>
      </c>
      <c r="J12" s="133">
        <f t="shared" si="1"/>
        <v>-12.206572769953052</v>
      </c>
      <c r="K12" s="133">
        <f t="shared" si="1"/>
        <v>4.110251450676983</v>
      </c>
      <c r="L12" s="133">
        <f t="shared" si="1"/>
        <v>12.638834327345451</v>
      </c>
      <c r="M12" s="133">
        <f t="shared" si="1"/>
        <v>-10.681297312313355</v>
      </c>
      <c r="N12" s="133">
        <f t="shared" si="1"/>
        <v>-6.570230471670513</v>
      </c>
      <c r="O12" s="133">
        <f t="shared" si="1"/>
        <v>15.789473684210526</v>
      </c>
      <c r="P12" s="133">
        <f t="shared" si="1"/>
        <v>68.43501326259947</v>
      </c>
      <c r="Q12" s="133">
        <f t="shared" si="1"/>
        <v>0.9879253567508233</v>
      </c>
      <c r="R12" s="133">
        <f t="shared" si="1"/>
        <v>13.169848584595128</v>
      </c>
      <c r="S12" s="133">
        <f t="shared" si="1"/>
        <v>-4.4852846677804905</v>
      </c>
      <c r="T12" s="133">
        <f t="shared" si="1"/>
        <v>9.027730079737248</v>
      </c>
      <c r="U12" s="133">
        <f t="shared" si="1"/>
        <v>3.582802547770701</v>
      </c>
      <c r="V12" s="133">
        <f t="shared" si="1"/>
        <v>-1.430962794967331</v>
      </c>
      <c r="W12" s="133">
        <f t="shared" si="1"/>
        <v>-6.496142915144133</v>
      </c>
      <c r="X12" s="133">
        <f t="shared" si="1"/>
        <v>-3.2134292565947242</v>
      </c>
      <c r="Y12" s="133">
        <f t="shared" si="1"/>
        <v>1.704668838219327</v>
      </c>
      <c r="Z12" s="133">
        <f t="shared" si="1"/>
        <v>10.163561619872299</v>
      </c>
    </row>
    <row r="13" spans="1:26" ht="15" customHeight="1">
      <c r="A13" s="9"/>
      <c r="B13" s="10"/>
      <c r="C13" s="65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s="18" customFormat="1" ht="15" customHeight="1">
      <c r="A14" s="264" t="s">
        <v>217</v>
      </c>
      <c r="B14" s="265"/>
      <c r="C14" s="130">
        <f aca="true" t="shared" si="2" ref="C14:Z14">SUM(C15:C24,C27,C33,C43,C50,C56,C64,C70)</f>
        <v>75709</v>
      </c>
      <c r="D14" s="130">
        <f t="shared" si="2"/>
        <v>584077</v>
      </c>
      <c r="E14" s="130">
        <f t="shared" si="2"/>
        <v>228</v>
      </c>
      <c r="F14" s="130">
        <f t="shared" si="2"/>
        <v>2979</v>
      </c>
      <c r="G14" s="130">
        <f t="shared" si="2"/>
        <v>75481</v>
      </c>
      <c r="H14" s="130">
        <f t="shared" si="2"/>
        <v>581098</v>
      </c>
      <c r="I14" s="130">
        <f t="shared" si="2"/>
        <v>58</v>
      </c>
      <c r="J14" s="130">
        <f t="shared" si="2"/>
        <v>561</v>
      </c>
      <c r="K14" s="130">
        <f t="shared" si="2"/>
        <v>8612</v>
      </c>
      <c r="L14" s="130">
        <f t="shared" si="2"/>
        <v>63080</v>
      </c>
      <c r="M14" s="130">
        <f t="shared" si="2"/>
        <v>12861</v>
      </c>
      <c r="N14" s="130">
        <f t="shared" si="2"/>
        <v>143709</v>
      </c>
      <c r="O14" s="130">
        <f t="shared" si="2"/>
        <v>44</v>
      </c>
      <c r="P14" s="130">
        <f t="shared" si="2"/>
        <v>1905</v>
      </c>
      <c r="Q14" s="130">
        <f t="shared" si="2"/>
        <v>1840</v>
      </c>
      <c r="R14" s="130">
        <f t="shared" si="2"/>
        <v>34381</v>
      </c>
      <c r="S14" s="130">
        <f t="shared" si="2"/>
        <v>29728</v>
      </c>
      <c r="T14" s="130">
        <f t="shared" si="2"/>
        <v>174609</v>
      </c>
      <c r="U14" s="130">
        <f t="shared" si="2"/>
        <v>1301</v>
      </c>
      <c r="V14" s="130">
        <f t="shared" si="2"/>
        <v>18254</v>
      </c>
      <c r="W14" s="130">
        <f t="shared" si="2"/>
        <v>2303</v>
      </c>
      <c r="X14" s="130">
        <f t="shared" si="2"/>
        <v>6054</v>
      </c>
      <c r="Y14" s="130">
        <f t="shared" si="2"/>
        <v>18734</v>
      </c>
      <c r="Z14" s="130">
        <f t="shared" si="2"/>
        <v>138545</v>
      </c>
    </row>
    <row r="15" spans="1:230" s="74" customFormat="1" ht="15.75" customHeight="1">
      <c r="A15" s="213" t="s">
        <v>87</v>
      </c>
      <c r="B15" s="262"/>
      <c r="C15" s="135">
        <f aca="true" t="shared" si="3" ref="C15:C71">SUM(E15,G15)</f>
        <v>31005</v>
      </c>
      <c r="D15" s="75">
        <v>263212</v>
      </c>
      <c r="E15" s="75">
        <v>32</v>
      </c>
      <c r="F15" s="75">
        <v>334</v>
      </c>
      <c r="G15" s="75">
        <f aca="true" t="shared" si="4" ref="G15:G71">SUM(I15,K15,M15,O15,Q15,S15,U15,W15,Y15)</f>
        <v>30973</v>
      </c>
      <c r="H15" s="75">
        <f aca="true" t="shared" si="5" ref="H15:H71">SUM(J15,L15,N15,P15,R15,T15,V15,X15,Z15)</f>
        <v>262878</v>
      </c>
      <c r="I15" s="20">
        <v>8</v>
      </c>
      <c r="J15" s="20">
        <v>49</v>
      </c>
      <c r="K15" s="20">
        <v>3080</v>
      </c>
      <c r="L15" s="20">
        <v>28514</v>
      </c>
      <c r="M15" s="20">
        <v>3126</v>
      </c>
      <c r="N15" s="20">
        <v>36425</v>
      </c>
      <c r="O15" s="20">
        <v>6</v>
      </c>
      <c r="P15" s="20">
        <v>619</v>
      </c>
      <c r="Q15" s="20">
        <v>889</v>
      </c>
      <c r="R15" s="20">
        <v>19560</v>
      </c>
      <c r="S15" s="20">
        <v>13673</v>
      </c>
      <c r="T15" s="20">
        <v>94487</v>
      </c>
      <c r="U15" s="20">
        <v>687</v>
      </c>
      <c r="V15" s="20">
        <v>11751</v>
      </c>
      <c r="W15" s="20">
        <v>1376</v>
      </c>
      <c r="X15" s="20">
        <v>4243</v>
      </c>
      <c r="Y15" s="20">
        <v>8128</v>
      </c>
      <c r="Z15" s="20">
        <v>67230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</row>
    <row r="16" spans="1:230" s="18" customFormat="1" ht="15.75" customHeight="1">
      <c r="A16" s="213" t="s">
        <v>88</v>
      </c>
      <c r="B16" s="262"/>
      <c r="C16" s="135">
        <f t="shared" si="3"/>
        <v>3810</v>
      </c>
      <c r="D16" s="75">
        <v>28032</v>
      </c>
      <c r="E16" s="75">
        <v>6</v>
      </c>
      <c r="F16" s="75">
        <v>175</v>
      </c>
      <c r="G16" s="75">
        <f t="shared" si="4"/>
        <v>3804</v>
      </c>
      <c r="H16" s="75">
        <f t="shared" si="5"/>
        <v>27857</v>
      </c>
      <c r="I16" s="20">
        <v>6</v>
      </c>
      <c r="J16" s="20">
        <v>65</v>
      </c>
      <c r="K16" s="20">
        <v>414</v>
      </c>
      <c r="L16" s="20">
        <v>3285</v>
      </c>
      <c r="M16" s="20">
        <v>359</v>
      </c>
      <c r="N16" s="20">
        <v>5314</v>
      </c>
      <c r="O16" s="20">
        <v>7</v>
      </c>
      <c r="P16" s="20">
        <v>354</v>
      </c>
      <c r="Q16" s="20">
        <v>89</v>
      </c>
      <c r="R16" s="20">
        <v>1593</v>
      </c>
      <c r="S16" s="20">
        <v>1675</v>
      </c>
      <c r="T16" s="20">
        <v>7800</v>
      </c>
      <c r="U16" s="20">
        <v>76</v>
      </c>
      <c r="V16" s="20">
        <v>998</v>
      </c>
      <c r="W16" s="20">
        <v>136</v>
      </c>
      <c r="X16" s="20">
        <v>272</v>
      </c>
      <c r="Y16" s="20">
        <v>1042</v>
      </c>
      <c r="Z16" s="20">
        <v>8176</v>
      </c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</row>
    <row r="17" spans="1:230" s="18" customFormat="1" ht="15.75" customHeight="1">
      <c r="A17" s="213" t="s">
        <v>89</v>
      </c>
      <c r="B17" s="262"/>
      <c r="C17" s="135">
        <f t="shared" si="3"/>
        <v>7562</v>
      </c>
      <c r="D17" s="75">
        <v>54108</v>
      </c>
      <c r="E17" s="75">
        <v>14</v>
      </c>
      <c r="F17" s="75">
        <v>152</v>
      </c>
      <c r="G17" s="75">
        <f t="shared" si="4"/>
        <v>7548</v>
      </c>
      <c r="H17" s="75">
        <f t="shared" si="5"/>
        <v>53956</v>
      </c>
      <c r="I17" s="20">
        <v>2</v>
      </c>
      <c r="J17" s="20">
        <v>11</v>
      </c>
      <c r="K17" s="20">
        <v>809</v>
      </c>
      <c r="L17" s="20">
        <v>4547</v>
      </c>
      <c r="M17" s="20">
        <v>1907</v>
      </c>
      <c r="N17" s="20">
        <v>17430</v>
      </c>
      <c r="O17" s="20">
        <v>6</v>
      </c>
      <c r="P17" s="20">
        <v>255</v>
      </c>
      <c r="Q17" s="20">
        <v>144</v>
      </c>
      <c r="R17" s="20">
        <v>2938</v>
      </c>
      <c r="S17" s="20">
        <v>2662</v>
      </c>
      <c r="T17" s="20">
        <v>14634</v>
      </c>
      <c r="U17" s="20">
        <v>135</v>
      </c>
      <c r="V17" s="20">
        <v>1335</v>
      </c>
      <c r="W17" s="20">
        <v>214</v>
      </c>
      <c r="X17" s="20">
        <v>388</v>
      </c>
      <c r="Y17" s="20">
        <v>1669</v>
      </c>
      <c r="Z17" s="20">
        <v>12418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</row>
    <row r="18" spans="1:230" s="18" customFormat="1" ht="15.75" customHeight="1">
      <c r="A18" s="213" t="s">
        <v>90</v>
      </c>
      <c r="B18" s="262"/>
      <c r="C18" s="135">
        <f t="shared" si="3"/>
        <v>2043</v>
      </c>
      <c r="D18" s="75">
        <v>10373</v>
      </c>
      <c r="E18" s="75">
        <v>11</v>
      </c>
      <c r="F18" s="75">
        <v>234</v>
      </c>
      <c r="G18" s="75">
        <f t="shared" si="4"/>
        <v>2032</v>
      </c>
      <c r="H18" s="75">
        <f t="shared" si="5"/>
        <v>10139</v>
      </c>
      <c r="I18" s="20">
        <v>2</v>
      </c>
      <c r="J18" s="20">
        <v>12</v>
      </c>
      <c r="K18" s="20">
        <v>157</v>
      </c>
      <c r="L18" s="20">
        <v>1566</v>
      </c>
      <c r="M18" s="20">
        <v>577</v>
      </c>
      <c r="N18" s="20">
        <v>2878</v>
      </c>
      <c r="O18" s="20">
        <v>3</v>
      </c>
      <c r="P18" s="20">
        <v>32</v>
      </c>
      <c r="Q18" s="20">
        <v>32</v>
      </c>
      <c r="R18" s="20">
        <v>287</v>
      </c>
      <c r="S18" s="20">
        <v>749</v>
      </c>
      <c r="T18" s="20">
        <v>2813</v>
      </c>
      <c r="U18" s="20">
        <v>24</v>
      </c>
      <c r="V18" s="20">
        <v>307</v>
      </c>
      <c r="W18" s="20">
        <v>8</v>
      </c>
      <c r="X18" s="20">
        <v>10</v>
      </c>
      <c r="Y18" s="20">
        <v>480</v>
      </c>
      <c r="Z18" s="20">
        <v>2234</v>
      </c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</row>
    <row r="19" spans="1:230" s="18" customFormat="1" ht="15.75" customHeight="1">
      <c r="A19" s="213" t="s">
        <v>91</v>
      </c>
      <c r="B19" s="262"/>
      <c r="C19" s="135">
        <f t="shared" si="3"/>
        <v>1480</v>
      </c>
      <c r="D19" s="75">
        <v>8516</v>
      </c>
      <c r="E19" s="75">
        <v>15</v>
      </c>
      <c r="F19" s="75">
        <v>293</v>
      </c>
      <c r="G19" s="75">
        <f t="shared" si="4"/>
        <v>1465</v>
      </c>
      <c r="H19" s="75">
        <f t="shared" si="5"/>
        <v>8223</v>
      </c>
      <c r="I19" s="20">
        <v>2</v>
      </c>
      <c r="J19" s="20">
        <v>24</v>
      </c>
      <c r="K19" s="20">
        <v>183</v>
      </c>
      <c r="L19" s="20">
        <v>1532</v>
      </c>
      <c r="M19" s="20">
        <v>163</v>
      </c>
      <c r="N19" s="20">
        <v>2236</v>
      </c>
      <c r="O19" s="20">
        <v>4</v>
      </c>
      <c r="P19" s="20">
        <v>96</v>
      </c>
      <c r="Q19" s="20">
        <v>45</v>
      </c>
      <c r="R19" s="20">
        <v>279</v>
      </c>
      <c r="S19" s="20">
        <v>617</v>
      </c>
      <c r="T19" s="20">
        <v>1989</v>
      </c>
      <c r="U19" s="20">
        <v>16</v>
      </c>
      <c r="V19" s="20">
        <v>179</v>
      </c>
      <c r="W19" s="20">
        <v>1</v>
      </c>
      <c r="X19" s="20">
        <v>3</v>
      </c>
      <c r="Y19" s="20">
        <v>434</v>
      </c>
      <c r="Z19" s="20">
        <v>1885</v>
      </c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</row>
    <row r="20" spans="1:230" s="18" customFormat="1" ht="15.75" customHeight="1">
      <c r="A20" s="213" t="s">
        <v>92</v>
      </c>
      <c r="B20" s="262"/>
      <c r="C20" s="135">
        <f t="shared" si="3"/>
        <v>4478</v>
      </c>
      <c r="D20" s="75">
        <v>33752</v>
      </c>
      <c r="E20" s="75">
        <v>4</v>
      </c>
      <c r="F20" s="75">
        <v>113</v>
      </c>
      <c r="G20" s="75">
        <f t="shared" si="4"/>
        <v>4474</v>
      </c>
      <c r="H20" s="75">
        <f t="shared" si="5"/>
        <v>33639</v>
      </c>
      <c r="I20" s="20">
        <v>1</v>
      </c>
      <c r="J20" s="20">
        <v>7</v>
      </c>
      <c r="K20" s="20">
        <v>420</v>
      </c>
      <c r="L20" s="20">
        <v>2540</v>
      </c>
      <c r="M20" s="20">
        <v>889</v>
      </c>
      <c r="N20" s="20">
        <v>9149</v>
      </c>
      <c r="O20" s="20">
        <v>2</v>
      </c>
      <c r="P20" s="20">
        <v>54</v>
      </c>
      <c r="Q20" s="20">
        <v>71</v>
      </c>
      <c r="R20" s="20">
        <v>1011</v>
      </c>
      <c r="S20" s="20">
        <v>1798</v>
      </c>
      <c r="T20" s="20">
        <v>8626</v>
      </c>
      <c r="U20" s="20">
        <v>58</v>
      </c>
      <c r="V20" s="20">
        <v>671</v>
      </c>
      <c r="W20" s="20">
        <v>162</v>
      </c>
      <c r="X20" s="20">
        <v>272</v>
      </c>
      <c r="Y20" s="20">
        <v>1073</v>
      </c>
      <c r="Z20" s="20">
        <v>11309</v>
      </c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</row>
    <row r="21" spans="1:230" s="74" customFormat="1" ht="15.75" customHeight="1">
      <c r="A21" s="213" t="s">
        <v>93</v>
      </c>
      <c r="B21" s="262"/>
      <c r="C21" s="135">
        <f t="shared" si="3"/>
        <v>1876</v>
      </c>
      <c r="D21" s="75">
        <v>11795</v>
      </c>
      <c r="E21" s="75">
        <v>9</v>
      </c>
      <c r="F21" s="75">
        <v>100</v>
      </c>
      <c r="G21" s="75">
        <f t="shared" si="4"/>
        <v>1867</v>
      </c>
      <c r="H21" s="75">
        <f t="shared" si="5"/>
        <v>11695</v>
      </c>
      <c r="I21" s="20" t="s">
        <v>94</v>
      </c>
      <c r="J21" s="20" t="s">
        <v>94</v>
      </c>
      <c r="K21" s="20">
        <v>218</v>
      </c>
      <c r="L21" s="20">
        <v>1542</v>
      </c>
      <c r="M21" s="20">
        <v>326</v>
      </c>
      <c r="N21" s="20">
        <v>3543</v>
      </c>
      <c r="O21" s="20">
        <v>1</v>
      </c>
      <c r="P21" s="20">
        <v>21</v>
      </c>
      <c r="Q21" s="20">
        <v>42</v>
      </c>
      <c r="R21" s="20">
        <v>400</v>
      </c>
      <c r="S21" s="20">
        <v>706</v>
      </c>
      <c r="T21" s="20">
        <v>3454</v>
      </c>
      <c r="U21" s="20">
        <v>22</v>
      </c>
      <c r="V21" s="20">
        <v>233</v>
      </c>
      <c r="W21" s="20">
        <v>23</v>
      </c>
      <c r="X21" s="20">
        <v>50</v>
      </c>
      <c r="Y21" s="20">
        <v>529</v>
      </c>
      <c r="Z21" s="20">
        <v>2452</v>
      </c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</row>
    <row r="22" spans="1:230" s="18" customFormat="1" ht="15.75" customHeight="1">
      <c r="A22" s="213" t="s">
        <v>95</v>
      </c>
      <c r="B22" s="262"/>
      <c r="C22" s="135">
        <f t="shared" si="3"/>
        <v>2954</v>
      </c>
      <c r="D22" s="75">
        <v>32533</v>
      </c>
      <c r="E22" s="75">
        <v>19</v>
      </c>
      <c r="F22" s="75">
        <v>229</v>
      </c>
      <c r="G22" s="75">
        <f t="shared" si="4"/>
        <v>2935</v>
      </c>
      <c r="H22" s="75">
        <f t="shared" si="5"/>
        <v>32304</v>
      </c>
      <c r="I22" s="20" t="s">
        <v>94</v>
      </c>
      <c r="J22" s="20" t="s">
        <v>94</v>
      </c>
      <c r="K22" s="20">
        <v>434</v>
      </c>
      <c r="L22" s="20">
        <v>2906</v>
      </c>
      <c r="M22" s="20">
        <v>575</v>
      </c>
      <c r="N22" s="20">
        <v>13800</v>
      </c>
      <c r="O22" s="20">
        <v>2</v>
      </c>
      <c r="P22" s="20">
        <v>37</v>
      </c>
      <c r="Q22" s="20">
        <v>89</v>
      </c>
      <c r="R22" s="20">
        <v>2497</v>
      </c>
      <c r="S22" s="20">
        <v>989</v>
      </c>
      <c r="T22" s="20">
        <v>7247</v>
      </c>
      <c r="U22" s="20">
        <v>45</v>
      </c>
      <c r="V22" s="20">
        <v>426</v>
      </c>
      <c r="W22" s="20">
        <v>69</v>
      </c>
      <c r="X22" s="20">
        <v>153</v>
      </c>
      <c r="Y22" s="20">
        <v>732</v>
      </c>
      <c r="Z22" s="20">
        <v>5238</v>
      </c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</row>
    <row r="23" spans="1:26" s="18" customFormat="1" ht="1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30" s="74" customFormat="1" ht="15.75" customHeight="1">
      <c r="A24" s="213" t="s">
        <v>96</v>
      </c>
      <c r="B24" s="262"/>
      <c r="C24" s="132">
        <f aca="true" t="shared" si="6" ref="C24:H24">SUM(C25)</f>
        <v>1050</v>
      </c>
      <c r="D24" s="132">
        <f t="shared" si="6"/>
        <v>5155</v>
      </c>
      <c r="E24" s="132">
        <f t="shared" si="6"/>
        <v>1</v>
      </c>
      <c r="F24" s="132">
        <f t="shared" si="6"/>
        <v>45</v>
      </c>
      <c r="G24" s="132">
        <f t="shared" si="6"/>
        <v>1049</v>
      </c>
      <c r="H24" s="132">
        <f t="shared" si="6"/>
        <v>5110</v>
      </c>
      <c r="I24" s="20" t="s">
        <v>94</v>
      </c>
      <c r="J24" s="20" t="s">
        <v>94</v>
      </c>
      <c r="K24" s="132">
        <f>SUM(K25)</f>
        <v>59</v>
      </c>
      <c r="L24" s="132">
        <f>SUM(L25)</f>
        <v>194</v>
      </c>
      <c r="M24" s="132">
        <f>SUM(M25)</f>
        <v>504</v>
      </c>
      <c r="N24" s="132">
        <f>SUM(N25)</f>
        <v>1650</v>
      </c>
      <c r="O24" s="20" t="s">
        <v>94</v>
      </c>
      <c r="P24" s="20" t="s">
        <v>94</v>
      </c>
      <c r="Q24" s="132">
        <f aca="true" t="shared" si="7" ref="Q24:Z24">SUM(Q25)</f>
        <v>3</v>
      </c>
      <c r="R24" s="132">
        <f t="shared" si="7"/>
        <v>74</v>
      </c>
      <c r="S24" s="132">
        <f t="shared" si="7"/>
        <v>272</v>
      </c>
      <c r="T24" s="132">
        <f t="shared" si="7"/>
        <v>1069</v>
      </c>
      <c r="U24" s="132">
        <f t="shared" si="7"/>
        <v>8</v>
      </c>
      <c r="V24" s="132">
        <f t="shared" si="7"/>
        <v>78</v>
      </c>
      <c r="W24" s="132">
        <f t="shared" si="7"/>
        <v>15</v>
      </c>
      <c r="X24" s="132">
        <f t="shared" si="7"/>
        <v>20</v>
      </c>
      <c r="Y24" s="132">
        <f t="shared" si="7"/>
        <v>188</v>
      </c>
      <c r="Z24" s="132">
        <f t="shared" si="7"/>
        <v>2025</v>
      </c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</row>
    <row r="25" spans="1:26" ht="15.75" customHeight="1">
      <c r="A25" s="12"/>
      <c r="B25" s="13" t="s">
        <v>97</v>
      </c>
      <c r="C25" s="121">
        <f t="shared" si="3"/>
        <v>1050</v>
      </c>
      <c r="D25" s="68">
        <v>5155</v>
      </c>
      <c r="E25" s="71">
        <v>1</v>
      </c>
      <c r="F25" s="71">
        <v>45</v>
      </c>
      <c r="G25" s="68">
        <f t="shared" si="4"/>
        <v>1049</v>
      </c>
      <c r="H25" s="68">
        <f t="shared" si="5"/>
        <v>5110</v>
      </c>
      <c r="I25" s="71" t="s">
        <v>94</v>
      </c>
      <c r="J25" s="71" t="s">
        <v>94</v>
      </c>
      <c r="K25" s="71">
        <v>59</v>
      </c>
      <c r="L25" s="71">
        <v>194</v>
      </c>
      <c r="M25" s="71">
        <v>504</v>
      </c>
      <c r="N25" s="71">
        <v>1650</v>
      </c>
      <c r="O25" s="71" t="s">
        <v>94</v>
      </c>
      <c r="P25" s="71" t="s">
        <v>94</v>
      </c>
      <c r="Q25" s="71">
        <v>3</v>
      </c>
      <c r="R25" s="71">
        <v>74</v>
      </c>
      <c r="S25" s="71">
        <v>272</v>
      </c>
      <c r="T25" s="71">
        <v>1069</v>
      </c>
      <c r="U25" s="71">
        <v>8</v>
      </c>
      <c r="V25" s="71">
        <v>78</v>
      </c>
      <c r="W25" s="71">
        <v>15</v>
      </c>
      <c r="X25" s="71">
        <v>20</v>
      </c>
      <c r="Y25" s="71">
        <v>188</v>
      </c>
      <c r="Z25" s="71">
        <v>2025</v>
      </c>
    </row>
    <row r="26" spans="1:26" ht="15" customHeight="1">
      <c r="A26" s="12"/>
      <c r="B26" s="1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76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30" s="74" customFormat="1" ht="15.75" customHeight="1">
      <c r="A27" s="213" t="s">
        <v>98</v>
      </c>
      <c r="B27" s="262"/>
      <c r="C27" s="132">
        <f>SUM(C28:C31)</f>
        <v>2768</v>
      </c>
      <c r="D27" s="132">
        <f aca="true" t="shared" si="8" ref="D27:N27">SUM(D28:D31)</f>
        <v>22799</v>
      </c>
      <c r="E27" s="132">
        <f t="shared" si="8"/>
        <v>7</v>
      </c>
      <c r="F27" s="132">
        <f t="shared" si="8"/>
        <v>76</v>
      </c>
      <c r="G27" s="132">
        <f t="shared" si="8"/>
        <v>2761</v>
      </c>
      <c r="H27" s="132">
        <f t="shared" si="8"/>
        <v>22723</v>
      </c>
      <c r="I27" s="132">
        <f t="shared" si="8"/>
        <v>6</v>
      </c>
      <c r="J27" s="132">
        <f t="shared" si="8"/>
        <v>60</v>
      </c>
      <c r="K27" s="132">
        <f t="shared" si="8"/>
        <v>401</v>
      </c>
      <c r="L27" s="132">
        <f t="shared" si="8"/>
        <v>2070</v>
      </c>
      <c r="M27" s="132">
        <f t="shared" si="8"/>
        <v>881</v>
      </c>
      <c r="N27" s="132">
        <f t="shared" si="8"/>
        <v>12384</v>
      </c>
      <c r="O27" s="20" t="s">
        <v>94</v>
      </c>
      <c r="P27" s="20" t="s">
        <v>94</v>
      </c>
      <c r="Q27" s="132">
        <f aca="true" t="shared" si="9" ref="Q27:Z27">SUM(Q28:Q31)</f>
        <v>61</v>
      </c>
      <c r="R27" s="132">
        <f t="shared" si="9"/>
        <v>865</v>
      </c>
      <c r="S27" s="132">
        <f t="shared" si="9"/>
        <v>870</v>
      </c>
      <c r="T27" s="132">
        <f t="shared" si="9"/>
        <v>4065</v>
      </c>
      <c r="U27" s="132">
        <f t="shared" si="9"/>
        <v>29</v>
      </c>
      <c r="V27" s="132">
        <f t="shared" si="9"/>
        <v>280</v>
      </c>
      <c r="W27" s="132">
        <f t="shared" si="9"/>
        <v>33</v>
      </c>
      <c r="X27" s="132">
        <f t="shared" si="9"/>
        <v>63</v>
      </c>
      <c r="Y27" s="132">
        <f t="shared" si="9"/>
        <v>480</v>
      </c>
      <c r="Z27" s="132">
        <f t="shared" si="9"/>
        <v>2936</v>
      </c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</row>
    <row r="28" spans="1:26" ht="15.75" customHeight="1">
      <c r="A28" s="12"/>
      <c r="B28" s="13" t="s">
        <v>99</v>
      </c>
      <c r="C28" s="121">
        <f t="shared" si="3"/>
        <v>843</v>
      </c>
      <c r="D28" s="68">
        <v>7679</v>
      </c>
      <c r="E28" s="71" t="s">
        <v>94</v>
      </c>
      <c r="F28" s="71" t="s">
        <v>94</v>
      </c>
      <c r="G28" s="68">
        <f t="shared" si="4"/>
        <v>843</v>
      </c>
      <c r="H28" s="68">
        <f t="shared" si="5"/>
        <v>7679</v>
      </c>
      <c r="I28" s="71" t="s">
        <v>94</v>
      </c>
      <c r="J28" s="71" t="s">
        <v>94</v>
      </c>
      <c r="K28" s="71">
        <v>102</v>
      </c>
      <c r="L28" s="71">
        <v>439</v>
      </c>
      <c r="M28" s="71">
        <v>327</v>
      </c>
      <c r="N28" s="71">
        <v>5224</v>
      </c>
      <c r="O28" s="71" t="s">
        <v>94</v>
      </c>
      <c r="P28" s="71" t="s">
        <v>94</v>
      </c>
      <c r="Q28" s="71">
        <v>20</v>
      </c>
      <c r="R28" s="71">
        <v>339</v>
      </c>
      <c r="S28" s="71">
        <v>245</v>
      </c>
      <c r="T28" s="71">
        <v>1035</v>
      </c>
      <c r="U28" s="71">
        <v>5</v>
      </c>
      <c r="V28" s="71">
        <v>78</v>
      </c>
      <c r="W28" s="71">
        <v>9</v>
      </c>
      <c r="X28" s="71">
        <v>16</v>
      </c>
      <c r="Y28" s="71">
        <v>135</v>
      </c>
      <c r="Z28" s="71">
        <v>548</v>
      </c>
    </row>
    <row r="29" spans="1:26" ht="15.75" customHeight="1">
      <c r="A29" s="12"/>
      <c r="B29" s="13" t="s">
        <v>100</v>
      </c>
      <c r="C29" s="121">
        <f t="shared" si="3"/>
        <v>1086</v>
      </c>
      <c r="D29" s="68">
        <v>6516</v>
      </c>
      <c r="E29" s="71">
        <v>2</v>
      </c>
      <c r="F29" s="71">
        <v>29</v>
      </c>
      <c r="G29" s="68">
        <f t="shared" si="4"/>
        <v>1084</v>
      </c>
      <c r="H29" s="68">
        <f t="shared" si="5"/>
        <v>6487</v>
      </c>
      <c r="I29" s="71">
        <v>1</v>
      </c>
      <c r="J29" s="71">
        <v>14</v>
      </c>
      <c r="K29" s="71">
        <v>131</v>
      </c>
      <c r="L29" s="71">
        <v>698</v>
      </c>
      <c r="M29" s="71">
        <v>342</v>
      </c>
      <c r="N29" s="71">
        <v>2651</v>
      </c>
      <c r="O29" s="71" t="s">
        <v>94</v>
      </c>
      <c r="P29" s="71" t="s">
        <v>94</v>
      </c>
      <c r="Q29" s="71">
        <v>8</v>
      </c>
      <c r="R29" s="71">
        <v>94</v>
      </c>
      <c r="S29" s="71">
        <v>398</v>
      </c>
      <c r="T29" s="71">
        <v>1874</v>
      </c>
      <c r="U29" s="71">
        <v>14</v>
      </c>
      <c r="V29" s="71">
        <v>115</v>
      </c>
      <c r="W29" s="71">
        <v>9</v>
      </c>
      <c r="X29" s="71">
        <v>21</v>
      </c>
      <c r="Y29" s="71">
        <v>181</v>
      </c>
      <c r="Z29" s="71">
        <v>1020</v>
      </c>
    </row>
    <row r="30" spans="1:26" ht="15.75" customHeight="1">
      <c r="A30" s="12"/>
      <c r="B30" s="13" t="s">
        <v>101</v>
      </c>
      <c r="C30" s="121">
        <f t="shared" si="3"/>
        <v>618</v>
      </c>
      <c r="D30" s="68">
        <v>5918</v>
      </c>
      <c r="E30" s="71">
        <v>3</v>
      </c>
      <c r="F30" s="71">
        <v>40</v>
      </c>
      <c r="G30" s="68">
        <f t="shared" si="4"/>
        <v>615</v>
      </c>
      <c r="H30" s="68">
        <f t="shared" si="5"/>
        <v>5878</v>
      </c>
      <c r="I30" s="71">
        <v>4</v>
      </c>
      <c r="J30" s="71">
        <v>43</v>
      </c>
      <c r="K30" s="71">
        <v>125</v>
      </c>
      <c r="L30" s="71">
        <v>662</v>
      </c>
      <c r="M30" s="71">
        <v>140</v>
      </c>
      <c r="N30" s="71">
        <v>2651</v>
      </c>
      <c r="O30" s="71" t="s">
        <v>94</v>
      </c>
      <c r="P30" s="71" t="s">
        <v>94</v>
      </c>
      <c r="Q30" s="71">
        <v>25</v>
      </c>
      <c r="R30" s="71">
        <v>350</v>
      </c>
      <c r="S30" s="71">
        <v>181</v>
      </c>
      <c r="T30" s="71">
        <v>908</v>
      </c>
      <c r="U30" s="71">
        <v>5</v>
      </c>
      <c r="V30" s="71">
        <v>43</v>
      </c>
      <c r="W30" s="71">
        <v>15</v>
      </c>
      <c r="X30" s="71">
        <v>26</v>
      </c>
      <c r="Y30" s="71">
        <v>120</v>
      </c>
      <c r="Z30" s="71">
        <v>1195</v>
      </c>
    </row>
    <row r="31" spans="1:26" ht="15.75" customHeight="1">
      <c r="A31" s="12"/>
      <c r="B31" s="13" t="s">
        <v>102</v>
      </c>
      <c r="C31" s="121">
        <f t="shared" si="3"/>
        <v>221</v>
      </c>
      <c r="D31" s="68">
        <v>2686</v>
      </c>
      <c r="E31" s="71">
        <v>2</v>
      </c>
      <c r="F31" s="71">
        <v>7</v>
      </c>
      <c r="G31" s="68">
        <f t="shared" si="4"/>
        <v>219</v>
      </c>
      <c r="H31" s="68">
        <f t="shared" si="5"/>
        <v>2679</v>
      </c>
      <c r="I31" s="71">
        <v>1</v>
      </c>
      <c r="J31" s="71">
        <v>3</v>
      </c>
      <c r="K31" s="71">
        <v>43</v>
      </c>
      <c r="L31" s="71">
        <v>271</v>
      </c>
      <c r="M31" s="71">
        <v>72</v>
      </c>
      <c r="N31" s="71">
        <v>1858</v>
      </c>
      <c r="O31" s="71" t="s">
        <v>94</v>
      </c>
      <c r="P31" s="71" t="s">
        <v>94</v>
      </c>
      <c r="Q31" s="71">
        <v>8</v>
      </c>
      <c r="R31" s="71">
        <v>82</v>
      </c>
      <c r="S31" s="71">
        <v>46</v>
      </c>
      <c r="T31" s="71">
        <v>248</v>
      </c>
      <c r="U31" s="71">
        <v>5</v>
      </c>
      <c r="V31" s="71">
        <v>44</v>
      </c>
      <c r="W31" s="71" t="s">
        <v>94</v>
      </c>
      <c r="X31" s="71" t="s">
        <v>94</v>
      </c>
      <c r="Y31" s="71">
        <v>44</v>
      </c>
      <c r="Z31" s="71">
        <v>173</v>
      </c>
    </row>
    <row r="32" spans="1:26" ht="15" customHeight="1">
      <c r="A32" s="12"/>
      <c r="B32" s="13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30" s="74" customFormat="1" ht="15.75" customHeight="1">
      <c r="A33" s="213" t="s">
        <v>103</v>
      </c>
      <c r="B33" s="262"/>
      <c r="C33" s="132">
        <f>SUM(C34:C41)</f>
        <v>4368</v>
      </c>
      <c r="D33" s="132">
        <f aca="true" t="shared" si="10" ref="D33:Z33">SUM(D34:D41)</f>
        <v>36198</v>
      </c>
      <c r="E33" s="132">
        <f t="shared" si="10"/>
        <v>15</v>
      </c>
      <c r="F33" s="132">
        <f t="shared" si="10"/>
        <v>107</v>
      </c>
      <c r="G33" s="132">
        <f t="shared" si="10"/>
        <v>4353</v>
      </c>
      <c r="H33" s="132">
        <f t="shared" si="10"/>
        <v>36091</v>
      </c>
      <c r="I33" s="132">
        <f t="shared" si="10"/>
        <v>10</v>
      </c>
      <c r="J33" s="132">
        <f t="shared" si="10"/>
        <v>119</v>
      </c>
      <c r="K33" s="132">
        <f t="shared" si="10"/>
        <v>681</v>
      </c>
      <c r="L33" s="132">
        <f t="shared" si="10"/>
        <v>4476</v>
      </c>
      <c r="M33" s="132">
        <f t="shared" si="10"/>
        <v>520</v>
      </c>
      <c r="N33" s="132">
        <f t="shared" si="10"/>
        <v>8376</v>
      </c>
      <c r="O33" s="132">
        <f t="shared" si="10"/>
        <v>4</v>
      </c>
      <c r="P33" s="132">
        <f t="shared" si="10"/>
        <v>117</v>
      </c>
      <c r="Q33" s="132">
        <f t="shared" si="10"/>
        <v>130</v>
      </c>
      <c r="R33" s="132">
        <f t="shared" si="10"/>
        <v>2275</v>
      </c>
      <c r="S33" s="132">
        <f t="shared" si="10"/>
        <v>1676</v>
      </c>
      <c r="T33" s="132">
        <f t="shared" si="10"/>
        <v>12607</v>
      </c>
      <c r="U33" s="132">
        <f t="shared" si="10"/>
        <v>69</v>
      </c>
      <c r="V33" s="132">
        <f t="shared" si="10"/>
        <v>620</v>
      </c>
      <c r="W33" s="132">
        <f t="shared" si="10"/>
        <v>168</v>
      </c>
      <c r="X33" s="132">
        <f t="shared" si="10"/>
        <v>378</v>
      </c>
      <c r="Y33" s="132">
        <f t="shared" si="10"/>
        <v>1095</v>
      </c>
      <c r="Z33" s="132">
        <f t="shared" si="10"/>
        <v>7123</v>
      </c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</row>
    <row r="34" spans="1:26" ht="15.75" customHeight="1">
      <c r="A34" s="12"/>
      <c r="B34" s="13" t="s">
        <v>104</v>
      </c>
      <c r="C34" s="121">
        <f t="shared" si="3"/>
        <v>731</v>
      </c>
      <c r="D34" s="68">
        <v>4413</v>
      </c>
      <c r="E34" s="71">
        <v>1</v>
      </c>
      <c r="F34" s="71">
        <v>1</v>
      </c>
      <c r="G34" s="68">
        <f t="shared" si="4"/>
        <v>730</v>
      </c>
      <c r="H34" s="68">
        <f t="shared" si="5"/>
        <v>4412</v>
      </c>
      <c r="I34" s="71">
        <v>2</v>
      </c>
      <c r="J34" s="71">
        <v>12</v>
      </c>
      <c r="K34" s="71">
        <v>111</v>
      </c>
      <c r="L34" s="71">
        <v>487</v>
      </c>
      <c r="M34" s="71">
        <v>168</v>
      </c>
      <c r="N34" s="71">
        <v>2023</v>
      </c>
      <c r="O34" s="71" t="s">
        <v>94</v>
      </c>
      <c r="P34" s="71" t="s">
        <v>94</v>
      </c>
      <c r="Q34" s="71">
        <v>18</v>
      </c>
      <c r="R34" s="71">
        <v>262</v>
      </c>
      <c r="S34" s="71">
        <v>274</v>
      </c>
      <c r="T34" s="71">
        <v>1006</v>
      </c>
      <c r="U34" s="71">
        <v>8</v>
      </c>
      <c r="V34" s="71">
        <v>63</v>
      </c>
      <c r="W34" s="71">
        <v>4</v>
      </c>
      <c r="X34" s="71">
        <v>6</v>
      </c>
      <c r="Y34" s="71">
        <v>145</v>
      </c>
      <c r="Z34" s="71">
        <v>553</v>
      </c>
    </row>
    <row r="35" spans="1:26" ht="15.75" customHeight="1">
      <c r="A35" s="12"/>
      <c r="B35" s="13" t="s">
        <v>105</v>
      </c>
      <c r="C35" s="121">
        <f t="shared" si="3"/>
        <v>1038</v>
      </c>
      <c r="D35" s="68">
        <v>8845</v>
      </c>
      <c r="E35" s="71">
        <v>8</v>
      </c>
      <c r="F35" s="71">
        <v>41</v>
      </c>
      <c r="G35" s="68">
        <f t="shared" si="4"/>
        <v>1030</v>
      </c>
      <c r="H35" s="68">
        <f t="shared" si="5"/>
        <v>8804</v>
      </c>
      <c r="I35" s="71">
        <v>5</v>
      </c>
      <c r="J35" s="71">
        <v>65</v>
      </c>
      <c r="K35" s="71">
        <v>204</v>
      </c>
      <c r="L35" s="71">
        <v>1027</v>
      </c>
      <c r="M35" s="71">
        <v>116</v>
      </c>
      <c r="N35" s="71">
        <v>2826</v>
      </c>
      <c r="O35" s="71" t="s">
        <v>94</v>
      </c>
      <c r="P35" s="71" t="s">
        <v>94</v>
      </c>
      <c r="Q35" s="71">
        <v>33</v>
      </c>
      <c r="R35" s="71">
        <v>494</v>
      </c>
      <c r="S35" s="71">
        <v>387</v>
      </c>
      <c r="T35" s="71">
        <v>2705</v>
      </c>
      <c r="U35" s="71">
        <v>14</v>
      </c>
      <c r="V35" s="71">
        <v>100</v>
      </c>
      <c r="W35" s="71">
        <v>12</v>
      </c>
      <c r="X35" s="71">
        <v>18</v>
      </c>
      <c r="Y35" s="71">
        <v>259</v>
      </c>
      <c r="Z35" s="71">
        <v>1569</v>
      </c>
    </row>
    <row r="36" spans="1:26" ht="15.75" customHeight="1">
      <c r="A36" s="12"/>
      <c r="B36" s="13" t="s">
        <v>106</v>
      </c>
      <c r="C36" s="121">
        <f t="shared" si="3"/>
        <v>2132</v>
      </c>
      <c r="D36" s="68">
        <v>20055</v>
      </c>
      <c r="E36" s="71">
        <v>2</v>
      </c>
      <c r="F36" s="71">
        <v>32</v>
      </c>
      <c r="G36" s="68">
        <f t="shared" si="4"/>
        <v>2130</v>
      </c>
      <c r="H36" s="68">
        <f t="shared" si="5"/>
        <v>20023</v>
      </c>
      <c r="I36" s="71" t="s">
        <v>94</v>
      </c>
      <c r="J36" s="71" t="s">
        <v>94</v>
      </c>
      <c r="K36" s="71">
        <v>278</v>
      </c>
      <c r="L36" s="71">
        <v>2155</v>
      </c>
      <c r="M36" s="71">
        <v>176</v>
      </c>
      <c r="N36" s="71">
        <v>2969</v>
      </c>
      <c r="O36" s="71">
        <v>1</v>
      </c>
      <c r="P36" s="71">
        <v>2</v>
      </c>
      <c r="Q36" s="71">
        <v>64</v>
      </c>
      <c r="R36" s="71">
        <v>1437</v>
      </c>
      <c r="S36" s="71">
        <v>868</v>
      </c>
      <c r="T36" s="71">
        <v>8462</v>
      </c>
      <c r="U36" s="71">
        <v>44</v>
      </c>
      <c r="V36" s="71">
        <v>442</v>
      </c>
      <c r="W36" s="71">
        <v>151</v>
      </c>
      <c r="X36" s="71">
        <v>352</v>
      </c>
      <c r="Y36" s="71">
        <v>548</v>
      </c>
      <c r="Z36" s="71">
        <v>4204</v>
      </c>
    </row>
    <row r="37" spans="1:26" ht="15.75" customHeight="1">
      <c r="A37" s="12"/>
      <c r="B37" s="13" t="s">
        <v>107</v>
      </c>
      <c r="C37" s="121">
        <f t="shared" si="3"/>
        <v>73</v>
      </c>
      <c r="D37" s="68">
        <v>391</v>
      </c>
      <c r="E37" s="71">
        <v>2</v>
      </c>
      <c r="F37" s="71">
        <v>10</v>
      </c>
      <c r="G37" s="68">
        <f t="shared" si="4"/>
        <v>71</v>
      </c>
      <c r="H37" s="68">
        <f t="shared" si="5"/>
        <v>381</v>
      </c>
      <c r="I37" s="71" t="s">
        <v>94</v>
      </c>
      <c r="J37" s="71" t="s">
        <v>94</v>
      </c>
      <c r="K37" s="71">
        <v>10</v>
      </c>
      <c r="L37" s="71">
        <v>85</v>
      </c>
      <c r="M37" s="71">
        <v>15</v>
      </c>
      <c r="N37" s="71">
        <v>120</v>
      </c>
      <c r="O37" s="71" t="s">
        <v>94</v>
      </c>
      <c r="P37" s="71" t="s">
        <v>94</v>
      </c>
      <c r="Q37" s="71">
        <v>3</v>
      </c>
      <c r="R37" s="71">
        <v>31</v>
      </c>
      <c r="S37" s="71">
        <v>21</v>
      </c>
      <c r="T37" s="71">
        <v>58</v>
      </c>
      <c r="U37" s="71">
        <v>1</v>
      </c>
      <c r="V37" s="71">
        <v>2</v>
      </c>
      <c r="W37" s="71">
        <v>1</v>
      </c>
      <c r="X37" s="71">
        <v>2</v>
      </c>
      <c r="Y37" s="71">
        <v>20</v>
      </c>
      <c r="Z37" s="71">
        <v>83</v>
      </c>
    </row>
    <row r="38" spans="1:26" ht="15.75" customHeight="1">
      <c r="A38" s="12"/>
      <c r="B38" s="13" t="s">
        <v>108</v>
      </c>
      <c r="C38" s="121">
        <f t="shared" si="3"/>
        <v>81</v>
      </c>
      <c r="D38" s="68">
        <v>604</v>
      </c>
      <c r="E38" s="71">
        <v>1</v>
      </c>
      <c r="F38" s="71">
        <v>3</v>
      </c>
      <c r="G38" s="68">
        <f t="shared" si="4"/>
        <v>80</v>
      </c>
      <c r="H38" s="68">
        <f t="shared" si="5"/>
        <v>601</v>
      </c>
      <c r="I38" s="71">
        <v>1</v>
      </c>
      <c r="J38" s="71">
        <v>18</v>
      </c>
      <c r="K38" s="71">
        <v>14</v>
      </c>
      <c r="L38" s="71">
        <v>166</v>
      </c>
      <c r="M38" s="71">
        <v>7</v>
      </c>
      <c r="N38" s="71">
        <v>98</v>
      </c>
      <c r="O38" s="71">
        <v>1</v>
      </c>
      <c r="P38" s="71">
        <v>110</v>
      </c>
      <c r="Q38" s="71">
        <v>2</v>
      </c>
      <c r="R38" s="71">
        <v>16</v>
      </c>
      <c r="S38" s="71">
        <v>35</v>
      </c>
      <c r="T38" s="71">
        <v>108</v>
      </c>
      <c r="U38" s="71" t="s">
        <v>94</v>
      </c>
      <c r="V38" s="71" t="s">
        <v>94</v>
      </c>
      <c r="W38" s="71" t="s">
        <v>94</v>
      </c>
      <c r="X38" s="71" t="s">
        <v>94</v>
      </c>
      <c r="Y38" s="71">
        <v>20</v>
      </c>
      <c r="Z38" s="71">
        <v>85</v>
      </c>
    </row>
    <row r="39" spans="1:26" ht="15.75" customHeight="1">
      <c r="A39" s="12"/>
      <c r="B39" s="13" t="s">
        <v>109</v>
      </c>
      <c r="C39" s="121">
        <f t="shared" si="3"/>
        <v>123</v>
      </c>
      <c r="D39" s="68">
        <v>670</v>
      </c>
      <c r="E39" s="71" t="s">
        <v>94</v>
      </c>
      <c r="F39" s="71" t="s">
        <v>94</v>
      </c>
      <c r="G39" s="68">
        <f t="shared" si="4"/>
        <v>123</v>
      </c>
      <c r="H39" s="68">
        <f t="shared" si="5"/>
        <v>670</v>
      </c>
      <c r="I39" s="71">
        <v>1</v>
      </c>
      <c r="J39" s="71">
        <v>17</v>
      </c>
      <c r="K39" s="71">
        <v>38</v>
      </c>
      <c r="L39" s="71">
        <v>234</v>
      </c>
      <c r="M39" s="71">
        <v>20</v>
      </c>
      <c r="N39" s="71">
        <v>99</v>
      </c>
      <c r="O39" s="71" t="s">
        <v>94</v>
      </c>
      <c r="P39" s="71" t="s">
        <v>94</v>
      </c>
      <c r="Q39" s="71">
        <v>4</v>
      </c>
      <c r="R39" s="71">
        <v>6</v>
      </c>
      <c r="S39" s="71">
        <v>33</v>
      </c>
      <c r="T39" s="71">
        <v>90</v>
      </c>
      <c r="U39" s="71">
        <v>1</v>
      </c>
      <c r="V39" s="71">
        <v>7</v>
      </c>
      <c r="W39" s="71" t="s">
        <v>94</v>
      </c>
      <c r="X39" s="71" t="s">
        <v>94</v>
      </c>
      <c r="Y39" s="71">
        <v>26</v>
      </c>
      <c r="Z39" s="71">
        <v>217</v>
      </c>
    </row>
    <row r="40" spans="1:26" ht="15.75" customHeight="1">
      <c r="A40" s="12"/>
      <c r="B40" s="13" t="s">
        <v>110</v>
      </c>
      <c r="C40" s="121">
        <f t="shared" si="3"/>
        <v>71</v>
      </c>
      <c r="D40" s="68">
        <v>506</v>
      </c>
      <c r="E40" s="71" t="s">
        <v>94</v>
      </c>
      <c r="F40" s="71" t="s">
        <v>94</v>
      </c>
      <c r="G40" s="68">
        <f t="shared" si="4"/>
        <v>71</v>
      </c>
      <c r="H40" s="68">
        <f t="shared" si="5"/>
        <v>506</v>
      </c>
      <c r="I40" s="71" t="s">
        <v>94</v>
      </c>
      <c r="J40" s="71" t="s">
        <v>94</v>
      </c>
      <c r="K40" s="71">
        <v>7</v>
      </c>
      <c r="L40" s="71">
        <v>96</v>
      </c>
      <c r="M40" s="71">
        <v>4</v>
      </c>
      <c r="N40" s="71">
        <v>91</v>
      </c>
      <c r="O40" s="71">
        <v>2</v>
      </c>
      <c r="P40" s="71">
        <v>5</v>
      </c>
      <c r="Q40" s="71">
        <v>3</v>
      </c>
      <c r="R40" s="71">
        <v>15</v>
      </c>
      <c r="S40" s="71">
        <v>17</v>
      </c>
      <c r="T40" s="71">
        <v>49</v>
      </c>
      <c r="U40" s="71" t="s">
        <v>94</v>
      </c>
      <c r="V40" s="71" t="s">
        <v>94</v>
      </c>
      <c r="W40" s="71" t="s">
        <v>94</v>
      </c>
      <c r="X40" s="71" t="s">
        <v>94</v>
      </c>
      <c r="Y40" s="71">
        <v>38</v>
      </c>
      <c r="Z40" s="71">
        <v>250</v>
      </c>
    </row>
    <row r="41" spans="1:26" ht="15.75" customHeight="1">
      <c r="A41" s="12"/>
      <c r="B41" s="13" t="s">
        <v>111</v>
      </c>
      <c r="C41" s="121">
        <f t="shared" si="3"/>
        <v>119</v>
      </c>
      <c r="D41" s="68">
        <v>714</v>
      </c>
      <c r="E41" s="71">
        <v>1</v>
      </c>
      <c r="F41" s="71">
        <v>20</v>
      </c>
      <c r="G41" s="68">
        <f t="shared" si="4"/>
        <v>118</v>
      </c>
      <c r="H41" s="68">
        <f t="shared" si="5"/>
        <v>694</v>
      </c>
      <c r="I41" s="71">
        <v>1</v>
      </c>
      <c r="J41" s="71">
        <v>7</v>
      </c>
      <c r="K41" s="71">
        <v>19</v>
      </c>
      <c r="L41" s="71">
        <v>226</v>
      </c>
      <c r="M41" s="71">
        <v>14</v>
      </c>
      <c r="N41" s="71">
        <v>150</v>
      </c>
      <c r="O41" s="71" t="s">
        <v>94</v>
      </c>
      <c r="P41" s="71" t="s">
        <v>94</v>
      </c>
      <c r="Q41" s="71">
        <v>3</v>
      </c>
      <c r="R41" s="71">
        <v>14</v>
      </c>
      <c r="S41" s="71">
        <v>41</v>
      </c>
      <c r="T41" s="71">
        <v>129</v>
      </c>
      <c r="U41" s="71">
        <v>1</v>
      </c>
      <c r="V41" s="71">
        <v>6</v>
      </c>
      <c r="W41" s="71" t="s">
        <v>94</v>
      </c>
      <c r="X41" s="71" t="s">
        <v>94</v>
      </c>
      <c r="Y41" s="71">
        <v>39</v>
      </c>
      <c r="Z41" s="71">
        <v>162</v>
      </c>
    </row>
    <row r="42" spans="1:26" ht="15" customHeight="1">
      <c r="A42" s="12"/>
      <c r="B42" s="1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30" s="18" customFormat="1" ht="15.75" customHeight="1">
      <c r="A43" s="213" t="s">
        <v>112</v>
      </c>
      <c r="B43" s="262"/>
      <c r="C43" s="132">
        <f>SUM(C44:C48)</f>
        <v>4784</v>
      </c>
      <c r="D43" s="132">
        <f aca="true" t="shared" si="11" ref="D43:Z43">SUM(D44:D48)</f>
        <v>32362</v>
      </c>
      <c r="E43" s="132">
        <f t="shared" si="11"/>
        <v>17</v>
      </c>
      <c r="F43" s="132">
        <f t="shared" si="11"/>
        <v>146</v>
      </c>
      <c r="G43" s="132">
        <f t="shared" si="11"/>
        <v>4767</v>
      </c>
      <c r="H43" s="132">
        <f t="shared" si="11"/>
        <v>32216</v>
      </c>
      <c r="I43" s="132">
        <f t="shared" si="11"/>
        <v>3</v>
      </c>
      <c r="J43" s="132">
        <f t="shared" si="11"/>
        <v>15</v>
      </c>
      <c r="K43" s="132">
        <f t="shared" si="11"/>
        <v>707</v>
      </c>
      <c r="L43" s="132">
        <f t="shared" si="11"/>
        <v>3487</v>
      </c>
      <c r="M43" s="132">
        <f t="shared" si="11"/>
        <v>1557</v>
      </c>
      <c r="N43" s="132">
        <f t="shared" si="11"/>
        <v>14640</v>
      </c>
      <c r="O43" s="132">
        <f t="shared" si="11"/>
        <v>3</v>
      </c>
      <c r="P43" s="132">
        <f t="shared" si="11"/>
        <v>43</v>
      </c>
      <c r="Q43" s="132">
        <f t="shared" si="11"/>
        <v>73</v>
      </c>
      <c r="R43" s="132">
        <f t="shared" si="11"/>
        <v>821</v>
      </c>
      <c r="S43" s="132">
        <f t="shared" si="11"/>
        <v>1325</v>
      </c>
      <c r="T43" s="132">
        <f t="shared" si="11"/>
        <v>6222</v>
      </c>
      <c r="U43" s="132">
        <f t="shared" si="11"/>
        <v>52</v>
      </c>
      <c r="V43" s="132">
        <f t="shared" si="11"/>
        <v>579</v>
      </c>
      <c r="W43" s="132">
        <f t="shared" si="11"/>
        <v>71</v>
      </c>
      <c r="X43" s="132">
        <f t="shared" si="11"/>
        <v>145</v>
      </c>
      <c r="Y43" s="132">
        <f t="shared" si="11"/>
        <v>976</v>
      </c>
      <c r="Z43" s="132">
        <f t="shared" si="11"/>
        <v>6264</v>
      </c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</row>
    <row r="44" spans="1:26" ht="15.75" customHeight="1">
      <c r="A44" s="12"/>
      <c r="B44" s="13" t="s">
        <v>113</v>
      </c>
      <c r="C44" s="121">
        <f t="shared" si="3"/>
        <v>1252</v>
      </c>
      <c r="D44" s="68">
        <v>8242</v>
      </c>
      <c r="E44" s="71">
        <v>5</v>
      </c>
      <c r="F44" s="71">
        <v>27</v>
      </c>
      <c r="G44" s="68">
        <f t="shared" si="4"/>
        <v>1247</v>
      </c>
      <c r="H44" s="68">
        <f t="shared" si="5"/>
        <v>8215</v>
      </c>
      <c r="I44" s="71" t="s">
        <v>94</v>
      </c>
      <c r="J44" s="71" t="s">
        <v>94</v>
      </c>
      <c r="K44" s="71">
        <v>240</v>
      </c>
      <c r="L44" s="71">
        <v>1381</v>
      </c>
      <c r="M44" s="71">
        <v>230</v>
      </c>
      <c r="N44" s="71">
        <v>2847</v>
      </c>
      <c r="O44" s="71">
        <v>1</v>
      </c>
      <c r="P44" s="71">
        <v>29</v>
      </c>
      <c r="Q44" s="71">
        <v>17</v>
      </c>
      <c r="R44" s="71">
        <v>205</v>
      </c>
      <c r="S44" s="71">
        <v>405</v>
      </c>
      <c r="T44" s="71">
        <v>2109</v>
      </c>
      <c r="U44" s="71">
        <v>12</v>
      </c>
      <c r="V44" s="71">
        <v>160</v>
      </c>
      <c r="W44" s="71">
        <v>31</v>
      </c>
      <c r="X44" s="71">
        <v>62</v>
      </c>
      <c r="Y44" s="71">
        <v>311</v>
      </c>
      <c r="Z44" s="71">
        <v>1422</v>
      </c>
    </row>
    <row r="45" spans="1:26" ht="15.75" customHeight="1">
      <c r="A45" s="12"/>
      <c r="B45" s="13" t="s">
        <v>114</v>
      </c>
      <c r="C45" s="121">
        <f t="shared" si="3"/>
        <v>1013</v>
      </c>
      <c r="D45" s="68">
        <v>4743</v>
      </c>
      <c r="E45" s="71">
        <v>4</v>
      </c>
      <c r="F45" s="71">
        <v>28</v>
      </c>
      <c r="G45" s="68">
        <f t="shared" si="4"/>
        <v>1009</v>
      </c>
      <c r="H45" s="68">
        <f t="shared" si="5"/>
        <v>4715</v>
      </c>
      <c r="I45" s="71">
        <v>1</v>
      </c>
      <c r="J45" s="71">
        <v>7</v>
      </c>
      <c r="K45" s="71">
        <v>118</v>
      </c>
      <c r="L45" s="71">
        <v>385</v>
      </c>
      <c r="M45" s="71">
        <v>459</v>
      </c>
      <c r="N45" s="71">
        <v>2465</v>
      </c>
      <c r="O45" s="71" t="s">
        <v>94</v>
      </c>
      <c r="P45" s="71" t="s">
        <v>94</v>
      </c>
      <c r="Q45" s="71">
        <v>18</v>
      </c>
      <c r="R45" s="71">
        <v>145</v>
      </c>
      <c r="S45" s="71">
        <v>213</v>
      </c>
      <c r="T45" s="71">
        <v>826</v>
      </c>
      <c r="U45" s="71">
        <v>9</v>
      </c>
      <c r="V45" s="71">
        <v>81</v>
      </c>
      <c r="W45" s="71">
        <v>12</v>
      </c>
      <c r="X45" s="71">
        <v>21</v>
      </c>
      <c r="Y45" s="71">
        <v>179</v>
      </c>
      <c r="Z45" s="71">
        <v>785</v>
      </c>
    </row>
    <row r="46" spans="1:26" ht="15.75" customHeight="1">
      <c r="A46" s="12"/>
      <c r="B46" s="13" t="s">
        <v>115</v>
      </c>
      <c r="C46" s="121">
        <f t="shared" si="3"/>
        <v>860</v>
      </c>
      <c r="D46" s="68">
        <v>4529</v>
      </c>
      <c r="E46" s="71">
        <v>3</v>
      </c>
      <c r="F46" s="71">
        <v>38</v>
      </c>
      <c r="G46" s="68">
        <f t="shared" si="4"/>
        <v>857</v>
      </c>
      <c r="H46" s="68">
        <f t="shared" si="5"/>
        <v>4491</v>
      </c>
      <c r="I46" s="71" t="s">
        <v>94</v>
      </c>
      <c r="J46" s="71" t="s">
        <v>94</v>
      </c>
      <c r="K46" s="71">
        <v>73</v>
      </c>
      <c r="L46" s="71">
        <v>443</v>
      </c>
      <c r="M46" s="71">
        <v>412</v>
      </c>
      <c r="N46" s="71">
        <v>2325</v>
      </c>
      <c r="O46" s="71">
        <v>1</v>
      </c>
      <c r="P46" s="71">
        <v>13</v>
      </c>
      <c r="Q46" s="71">
        <v>9</v>
      </c>
      <c r="R46" s="71">
        <v>143</v>
      </c>
      <c r="S46" s="71">
        <v>228</v>
      </c>
      <c r="T46" s="71">
        <v>953</v>
      </c>
      <c r="U46" s="71">
        <v>5</v>
      </c>
      <c r="V46" s="71">
        <v>42</v>
      </c>
      <c r="W46" s="71">
        <v>8</v>
      </c>
      <c r="X46" s="71">
        <v>14</v>
      </c>
      <c r="Y46" s="71">
        <v>121</v>
      </c>
      <c r="Z46" s="71">
        <v>558</v>
      </c>
    </row>
    <row r="47" spans="1:26" ht="15.75" customHeight="1">
      <c r="A47" s="12"/>
      <c r="B47" s="13" t="s">
        <v>116</v>
      </c>
      <c r="C47" s="121">
        <f t="shared" si="3"/>
        <v>684</v>
      </c>
      <c r="D47" s="68">
        <v>8298</v>
      </c>
      <c r="E47" s="71">
        <v>2</v>
      </c>
      <c r="F47" s="71">
        <v>29</v>
      </c>
      <c r="G47" s="68">
        <f t="shared" si="4"/>
        <v>682</v>
      </c>
      <c r="H47" s="68">
        <f t="shared" si="5"/>
        <v>8269</v>
      </c>
      <c r="I47" s="71">
        <v>1</v>
      </c>
      <c r="J47" s="71">
        <v>5</v>
      </c>
      <c r="K47" s="71">
        <v>85</v>
      </c>
      <c r="L47" s="71">
        <v>394</v>
      </c>
      <c r="M47" s="71">
        <v>256</v>
      </c>
      <c r="N47" s="71">
        <v>5810</v>
      </c>
      <c r="O47" s="71">
        <v>1</v>
      </c>
      <c r="P47" s="71">
        <v>1</v>
      </c>
      <c r="Q47" s="71">
        <v>17</v>
      </c>
      <c r="R47" s="71">
        <v>207</v>
      </c>
      <c r="S47" s="71">
        <v>171</v>
      </c>
      <c r="T47" s="71">
        <v>794</v>
      </c>
      <c r="U47" s="71">
        <v>9</v>
      </c>
      <c r="V47" s="71">
        <v>137</v>
      </c>
      <c r="W47" s="71">
        <v>8</v>
      </c>
      <c r="X47" s="71">
        <v>19</v>
      </c>
      <c r="Y47" s="71">
        <v>134</v>
      </c>
      <c r="Z47" s="71">
        <v>902</v>
      </c>
    </row>
    <row r="48" spans="1:26" ht="15.75" customHeight="1">
      <c r="A48" s="12"/>
      <c r="B48" s="13" t="s">
        <v>117</v>
      </c>
      <c r="C48" s="121">
        <f t="shared" si="3"/>
        <v>975</v>
      </c>
      <c r="D48" s="68">
        <v>6550</v>
      </c>
      <c r="E48" s="71">
        <v>3</v>
      </c>
      <c r="F48" s="71">
        <v>24</v>
      </c>
      <c r="G48" s="68">
        <f t="shared" si="4"/>
        <v>972</v>
      </c>
      <c r="H48" s="68">
        <f t="shared" si="5"/>
        <v>6526</v>
      </c>
      <c r="I48" s="71">
        <v>1</v>
      </c>
      <c r="J48" s="71">
        <v>3</v>
      </c>
      <c r="K48" s="71">
        <v>191</v>
      </c>
      <c r="L48" s="71">
        <v>884</v>
      </c>
      <c r="M48" s="71">
        <v>200</v>
      </c>
      <c r="N48" s="71">
        <v>1193</v>
      </c>
      <c r="O48" s="71" t="s">
        <v>94</v>
      </c>
      <c r="P48" s="71" t="s">
        <v>94</v>
      </c>
      <c r="Q48" s="71">
        <v>12</v>
      </c>
      <c r="R48" s="71">
        <v>121</v>
      </c>
      <c r="S48" s="71">
        <v>308</v>
      </c>
      <c r="T48" s="71">
        <v>1540</v>
      </c>
      <c r="U48" s="71">
        <v>17</v>
      </c>
      <c r="V48" s="71">
        <v>159</v>
      </c>
      <c r="W48" s="71">
        <v>12</v>
      </c>
      <c r="X48" s="71">
        <v>29</v>
      </c>
      <c r="Y48" s="71">
        <v>231</v>
      </c>
      <c r="Z48" s="71">
        <v>2597</v>
      </c>
    </row>
    <row r="49" spans="1:26" ht="15" customHeight="1">
      <c r="A49" s="12"/>
      <c r="B49" s="1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30" s="18" customFormat="1" ht="15.75" customHeight="1">
      <c r="A50" s="213" t="s">
        <v>118</v>
      </c>
      <c r="B50" s="262"/>
      <c r="C50" s="132">
        <f>SUM(C51:C54)</f>
        <v>2355</v>
      </c>
      <c r="D50" s="132">
        <f aca="true" t="shared" si="12" ref="D50:Z50">SUM(D51:D54)</f>
        <v>16021</v>
      </c>
      <c r="E50" s="132">
        <f t="shared" si="12"/>
        <v>22</v>
      </c>
      <c r="F50" s="132">
        <f t="shared" si="12"/>
        <v>230</v>
      </c>
      <c r="G50" s="132">
        <f t="shared" si="12"/>
        <v>2333</v>
      </c>
      <c r="H50" s="132">
        <f t="shared" si="12"/>
        <v>15791</v>
      </c>
      <c r="I50" s="132">
        <f t="shared" si="12"/>
        <v>2</v>
      </c>
      <c r="J50" s="132">
        <f t="shared" si="12"/>
        <v>34</v>
      </c>
      <c r="K50" s="132">
        <f t="shared" si="12"/>
        <v>376</v>
      </c>
      <c r="L50" s="132">
        <f t="shared" si="12"/>
        <v>2174</v>
      </c>
      <c r="M50" s="132">
        <f t="shared" si="12"/>
        <v>454</v>
      </c>
      <c r="N50" s="132">
        <f t="shared" si="12"/>
        <v>6303</v>
      </c>
      <c r="O50" s="132">
        <f t="shared" si="12"/>
        <v>3</v>
      </c>
      <c r="P50" s="132">
        <f t="shared" si="12"/>
        <v>265</v>
      </c>
      <c r="Q50" s="132">
        <f t="shared" si="12"/>
        <v>51</v>
      </c>
      <c r="R50" s="132">
        <f t="shared" si="12"/>
        <v>482</v>
      </c>
      <c r="S50" s="132">
        <f t="shared" si="12"/>
        <v>808</v>
      </c>
      <c r="T50" s="132">
        <f t="shared" si="12"/>
        <v>2997</v>
      </c>
      <c r="U50" s="132">
        <f t="shared" si="12"/>
        <v>18</v>
      </c>
      <c r="V50" s="132">
        <f t="shared" si="12"/>
        <v>199</v>
      </c>
      <c r="W50" s="132">
        <f t="shared" si="12"/>
        <v>13</v>
      </c>
      <c r="X50" s="132">
        <f t="shared" si="12"/>
        <v>27</v>
      </c>
      <c r="Y50" s="132">
        <f t="shared" si="12"/>
        <v>608</v>
      </c>
      <c r="Z50" s="132">
        <f t="shared" si="12"/>
        <v>3310</v>
      </c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</row>
    <row r="51" spans="1:26" ht="15.75" customHeight="1">
      <c r="A51" s="9"/>
      <c r="B51" s="13" t="s">
        <v>119</v>
      </c>
      <c r="C51" s="121">
        <f t="shared" si="3"/>
        <v>622</v>
      </c>
      <c r="D51" s="68">
        <v>3249</v>
      </c>
      <c r="E51" s="71">
        <v>6</v>
      </c>
      <c r="F51" s="71">
        <v>62</v>
      </c>
      <c r="G51" s="68">
        <f t="shared" si="4"/>
        <v>616</v>
      </c>
      <c r="H51" s="68">
        <f t="shared" si="5"/>
        <v>3187</v>
      </c>
      <c r="I51" s="71" t="s">
        <v>94</v>
      </c>
      <c r="J51" s="71" t="s">
        <v>94</v>
      </c>
      <c r="K51" s="71">
        <v>99</v>
      </c>
      <c r="L51" s="71">
        <v>402</v>
      </c>
      <c r="M51" s="71">
        <v>60</v>
      </c>
      <c r="N51" s="71">
        <v>978</v>
      </c>
      <c r="O51" s="71">
        <v>1</v>
      </c>
      <c r="P51" s="71">
        <v>2</v>
      </c>
      <c r="Q51" s="71">
        <v>16</v>
      </c>
      <c r="R51" s="71">
        <v>152</v>
      </c>
      <c r="S51" s="71">
        <v>260</v>
      </c>
      <c r="T51" s="71">
        <v>898</v>
      </c>
      <c r="U51" s="71">
        <v>5</v>
      </c>
      <c r="V51" s="71">
        <v>73</v>
      </c>
      <c r="W51" s="71" t="s">
        <v>94</v>
      </c>
      <c r="X51" s="71" t="s">
        <v>94</v>
      </c>
      <c r="Y51" s="71">
        <v>175</v>
      </c>
      <c r="Z51" s="71">
        <v>682</v>
      </c>
    </row>
    <row r="52" spans="1:26" ht="15.75" customHeight="1">
      <c r="A52" s="9"/>
      <c r="B52" s="13" t="s">
        <v>120</v>
      </c>
      <c r="C52" s="121">
        <f t="shared" si="3"/>
        <v>349</v>
      </c>
      <c r="D52" s="68">
        <v>2661</v>
      </c>
      <c r="E52" s="71">
        <v>4</v>
      </c>
      <c r="F52" s="71">
        <v>42</v>
      </c>
      <c r="G52" s="68">
        <f t="shared" si="4"/>
        <v>345</v>
      </c>
      <c r="H52" s="68">
        <f t="shared" si="5"/>
        <v>2619</v>
      </c>
      <c r="I52" s="71">
        <v>1</v>
      </c>
      <c r="J52" s="71">
        <v>20</v>
      </c>
      <c r="K52" s="71">
        <v>57</v>
      </c>
      <c r="L52" s="71">
        <v>340</v>
      </c>
      <c r="M52" s="71">
        <v>73</v>
      </c>
      <c r="N52" s="71">
        <v>1452</v>
      </c>
      <c r="O52" s="71" t="s">
        <v>94</v>
      </c>
      <c r="P52" s="71" t="s">
        <v>94</v>
      </c>
      <c r="Q52" s="71">
        <v>6</v>
      </c>
      <c r="R52" s="71">
        <v>54</v>
      </c>
      <c r="S52" s="71">
        <v>124</v>
      </c>
      <c r="T52" s="71">
        <v>424</v>
      </c>
      <c r="U52" s="71">
        <v>3</v>
      </c>
      <c r="V52" s="71">
        <v>24</v>
      </c>
      <c r="W52" s="71">
        <v>4</v>
      </c>
      <c r="X52" s="71">
        <v>8</v>
      </c>
      <c r="Y52" s="71">
        <v>77</v>
      </c>
      <c r="Z52" s="71">
        <v>297</v>
      </c>
    </row>
    <row r="53" spans="1:26" ht="15.75" customHeight="1">
      <c r="A53" s="9"/>
      <c r="B53" s="13" t="s">
        <v>121</v>
      </c>
      <c r="C53" s="121">
        <f t="shared" si="3"/>
        <v>949</v>
      </c>
      <c r="D53" s="68">
        <v>7276</v>
      </c>
      <c r="E53" s="71">
        <v>9</v>
      </c>
      <c r="F53" s="71">
        <v>106</v>
      </c>
      <c r="G53" s="68">
        <f t="shared" si="4"/>
        <v>940</v>
      </c>
      <c r="H53" s="68">
        <f t="shared" si="5"/>
        <v>7170</v>
      </c>
      <c r="I53" s="71">
        <v>1</v>
      </c>
      <c r="J53" s="71">
        <v>14</v>
      </c>
      <c r="K53" s="71">
        <v>159</v>
      </c>
      <c r="L53" s="71">
        <v>1033</v>
      </c>
      <c r="M53" s="71">
        <v>195</v>
      </c>
      <c r="N53" s="71">
        <v>2852</v>
      </c>
      <c r="O53" s="71">
        <v>2</v>
      </c>
      <c r="P53" s="71">
        <v>263</v>
      </c>
      <c r="Q53" s="71">
        <v>21</v>
      </c>
      <c r="R53" s="71">
        <v>203</v>
      </c>
      <c r="S53" s="71">
        <v>293</v>
      </c>
      <c r="T53" s="71">
        <v>1123</v>
      </c>
      <c r="U53" s="71">
        <v>7</v>
      </c>
      <c r="V53" s="71">
        <v>76</v>
      </c>
      <c r="W53" s="71">
        <v>7</v>
      </c>
      <c r="X53" s="71">
        <v>13</v>
      </c>
      <c r="Y53" s="71">
        <v>255</v>
      </c>
      <c r="Z53" s="71">
        <v>1593</v>
      </c>
    </row>
    <row r="54" spans="1:26" ht="15.75" customHeight="1">
      <c r="A54" s="9"/>
      <c r="B54" s="13" t="s">
        <v>122</v>
      </c>
      <c r="C54" s="121">
        <f t="shared" si="3"/>
        <v>435</v>
      </c>
      <c r="D54" s="68">
        <v>2835</v>
      </c>
      <c r="E54" s="71">
        <v>3</v>
      </c>
      <c r="F54" s="71">
        <v>20</v>
      </c>
      <c r="G54" s="68">
        <f t="shared" si="4"/>
        <v>432</v>
      </c>
      <c r="H54" s="68">
        <f t="shared" si="5"/>
        <v>2815</v>
      </c>
      <c r="I54" s="71" t="s">
        <v>94</v>
      </c>
      <c r="J54" s="71" t="s">
        <v>94</v>
      </c>
      <c r="K54" s="71">
        <v>61</v>
      </c>
      <c r="L54" s="71">
        <v>399</v>
      </c>
      <c r="M54" s="71">
        <v>126</v>
      </c>
      <c r="N54" s="71">
        <v>1021</v>
      </c>
      <c r="O54" s="71" t="s">
        <v>94</v>
      </c>
      <c r="P54" s="71" t="s">
        <v>94</v>
      </c>
      <c r="Q54" s="71">
        <v>8</v>
      </c>
      <c r="R54" s="71">
        <v>73</v>
      </c>
      <c r="S54" s="71">
        <v>131</v>
      </c>
      <c r="T54" s="71">
        <v>552</v>
      </c>
      <c r="U54" s="71">
        <v>3</v>
      </c>
      <c r="V54" s="71">
        <v>26</v>
      </c>
      <c r="W54" s="71">
        <v>2</v>
      </c>
      <c r="X54" s="71">
        <v>6</v>
      </c>
      <c r="Y54" s="71">
        <v>101</v>
      </c>
      <c r="Z54" s="71">
        <v>738</v>
      </c>
    </row>
    <row r="55" spans="1:26" ht="15" customHeight="1">
      <c r="A55" s="9"/>
      <c r="B55" s="1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30" s="18" customFormat="1" ht="15.75" customHeight="1">
      <c r="A56" s="213" t="s">
        <v>123</v>
      </c>
      <c r="B56" s="262"/>
      <c r="C56" s="132">
        <f>SUM(C57:C62)</f>
        <v>2392</v>
      </c>
      <c r="D56" s="132">
        <f aca="true" t="shared" si="13" ref="D56:Z56">SUM(D57:D62)</f>
        <v>12648</v>
      </c>
      <c r="E56" s="132">
        <f t="shared" si="13"/>
        <v>17</v>
      </c>
      <c r="F56" s="132">
        <f t="shared" si="13"/>
        <v>97</v>
      </c>
      <c r="G56" s="132">
        <f t="shared" si="13"/>
        <v>2375</v>
      </c>
      <c r="H56" s="132">
        <f t="shared" si="13"/>
        <v>12551</v>
      </c>
      <c r="I56" s="132">
        <f t="shared" si="13"/>
        <v>6</v>
      </c>
      <c r="J56" s="132">
        <f t="shared" si="13"/>
        <v>51</v>
      </c>
      <c r="K56" s="132">
        <f t="shared" si="13"/>
        <v>307</v>
      </c>
      <c r="L56" s="132">
        <f t="shared" si="13"/>
        <v>1352</v>
      </c>
      <c r="M56" s="132">
        <f t="shared" si="13"/>
        <v>762</v>
      </c>
      <c r="N56" s="132">
        <f t="shared" si="13"/>
        <v>5416</v>
      </c>
      <c r="O56" s="132">
        <f t="shared" si="13"/>
        <v>1</v>
      </c>
      <c r="P56" s="132">
        <f t="shared" si="13"/>
        <v>1</v>
      </c>
      <c r="Q56" s="132">
        <f t="shared" si="13"/>
        <v>48</v>
      </c>
      <c r="R56" s="132">
        <f t="shared" si="13"/>
        <v>669</v>
      </c>
      <c r="S56" s="132">
        <f t="shared" si="13"/>
        <v>716</v>
      </c>
      <c r="T56" s="132">
        <f t="shared" si="13"/>
        <v>2675</v>
      </c>
      <c r="U56" s="132">
        <f t="shared" si="13"/>
        <v>26</v>
      </c>
      <c r="V56" s="132">
        <f t="shared" si="13"/>
        <v>239</v>
      </c>
      <c r="W56" s="132">
        <f t="shared" si="13"/>
        <v>8</v>
      </c>
      <c r="X56" s="132">
        <f t="shared" si="13"/>
        <v>12</v>
      </c>
      <c r="Y56" s="132">
        <f t="shared" si="13"/>
        <v>501</v>
      </c>
      <c r="Z56" s="132">
        <f t="shared" si="13"/>
        <v>2136</v>
      </c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</row>
    <row r="57" spans="1:26" ht="15.75" customHeight="1">
      <c r="A57" s="12"/>
      <c r="B57" s="13" t="s">
        <v>124</v>
      </c>
      <c r="C57" s="121">
        <f t="shared" si="3"/>
        <v>361</v>
      </c>
      <c r="D57" s="68">
        <v>1999</v>
      </c>
      <c r="E57" s="71">
        <v>1</v>
      </c>
      <c r="F57" s="71">
        <v>2</v>
      </c>
      <c r="G57" s="68">
        <f t="shared" si="4"/>
        <v>360</v>
      </c>
      <c r="H57" s="68">
        <f t="shared" si="5"/>
        <v>1997</v>
      </c>
      <c r="I57" s="71">
        <v>3</v>
      </c>
      <c r="J57" s="71">
        <v>23</v>
      </c>
      <c r="K57" s="71">
        <v>44</v>
      </c>
      <c r="L57" s="71">
        <v>182</v>
      </c>
      <c r="M57" s="71">
        <v>117</v>
      </c>
      <c r="N57" s="71">
        <v>954</v>
      </c>
      <c r="O57" s="71" t="s">
        <v>94</v>
      </c>
      <c r="P57" s="71" t="s">
        <v>94</v>
      </c>
      <c r="Q57" s="71">
        <v>8</v>
      </c>
      <c r="R57" s="71">
        <v>67</v>
      </c>
      <c r="S57" s="71">
        <v>102</v>
      </c>
      <c r="T57" s="71">
        <v>394</v>
      </c>
      <c r="U57" s="71">
        <v>6</v>
      </c>
      <c r="V57" s="71">
        <v>28</v>
      </c>
      <c r="W57" s="71" t="s">
        <v>94</v>
      </c>
      <c r="X57" s="71" t="s">
        <v>94</v>
      </c>
      <c r="Y57" s="71">
        <v>80</v>
      </c>
      <c r="Z57" s="71">
        <v>349</v>
      </c>
    </row>
    <row r="58" spans="1:26" ht="15.75" customHeight="1">
      <c r="A58" s="12"/>
      <c r="B58" s="13" t="s">
        <v>125</v>
      </c>
      <c r="C58" s="121">
        <f t="shared" si="3"/>
        <v>413</v>
      </c>
      <c r="D58" s="68">
        <v>2037</v>
      </c>
      <c r="E58" s="71" t="s">
        <v>94</v>
      </c>
      <c r="F58" s="71" t="s">
        <v>94</v>
      </c>
      <c r="G58" s="68">
        <f t="shared" si="4"/>
        <v>413</v>
      </c>
      <c r="H58" s="68">
        <f t="shared" si="5"/>
        <v>2037</v>
      </c>
      <c r="I58" s="71">
        <v>2</v>
      </c>
      <c r="J58" s="71">
        <v>11</v>
      </c>
      <c r="K58" s="71">
        <v>39</v>
      </c>
      <c r="L58" s="71">
        <v>129</v>
      </c>
      <c r="M58" s="71">
        <v>160</v>
      </c>
      <c r="N58" s="71">
        <v>896</v>
      </c>
      <c r="O58" s="71" t="s">
        <v>94</v>
      </c>
      <c r="P58" s="71" t="s">
        <v>94</v>
      </c>
      <c r="Q58" s="71">
        <v>14</v>
      </c>
      <c r="R58" s="71">
        <v>270</v>
      </c>
      <c r="S58" s="71">
        <v>112</v>
      </c>
      <c r="T58" s="71">
        <v>383</v>
      </c>
      <c r="U58" s="71">
        <v>5</v>
      </c>
      <c r="V58" s="71">
        <v>35</v>
      </c>
      <c r="W58" s="71">
        <v>3</v>
      </c>
      <c r="X58" s="71">
        <v>5</v>
      </c>
      <c r="Y58" s="71">
        <v>78</v>
      </c>
      <c r="Z58" s="71">
        <v>308</v>
      </c>
    </row>
    <row r="59" spans="1:26" ht="15.75" customHeight="1">
      <c r="A59" s="12"/>
      <c r="B59" s="13" t="s">
        <v>126</v>
      </c>
      <c r="C59" s="121">
        <f t="shared" si="3"/>
        <v>416</v>
      </c>
      <c r="D59" s="68">
        <v>2285</v>
      </c>
      <c r="E59" s="71">
        <v>4</v>
      </c>
      <c r="F59" s="71">
        <v>60</v>
      </c>
      <c r="G59" s="68">
        <f t="shared" si="4"/>
        <v>412</v>
      </c>
      <c r="H59" s="68">
        <f t="shared" si="5"/>
        <v>2225</v>
      </c>
      <c r="I59" s="71" t="s">
        <v>94</v>
      </c>
      <c r="J59" s="71" t="s">
        <v>94</v>
      </c>
      <c r="K59" s="71">
        <v>81</v>
      </c>
      <c r="L59" s="71">
        <v>461</v>
      </c>
      <c r="M59" s="71">
        <v>49</v>
      </c>
      <c r="N59" s="71">
        <v>602</v>
      </c>
      <c r="O59" s="71">
        <v>1</v>
      </c>
      <c r="P59" s="71">
        <v>1</v>
      </c>
      <c r="Q59" s="71">
        <v>8</v>
      </c>
      <c r="R59" s="71">
        <v>163</v>
      </c>
      <c r="S59" s="71">
        <v>166</v>
      </c>
      <c r="T59" s="71">
        <v>560</v>
      </c>
      <c r="U59" s="71">
        <v>2</v>
      </c>
      <c r="V59" s="71">
        <v>21</v>
      </c>
      <c r="W59" s="71">
        <v>1</v>
      </c>
      <c r="X59" s="71">
        <v>1</v>
      </c>
      <c r="Y59" s="71">
        <v>104</v>
      </c>
      <c r="Z59" s="71">
        <v>416</v>
      </c>
    </row>
    <row r="60" spans="1:26" ht="15.75" customHeight="1">
      <c r="A60" s="12"/>
      <c r="B60" s="13" t="s">
        <v>127</v>
      </c>
      <c r="C60" s="121">
        <f t="shared" si="3"/>
        <v>585</v>
      </c>
      <c r="D60" s="68">
        <v>3511</v>
      </c>
      <c r="E60" s="71" t="s">
        <v>94</v>
      </c>
      <c r="F60" s="71" t="s">
        <v>94</v>
      </c>
      <c r="G60" s="68">
        <f t="shared" si="4"/>
        <v>585</v>
      </c>
      <c r="H60" s="68">
        <f t="shared" si="5"/>
        <v>3511</v>
      </c>
      <c r="I60" s="71">
        <v>1</v>
      </c>
      <c r="J60" s="71">
        <v>17</v>
      </c>
      <c r="K60" s="71">
        <v>47</v>
      </c>
      <c r="L60" s="71">
        <v>233</v>
      </c>
      <c r="M60" s="71">
        <v>272</v>
      </c>
      <c r="N60" s="71">
        <v>1971</v>
      </c>
      <c r="O60" s="71" t="s">
        <v>94</v>
      </c>
      <c r="P60" s="71" t="s">
        <v>94</v>
      </c>
      <c r="Q60" s="71">
        <v>8</v>
      </c>
      <c r="R60" s="71">
        <v>66</v>
      </c>
      <c r="S60" s="71">
        <v>165</v>
      </c>
      <c r="T60" s="71">
        <v>831</v>
      </c>
      <c r="U60" s="71">
        <v>5</v>
      </c>
      <c r="V60" s="71">
        <v>41</v>
      </c>
      <c r="W60" s="71">
        <v>2</v>
      </c>
      <c r="X60" s="71">
        <v>3</v>
      </c>
      <c r="Y60" s="71">
        <v>85</v>
      </c>
      <c r="Z60" s="71">
        <v>349</v>
      </c>
    </row>
    <row r="61" spans="1:26" ht="15.75" customHeight="1">
      <c r="A61" s="12"/>
      <c r="B61" s="13" t="s">
        <v>128</v>
      </c>
      <c r="C61" s="121">
        <f t="shared" si="3"/>
        <v>228</v>
      </c>
      <c r="D61" s="68">
        <v>1026</v>
      </c>
      <c r="E61" s="71">
        <v>11</v>
      </c>
      <c r="F61" s="71">
        <v>34</v>
      </c>
      <c r="G61" s="68">
        <f t="shared" si="4"/>
        <v>217</v>
      </c>
      <c r="H61" s="68">
        <f t="shared" si="5"/>
        <v>992</v>
      </c>
      <c r="I61" s="71" t="s">
        <v>94</v>
      </c>
      <c r="J61" s="71" t="s">
        <v>94</v>
      </c>
      <c r="K61" s="71">
        <v>49</v>
      </c>
      <c r="L61" s="71">
        <v>148</v>
      </c>
      <c r="M61" s="71">
        <v>19</v>
      </c>
      <c r="N61" s="71">
        <v>151</v>
      </c>
      <c r="O61" s="71" t="s">
        <v>94</v>
      </c>
      <c r="P61" s="71" t="s">
        <v>94</v>
      </c>
      <c r="Q61" s="71">
        <v>3</v>
      </c>
      <c r="R61" s="71">
        <v>50</v>
      </c>
      <c r="S61" s="71">
        <v>64</v>
      </c>
      <c r="T61" s="71">
        <v>159</v>
      </c>
      <c r="U61" s="71">
        <v>4</v>
      </c>
      <c r="V61" s="71">
        <v>12</v>
      </c>
      <c r="W61" s="71" t="s">
        <v>94</v>
      </c>
      <c r="X61" s="71" t="s">
        <v>94</v>
      </c>
      <c r="Y61" s="71">
        <v>78</v>
      </c>
      <c r="Z61" s="71">
        <v>472</v>
      </c>
    </row>
    <row r="62" spans="1:26" ht="15.75" customHeight="1">
      <c r="A62" s="12"/>
      <c r="B62" s="13" t="s">
        <v>129</v>
      </c>
      <c r="C62" s="121">
        <f t="shared" si="3"/>
        <v>389</v>
      </c>
      <c r="D62" s="68">
        <v>1790</v>
      </c>
      <c r="E62" s="71">
        <v>1</v>
      </c>
      <c r="F62" s="71">
        <v>1</v>
      </c>
      <c r="G62" s="68">
        <f t="shared" si="4"/>
        <v>388</v>
      </c>
      <c r="H62" s="68">
        <f t="shared" si="5"/>
        <v>1789</v>
      </c>
      <c r="I62" s="71" t="s">
        <v>94</v>
      </c>
      <c r="J62" s="71" t="s">
        <v>94</v>
      </c>
      <c r="K62" s="71">
        <v>47</v>
      </c>
      <c r="L62" s="71">
        <v>199</v>
      </c>
      <c r="M62" s="71">
        <v>145</v>
      </c>
      <c r="N62" s="71">
        <v>842</v>
      </c>
      <c r="O62" s="71" t="s">
        <v>94</v>
      </c>
      <c r="P62" s="71" t="s">
        <v>94</v>
      </c>
      <c r="Q62" s="71">
        <v>7</v>
      </c>
      <c r="R62" s="71">
        <v>53</v>
      </c>
      <c r="S62" s="71">
        <v>107</v>
      </c>
      <c r="T62" s="71">
        <v>348</v>
      </c>
      <c r="U62" s="71">
        <v>4</v>
      </c>
      <c r="V62" s="71">
        <v>102</v>
      </c>
      <c r="W62" s="71">
        <v>2</v>
      </c>
      <c r="X62" s="71">
        <v>3</v>
      </c>
      <c r="Y62" s="71">
        <v>76</v>
      </c>
      <c r="Z62" s="71">
        <v>242</v>
      </c>
    </row>
    <row r="63" spans="1:26" ht="15" customHeight="1">
      <c r="A63" s="12"/>
      <c r="B63" s="1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30" s="18" customFormat="1" ht="15.75" customHeight="1">
      <c r="A64" s="213" t="s">
        <v>130</v>
      </c>
      <c r="B64" s="262"/>
      <c r="C64" s="132">
        <f>SUM(C65:C68)</f>
        <v>2307</v>
      </c>
      <c r="D64" s="132">
        <f aca="true" t="shared" si="14" ref="D64:Z64">SUM(D65:D68)</f>
        <v>13440</v>
      </c>
      <c r="E64" s="132">
        <f t="shared" si="14"/>
        <v>26</v>
      </c>
      <c r="F64" s="132">
        <f t="shared" si="14"/>
        <v>370</v>
      </c>
      <c r="G64" s="132">
        <f t="shared" si="14"/>
        <v>2281</v>
      </c>
      <c r="H64" s="132">
        <f t="shared" si="14"/>
        <v>13070</v>
      </c>
      <c r="I64" s="132">
        <f t="shared" si="14"/>
        <v>10</v>
      </c>
      <c r="J64" s="132">
        <f t="shared" si="14"/>
        <v>114</v>
      </c>
      <c r="K64" s="132">
        <f t="shared" si="14"/>
        <v>298</v>
      </c>
      <c r="L64" s="132">
        <f t="shared" si="14"/>
        <v>2460</v>
      </c>
      <c r="M64" s="132">
        <f t="shared" si="14"/>
        <v>231</v>
      </c>
      <c r="N64" s="132">
        <f t="shared" si="14"/>
        <v>3489</v>
      </c>
      <c r="O64" s="132">
        <f t="shared" si="14"/>
        <v>2</v>
      </c>
      <c r="P64" s="132">
        <f t="shared" si="14"/>
        <v>11</v>
      </c>
      <c r="Q64" s="132">
        <f t="shared" si="14"/>
        <v>60</v>
      </c>
      <c r="R64" s="132">
        <f t="shared" si="14"/>
        <v>513</v>
      </c>
      <c r="S64" s="132">
        <f t="shared" si="14"/>
        <v>987</v>
      </c>
      <c r="T64" s="132">
        <f t="shared" si="14"/>
        <v>3222</v>
      </c>
      <c r="U64" s="132">
        <f t="shared" si="14"/>
        <v>31</v>
      </c>
      <c r="V64" s="132">
        <f t="shared" si="14"/>
        <v>312</v>
      </c>
      <c r="W64" s="132">
        <f t="shared" si="14"/>
        <v>5</v>
      </c>
      <c r="X64" s="132">
        <f t="shared" si="14"/>
        <v>17</v>
      </c>
      <c r="Y64" s="132">
        <f t="shared" si="14"/>
        <v>657</v>
      </c>
      <c r="Z64" s="132">
        <f t="shared" si="14"/>
        <v>2932</v>
      </c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</row>
    <row r="65" spans="1:26" ht="15.75" customHeight="1">
      <c r="A65" s="12"/>
      <c r="B65" s="13" t="s">
        <v>131</v>
      </c>
      <c r="C65" s="121">
        <f t="shared" si="3"/>
        <v>748</v>
      </c>
      <c r="D65" s="68">
        <v>4356</v>
      </c>
      <c r="E65" s="71">
        <v>6</v>
      </c>
      <c r="F65" s="71">
        <v>63</v>
      </c>
      <c r="G65" s="68">
        <f t="shared" si="4"/>
        <v>742</v>
      </c>
      <c r="H65" s="68">
        <f t="shared" si="5"/>
        <v>4293</v>
      </c>
      <c r="I65" s="71">
        <v>3</v>
      </c>
      <c r="J65" s="71">
        <v>26</v>
      </c>
      <c r="K65" s="71">
        <v>77</v>
      </c>
      <c r="L65" s="71">
        <v>751</v>
      </c>
      <c r="M65" s="71">
        <v>72</v>
      </c>
      <c r="N65" s="71">
        <v>973</v>
      </c>
      <c r="O65" s="71" t="s">
        <v>94</v>
      </c>
      <c r="P65" s="71" t="s">
        <v>94</v>
      </c>
      <c r="Q65" s="71">
        <v>29</v>
      </c>
      <c r="R65" s="71">
        <v>233</v>
      </c>
      <c r="S65" s="71">
        <v>331</v>
      </c>
      <c r="T65" s="71">
        <v>1232</v>
      </c>
      <c r="U65" s="71">
        <v>9</v>
      </c>
      <c r="V65" s="71">
        <v>61</v>
      </c>
      <c r="W65" s="71">
        <v>3</v>
      </c>
      <c r="X65" s="71">
        <v>15</v>
      </c>
      <c r="Y65" s="71">
        <v>218</v>
      </c>
      <c r="Z65" s="71">
        <v>1002</v>
      </c>
    </row>
    <row r="66" spans="1:26" ht="15.75" customHeight="1">
      <c r="A66" s="12"/>
      <c r="B66" s="13" t="s">
        <v>132</v>
      </c>
      <c r="C66" s="121">
        <f t="shared" si="3"/>
        <v>501</v>
      </c>
      <c r="D66" s="68">
        <v>2880</v>
      </c>
      <c r="E66" s="71">
        <v>7</v>
      </c>
      <c r="F66" s="71">
        <v>107</v>
      </c>
      <c r="G66" s="68">
        <f t="shared" si="4"/>
        <v>494</v>
      </c>
      <c r="H66" s="68">
        <f t="shared" si="5"/>
        <v>2773</v>
      </c>
      <c r="I66" s="71">
        <v>3</v>
      </c>
      <c r="J66" s="71">
        <v>34</v>
      </c>
      <c r="K66" s="71">
        <v>77</v>
      </c>
      <c r="L66" s="71">
        <v>584</v>
      </c>
      <c r="M66" s="71">
        <v>46</v>
      </c>
      <c r="N66" s="71">
        <v>966</v>
      </c>
      <c r="O66" s="71">
        <v>1</v>
      </c>
      <c r="P66" s="71">
        <v>1</v>
      </c>
      <c r="Q66" s="71">
        <v>8</v>
      </c>
      <c r="R66" s="71">
        <v>50</v>
      </c>
      <c r="S66" s="71">
        <v>194</v>
      </c>
      <c r="T66" s="71">
        <v>515</v>
      </c>
      <c r="U66" s="71">
        <v>5</v>
      </c>
      <c r="V66" s="71">
        <v>63</v>
      </c>
      <c r="W66" s="71" t="s">
        <v>94</v>
      </c>
      <c r="X66" s="71" t="s">
        <v>94</v>
      </c>
      <c r="Y66" s="71">
        <v>160</v>
      </c>
      <c r="Z66" s="71">
        <v>560</v>
      </c>
    </row>
    <row r="67" spans="1:26" ht="15.75" customHeight="1">
      <c r="A67" s="12"/>
      <c r="B67" s="13" t="s">
        <v>133</v>
      </c>
      <c r="C67" s="121">
        <f t="shared" si="3"/>
        <v>798</v>
      </c>
      <c r="D67" s="68">
        <v>4492</v>
      </c>
      <c r="E67" s="71">
        <v>9</v>
      </c>
      <c r="F67" s="71">
        <v>183</v>
      </c>
      <c r="G67" s="68">
        <f t="shared" si="4"/>
        <v>789</v>
      </c>
      <c r="H67" s="68">
        <f t="shared" si="5"/>
        <v>4309</v>
      </c>
      <c r="I67" s="71">
        <v>2</v>
      </c>
      <c r="J67" s="71">
        <v>37</v>
      </c>
      <c r="K67" s="71">
        <v>84</v>
      </c>
      <c r="L67" s="71">
        <v>637</v>
      </c>
      <c r="M67" s="71">
        <v>86</v>
      </c>
      <c r="N67" s="71">
        <v>1105</v>
      </c>
      <c r="O67" s="71">
        <v>1</v>
      </c>
      <c r="P67" s="71">
        <v>10</v>
      </c>
      <c r="Q67" s="71">
        <v>15</v>
      </c>
      <c r="R67" s="71">
        <v>179</v>
      </c>
      <c r="S67" s="71">
        <v>373</v>
      </c>
      <c r="T67" s="71">
        <v>1254</v>
      </c>
      <c r="U67" s="71">
        <v>14</v>
      </c>
      <c r="V67" s="71">
        <v>169</v>
      </c>
      <c r="W67" s="71">
        <v>2</v>
      </c>
      <c r="X67" s="71">
        <v>2</v>
      </c>
      <c r="Y67" s="71">
        <v>212</v>
      </c>
      <c r="Z67" s="71">
        <v>916</v>
      </c>
    </row>
    <row r="68" spans="1:26" ht="15.75" customHeight="1">
      <c r="A68" s="12"/>
      <c r="B68" s="13" t="s">
        <v>134</v>
      </c>
      <c r="C68" s="121">
        <f t="shared" si="3"/>
        <v>260</v>
      </c>
      <c r="D68" s="68">
        <v>1712</v>
      </c>
      <c r="E68" s="71">
        <v>4</v>
      </c>
      <c r="F68" s="71">
        <v>17</v>
      </c>
      <c r="G68" s="68">
        <f t="shared" si="4"/>
        <v>256</v>
      </c>
      <c r="H68" s="68">
        <f t="shared" si="5"/>
        <v>1695</v>
      </c>
      <c r="I68" s="71">
        <v>2</v>
      </c>
      <c r="J68" s="71">
        <v>17</v>
      </c>
      <c r="K68" s="71">
        <v>60</v>
      </c>
      <c r="L68" s="71">
        <v>488</v>
      </c>
      <c r="M68" s="71">
        <v>27</v>
      </c>
      <c r="N68" s="71">
        <v>445</v>
      </c>
      <c r="O68" s="71" t="s">
        <v>94</v>
      </c>
      <c r="P68" s="71" t="s">
        <v>94</v>
      </c>
      <c r="Q68" s="71">
        <v>8</v>
      </c>
      <c r="R68" s="71">
        <v>51</v>
      </c>
      <c r="S68" s="71">
        <v>89</v>
      </c>
      <c r="T68" s="71">
        <v>221</v>
      </c>
      <c r="U68" s="71">
        <v>3</v>
      </c>
      <c r="V68" s="71">
        <v>19</v>
      </c>
      <c r="W68" s="71" t="s">
        <v>94</v>
      </c>
      <c r="X68" s="71" t="s">
        <v>94</v>
      </c>
      <c r="Y68" s="71">
        <v>67</v>
      </c>
      <c r="Z68" s="71">
        <v>454</v>
      </c>
    </row>
    <row r="69" spans="1:26" ht="15" customHeight="1">
      <c r="A69" s="12"/>
      <c r="B69" s="1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30" s="74" customFormat="1" ht="15.75" customHeight="1">
      <c r="A70" s="213" t="s">
        <v>135</v>
      </c>
      <c r="B70" s="262"/>
      <c r="C70" s="132">
        <f aca="true" t="shared" si="15" ref="C70:H70">SUM(C71)</f>
        <v>477</v>
      </c>
      <c r="D70" s="132">
        <f t="shared" si="15"/>
        <v>3133</v>
      </c>
      <c r="E70" s="132">
        <f t="shared" si="15"/>
        <v>13</v>
      </c>
      <c r="F70" s="132">
        <f t="shared" si="15"/>
        <v>278</v>
      </c>
      <c r="G70" s="132">
        <f t="shared" si="15"/>
        <v>464</v>
      </c>
      <c r="H70" s="132">
        <f t="shared" si="15"/>
        <v>2855</v>
      </c>
      <c r="I70" s="20" t="s">
        <v>94</v>
      </c>
      <c r="J70" s="20" t="s">
        <v>94</v>
      </c>
      <c r="K70" s="132">
        <f>SUM(K71)</f>
        <v>68</v>
      </c>
      <c r="L70" s="132">
        <f>SUM(L71)</f>
        <v>435</v>
      </c>
      <c r="M70" s="132">
        <f>SUM(M71)</f>
        <v>30</v>
      </c>
      <c r="N70" s="132">
        <f>SUM(N71)</f>
        <v>676</v>
      </c>
      <c r="O70" s="20" t="s">
        <v>94</v>
      </c>
      <c r="P70" s="20" t="s">
        <v>94</v>
      </c>
      <c r="Q70" s="132">
        <f aca="true" t="shared" si="16" ref="Q70:Z70">SUM(Q71)</f>
        <v>13</v>
      </c>
      <c r="R70" s="132">
        <f t="shared" si="16"/>
        <v>117</v>
      </c>
      <c r="S70" s="132">
        <f t="shared" si="16"/>
        <v>205</v>
      </c>
      <c r="T70" s="132">
        <f t="shared" si="16"/>
        <v>702</v>
      </c>
      <c r="U70" s="132">
        <f t="shared" si="16"/>
        <v>5</v>
      </c>
      <c r="V70" s="132">
        <f t="shared" si="16"/>
        <v>47</v>
      </c>
      <c r="W70" s="132">
        <f t="shared" si="16"/>
        <v>1</v>
      </c>
      <c r="X70" s="132">
        <f t="shared" si="16"/>
        <v>1</v>
      </c>
      <c r="Y70" s="132">
        <f t="shared" si="16"/>
        <v>142</v>
      </c>
      <c r="Z70" s="132">
        <f t="shared" si="16"/>
        <v>877</v>
      </c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</row>
    <row r="71" spans="1:26" ht="15.75" customHeight="1" thickBot="1">
      <c r="A71" s="119"/>
      <c r="B71" s="120" t="s">
        <v>136</v>
      </c>
      <c r="C71" s="134">
        <f t="shared" si="3"/>
        <v>477</v>
      </c>
      <c r="D71" s="117">
        <v>3133</v>
      </c>
      <c r="E71" s="118">
        <v>13</v>
      </c>
      <c r="F71" s="118">
        <v>278</v>
      </c>
      <c r="G71" s="117">
        <f t="shared" si="4"/>
        <v>464</v>
      </c>
      <c r="H71" s="117">
        <f t="shared" si="5"/>
        <v>2855</v>
      </c>
      <c r="I71" s="118" t="s">
        <v>94</v>
      </c>
      <c r="J71" s="118" t="s">
        <v>94</v>
      </c>
      <c r="K71" s="118">
        <v>68</v>
      </c>
      <c r="L71" s="118">
        <v>435</v>
      </c>
      <c r="M71" s="118">
        <v>30</v>
      </c>
      <c r="N71" s="118">
        <v>676</v>
      </c>
      <c r="O71" s="118" t="s">
        <v>94</v>
      </c>
      <c r="P71" s="118" t="s">
        <v>94</v>
      </c>
      <c r="Q71" s="118">
        <v>13</v>
      </c>
      <c r="R71" s="118">
        <v>117</v>
      </c>
      <c r="S71" s="118">
        <v>205</v>
      </c>
      <c r="T71" s="118">
        <v>702</v>
      </c>
      <c r="U71" s="118">
        <v>5</v>
      </c>
      <c r="V71" s="118">
        <v>47</v>
      </c>
      <c r="W71" s="118">
        <v>1</v>
      </c>
      <c r="X71" s="118">
        <v>1</v>
      </c>
      <c r="Y71" s="118">
        <v>142</v>
      </c>
      <c r="Z71" s="118">
        <v>877</v>
      </c>
    </row>
    <row r="72" spans="1:26" ht="15" customHeight="1">
      <c r="A72" s="112" t="s">
        <v>272</v>
      </c>
      <c r="E72" s="11"/>
      <c r="F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" customHeight="1">
      <c r="A73" s="5" t="s">
        <v>224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</sheetData>
  <sheetProtection/>
  <mergeCells count="59">
    <mergeCell ref="Y5:Z6"/>
    <mergeCell ref="A2:Z2"/>
    <mergeCell ref="I7:I8"/>
    <mergeCell ref="J7:J8"/>
    <mergeCell ref="C7:C8"/>
    <mergeCell ref="D7:D8"/>
    <mergeCell ref="E7:E8"/>
    <mergeCell ref="F7:F8"/>
    <mergeCell ref="K7:K8"/>
    <mergeCell ref="L7:L8"/>
    <mergeCell ref="X7:X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G7:G8"/>
    <mergeCell ref="H7:H8"/>
    <mergeCell ref="A3:Z3"/>
    <mergeCell ref="A50:B50"/>
    <mergeCell ref="A16:B16"/>
    <mergeCell ref="E5:F6"/>
    <mergeCell ref="A5:B8"/>
    <mergeCell ref="A21:B21"/>
    <mergeCell ref="A56:B56"/>
    <mergeCell ref="A64:B64"/>
    <mergeCell ref="A19:B19"/>
    <mergeCell ref="Y7:Y8"/>
    <mergeCell ref="Z7:Z8"/>
    <mergeCell ref="A17:B17"/>
    <mergeCell ref="A18:B18"/>
    <mergeCell ref="A10:B10"/>
    <mergeCell ref="A22:B22"/>
    <mergeCell ref="A15:B15"/>
    <mergeCell ref="A70:B70"/>
    <mergeCell ref="A24:B24"/>
    <mergeCell ref="A27:B27"/>
    <mergeCell ref="A33:B33"/>
    <mergeCell ref="A43:B43"/>
    <mergeCell ref="C5:D6"/>
    <mergeCell ref="A20:B20"/>
    <mergeCell ref="A11:B11"/>
    <mergeCell ref="A12:B12"/>
    <mergeCell ref="A14:B14"/>
    <mergeCell ref="O5:P6"/>
    <mergeCell ref="Q5:R6"/>
    <mergeCell ref="S5:T6"/>
    <mergeCell ref="U5:V6"/>
    <mergeCell ref="W5:X6"/>
    <mergeCell ref="G5:H6"/>
    <mergeCell ref="M5:N6"/>
    <mergeCell ref="I5:J6"/>
    <mergeCell ref="K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="80" zoomScaleNormal="80" zoomScalePageLayoutView="0" workbookViewId="0" topLeftCell="A1">
      <selection activeCell="A11" sqref="A11:B11"/>
    </sheetView>
  </sheetViews>
  <sheetFormatPr defaultColWidth="10.59765625" defaultRowHeight="15"/>
  <cols>
    <col min="1" max="1" width="2.59765625" style="32" customWidth="1"/>
    <col min="2" max="2" width="9.59765625" style="32" customWidth="1"/>
    <col min="3" max="3" width="8.3984375" style="32" customWidth="1"/>
    <col min="4" max="4" width="9.5" style="32" customWidth="1"/>
    <col min="5" max="7" width="8.3984375" style="32" customWidth="1"/>
    <col min="8" max="8" width="9.5" style="32" customWidth="1"/>
    <col min="9" max="14" width="8.3984375" style="32" customWidth="1"/>
    <col min="15" max="16" width="9.8984375" style="32" customWidth="1"/>
    <col min="17" max="25" width="8.3984375" style="32" customWidth="1"/>
    <col min="26" max="26" width="9.59765625" style="32" customWidth="1"/>
    <col min="27" max="27" width="8.3984375" style="32" customWidth="1"/>
    <col min="28" max="28" width="9.8984375" style="32" customWidth="1"/>
    <col min="29" max="16384" width="10.59765625" style="32" customWidth="1"/>
  </cols>
  <sheetData>
    <row r="1" spans="1:28" s="30" customFormat="1" ht="19.5" customHeight="1">
      <c r="A1" s="4" t="s">
        <v>141</v>
      </c>
      <c r="AB1" s="3" t="s">
        <v>142</v>
      </c>
    </row>
    <row r="2" spans="1:28" s="18" customFormat="1" ht="18" customHeight="1">
      <c r="A2" s="243" t="s">
        <v>269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</row>
    <row r="3" spans="1:28" ht="18" customHeight="1">
      <c r="A3" s="244" t="s">
        <v>282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</row>
    <row r="4" spans="1:28" ht="1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ht="15" customHeight="1">
      <c r="A5" s="220" t="s">
        <v>215</v>
      </c>
      <c r="B5" s="221"/>
      <c r="C5" s="227" t="s">
        <v>284</v>
      </c>
      <c r="D5" s="228"/>
      <c r="E5" s="231" t="s">
        <v>79</v>
      </c>
      <c r="F5" s="228"/>
      <c r="G5" s="231" t="s">
        <v>80</v>
      </c>
      <c r="H5" s="228"/>
      <c r="I5" s="227" t="s">
        <v>285</v>
      </c>
      <c r="J5" s="228"/>
      <c r="K5" s="227" t="s">
        <v>263</v>
      </c>
      <c r="L5" s="228"/>
      <c r="M5" s="227" t="s">
        <v>264</v>
      </c>
      <c r="N5" s="228"/>
      <c r="O5" s="236" t="s">
        <v>286</v>
      </c>
      <c r="P5" s="241"/>
      <c r="Q5" s="231" t="s">
        <v>81</v>
      </c>
      <c r="R5" s="228"/>
      <c r="S5" s="249" t="s">
        <v>287</v>
      </c>
      <c r="T5" s="281"/>
      <c r="U5" s="231" t="s">
        <v>82</v>
      </c>
      <c r="V5" s="228"/>
      <c r="W5" s="231" t="s">
        <v>83</v>
      </c>
      <c r="X5" s="228"/>
      <c r="Y5" s="231" t="s">
        <v>84</v>
      </c>
      <c r="Z5" s="228"/>
      <c r="AA5" s="236" t="s">
        <v>288</v>
      </c>
      <c r="AB5" s="237"/>
    </row>
    <row r="6" spans="1:28" ht="15" customHeight="1">
      <c r="A6" s="222"/>
      <c r="B6" s="223"/>
      <c r="C6" s="229"/>
      <c r="D6" s="230"/>
      <c r="E6" s="229"/>
      <c r="F6" s="230"/>
      <c r="G6" s="229"/>
      <c r="H6" s="230"/>
      <c r="I6" s="229"/>
      <c r="J6" s="230"/>
      <c r="K6" s="229"/>
      <c r="L6" s="230"/>
      <c r="M6" s="229"/>
      <c r="N6" s="230"/>
      <c r="O6" s="238"/>
      <c r="P6" s="242"/>
      <c r="Q6" s="229"/>
      <c r="R6" s="230"/>
      <c r="S6" s="282"/>
      <c r="T6" s="283"/>
      <c r="U6" s="229"/>
      <c r="V6" s="230"/>
      <c r="W6" s="229"/>
      <c r="X6" s="230"/>
      <c r="Y6" s="229"/>
      <c r="Z6" s="230"/>
      <c r="AA6" s="238"/>
      <c r="AB6" s="239"/>
    </row>
    <row r="7" spans="1:28" ht="15" customHeight="1">
      <c r="A7" s="224"/>
      <c r="B7" s="223"/>
      <c r="C7" s="214" t="s">
        <v>139</v>
      </c>
      <c r="D7" s="214" t="s">
        <v>140</v>
      </c>
      <c r="E7" s="214" t="s">
        <v>139</v>
      </c>
      <c r="F7" s="214" t="s">
        <v>140</v>
      </c>
      <c r="G7" s="214" t="s">
        <v>139</v>
      </c>
      <c r="H7" s="214" t="s">
        <v>140</v>
      </c>
      <c r="I7" s="214" t="s">
        <v>139</v>
      </c>
      <c r="J7" s="214" t="s">
        <v>140</v>
      </c>
      <c r="K7" s="214" t="s">
        <v>139</v>
      </c>
      <c r="L7" s="214" t="s">
        <v>140</v>
      </c>
      <c r="M7" s="214" t="s">
        <v>139</v>
      </c>
      <c r="N7" s="214" t="s">
        <v>140</v>
      </c>
      <c r="O7" s="214" t="s">
        <v>139</v>
      </c>
      <c r="P7" s="214" t="s">
        <v>140</v>
      </c>
      <c r="Q7" s="214" t="s">
        <v>139</v>
      </c>
      <c r="R7" s="214" t="s">
        <v>140</v>
      </c>
      <c r="S7" s="214" t="s">
        <v>139</v>
      </c>
      <c r="T7" s="214" t="s">
        <v>140</v>
      </c>
      <c r="U7" s="214" t="s">
        <v>139</v>
      </c>
      <c r="V7" s="214" t="s">
        <v>140</v>
      </c>
      <c r="W7" s="214" t="s">
        <v>139</v>
      </c>
      <c r="X7" s="214" t="s">
        <v>140</v>
      </c>
      <c r="Y7" s="214" t="s">
        <v>139</v>
      </c>
      <c r="Z7" s="214" t="s">
        <v>140</v>
      </c>
      <c r="AA7" s="214" t="s">
        <v>139</v>
      </c>
      <c r="AB7" s="216" t="s">
        <v>140</v>
      </c>
    </row>
    <row r="8" spans="1:28" ht="15" customHeight="1">
      <c r="A8" s="225"/>
      <c r="B8" s="226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7"/>
    </row>
    <row r="9" spans="1:28" ht="15" customHeight="1">
      <c r="A9" s="77"/>
      <c r="B9" s="78"/>
      <c r="C9" s="60"/>
      <c r="D9" s="62" t="s">
        <v>85</v>
      </c>
      <c r="E9" s="60"/>
      <c r="F9" s="62" t="s">
        <v>85</v>
      </c>
      <c r="G9" s="60"/>
      <c r="H9" s="62" t="s">
        <v>85</v>
      </c>
      <c r="I9" s="60"/>
      <c r="J9" s="62" t="s">
        <v>85</v>
      </c>
      <c r="K9" s="60"/>
      <c r="L9" s="62" t="s">
        <v>85</v>
      </c>
      <c r="M9" s="60"/>
      <c r="N9" s="62" t="s">
        <v>85</v>
      </c>
      <c r="O9" s="60"/>
      <c r="P9" s="62" t="s">
        <v>85</v>
      </c>
      <c r="Q9" s="60"/>
      <c r="R9" s="62" t="s">
        <v>85</v>
      </c>
      <c r="S9" s="60"/>
      <c r="T9" s="62" t="s">
        <v>85</v>
      </c>
      <c r="U9" s="60"/>
      <c r="V9" s="62" t="s">
        <v>85</v>
      </c>
      <c r="W9" s="60"/>
      <c r="X9" s="62" t="s">
        <v>85</v>
      </c>
      <c r="Y9" s="60"/>
      <c r="Z9" s="62" t="s">
        <v>85</v>
      </c>
      <c r="AA9" s="60"/>
      <c r="AB9" s="62" t="s">
        <v>85</v>
      </c>
    </row>
    <row r="10" spans="1:28" ht="15" customHeight="1">
      <c r="A10" s="232" t="s">
        <v>258</v>
      </c>
      <c r="B10" s="233"/>
      <c r="C10" s="71">
        <f>SUM(E10,G10)</f>
        <v>2547</v>
      </c>
      <c r="D10" s="71">
        <v>53111</v>
      </c>
      <c r="E10" s="71">
        <v>12</v>
      </c>
      <c r="F10" s="71">
        <v>72</v>
      </c>
      <c r="G10" s="71">
        <f>SUM(I10,K10,M10,O10,Q10,S10,U10,W10,Y10,AA10)</f>
        <v>2535</v>
      </c>
      <c r="H10" s="71">
        <f>SUM(J10,L10,N10,P10,R10,T10,V10,X10,Z10,AB10)</f>
        <v>53039</v>
      </c>
      <c r="I10" s="69" t="s">
        <v>94</v>
      </c>
      <c r="J10" s="69" t="s">
        <v>94</v>
      </c>
      <c r="K10" s="71">
        <v>1</v>
      </c>
      <c r="L10" s="71">
        <v>7</v>
      </c>
      <c r="M10" s="69" t="s">
        <v>94</v>
      </c>
      <c r="N10" s="69" t="s">
        <v>94</v>
      </c>
      <c r="O10" s="71">
        <v>80</v>
      </c>
      <c r="P10" s="71">
        <v>1141</v>
      </c>
      <c r="Q10" s="71">
        <v>258</v>
      </c>
      <c r="R10" s="71">
        <v>3358</v>
      </c>
      <c r="S10" s="71">
        <v>24</v>
      </c>
      <c r="T10" s="71">
        <v>345</v>
      </c>
      <c r="U10" s="71">
        <v>3</v>
      </c>
      <c r="V10" s="71">
        <v>321</v>
      </c>
      <c r="W10" s="71">
        <v>7</v>
      </c>
      <c r="X10" s="71">
        <v>16</v>
      </c>
      <c r="Y10" s="71">
        <v>1537</v>
      </c>
      <c r="Z10" s="71">
        <v>29520</v>
      </c>
      <c r="AA10" s="71">
        <v>625</v>
      </c>
      <c r="AB10" s="71">
        <v>18331</v>
      </c>
    </row>
    <row r="11" spans="1:28" s="18" customFormat="1" ht="15" customHeight="1">
      <c r="A11" s="234" t="s">
        <v>312</v>
      </c>
      <c r="B11" s="235"/>
      <c r="C11" s="20">
        <f aca="true" t="shared" si="0" ref="C11:H11">SUM(C14)</f>
        <v>2511</v>
      </c>
      <c r="D11" s="20">
        <f t="shared" si="0"/>
        <v>56696</v>
      </c>
      <c r="E11" s="20">
        <f t="shared" si="0"/>
        <v>8</v>
      </c>
      <c r="F11" s="20">
        <f t="shared" si="0"/>
        <v>57</v>
      </c>
      <c r="G11" s="20">
        <f t="shared" si="0"/>
        <v>2503</v>
      </c>
      <c r="H11" s="20">
        <f t="shared" si="0"/>
        <v>56639</v>
      </c>
      <c r="I11" s="20" t="s">
        <v>94</v>
      </c>
      <c r="J11" s="20" t="s">
        <v>94</v>
      </c>
      <c r="K11" s="20" t="s">
        <v>94</v>
      </c>
      <c r="L11" s="20" t="s">
        <v>94</v>
      </c>
      <c r="M11" s="80" t="s">
        <v>94</v>
      </c>
      <c r="N11" s="80" t="s">
        <v>94</v>
      </c>
      <c r="O11" s="20">
        <f aca="true" t="shared" si="1" ref="O11:AB11">SUM(O14)</f>
        <v>82</v>
      </c>
      <c r="P11" s="20">
        <f t="shared" si="1"/>
        <v>1145</v>
      </c>
      <c r="Q11" s="20">
        <f t="shared" si="1"/>
        <v>262</v>
      </c>
      <c r="R11" s="20">
        <f t="shared" si="1"/>
        <v>3863</v>
      </c>
      <c r="S11" s="20">
        <f t="shared" si="1"/>
        <v>27</v>
      </c>
      <c r="T11" s="20">
        <f t="shared" si="1"/>
        <v>350</v>
      </c>
      <c r="U11" s="20">
        <f t="shared" si="1"/>
        <v>2</v>
      </c>
      <c r="V11" s="20">
        <f t="shared" si="1"/>
        <v>285</v>
      </c>
      <c r="W11" s="20">
        <f t="shared" si="1"/>
        <v>8</v>
      </c>
      <c r="X11" s="20">
        <f t="shared" si="1"/>
        <v>17</v>
      </c>
      <c r="Y11" s="20">
        <f t="shared" si="1"/>
        <v>1499</v>
      </c>
      <c r="Z11" s="20">
        <f t="shared" si="1"/>
        <v>32245</v>
      </c>
      <c r="AA11" s="20">
        <f t="shared" si="1"/>
        <v>623</v>
      </c>
      <c r="AB11" s="20">
        <f t="shared" si="1"/>
        <v>18734</v>
      </c>
    </row>
    <row r="12" spans="1:28" ht="15" customHeight="1">
      <c r="A12" s="218" t="s">
        <v>283</v>
      </c>
      <c r="B12" s="280"/>
      <c r="C12" s="69">
        <f aca="true" t="shared" si="2" ref="C12:H12">100*(C11-C10)/C10</f>
        <v>-1.4134275618374559</v>
      </c>
      <c r="D12" s="69">
        <f t="shared" si="2"/>
        <v>6.750014121368455</v>
      </c>
      <c r="E12" s="69">
        <f t="shared" si="2"/>
        <v>-33.333333333333336</v>
      </c>
      <c r="F12" s="69">
        <f t="shared" si="2"/>
        <v>-20.833333333333332</v>
      </c>
      <c r="G12" s="69">
        <f t="shared" si="2"/>
        <v>-1.26232741617357</v>
      </c>
      <c r="H12" s="69">
        <f t="shared" si="2"/>
        <v>6.787458285412621</v>
      </c>
      <c r="I12" s="69" t="s">
        <v>94</v>
      </c>
      <c r="J12" s="69" t="s">
        <v>94</v>
      </c>
      <c r="K12" s="69" t="s">
        <v>94</v>
      </c>
      <c r="L12" s="69" t="s">
        <v>94</v>
      </c>
      <c r="M12" s="69" t="s">
        <v>94</v>
      </c>
      <c r="N12" s="69" t="s">
        <v>94</v>
      </c>
      <c r="O12" s="69">
        <f aca="true" t="shared" si="3" ref="O12:AB12">100*(O11-O10)/O10</f>
        <v>2.5</v>
      </c>
      <c r="P12" s="69">
        <f t="shared" si="3"/>
        <v>0.35056967572305</v>
      </c>
      <c r="Q12" s="69">
        <f t="shared" si="3"/>
        <v>1.550387596899225</v>
      </c>
      <c r="R12" s="69">
        <f t="shared" si="3"/>
        <v>15.038713519952353</v>
      </c>
      <c r="S12" s="69">
        <f t="shared" si="3"/>
        <v>12.5</v>
      </c>
      <c r="T12" s="69">
        <f t="shared" si="3"/>
        <v>1.4492753623188406</v>
      </c>
      <c r="U12" s="69">
        <f t="shared" si="3"/>
        <v>-33.333333333333336</v>
      </c>
      <c r="V12" s="69">
        <f t="shared" si="3"/>
        <v>-11.214953271028037</v>
      </c>
      <c r="W12" s="69">
        <f t="shared" si="3"/>
        <v>14.285714285714286</v>
      </c>
      <c r="X12" s="69">
        <f t="shared" si="3"/>
        <v>6.25</v>
      </c>
      <c r="Y12" s="69">
        <f t="shared" si="3"/>
        <v>-2.47234873129473</v>
      </c>
      <c r="Z12" s="69">
        <f t="shared" si="3"/>
        <v>9.231029810298104</v>
      </c>
      <c r="AA12" s="69">
        <f t="shared" si="3"/>
        <v>-0.32</v>
      </c>
      <c r="AB12" s="69">
        <f t="shared" si="3"/>
        <v>2.198461622388304</v>
      </c>
    </row>
    <row r="13" spans="1:28" ht="15" customHeight="1">
      <c r="A13" s="79"/>
      <c r="B13" s="4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s="18" customFormat="1" ht="15" customHeight="1">
      <c r="A14" s="213" t="s">
        <v>86</v>
      </c>
      <c r="B14" s="262"/>
      <c r="C14" s="136">
        <f aca="true" t="shared" si="4" ref="C14:H14">SUM(C15:C24,C27,C33,C43,C50,C56,C64,C70)</f>
        <v>2511</v>
      </c>
      <c r="D14" s="136">
        <f t="shared" si="4"/>
        <v>56696</v>
      </c>
      <c r="E14" s="136">
        <f t="shared" si="4"/>
        <v>8</v>
      </c>
      <c r="F14" s="136">
        <f t="shared" si="4"/>
        <v>57</v>
      </c>
      <c r="G14" s="136">
        <f t="shared" si="4"/>
        <v>2503</v>
      </c>
      <c r="H14" s="136">
        <f t="shared" si="4"/>
        <v>56639</v>
      </c>
      <c r="I14" s="20" t="s">
        <v>94</v>
      </c>
      <c r="J14" s="20" t="s">
        <v>94</v>
      </c>
      <c r="K14" s="20" t="s">
        <v>94</v>
      </c>
      <c r="L14" s="20" t="s">
        <v>94</v>
      </c>
      <c r="M14" s="80" t="s">
        <v>94</v>
      </c>
      <c r="N14" s="20" t="s">
        <v>94</v>
      </c>
      <c r="O14" s="136">
        <f aca="true" t="shared" si="5" ref="O14:AB14">SUM(O15:O24,O27,O33,O43,O50,O56,O64,O70)</f>
        <v>82</v>
      </c>
      <c r="P14" s="136">
        <f t="shared" si="5"/>
        <v>1145</v>
      </c>
      <c r="Q14" s="136">
        <f t="shared" si="5"/>
        <v>262</v>
      </c>
      <c r="R14" s="136">
        <f t="shared" si="5"/>
        <v>3863</v>
      </c>
      <c r="S14" s="136">
        <f t="shared" si="5"/>
        <v>27</v>
      </c>
      <c r="T14" s="136">
        <f t="shared" si="5"/>
        <v>350</v>
      </c>
      <c r="U14" s="136">
        <f t="shared" si="5"/>
        <v>2</v>
      </c>
      <c r="V14" s="136">
        <f t="shared" si="5"/>
        <v>285</v>
      </c>
      <c r="W14" s="136">
        <f t="shared" si="5"/>
        <v>8</v>
      </c>
      <c r="X14" s="136">
        <f t="shared" si="5"/>
        <v>17</v>
      </c>
      <c r="Y14" s="136">
        <f t="shared" si="5"/>
        <v>1499</v>
      </c>
      <c r="Z14" s="136">
        <f t="shared" si="5"/>
        <v>32245</v>
      </c>
      <c r="AA14" s="136">
        <f t="shared" si="5"/>
        <v>623</v>
      </c>
      <c r="AB14" s="136">
        <f t="shared" si="5"/>
        <v>18734</v>
      </c>
    </row>
    <row r="15" spans="1:28" s="18" customFormat="1" ht="15" customHeight="1">
      <c r="A15" s="213" t="s">
        <v>87</v>
      </c>
      <c r="B15" s="262"/>
      <c r="C15" s="140">
        <f aca="true" t="shared" si="6" ref="C15:C71">SUM(E15,G15)</f>
        <v>520</v>
      </c>
      <c r="D15" s="20">
        <v>23744</v>
      </c>
      <c r="E15" s="20">
        <v>3</v>
      </c>
      <c r="F15" s="20">
        <v>29</v>
      </c>
      <c r="G15" s="20">
        <f aca="true" t="shared" si="7" ref="G15:H71">SUM(I15,K15,M15,O15,Q15,S15,U15,W15,Y15,AA15)</f>
        <v>517</v>
      </c>
      <c r="H15" s="20">
        <f t="shared" si="7"/>
        <v>23715</v>
      </c>
      <c r="I15" s="20" t="s">
        <v>94</v>
      </c>
      <c r="J15" s="20" t="s">
        <v>94</v>
      </c>
      <c r="K15" s="20" t="s">
        <v>94</v>
      </c>
      <c r="L15" s="20" t="s">
        <v>94</v>
      </c>
      <c r="M15" s="20" t="s">
        <v>94</v>
      </c>
      <c r="N15" s="20" t="s">
        <v>94</v>
      </c>
      <c r="O15" s="20">
        <v>14</v>
      </c>
      <c r="P15" s="20">
        <v>539</v>
      </c>
      <c r="Q15" s="20">
        <v>79</v>
      </c>
      <c r="R15" s="20">
        <v>1685</v>
      </c>
      <c r="S15" s="20">
        <v>14</v>
      </c>
      <c r="T15" s="20">
        <v>209</v>
      </c>
      <c r="U15" s="20">
        <v>1</v>
      </c>
      <c r="V15" s="20">
        <v>284</v>
      </c>
      <c r="W15" s="20">
        <v>6</v>
      </c>
      <c r="X15" s="20">
        <v>13</v>
      </c>
      <c r="Y15" s="20">
        <v>257</v>
      </c>
      <c r="Z15" s="20">
        <v>12583</v>
      </c>
      <c r="AA15" s="20">
        <v>146</v>
      </c>
      <c r="AB15" s="20">
        <v>8402</v>
      </c>
    </row>
    <row r="16" spans="1:28" s="18" customFormat="1" ht="15" customHeight="1">
      <c r="A16" s="213" t="s">
        <v>88</v>
      </c>
      <c r="B16" s="262"/>
      <c r="C16" s="140">
        <f t="shared" si="6"/>
        <v>141</v>
      </c>
      <c r="D16" s="20">
        <v>2962</v>
      </c>
      <c r="E16" s="20" t="s">
        <v>94</v>
      </c>
      <c r="F16" s="20" t="s">
        <v>94</v>
      </c>
      <c r="G16" s="20">
        <f t="shared" si="7"/>
        <v>141</v>
      </c>
      <c r="H16" s="20">
        <f t="shared" si="7"/>
        <v>2962</v>
      </c>
      <c r="I16" s="20" t="s">
        <v>94</v>
      </c>
      <c r="J16" s="20" t="s">
        <v>94</v>
      </c>
      <c r="K16" s="20" t="s">
        <v>94</v>
      </c>
      <c r="L16" s="20" t="s">
        <v>94</v>
      </c>
      <c r="M16" s="20" t="s">
        <v>94</v>
      </c>
      <c r="N16" s="20" t="s">
        <v>94</v>
      </c>
      <c r="O16" s="20">
        <v>2</v>
      </c>
      <c r="P16" s="20">
        <v>26</v>
      </c>
      <c r="Q16" s="20">
        <v>14</v>
      </c>
      <c r="R16" s="20">
        <v>182</v>
      </c>
      <c r="S16" s="20" t="s">
        <v>94</v>
      </c>
      <c r="T16" s="20" t="s">
        <v>94</v>
      </c>
      <c r="U16" s="20" t="s">
        <v>94</v>
      </c>
      <c r="V16" s="20" t="s">
        <v>94</v>
      </c>
      <c r="W16" s="20" t="s">
        <v>94</v>
      </c>
      <c r="X16" s="20" t="s">
        <v>94</v>
      </c>
      <c r="Y16" s="20">
        <v>81</v>
      </c>
      <c r="Z16" s="20">
        <v>1972</v>
      </c>
      <c r="AA16" s="20">
        <v>44</v>
      </c>
      <c r="AB16" s="20">
        <v>782</v>
      </c>
    </row>
    <row r="17" spans="1:28" s="18" customFormat="1" ht="15" customHeight="1">
      <c r="A17" s="213" t="s">
        <v>89</v>
      </c>
      <c r="B17" s="262"/>
      <c r="C17" s="140">
        <f t="shared" si="6"/>
        <v>203</v>
      </c>
      <c r="D17" s="20">
        <v>6039</v>
      </c>
      <c r="E17" s="20">
        <v>1</v>
      </c>
      <c r="F17" s="20">
        <v>1</v>
      </c>
      <c r="G17" s="20">
        <f t="shared" si="7"/>
        <v>202</v>
      </c>
      <c r="H17" s="20">
        <f t="shared" si="7"/>
        <v>6038</v>
      </c>
      <c r="I17" s="20" t="s">
        <v>94</v>
      </c>
      <c r="J17" s="20" t="s">
        <v>94</v>
      </c>
      <c r="K17" s="20" t="s">
        <v>94</v>
      </c>
      <c r="L17" s="20" t="s">
        <v>94</v>
      </c>
      <c r="M17" s="20" t="s">
        <v>94</v>
      </c>
      <c r="N17" s="20" t="s">
        <v>94</v>
      </c>
      <c r="O17" s="20">
        <v>2</v>
      </c>
      <c r="P17" s="20">
        <v>77</v>
      </c>
      <c r="Q17" s="20">
        <v>25</v>
      </c>
      <c r="R17" s="20">
        <v>303</v>
      </c>
      <c r="S17" s="20" t="s">
        <v>94</v>
      </c>
      <c r="T17" s="20" t="s">
        <v>94</v>
      </c>
      <c r="U17" s="20">
        <v>1</v>
      </c>
      <c r="V17" s="20">
        <v>1</v>
      </c>
      <c r="W17" s="20" t="s">
        <v>94</v>
      </c>
      <c r="X17" s="20" t="s">
        <v>94</v>
      </c>
      <c r="Y17" s="20">
        <v>124</v>
      </c>
      <c r="Z17" s="20">
        <v>2535</v>
      </c>
      <c r="AA17" s="20">
        <v>50</v>
      </c>
      <c r="AB17" s="20">
        <v>3122</v>
      </c>
    </row>
    <row r="18" spans="1:28" s="18" customFormat="1" ht="15" customHeight="1">
      <c r="A18" s="213" t="s">
        <v>90</v>
      </c>
      <c r="B18" s="262"/>
      <c r="C18" s="140">
        <f t="shared" si="6"/>
        <v>114</v>
      </c>
      <c r="D18" s="20">
        <v>1953</v>
      </c>
      <c r="E18" s="20" t="s">
        <v>94</v>
      </c>
      <c r="F18" s="20" t="s">
        <v>94</v>
      </c>
      <c r="G18" s="20">
        <f t="shared" si="7"/>
        <v>114</v>
      </c>
      <c r="H18" s="20">
        <f t="shared" si="7"/>
        <v>1953</v>
      </c>
      <c r="I18" s="20" t="s">
        <v>94</v>
      </c>
      <c r="J18" s="20" t="s">
        <v>94</v>
      </c>
      <c r="K18" s="20" t="s">
        <v>94</v>
      </c>
      <c r="L18" s="20" t="s">
        <v>94</v>
      </c>
      <c r="M18" s="20" t="s">
        <v>94</v>
      </c>
      <c r="N18" s="20" t="s">
        <v>94</v>
      </c>
      <c r="O18" s="20">
        <v>2</v>
      </c>
      <c r="P18" s="20">
        <v>24</v>
      </c>
      <c r="Q18" s="20">
        <v>10</v>
      </c>
      <c r="R18" s="20">
        <v>125</v>
      </c>
      <c r="S18" s="20" t="s">
        <v>94</v>
      </c>
      <c r="T18" s="20" t="s">
        <v>94</v>
      </c>
      <c r="U18" s="20" t="s">
        <v>94</v>
      </c>
      <c r="V18" s="20" t="s">
        <v>94</v>
      </c>
      <c r="W18" s="20" t="s">
        <v>94</v>
      </c>
      <c r="X18" s="20" t="s">
        <v>94</v>
      </c>
      <c r="Y18" s="20">
        <v>66</v>
      </c>
      <c r="Z18" s="20">
        <v>1094</v>
      </c>
      <c r="AA18" s="20">
        <v>36</v>
      </c>
      <c r="AB18" s="20">
        <v>710</v>
      </c>
    </row>
    <row r="19" spans="1:28" s="18" customFormat="1" ht="15" customHeight="1">
      <c r="A19" s="213" t="s">
        <v>91</v>
      </c>
      <c r="B19" s="262"/>
      <c r="C19" s="140">
        <f t="shared" si="6"/>
        <v>99</v>
      </c>
      <c r="D19" s="20">
        <v>1315</v>
      </c>
      <c r="E19" s="20">
        <v>1</v>
      </c>
      <c r="F19" s="20">
        <v>1</v>
      </c>
      <c r="G19" s="20">
        <f t="shared" si="7"/>
        <v>98</v>
      </c>
      <c r="H19" s="20">
        <f t="shared" si="7"/>
        <v>1314</v>
      </c>
      <c r="I19" s="20" t="s">
        <v>94</v>
      </c>
      <c r="J19" s="20" t="s">
        <v>94</v>
      </c>
      <c r="K19" s="20" t="s">
        <v>94</v>
      </c>
      <c r="L19" s="20" t="s">
        <v>94</v>
      </c>
      <c r="M19" s="20" t="s">
        <v>94</v>
      </c>
      <c r="N19" s="20" t="s">
        <v>94</v>
      </c>
      <c r="O19" s="20">
        <v>5</v>
      </c>
      <c r="P19" s="20">
        <v>23</v>
      </c>
      <c r="Q19" s="20">
        <v>11</v>
      </c>
      <c r="R19" s="20">
        <v>94</v>
      </c>
      <c r="S19" s="20" t="s">
        <v>94</v>
      </c>
      <c r="T19" s="20" t="s">
        <v>94</v>
      </c>
      <c r="U19" s="20" t="s">
        <v>94</v>
      </c>
      <c r="V19" s="20" t="s">
        <v>94</v>
      </c>
      <c r="W19" s="20" t="s">
        <v>94</v>
      </c>
      <c r="X19" s="20" t="s">
        <v>94</v>
      </c>
      <c r="Y19" s="20">
        <v>56</v>
      </c>
      <c r="Z19" s="20">
        <v>856</v>
      </c>
      <c r="AA19" s="20">
        <v>26</v>
      </c>
      <c r="AB19" s="20">
        <v>341</v>
      </c>
    </row>
    <row r="20" spans="1:28" s="18" customFormat="1" ht="15" customHeight="1">
      <c r="A20" s="213" t="s">
        <v>92</v>
      </c>
      <c r="B20" s="262"/>
      <c r="C20" s="140">
        <f t="shared" si="6"/>
        <v>111</v>
      </c>
      <c r="D20" s="20">
        <v>2436</v>
      </c>
      <c r="E20" s="20" t="s">
        <v>94</v>
      </c>
      <c r="F20" s="20" t="s">
        <v>94</v>
      </c>
      <c r="G20" s="20">
        <f t="shared" si="7"/>
        <v>111</v>
      </c>
      <c r="H20" s="20">
        <f t="shared" si="7"/>
        <v>2436</v>
      </c>
      <c r="I20" s="20" t="s">
        <v>94</v>
      </c>
      <c r="J20" s="20" t="s">
        <v>94</v>
      </c>
      <c r="K20" s="20" t="s">
        <v>94</v>
      </c>
      <c r="L20" s="20" t="s">
        <v>94</v>
      </c>
      <c r="M20" s="20" t="s">
        <v>94</v>
      </c>
      <c r="N20" s="20" t="s">
        <v>94</v>
      </c>
      <c r="O20" s="20">
        <v>3</v>
      </c>
      <c r="P20" s="20">
        <v>34</v>
      </c>
      <c r="Q20" s="20">
        <v>12</v>
      </c>
      <c r="R20" s="20">
        <v>183</v>
      </c>
      <c r="S20" s="20" t="s">
        <v>94</v>
      </c>
      <c r="T20" s="20" t="s">
        <v>94</v>
      </c>
      <c r="U20" s="20" t="s">
        <v>94</v>
      </c>
      <c r="V20" s="20" t="s">
        <v>94</v>
      </c>
      <c r="W20" s="20" t="s">
        <v>94</v>
      </c>
      <c r="X20" s="20" t="s">
        <v>94</v>
      </c>
      <c r="Y20" s="20">
        <v>69</v>
      </c>
      <c r="Z20" s="20">
        <v>1643</v>
      </c>
      <c r="AA20" s="20">
        <v>27</v>
      </c>
      <c r="AB20" s="20">
        <v>576</v>
      </c>
    </row>
    <row r="21" spans="1:28" s="18" customFormat="1" ht="15" customHeight="1">
      <c r="A21" s="213" t="s">
        <v>93</v>
      </c>
      <c r="B21" s="262"/>
      <c r="C21" s="140">
        <f t="shared" si="6"/>
        <v>84</v>
      </c>
      <c r="D21" s="20">
        <v>1334</v>
      </c>
      <c r="E21" s="20" t="s">
        <v>94</v>
      </c>
      <c r="F21" s="20" t="s">
        <v>94</v>
      </c>
      <c r="G21" s="20">
        <f t="shared" si="7"/>
        <v>84</v>
      </c>
      <c r="H21" s="20">
        <f t="shared" si="7"/>
        <v>1334</v>
      </c>
      <c r="I21" s="20" t="s">
        <v>94</v>
      </c>
      <c r="J21" s="20" t="s">
        <v>94</v>
      </c>
      <c r="K21" s="20" t="s">
        <v>94</v>
      </c>
      <c r="L21" s="20" t="s">
        <v>94</v>
      </c>
      <c r="M21" s="20" t="s">
        <v>94</v>
      </c>
      <c r="N21" s="20" t="s">
        <v>94</v>
      </c>
      <c r="O21" s="20">
        <v>2</v>
      </c>
      <c r="P21" s="20">
        <v>14</v>
      </c>
      <c r="Q21" s="20">
        <v>6</v>
      </c>
      <c r="R21" s="20">
        <v>82</v>
      </c>
      <c r="S21" s="20">
        <v>2</v>
      </c>
      <c r="T21" s="20">
        <v>25</v>
      </c>
      <c r="U21" s="20" t="s">
        <v>94</v>
      </c>
      <c r="V21" s="20" t="s">
        <v>94</v>
      </c>
      <c r="W21" s="20" t="s">
        <v>94</v>
      </c>
      <c r="X21" s="20" t="s">
        <v>94</v>
      </c>
      <c r="Y21" s="20">
        <v>58</v>
      </c>
      <c r="Z21" s="20">
        <v>876</v>
      </c>
      <c r="AA21" s="20">
        <v>16</v>
      </c>
      <c r="AB21" s="20">
        <v>337</v>
      </c>
    </row>
    <row r="22" spans="1:28" s="18" customFormat="1" ht="15" customHeight="1">
      <c r="A22" s="213" t="s">
        <v>95</v>
      </c>
      <c r="B22" s="262"/>
      <c r="C22" s="140">
        <f t="shared" si="6"/>
        <v>108</v>
      </c>
      <c r="D22" s="20">
        <v>2172</v>
      </c>
      <c r="E22" s="20" t="s">
        <v>94</v>
      </c>
      <c r="F22" s="20" t="s">
        <v>94</v>
      </c>
      <c r="G22" s="20">
        <f t="shared" si="7"/>
        <v>108</v>
      </c>
      <c r="H22" s="20">
        <f t="shared" si="7"/>
        <v>2172</v>
      </c>
      <c r="I22" s="20" t="s">
        <v>94</v>
      </c>
      <c r="J22" s="20" t="s">
        <v>94</v>
      </c>
      <c r="K22" s="20" t="s">
        <v>94</v>
      </c>
      <c r="L22" s="20" t="s">
        <v>94</v>
      </c>
      <c r="M22" s="20" t="s">
        <v>94</v>
      </c>
      <c r="N22" s="20" t="s">
        <v>94</v>
      </c>
      <c r="O22" s="20">
        <v>4</v>
      </c>
      <c r="P22" s="20">
        <v>34</v>
      </c>
      <c r="Q22" s="20">
        <v>8</v>
      </c>
      <c r="R22" s="20">
        <v>148</v>
      </c>
      <c r="S22" s="20" t="s">
        <v>94</v>
      </c>
      <c r="T22" s="20" t="s">
        <v>94</v>
      </c>
      <c r="U22" s="20" t="s">
        <v>94</v>
      </c>
      <c r="V22" s="20" t="s">
        <v>94</v>
      </c>
      <c r="W22" s="20" t="s">
        <v>94</v>
      </c>
      <c r="X22" s="20" t="s">
        <v>94</v>
      </c>
      <c r="Y22" s="20">
        <v>73</v>
      </c>
      <c r="Z22" s="20">
        <v>1462</v>
      </c>
      <c r="AA22" s="20">
        <v>23</v>
      </c>
      <c r="AB22" s="20">
        <v>528</v>
      </c>
    </row>
    <row r="23" spans="1:28" s="18" customFormat="1" ht="15" customHeight="1">
      <c r="A23" s="21"/>
      <c r="B23" s="22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</row>
    <row r="24" spans="1:28" s="18" customFormat="1" ht="15" customHeight="1">
      <c r="A24" s="213" t="s">
        <v>96</v>
      </c>
      <c r="B24" s="262"/>
      <c r="C24" s="132">
        <f>SUM(C25)</f>
        <v>41</v>
      </c>
      <c r="D24" s="132">
        <f>SUM(D25)</f>
        <v>640</v>
      </c>
      <c r="E24" s="20" t="s">
        <v>94</v>
      </c>
      <c r="F24" s="20" t="s">
        <v>94</v>
      </c>
      <c r="G24" s="132">
        <f>SUM(G25)</f>
        <v>41</v>
      </c>
      <c r="H24" s="132">
        <f>SUM(H25)</f>
        <v>640</v>
      </c>
      <c r="I24" s="20" t="s">
        <v>94</v>
      </c>
      <c r="J24" s="20" t="s">
        <v>94</v>
      </c>
      <c r="K24" s="20" t="s">
        <v>94</v>
      </c>
      <c r="L24" s="20" t="s">
        <v>94</v>
      </c>
      <c r="M24" s="20" t="s">
        <v>94</v>
      </c>
      <c r="N24" s="20" t="s">
        <v>94</v>
      </c>
      <c r="O24" s="132">
        <f aca="true" t="shared" si="8" ref="O24:T24">SUM(O25)</f>
        <v>3</v>
      </c>
      <c r="P24" s="132">
        <f t="shared" si="8"/>
        <v>19</v>
      </c>
      <c r="Q24" s="132">
        <f t="shared" si="8"/>
        <v>3</v>
      </c>
      <c r="R24" s="132">
        <f t="shared" si="8"/>
        <v>33</v>
      </c>
      <c r="S24" s="132">
        <f t="shared" si="8"/>
        <v>1</v>
      </c>
      <c r="T24" s="132">
        <f t="shared" si="8"/>
        <v>11</v>
      </c>
      <c r="U24" s="20" t="s">
        <v>94</v>
      </c>
      <c r="V24" s="20" t="s">
        <v>94</v>
      </c>
      <c r="W24" s="20" t="s">
        <v>94</v>
      </c>
      <c r="X24" s="20" t="s">
        <v>94</v>
      </c>
      <c r="Y24" s="132">
        <f>SUM(Y25)</f>
        <v>25</v>
      </c>
      <c r="Z24" s="132">
        <f>SUM(Z25)</f>
        <v>454</v>
      </c>
      <c r="AA24" s="132">
        <f>SUM(AA25)</f>
        <v>9</v>
      </c>
      <c r="AB24" s="132">
        <f>SUM(AB25)</f>
        <v>123</v>
      </c>
    </row>
    <row r="25" spans="1:28" ht="15" customHeight="1">
      <c r="A25" s="72"/>
      <c r="B25" s="66" t="s">
        <v>97</v>
      </c>
      <c r="C25" s="138">
        <f t="shared" si="6"/>
        <v>41</v>
      </c>
      <c r="D25" s="71">
        <v>640</v>
      </c>
      <c r="E25" s="71" t="s">
        <v>94</v>
      </c>
      <c r="F25" s="71" t="s">
        <v>94</v>
      </c>
      <c r="G25" s="71">
        <f t="shared" si="7"/>
        <v>41</v>
      </c>
      <c r="H25" s="71">
        <f t="shared" si="7"/>
        <v>640</v>
      </c>
      <c r="I25" s="71" t="s">
        <v>94</v>
      </c>
      <c r="J25" s="71" t="s">
        <v>94</v>
      </c>
      <c r="K25" s="71" t="s">
        <v>94</v>
      </c>
      <c r="L25" s="71" t="s">
        <v>94</v>
      </c>
      <c r="M25" s="71" t="s">
        <v>94</v>
      </c>
      <c r="N25" s="71" t="s">
        <v>94</v>
      </c>
      <c r="O25" s="71">
        <v>3</v>
      </c>
      <c r="P25" s="71">
        <v>19</v>
      </c>
      <c r="Q25" s="71">
        <v>3</v>
      </c>
      <c r="R25" s="71">
        <v>33</v>
      </c>
      <c r="S25" s="71">
        <v>1</v>
      </c>
      <c r="T25" s="71">
        <v>11</v>
      </c>
      <c r="U25" s="71" t="s">
        <v>94</v>
      </c>
      <c r="V25" s="71" t="s">
        <v>94</v>
      </c>
      <c r="W25" s="71" t="s">
        <v>94</v>
      </c>
      <c r="X25" s="71" t="s">
        <v>94</v>
      </c>
      <c r="Y25" s="71">
        <v>25</v>
      </c>
      <c r="Z25" s="71">
        <v>454</v>
      </c>
      <c r="AA25" s="71">
        <v>9</v>
      </c>
      <c r="AB25" s="71">
        <v>123</v>
      </c>
    </row>
    <row r="26" spans="1:28" ht="15" customHeight="1">
      <c r="A26" s="72"/>
      <c r="B26" s="66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s="18" customFormat="1" ht="15" customHeight="1">
      <c r="A27" s="213" t="s">
        <v>98</v>
      </c>
      <c r="B27" s="262"/>
      <c r="C27" s="132">
        <f>SUM(C28:C31)</f>
        <v>153</v>
      </c>
      <c r="D27" s="132">
        <f>SUM(D28:D31)</f>
        <v>1765</v>
      </c>
      <c r="E27" s="20" t="s">
        <v>94</v>
      </c>
      <c r="F27" s="20" t="s">
        <v>94</v>
      </c>
      <c r="G27" s="132">
        <f>SUM(G28:G31)</f>
        <v>153</v>
      </c>
      <c r="H27" s="132">
        <f>SUM(H28:H31)</f>
        <v>1765</v>
      </c>
      <c r="I27" s="20" t="s">
        <v>94</v>
      </c>
      <c r="J27" s="20" t="s">
        <v>94</v>
      </c>
      <c r="K27" s="20" t="s">
        <v>94</v>
      </c>
      <c r="L27" s="20" t="s">
        <v>94</v>
      </c>
      <c r="M27" s="20" t="s">
        <v>94</v>
      </c>
      <c r="N27" s="20" t="s">
        <v>94</v>
      </c>
      <c r="O27" s="132">
        <f aca="true" t="shared" si="9" ref="O27:T27">SUM(O28:O31)</f>
        <v>6</v>
      </c>
      <c r="P27" s="132">
        <f t="shared" si="9"/>
        <v>30</v>
      </c>
      <c r="Q27" s="132">
        <f t="shared" si="9"/>
        <v>10</v>
      </c>
      <c r="R27" s="132">
        <f t="shared" si="9"/>
        <v>109</v>
      </c>
      <c r="S27" s="132">
        <f t="shared" si="9"/>
        <v>1</v>
      </c>
      <c r="T27" s="132">
        <f t="shared" si="9"/>
        <v>14</v>
      </c>
      <c r="U27" s="20" t="s">
        <v>94</v>
      </c>
      <c r="V27" s="20" t="s">
        <v>94</v>
      </c>
      <c r="W27" s="132">
        <f aca="true" t="shared" si="10" ref="W27:AB27">SUM(W28:W31)</f>
        <v>2</v>
      </c>
      <c r="X27" s="132">
        <f t="shared" si="10"/>
        <v>4</v>
      </c>
      <c r="Y27" s="132">
        <f t="shared" si="10"/>
        <v>107</v>
      </c>
      <c r="Z27" s="132">
        <f t="shared" si="10"/>
        <v>1235</v>
      </c>
      <c r="AA27" s="132">
        <f t="shared" si="10"/>
        <v>27</v>
      </c>
      <c r="AB27" s="132">
        <f t="shared" si="10"/>
        <v>373</v>
      </c>
    </row>
    <row r="28" spans="1:28" ht="15" customHeight="1">
      <c r="A28" s="72"/>
      <c r="B28" s="66" t="s">
        <v>99</v>
      </c>
      <c r="C28" s="138">
        <f t="shared" si="6"/>
        <v>43</v>
      </c>
      <c r="D28" s="71">
        <v>552</v>
      </c>
      <c r="E28" s="71" t="s">
        <v>94</v>
      </c>
      <c r="F28" s="71" t="s">
        <v>94</v>
      </c>
      <c r="G28" s="71">
        <f t="shared" si="7"/>
        <v>43</v>
      </c>
      <c r="H28" s="71">
        <f t="shared" si="7"/>
        <v>552</v>
      </c>
      <c r="I28" s="71" t="s">
        <v>94</v>
      </c>
      <c r="J28" s="71" t="s">
        <v>94</v>
      </c>
      <c r="K28" s="71" t="s">
        <v>94</v>
      </c>
      <c r="L28" s="71" t="s">
        <v>94</v>
      </c>
      <c r="M28" s="71" t="s">
        <v>94</v>
      </c>
      <c r="N28" s="71" t="s">
        <v>94</v>
      </c>
      <c r="O28" s="71">
        <v>2</v>
      </c>
      <c r="P28" s="71">
        <v>11</v>
      </c>
      <c r="Q28" s="71">
        <v>3</v>
      </c>
      <c r="R28" s="71">
        <v>36</v>
      </c>
      <c r="S28" s="71" t="s">
        <v>94</v>
      </c>
      <c r="T28" s="71" t="s">
        <v>94</v>
      </c>
      <c r="U28" s="71" t="s">
        <v>94</v>
      </c>
      <c r="V28" s="71" t="s">
        <v>94</v>
      </c>
      <c r="W28" s="71" t="s">
        <v>94</v>
      </c>
      <c r="X28" s="71" t="s">
        <v>94</v>
      </c>
      <c r="Y28" s="71">
        <v>31</v>
      </c>
      <c r="Z28" s="71">
        <v>403</v>
      </c>
      <c r="AA28" s="71">
        <v>7</v>
      </c>
      <c r="AB28" s="71">
        <v>102</v>
      </c>
    </row>
    <row r="29" spans="1:28" ht="15" customHeight="1">
      <c r="A29" s="72"/>
      <c r="B29" s="66" t="s">
        <v>100</v>
      </c>
      <c r="C29" s="138">
        <v>33</v>
      </c>
      <c r="D29" s="71">
        <v>487</v>
      </c>
      <c r="E29" s="71" t="s">
        <v>94</v>
      </c>
      <c r="F29" s="71" t="s">
        <v>94</v>
      </c>
      <c r="G29" s="71">
        <v>33</v>
      </c>
      <c r="H29" s="71">
        <v>487</v>
      </c>
      <c r="I29" s="71" t="s">
        <v>94</v>
      </c>
      <c r="J29" s="71" t="s">
        <v>94</v>
      </c>
      <c r="K29" s="71" t="s">
        <v>94</v>
      </c>
      <c r="L29" s="71" t="s">
        <v>94</v>
      </c>
      <c r="M29" s="71" t="s">
        <v>94</v>
      </c>
      <c r="N29" s="71" t="s">
        <v>94</v>
      </c>
      <c r="O29" s="71">
        <v>2</v>
      </c>
      <c r="P29" s="71">
        <v>9</v>
      </c>
      <c r="Q29" s="71">
        <v>3</v>
      </c>
      <c r="R29" s="71">
        <v>36</v>
      </c>
      <c r="S29" s="71">
        <v>1</v>
      </c>
      <c r="T29" s="71">
        <v>14</v>
      </c>
      <c r="U29" s="71" t="s">
        <v>94</v>
      </c>
      <c r="V29" s="71" t="s">
        <v>94</v>
      </c>
      <c r="W29" s="71">
        <v>1</v>
      </c>
      <c r="X29" s="71">
        <v>3</v>
      </c>
      <c r="Y29" s="71">
        <v>19</v>
      </c>
      <c r="Z29" s="71">
        <v>276</v>
      </c>
      <c r="AA29" s="71">
        <v>7</v>
      </c>
      <c r="AB29" s="71">
        <v>149</v>
      </c>
    </row>
    <row r="30" spans="1:28" ht="15" customHeight="1">
      <c r="A30" s="72"/>
      <c r="B30" s="66" t="s">
        <v>101</v>
      </c>
      <c r="C30" s="138">
        <v>54</v>
      </c>
      <c r="D30" s="71">
        <v>548</v>
      </c>
      <c r="E30" s="71" t="s">
        <v>94</v>
      </c>
      <c r="F30" s="71" t="s">
        <v>94</v>
      </c>
      <c r="G30" s="71">
        <v>54</v>
      </c>
      <c r="H30" s="71">
        <v>548</v>
      </c>
      <c r="I30" s="71" t="s">
        <v>94</v>
      </c>
      <c r="J30" s="71" t="s">
        <v>94</v>
      </c>
      <c r="K30" s="71" t="s">
        <v>94</v>
      </c>
      <c r="L30" s="71" t="s">
        <v>94</v>
      </c>
      <c r="M30" s="71" t="s">
        <v>94</v>
      </c>
      <c r="N30" s="71" t="s">
        <v>94</v>
      </c>
      <c r="O30" s="71">
        <v>2</v>
      </c>
      <c r="P30" s="71">
        <v>10</v>
      </c>
      <c r="Q30" s="71">
        <v>3</v>
      </c>
      <c r="R30" s="71">
        <v>34</v>
      </c>
      <c r="S30" s="71" t="s">
        <v>289</v>
      </c>
      <c r="T30" s="71" t="s">
        <v>289</v>
      </c>
      <c r="U30" s="71" t="s">
        <v>94</v>
      </c>
      <c r="V30" s="71" t="s">
        <v>94</v>
      </c>
      <c r="W30" s="71">
        <v>1</v>
      </c>
      <c r="X30" s="71">
        <v>1</v>
      </c>
      <c r="Y30" s="71">
        <v>41</v>
      </c>
      <c r="Z30" s="71">
        <v>441</v>
      </c>
      <c r="AA30" s="71">
        <v>7</v>
      </c>
      <c r="AB30" s="71">
        <v>62</v>
      </c>
    </row>
    <row r="31" spans="1:28" ht="15" customHeight="1">
      <c r="A31" s="72"/>
      <c r="B31" s="66" t="s">
        <v>102</v>
      </c>
      <c r="C31" s="138">
        <f t="shared" si="6"/>
        <v>23</v>
      </c>
      <c r="D31" s="71">
        <v>178</v>
      </c>
      <c r="E31" s="71" t="s">
        <v>94</v>
      </c>
      <c r="F31" s="71" t="s">
        <v>94</v>
      </c>
      <c r="G31" s="71">
        <f t="shared" si="7"/>
        <v>23</v>
      </c>
      <c r="H31" s="71">
        <f t="shared" si="7"/>
        <v>178</v>
      </c>
      <c r="I31" s="71" t="s">
        <v>94</v>
      </c>
      <c r="J31" s="71" t="s">
        <v>94</v>
      </c>
      <c r="K31" s="71" t="s">
        <v>94</v>
      </c>
      <c r="L31" s="71" t="s">
        <v>94</v>
      </c>
      <c r="M31" s="71" t="s">
        <v>94</v>
      </c>
      <c r="N31" s="71" t="s">
        <v>94</v>
      </c>
      <c r="O31" s="71" t="s">
        <v>94</v>
      </c>
      <c r="P31" s="71" t="s">
        <v>94</v>
      </c>
      <c r="Q31" s="71">
        <v>1</v>
      </c>
      <c r="R31" s="71">
        <v>3</v>
      </c>
      <c r="S31" s="71" t="s">
        <v>94</v>
      </c>
      <c r="T31" s="71" t="s">
        <v>94</v>
      </c>
      <c r="U31" s="71" t="s">
        <v>94</v>
      </c>
      <c r="V31" s="71" t="s">
        <v>94</v>
      </c>
      <c r="W31" s="71" t="s">
        <v>94</v>
      </c>
      <c r="X31" s="71" t="s">
        <v>94</v>
      </c>
      <c r="Y31" s="71">
        <v>16</v>
      </c>
      <c r="Z31" s="71">
        <v>115</v>
      </c>
      <c r="AA31" s="71">
        <v>6</v>
      </c>
      <c r="AB31" s="71">
        <v>60</v>
      </c>
    </row>
    <row r="32" spans="1:28" ht="15" customHeight="1">
      <c r="A32" s="72"/>
      <c r="B32" s="66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:28" s="18" customFormat="1" ht="15" customHeight="1">
      <c r="A33" s="213" t="s">
        <v>103</v>
      </c>
      <c r="B33" s="262"/>
      <c r="C33" s="132">
        <f aca="true" t="shared" si="11" ref="C33:H33">SUM(C34:C41)</f>
        <v>201</v>
      </c>
      <c r="D33" s="132">
        <f t="shared" si="11"/>
        <v>3057</v>
      </c>
      <c r="E33" s="132">
        <f t="shared" si="11"/>
        <v>2</v>
      </c>
      <c r="F33" s="132">
        <f t="shared" si="11"/>
        <v>3</v>
      </c>
      <c r="G33" s="132">
        <f t="shared" si="11"/>
        <v>199</v>
      </c>
      <c r="H33" s="132">
        <f t="shared" si="11"/>
        <v>3054</v>
      </c>
      <c r="I33" s="20" t="s">
        <v>94</v>
      </c>
      <c r="J33" s="20" t="s">
        <v>94</v>
      </c>
      <c r="K33" s="20" t="s">
        <v>94</v>
      </c>
      <c r="L33" s="20" t="s">
        <v>94</v>
      </c>
      <c r="M33" s="20" t="s">
        <v>94</v>
      </c>
      <c r="N33" s="20" t="s">
        <v>94</v>
      </c>
      <c r="O33" s="132">
        <f>SUM(O34:O41)</f>
        <v>7</v>
      </c>
      <c r="P33" s="132">
        <f>SUM(P34:P41)</f>
        <v>72</v>
      </c>
      <c r="Q33" s="132">
        <f>SUM(Q34:Q41)</f>
        <v>18</v>
      </c>
      <c r="R33" s="132">
        <f>SUM(R34:R41)</f>
        <v>236</v>
      </c>
      <c r="S33" s="20" t="s">
        <v>94</v>
      </c>
      <c r="T33" s="20" t="s">
        <v>94</v>
      </c>
      <c r="U33" s="20" t="s">
        <v>94</v>
      </c>
      <c r="V33" s="20" t="s">
        <v>94</v>
      </c>
      <c r="W33" s="20" t="s">
        <v>94</v>
      </c>
      <c r="X33" s="20" t="s">
        <v>94</v>
      </c>
      <c r="Y33" s="132">
        <f>SUM(Y34:Y41)</f>
        <v>129</v>
      </c>
      <c r="Z33" s="132">
        <f>SUM(Z34:Z41)</f>
        <v>1947</v>
      </c>
      <c r="AA33" s="132">
        <f>SUM(AA34:AA41)</f>
        <v>45</v>
      </c>
      <c r="AB33" s="132">
        <f>SUM(AB34:AB41)</f>
        <v>799</v>
      </c>
    </row>
    <row r="34" spans="1:28" ht="15" customHeight="1">
      <c r="A34" s="72"/>
      <c r="B34" s="66" t="s">
        <v>104</v>
      </c>
      <c r="C34" s="138">
        <f t="shared" si="6"/>
        <v>28</v>
      </c>
      <c r="D34" s="71">
        <v>336</v>
      </c>
      <c r="E34" s="71" t="s">
        <v>94</v>
      </c>
      <c r="F34" s="71" t="s">
        <v>94</v>
      </c>
      <c r="G34" s="71">
        <f t="shared" si="7"/>
        <v>28</v>
      </c>
      <c r="H34" s="71">
        <f t="shared" si="7"/>
        <v>336</v>
      </c>
      <c r="I34" s="71" t="s">
        <v>94</v>
      </c>
      <c r="J34" s="71" t="s">
        <v>94</v>
      </c>
      <c r="K34" s="71" t="s">
        <v>94</v>
      </c>
      <c r="L34" s="71" t="s">
        <v>94</v>
      </c>
      <c r="M34" s="71" t="s">
        <v>94</v>
      </c>
      <c r="N34" s="71" t="s">
        <v>94</v>
      </c>
      <c r="O34" s="71">
        <v>1</v>
      </c>
      <c r="P34" s="71">
        <v>4</v>
      </c>
      <c r="Q34" s="71">
        <v>2</v>
      </c>
      <c r="R34" s="71">
        <v>31</v>
      </c>
      <c r="S34" s="71" t="s">
        <v>94</v>
      </c>
      <c r="T34" s="71" t="s">
        <v>94</v>
      </c>
      <c r="U34" s="71" t="s">
        <v>94</v>
      </c>
      <c r="V34" s="71" t="s">
        <v>94</v>
      </c>
      <c r="W34" s="71" t="s">
        <v>94</v>
      </c>
      <c r="X34" s="71" t="s">
        <v>94</v>
      </c>
      <c r="Y34" s="71">
        <v>18</v>
      </c>
      <c r="Z34" s="71">
        <v>175</v>
      </c>
      <c r="AA34" s="71">
        <v>7</v>
      </c>
      <c r="AB34" s="71">
        <v>126</v>
      </c>
    </row>
    <row r="35" spans="1:28" ht="15" customHeight="1">
      <c r="A35" s="72"/>
      <c r="B35" s="66" t="s">
        <v>105</v>
      </c>
      <c r="C35" s="138">
        <f t="shared" si="6"/>
        <v>48</v>
      </c>
      <c r="D35" s="71">
        <v>850</v>
      </c>
      <c r="E35" s="71" t="s">
        <v>94</v>
      </c>
      <c r="F35" s="71" t="s">
        <v>94</v>
      </c>
      <c r="G35" s="71">
        <f t="shared" si="7"/>
        <v>48</v>
      </c>
      <c r="H35" s="71">
        <f t="shared" si="7"/>
        <v>850</v>
      </c>
      <c r="I35" s="71" t="s">
        <v>94</v>
      </c>
      <c r="J35" s="71" t="s">
        <v>94</v>
      </c>
      <c r="K35" s="71" t="s">
        <v>94</v>
      </c>
      <c r="L35" s="71" t="s">
        <v>94</v>
      </c>
      <c r="M35" s="71" t="s">
        <v>94</v>
      </c>
      <c r="N35" s="71" t="s">
        <v>94</v>
      </c>
      <c r="O35" s="71">
        <v>3</v>
      </c>
      <c r="P35" s="71">
        <v>50</v>
      </c>
      <c r="Q35" s="71">
        <v>3</v>
      </c>
      <c r="R35" s="71">
        <v>38</v>
      </c>
      <c r="S35" s="71" t="s">
        <v>94</v>
      </c>
      <c r="T35" s="71" t="s">
        <v>94</v>
      </c>
      <c r="U35" s="71" t="s">
        <v>94</v>
      </c>
      <c r="V35" s="71" t="s">
        <v>94</v>
      </c>
      <c r="W35" s="71" t="s">
        <v>94</v>
      </c>
      <c r="X35" s="71" t="s">
        <v>94</v>
      </c>
      <c r="Y35" s="71">
        <v>32</v>
      </c>
      <c r="Z35" s="71">
        <v>569</v>
      </c>
      <c r="AA35" s="71">
        <v>10</v>
      </c>
      <c r="AB35" s="71">
        <v>193</v>
      </c>
    </row>
    <row r="36" spans="1:28" ht="15" customHeight="1">
      <c r="A36" s="72"/>
      <c r="B36" s="66" t="s">
        <v>106</v>
      </c>
      <c r="C36" s="138">
        <f t="shared" si="6"/>
        <v>55</v>
      </c>
      <c r="D36" s="71">
        <v>1163</v>
      </c>
      <c r="E36" s="71" t="s">
        <v>94</v>
      </c>
      <c r="F36" s="71" t="s">
        <v>94</v>
      </c>
      <c r="G36" s="71">
        <f t="shared" si="7"/>
        <v>55</v>
      </c>
      <c r="H36" s="71">
        <f t="shared" si="7"/>
        <v>1163</v>
      </c>
      <c r="I36" s="71" t="s">
        <v>94</v>
      </c>
      <c r="J36" s="71" t="s">
        <v>94</v>
      </c>
      <c r="K36" s="71" t="s">
        <v>94</v>
      </c>
      <c r="L36" s="71" t="s">
        <v>94</v>
      </c>
      <c r="M36" s="71" t="s">
        <v>94</v>
      </c>
      <c r="N36" s="71" t="s">
        <v>94</v>
      </c>
      <c r="O36" s="71">
        <v>2</v>
      </c>
      <c r="P36" s="71">
        <v>12</v>
      </c>
      <c r="Q36" s="71">
        <v>6</v>
      </c>
      <c r="R36" s="71">
        <v>27</v>
      </c>
      <c r="S36" s="71" t="s">
        <v>94</v>
      </c>
      <c r="T36" s="71" t="s">
        <v>94</v>
      </c>
      <c r="U36" s="71" t="s">
        <v>94</v>
      </c>
      <c r="V36" s="71" t="s">
        <v>94</v>
      </c>
      <c r="W36" s="71" t="s">
        <v>94</v>
      </c>
      <c r="X36" s="71" t="s">
        <v>94</v>
      </c>
      <c r="Y36" s="71">
        <v>40</v>
      </c>
      <c r="Z36" s="71">
        <v>912</v>
      </c>
      <c r="AA36" s="71">
        <v>7</v>
      </c>
      <c r="AB36" s="71">
        <v>212</v>
      </c>
    </row>
    <row r="37" spans="1:28" ht="15" customHeight="1">
      <c r="A37" s="72"/>
      <c r="B37" s="66" t="s">
        <v>107</v>
      </c>
      <c r="C37" s="138">
        <f t="shared" si="6"/>
        <v>8</v>
      </c>
      <c r="D37" s="71">
        <v>86</v>
      </c>
      <c r="E37" s="71" t="s">
        <v>94</v>
      </c>
      <c r="F37" s="71" t="s">
        <v>94</v>
      </c>
      <c r="G37" s="71">
        <f t="shared" si="7"/>
        <v>8</v>
      </c>
      <c r="H37" s="71">
        <f t="shared" si="7"/>
        <v>86</v>
      </c>
      <c r="I37" s="71" t="s">
        <v>94</v>
      </c>
      <c r="J37" s="71" t="s">
        <v>94</v>
      </c>
      <c r="K37" s="71" t="s">
        <v>94</v>
      </c>
      <c r="L37" s="71" t="s">
        <v>94</v>
      </c>
      <c r="M37" s="71" t="s">
        <v>94</v>
      </c>
      <c r="N37" s="71" t="s">
        <v>94</v>
      </c>
      <c r="O37" s="71" t="s">
        <v>94</v>
      </c>
      <c r="P37" s="71" t="s">
        <v>94</v>
      </c>
      <c r="Q37" s="71">
        <v>1</v>
      </c>
      <c r="R37" s="71">
        <v>3</v>
      </c>
      <c r="S37" s="71" t="s">
        <v>94</v>
      </c>
      <c r="T37" s="71" t="s">
        <v>94</v>
      </c>
      <c r="U37" s="71" t="s">
        <v>94</v>
      </c>
      <c r="V37" s="71" t="s">
        <v>94</v>
      </c>
      <c r="W37" s="71" t="s">
        <v>94</v>
      </c>
      <c r="X37" s="71" t="s">
        <v>94</v>
      </c>
      <c r="Y37" s="71">
        <v>4</v>
      </c>
      <c r="Z37" s="71">
        <v>36</v>
      </c>
      <c r="AA37" s="71">
        <v>3</v>
      </c>
      <c r="AB37" s="71">
        <v>47</v>
      </c>
    </row>
    <row r="38" spans="1:28" ht="15" customHeight="1">
      <c r="A38" s="72"/>
      <c r="B38" s="66" t="s">
        <v>108</v>
      </c>
      <c r="C38" s="138">
        <f t="shared" si="6"/>
        <v>13</v>
      </c>
      <c r="D38" s="71">
        <v>147</v>
      </c>
      <c r="E38" s="71" t="s">
        <v>94</v>
      </c>
      <c r="F38" s="71" t="s">
        <v>94</v>
      </c>
      <c r="G38" s="71">
        <f t="shared" si="7"/>
        <v>13</v>
      </c>
      <c r="H38" s="71">
        <f t="shared" si="7"/>
        <v>147</v>
      </c>
      <c r="I38" s="71" t="s">
        <v>94</v>
      </c>
      <c r="J38" s="71" t="s">
        <v>94</v>
      </c>
      <c r="K38" s="71" t="s">
        <v>94</v>
      </c>
      <c r="L38" s="71" t="s">
        <v>94</v>
      </c>
      <c r="M38" s="71" t="s">
        <v>94</v>
      </c>
      <c r="N38" s="71" t="s">
        <v>94</v>
      </c>
      <c r="O38" s="71" t="s">
        <v>94</v>
      </c>
      <c r="P38" s="71" t="s">
        <v>94</v>
      </c>
      <c r="Q38" s="71">
        <v>2</v>
      </c>
      <c r="R38" s="71">
        <v>20</v>
      </c>
      <c r="S38" s="71" t="s">
        <v>94</v>
      </c>
      <c r="T38" s="71" t="s">
        <v>94</v>
      </c>
      <c r="U38" s="71" t="s">
        <v>94</v>
      </c>
      <c r="V38" s="71" t="s">
        <v>94</v>
      </c>
      <c r="W38" s="71" t="s">
        <v>94</v>
      </c>
      <c r="X38" s="71" t="s">
        <v>94</v>
      </c>
      <c r="Y38" s="71">
        <v>7</v>
      </c>
      <c r="Z38" s="71">
        <v>60</v>
      </c>
      <c r="AA38" s="71">
        <v>4</v>
      </c>
      <c r="AB38" s="71">
        <v>67</v>
      </c>
    </row>
    <row r="39" spans="1:28" ht="15" customHeight="1">
      <c r="A39" s="72"/>
      <c r="B39" s="66" t="s">
        <v>109</v>
      </c>
      <c r="C39" s="138">
        <f t="shared" si="6"/>
        <v>14</v>
      </c>
      <c r="D39" s="71">
        <v>240</v>
      </c>
      <c r="E39" s="71" t="s">
        <v>94</v>
      </c>
      <c r="F39" s="71" t="s">
        <v>94</v>
      </c>
      <c r="G39" s="71">
        <f t="shared" si="7"/>
        <v>14</v>
      </c>
      <c r="H39" s="71">
        <f t="shared" si="7"/>
        <v>240</v>
      </c>
      <c r="I39" s="71" t="s">
        <v>94</v>
      </c>
      <c r="J39" s="71" t="s">
        <v>94</v>
      </c>
      <c r="K39" s="71" t="s">
        <v>94</v>
      </c>
      <c r="L39" s="71" t="s">
        <v>94</v>
      </c>
      <c r="M39" s="71" t="s">
        <v>94</v>
      </c>
      <c r="N39" s="71" t="s">
        <v>94</v>
      </c>
      <c r="O39" s="71">
        <v>1</v>
      </c>
      <c r="P39" s="71">
        <v>6</v>
      </c>
      <c r="Q39" s="71">
        <v>2</v>
      </c>
      <c r="R39" s="71">
        <v>105</v>
      </c>
      <c r="S39" s="71" t="s">
        <v>94</v>
      </c>
      <c r="T39" s="71" t="s">
        <v>94</v>
      </c>
      <c r="U39" s="71" t="s">
        <v>94</v>
      </c>
      <c r="V39" s="71" t="s">
        <v>94</v>
      </c>
      <c r="W39" s="71" t="s">
        <v>94</v>
      </c>
      <c r="X39" s="71" t="s">
        <v>94</v>
      </c>
      <c r="Y39" s="71">
        <v>5</v>
      </c>
      <c r="Z39" s="71">
        <v>61</v>
      </c>
      <c r="AA39" s="71">
        <v>6</v>
      </c>
      <c r="AB39" s="71">
        <v>68</v>
      </c>
    </row>
    <row r="40" spans="1:28" ht="15" customHeight="1">
      <c r="A40" s="72"/>
      <c r="B40" s="66" t="s">
        <v>110</v>
      </c>
      <c r="C40" s="138">
        <f t="shared" si="6"/>
        <v>11</v>
      </c>
      <c r="D40" s="71">
        <v>99</v>
      </c>
      <c r="E40" s="71" t="s">
        <v>94</v>
      </c>
      <c r="F40" s="71" t="s">
        <v>94</v>
      </c>
      <c r="G40" s="71">
        <f t="shared" si="7"/>
        <v>11</v>
      </c>
      <c r="H40" s="71">
        <f t="shared" si="7"/>
        <v>99</v>
      </c>
      <c r="I40" s="71" t="s">
        <v>94</v>
      </c>
      <c r="J40" s="71" t="s">
        <v>94</v>
      </c>
      <c r="K40" s="71" t="s">
        <v>94</v>
      </c>
      <c r="L40" s="71" t="s">
        <v>94</v>
      </c>
      <c r="M40" s="71" t="s">
        <v>94</v>
      </c>
      <c r="N40" s="71" t="s">
        <v>94</v>
      </c>
      <c r="O40" s="71" t="s">
        <v>94</v>
      </c>
      <c r="P40" s="71" t="s">
        <v>94</v>
      </c>
      <c r="Q40" s="71">
        <v>1</v>
      </c>
      <c r="R40" s="71">
        <v>3</v>
      </c>
      <c r="S40" s="71" t="s">
        <v>94</v>
      </c>
      <c r="T40" s="71" t="s">
        <v>94</v>
      </c>
      <c r="U40" s="71" t="s">
        <v>94</v>
      </c>
      <c r="V40" s="71" t="s">
        <v>94</v>
      </c>
      <c r="W40" s="71" t="s">
        <v>94</v>
      </c>
      <c r="X40" s="71" t="s">
        <v>94</v>
      </c>
      <c r="Y40" s="71">
        <v>6</v>
      </c>
      <c r="Z40" s="71">
        <v>53</v>
      </c>
      <c r="AA40" s="71">
        <v>4</v>
      </c>
      <c r="AB40" s="71">
        <v>43</v>
      </c>
    </row>
    <row r="41" spans="1:28" ht="15" customHeight="1">
      <c r="A41" s="72"/>
      <c r="B41" s="66" t="s">
        <v>111</v>
      </c>
      <c r="C41" s="138">
        <f t="shared" si="6"/>
        <v>24</v>
      </c>
      <c r="D41" s="71">
        <v>136</v>
      </c>
      <c r="E41" s="71">
        <v>2</v>
      </c>
      <c r="F41" s="71">
        <v>3</v>
      </c>
      <c r="G41" s="71">
        <f t="shared" si="7"/>
        <v>22</v>
      </c>
      <c r="H41" s="71">
        <f t="shared" si="7"/>
        <v>133</v>
      </c>
      <c r="I41" s="71" t="s">
        <v>94</v>
      </c>
      <c r="J41" s="71" t="s">
        <v>94</v>
      </c>
      <c r="K41" s="71" t="s">
        <v>94</v>
      </c>
      <c r="L41" s="71" t="s">
        <v>94</v>
      </c>
      <c r="M41" s="71" t="s">
        <v>94</v>
      </c>
      <c r="N41" s="71" t="s">
        <v>94</v>
      </c>
      <c r="O41" s="71" t="s">
        <v>94</v>
      </c>
      <c r="P41" s="71" t="s">
        <v>94</v>
      </c>
      <c r="Q41" s="71">
        <v>1</v>
      </c>
      <c r="R41" s="71">
        <v>9</v>
      </c>
      <c r="S41" s="71" t="s">
        <v>94</v>
      </c>
      <c r="T41" s="71" t="s">
        <v>94</v>
      </c>
      <c r="U41" s="71" t="s">
        <v>94</v>
      </c>
      <c r="V41" s="71" t="s">
        <v>94</v>
      </c>
      <c r="W41" s="71" t="s">
        <v>94</v>
      </c>
      <c r="X41" s="71" t="s">
        <v>94</v>
      </c>
      <c r="Y41" s="71">
        <v>17</v>
      </c>
      <c r="Z41" s="71">
        <v>81</v>
      </c>
      <c r="AA41" s="71">
        <v>4</v>
      </c>
      <c r="AB41" s="71">
        <v>43</v>
      </c>
    </row>
    <row r="42" spans="1:28" ht="15" customHeight="1">
      <c r="A42" s="72"/>
      <c r="B42" s="66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</row>
    <row r="43" spans="1:28" s="18" customFormat="1" ht="15" customHeight="1">
      <c r="A43" s="213" t="s">
        <v>112</v>
      </c>
      <c r="B43" s="262"/>
      <c r="C43" s="132">
        <f>SUM(C44:C48)</f>
        <v>197</v>
      </c>
      <c r="D43" s="132">
        <f>SUM(D44:D48)</f>
        <v>2983</v>
      </c>
      <c r="E43" s="20" t="s">
        <v>94</v>
      </c>
      <c r="F43" s="20" t="s">
        <v>94</v>
      </c>
      <c r="G43" s="132">
        <f>SUM(G44:G48)</f>
        <v>197</v>
      </c>
      <c r="H43" s="132">
        <f>SUM(H44:H48)</f>
        <v>2983</v>
      </c>
      <c r="I43" s="20" t="s">
        <v>94</v>
      </c>
      <c r="J43" s="20" t="s">
        <v>94</v>
      </c>
      <c r="K43" s="20" t="s">
        <v>94</v>
      </c>
      <c r="L43" s="20" t="s">
        <v>94</v>
      </c>
      <c r="M43" s="20" t="s">
        <v>94</v>
      </c>
      <c r="N43" s="20" t="s">
        <v>94</v>
      </c>
      <c r="O43" s="132">
        <f aca="true" t="shared" si="12" ref="O43:T43">SUM(O44:O48)</f>
        <v>8</v>
      </c>
      <c r="P43" s="132">
        <f t="shared" si="12"/>
        <v>80</v>
      </c>
      <c r="Q43" s="132">
        <f t="shared" si="12"/>
        <v>15</v>
      </c>
      <c r="R43" s="132">
        <f t="shared" si="12"/>
        <v>160</v>
      </c>
      <c r="S43" s="132">
        <f t="shared" si="12"/>
        <v>4</v>
      </c>
      <c r="T43" s="132">
        <f t="shared" si="12"/>
        <v>46</v>
      </c>
      <c r="U43" s="20" t="s">
        <v>94</v>
      </c>
      <c r="V43" s="20" t="s">
        <v>94</v>
      </c>
      <c r="W43" s="20" t="s">
        <v>94</v>
      </c>
      <c r="X43" s="20" t="s">
        <v>94</v>
      </c>
      <c r="Y43" s="132">
        <f>SUM(Y44:Y48)</f>
        <v>132</v>
      </c>
      <c r="Z43" s="132">
        <f>SUM(Z44:Z48)</f>
        <v>1975</v>
      </c>
      <c r="AA43" s="132">
        <f>SUM(AA44:AA48)</f>
        <v>38</v>
      </c>
      <c r="AB43" s="132">
        <f>SUM(AB44:AB48)</f>
        <v>722</v>
      </c>
    </row>
    <row r="44" spans="1:28" ht="15" customHeight="1">
      <c r="A44" s="72"/>
      <c r="B44" s="66" t="s">
        <v>113</v>
      </c>
      <c r="C44" s="138">
        <f t="shared" si="6"/>
        <v>60</v>
      </c>
      <c r="D44" s="71">
        <v>1285</v>
      </c>
      <c r="E44" s="71" t="s">
        <v>94</v>
      </c>
      <c r="F44" s="71" t="s">
        <v>94</v>
      </c>
      <c r="G44" s="71">
        <f t="shared" si="7"/>
        <v>60</v>
      </c>
      <c r="H44" s="71">
        <f t="shared" si="7"/>
        <v>1285</v>
      </c>
      <c r="I44" s="71" t="s">
        <v>94</v>
      </c>
      <c r="J44" s="71" t="s">
        <v>94</v>
      </c>
      <c r="K44" s="71" t="s">
        <v>94</v>
      </c>
      <c r="L44" s="71" t="s">
        <v>94</v>
      </c>
      <c r="M44" s="71" t="s">
        <v>94</v>
      </c>
      <c r="N44" s="71" t="s">
        <v>94</v>
      </c>
      <c r="O44" s="71">
        <v>2</v>
      </c>
      <c r="P44" s="71">
        <v>39</v>
      </c>
      <c r="Q44" s="71">
        <v>6</v>
      </c>
      <c r="R44" s="71">
        <v>72</v>
      </c>
      <c r="S44" s="71" t="s">
        <v>94</v>
      </c>
      <c r="T44" s="71" t="s">
        <v>94</v>
      </c>
      <c r="U44" s="71" t="s">
        <v>94</v>
      </c>
      <c r="V44" s="71" t="s">
        <v>94</v>
      </c>
      <c r="W44" s="71" t="s">
        <v>94</v>
      </c>
      <c r="X44" s="71" t="s">
        <v>94</v>
      </c>
      <c r="Y44" s="71">
        <v>40</v>
      </c>
      <c r="Z44" s="71">
        <v>883</v>
      </c>
      <c r="AA44" s="71">
        <v>12</v>
      </c>
      <c r="AB44" s="71">
        <v>291</v>
      </c>
    </row>
    <row r="45" spans="1:28" ht="15" customHeight="1">
      <c r="A45" s="72"/>
      <c r="B45" s="66" t="s">
        <v>114</v>
      </c>
      <c r="C45" s="138">
        <f t="shared" si="6"/>
        <v>29</v>
      </c>
      <c r="D45" s="71">
        <v>543</v>
      </c>
      <c r="E45" s="71" t="s">
        <v>94</v>
      </c>
      <c r="F45" s="71" t="s">
        <v>94</v>
      </c>
      <c r="G45" s="71">
        <f t="shared" si="7"/>
        <v>29</v>
      </c>
      <c r="H45" s="71">
        <f t="shared" si="7"/>
        <v>543</v>
      </c>
      <c r="I45" s="71" t="s">
        <v>94</v>
      </c>
      <c r="J45" s="71" t="s">
        <v>94</v>
      </c>
      <c r="K45" s="71" t="s">
        <v>94</v>
      </c>
      <c r="L45" s="71" t="s">
        <v>94</v>
      </c>
      <c r="M45" s="71" t="s">
        <v>94</v>
      </c>
      <c r="N45" s="71" t="s">
        <v>94</v>
      </c>
      <c r="O45" s="71">
        <v>1</v>
      </c>
      <c r="P45" s="71">
        <v>5</v>
      </c>
      <c r="Q45" s="71">
        <v>3</v>
      </c>
      <c r="R45" s="71">
        <v>27</v>
      </c>
      <c r="S45" s="71">
        <v>1</v>
      </c>
      <c r="T45" s="71">
        <v>8</v>
      </c>
      <c r="U45" s="71" t="s">
        <v>94</v>
      </c>
      <c r="V45" s="71" t="s">
        <v>94</v>
      </c>
      <c r="W45" s="71" t="s">
        <v>94</v>
      </c>
      <c r="X45" s="71" t="s">
        <v>94</v>
      </c>
      <c r="Y45" s="71">
        <v>17</v>
      </c>
      <c r="Z45" s="71">
        <v>407</v>
      </c>
      <c r="AA45" s="71">
        <v>7</v>
      </c>
      <c r="AB45" s="71">
        <v>96</v>
      </c>
    </row>
    <row r="46" spans="1:28" ht="15" customHeight="1">
      <c r="A46" s="72"/>
      <c r="B46" s="66" t="s">
        <v>115</v>
      </c>
      <c r="C46" s="138">
        <f t="shared" si="6"/>
        <v>25</v>
      </c>
      <c r="D46" s="71">
        <v>209</v>
      </c>
      <c r="E46" s="71" t="s">
        <v>94</v>
      </c>
      <c r="F46" s="71" t="s">
        <v>94</v>
      </c>
      <c r="G46" s="71">
        <f t="shared" si="7"/>
        <v>25</v>
      </c>
      <c r="H46" s="71">
        <f t="shared" si="7"/>
        <v>209</v>
      </c>
      <c r="I46" s="71" t="s">
        <v>94</v>
      </c>
      <c r="J46" s="71" t="s">
        <v>94</v>
      </c>
      <c r="K46" s="71" t="s">
        <v>94</v>
      </c>
      <c r="L46" s="71" t="s">
        <v>94</v>
      </c>
      <c r="M46" s="71" t="s">
        <v>94</v>
      </c>
      <c r="N46" s="71" t="s">
        <v>94</v>
      </c>
      <c r="O46" s="71">
        <v>1</v>
      </c>
      <c r="P46" s="71">
        <v>3</v>
      </c>
      <c r="Q46" s="71">
        <v>2</v>
      </c>
      <c r="R46" s="71">
        <v>9</v>
      </c>
      <c r="S46" s="71">
        <v>1</v>
      </c>
      <c r="T46" s="71">
        <v>7</v>
      </c>
      <c r="U46" s="71" t="s">
        <v>94</v>
      </c>
      <c r="V46" s="71" t="s">
        <v>94</v>
      </c>
      <c r="W46" s="71" t="s">
        <v>94</v>
      </c>
      <c r="X46" s="71" t="s">
        <v>94</v>
      </c>
      <c r="Y46" s="71">
        <v>16</v>
      </c>
      <c r="Z46" s="71">
        <v>129</v>
      </c>
      <c r="AA46" s="71">
        <v>5</v>
      </c>
      <c r="AB46" s="71">
        <v>61</v>
      </c>
    </row>
    <row r="47" spans="1:28" ht="15" customHeight="1">
      <c r="A47" s="72"/>
      <c r="B47" s="66" t="s">
        <v>116</v>
      </c>
      <c r="C47" s="138">
        <f t="shared" si="6"/>
        <v>32</v>
      </c>
      <c r="D47" s="71">
        <v>400</v>
      </c>
      <c r="E47" s="71" t="s">
        <v>94</v>
      </c>
      <c r="F47" s="71" t="s">
        <v>94</v>
      </c>
      <c r="G47" s="71">
        <f t="shared" si="7"/>
        <v>32</v>
      </c>
      <c r="H47" s="71">
        <f t="shared" si="7"/>
        <v>400</v>
      </c>
      <c r="I47" s="71" t="s">
        <v>94</v>
      </c>
      <c r="J47" s="71" t="s">
        <v>94</v>
      </c>
      <c r="K47" s="71" t="s">
        <v>94</v>
      </c>
      <c r="L47" s="71" t="s">
        <v>94</v>
      </c>
      <c r="M47" s="71" t="s">
        <v>94</v>
      </c>
      <c r="N47" s="71" t="s">
        <v>94</v>
      </c>
      <c r="O47" s="71">
        <v>2</v>
      </c>
      <c r="P47" s="71">
        <v>13</v>
      </c>
      <c r="Q47" s="71">
        <v>1</v>
      </c>
      <c r="R47" s="71">
        <v>40</v>
      </c>
      <c r="S47" s="71">
        <v>1</v>
      </c>
      <c r="T47" s="71">
        <v>4</v>
      </c>
      <c r="U47" s="71" t="s">
        <v>94</v>
      </c>
      <c r="V47" s="71" t="s">
        <v>94</v>
      </c>
      <c r="W47" s="71" t="s">
        <v>94</v>
      </c>
      <c r="X47" s="71" t="s">
        <v>94</v>
      </c>
      <c r="Y47" s="71">
        <v>22</v>
      </c>
      <c r="Z47" s="71">
        <v>220</v>
      </c>
      <c r="AA47" s="71">
        <v>6</v>
      </c>
      <c r="AB47" s="71">
        <v>123</v>
      </c>
    </row>
    <row r="48" spans="1:28" ht="15" customHeight="1">
      <c r="A48" s="72"/>
      <c r="B48" s="66" t="s">
        <v>117</v>
      </c>
      <c r="C48" s="138">
        <f t="shared" si="6"/>
        <v>51</v>
      </c>
      <c r="D48" s="71">
        <v>546</v>
      </c>
      <c r="E48" s="71" t="s">
        <v>94</v>
      </c>
      <c r="F48" s="71" t="s">
        <v>94</v>
      </c>
      <c r="G48" s="71">
        <f t="shared" si="7"/>
        <v>51</v>
      </c>
      <c r="H48" s="71">
        <f t="shared" si="7"/>
        <v>546</v>
      </c>
      <c r="I48" s="71" t="s">
        <v>94</v>
      </c>
      <c r="J48" s="71" t="s">
        <v>94</v>
      </c>
      <c r="K48" s="71" t="s">
        <v>94</v>
      </c>
      <c r="L48" s="71" t="s">
        <v>94</v>
      </c>
      <c r="M48" s="71" t="s">
        <v>94</v>
      </c>
      <c r="N48" s="71" t="s">
        <v>94</v>
      </c>
      <c r="O48" s="71">
        <v>2</v>
      </c>
      <c r="P48" s="71">
        <v>20</v>
      </c>
      <c r="Q48" s="71">
        <v>3</v>
      </c>
      <c r="R48" s="71">
        <v>12</v>
      </c>
      <c r="S48" s="71">
        <v>1</v>
      </c>
      <c r="T48" s="71">
        <v>27</v>
      </c>
      <c r="U48" s="71" t="s">
        <v>94</v>
      </c>
      <c r="V48" s="71" t="s">
        <v>94</v>
      </c>
      <c r="W48" s="71" t="s">
        <v>94</v>
      </c>
      <c r="X48" s="71" t="s">
        <v>94</v>
      </c>
      <c r="Y48" s="71">
        <v>37</v>
      </c>
      <c r="Z48" s="71">
        <v>336</v>
      </c>
      <c r="AA48" s="71">
        <v>8</v>
      </c>
      <c r="AB48" s="71">
        <v>151</v>
      </c>
    </row>
    <row r="49" spans="1:28" ht="15" customHeight="1">
      <c r="A49" s="72"/>
      <c r="B49" s="66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1:28" s="18" customFormat="1" ht="15" customHeight="1">
      <c r="A50" s="213" t="s">
        <v>118</v>
      </c>
      <c r="B50" s="262"/>
      <c r="C50" s="132">
        <f>SUM(C51:C54)</f>
        <v>135</v>
      </c>
      <c r="D50" s="132">
        <f>SUM(D51:D54)</f>
        <v>1897</v>
      </c>
      <c r="E50" s="20" t="s">
        <v>94</v>
      </c>
      <c r="F50" s="20" t="s">
        <v>94</v>
      </c>
      <c r="G50" s="132">
        <f>SUM(G51:G54)</f>
        <v>135</v>
      </c>
      <c r="H50" s="132">
        <f>SUM(H51:H54)</f>
        <v>1897</v>
      </c>
      <c r="I50" s="20" t="s">
        <v>94</v>
      </c>
      <c r="J50" s="20" t="s">
        <v>94</v>
      </c>
      <c r="K50" s="20" t="s">
        <v>94</v>
      </c>
      <c r="L50" s="20" t="s">
        <v>94</v>
      </c>
      <c r="M50" s="20" t="s">
        <v>94</v>
      </c>
      <c r="N50" s="20" t="s">
        <v>94</v>
      </c>
      <c r="O50" s="132">
        <f aca="true" t="shared" si="13" ref="O50:T50">SUM(O51:O54)</f>
        <v>6</v>
      </c>
      <c r="P50" s="132">
        <f t="shared" si="13"/>
        <v>83</v>
      </c>
      <c r="Q50" s="132">
        <f t="shared" si="13"/>
        <v>14</v>
      </c>
      <c r="R50" s="132">
        <f t="shared" si="13"/>
        <v>150</v>
      </c>
      <c r="S50" s="132">
        <f t="shared" si="13"/>
        <v>2</v>
      </c>
      <c r="T50" s="132">
        <f t="shared" si="13"/>
        <v>26</v>
      </c>
      <c r="U50" s="20" t="s">
        <v>94</v>
      </c>
      <c r="V50" s="20" t="s">
        <v>94</v>
      </c>
      <c r="W50" s="20" t="s">
        <v>94</v>
      </c>
      <c r="X50" s="20" t="s">
        <v>94</v>
      </c>
      <c r="Y50" s="132">
        <f>SUM(Y51:Y54)</f>
        <v>75</v>
      </c>
      <c r="Z50" s="132">
        <f>SUM(Z51:Z54)</f>
        <v>1024</v>
      </c>
      <c r="AA50" s="132">
        <f>SUM(AA51:AA54)</f>
        <v>38</v>
      </c>
      <c r="AB50" s="132">
        <f>SUM(AB51:AB54)</f>
        <v>614</v>
      </c>
    </row>
    <row r="51" spans="1:28" ht="15" customHeight="1">
      <c r="A51" s="63"/>
      <c r="B51" s="66" t="s">
        <v>119</v>
      </c>
      <c r="C51" s="138">
        <f t="shared" si="6"/>
        <v>45</v>
      </c>
      <c r="D51" s="71">
        <v>634</v>
      </c>
      <c r="E51" s="71" t="s">
        <v>94</v>
      </c>
      <c r="F51" s="71" t="s">
        <v>94</v>
      </c>
      <c r="G51" s="71">
        <f t="shared" si="7"/>
        <v>45</v>
      </c>
      <c r="H51" s="71">
        <f t="shared" si="7"/>
        <v>634</v>
      </c>
      <c r="I51" s="71" t="s">
        <v>94</v>
      </c>
      <c r="J51" s="71" t="s">
        <v>94</v>
      </c>
      <c r="K51" s="71" t="s">
        <v>94</v>
      </c>
      <c r="L51" s="71" t="s">
        <v>94</v>
      </c>
      <c r="M51" s="71" t="s">
        <v>94</v>
      </c>
      <c r="N51" s="71" t="s">
        <v>94</v>
      </c>
      <c r="O51" s="71">
        <v>1</v>
      </c>
      <c r="P51" s="71">
        <v>52</v>
      </c>
      <c r="Q51" s="71">
        <v>7</v>
      </c>
      <c r="R51" s="71">
        <v>54</v>
      </c>
      <c r="S51" s="71">
        <v>1</v>
      </c>
      <c r="T51" s="71">
        <v>10</v>
      </c>
      <c r="U51" s="71" t="s">
        <v>94</v>
      </c>
      <c r="V51" s="71" t="s">
        <v>94</v>
      </c>
      <c r="W51" s="71" t="s">
        <v>94</v>
      </c>
      <c r="X51" s="71" t="s">
        <v>94</v>
      </c>
      <c r="Y51" s="71">
        <v>24</v>
      </c>
      <c r="Z51" s="71">
        <v>307</v>
      </c>
      <c r="AA51" s="71">
        <v>12</v>
      </c>
      <c r="AB51" s="71">
        <v>211</v>
      </c>
    </row>
    <row r="52" spans="1:28" ht="15" customHeight="1">
      <c r="A52" s="63"/>
      <c r="B52" s="66" t="s">
        <v>120</v>
      </c>
      <c r="C52" s="138">
        <f t="shared" si="6"/>
        <v>20</v>
      </c>
      <c r="D52" s="71">
        <v>341</v>
      </c>
      <c r="E52" s="71" t="s">
        <v>94</v>
      </c>
      <c r="F52" s="71" t="s">
        <v>94</v>
      </c>
      <c r="G52" s="71">
        <f t="shared" si="7"/>
        <v>20</v>
      </c>
      <c r="H52" s="71">
        <f t="shared" si="7"/>
        <v>341</v>
      </c>
      <c r="I52" s="71" t="s">
        <v>94</v>
      </c>
      <c r="J52" s="71" t="s">
        <v>94</v>
      </c>
      <c r="K52" s="71" t="s">
        <v>94</v>
      </c>
      <c r="L52" s="71" t="s">
        <v>94</v>
      </c>
      <c r="M52" s="71" t="s">
        <v>94</v>
      </c>
      <c r="N52" s="71" t="s">
        <v>94</v>
      </c>
      <c r="O52" s="71">
        <v>1</v>
      </c>
      <c r="P52" s="71">
        <v>4</v>
      </c>
      <c r="Q52" s="71">
        <v>1</v>
      </c>
      <c r="R52" s="71">
        <v>20</v>
      </c>
      <c r="S52" s="71" t="s">
        <v>94</v>
      </c>
      <c r="T52" s="71" t="s">
        <v>94</v>
      </c>
      <c r="U52" s="71" t="s">
        <v>94</v>
      </c>
      <c r="V52" s="71" t="s">
        <v>94</v>
      </c>
      <c r="W52" s="71" t="s">
        <v>94</v>
      </c>
      <c r="X52" s="71" t="s">
        <v>94</v>
      </c>
      <c r="Y52" s="71">
        <v>12</v>
      </c>
      <c r="Z52" s="71">
        <v>206</v>
      </c>
      <c r="AA52" s="71">
        <v>6</v>
      </c>
      <c r="AB52" s="71">
        <v>111</v>
      </c>
    </row>
    <row r="53" spans="1:28" ht="15" customHeight="1">
      <c r="A53" s="63"/>
      <c r="B53" s="66" t="s">
        <v>121</v>
      </c>
      <c r="C53" s="138">
        <f t="shared" si="6"/>
        <v>43</v>
      </c>
      <c r="D53" s="71">
        <v>563</v>
      </c>
      <c r="E53" s="71" t="s">
        <v>94</v>
      </c>
      <c r="F53" s="71" t="s">
        <v>94</v>
      </c>
      <c r="G53" s="71">
        <f t="shared" si="7"/>
        <v>43</v>
      </c>
      <c r="H53" s="71">
        <f t="shared" si="7"/>
        <v>563</v>
      </c>
      <c r="I53" s="71" t="s">
        <v>94</v>
      </c>
      <c r="J53" s="71" t="s">
        <v>94</v>
      </c>
      <c r="K53" s="71" t="s">
        <v>94</v>
      </c>
      <c r="L53" s="71" t="s">
        <v>94</v>
      </c>
      <c r="M53" s="71" t="s">
        <v>94</v>
      </c>
      <c r="N53" s="71" t="s">
        <v>94</v>
      </c>
      <c r="O53" s="71">
        <v>3</v>
      </c>
      <c r="P53" s="71">
        <v>18</v>
      </c>
      <c r="Q53" s="71">
        <v>4</v>
      </c>
      <c r="R53" s="71">
        <v>48</v>
      </c>
      <c r="S53" s="71">
        <v>1</v>
      </c>
      <c r="T53" s="71">
        <v>16</v>
      </c>
      <c r="U53" s="71" t="s">
        <v>94</v>
      </c>
      <c r="V53" s="71" t="s">
        <v>94</v>
      </c>
      <c r="W53" s="71" t="s">
        <v>94</v>
      </c>
      <c r="X53" s="71" t="s">
        <v>94</v>
      </c>
      <c r="Y53" s="71">
        <v>23</v>
      </c>
      <c r="Z53" s="71">
        <v>300</v>
      </c>
      <c r="AA53" s="71">
        <v>12</v>
      </c>
      <c r="AB53" s="71">
        <v>181</v>
      </c>
    </row>
    <row r="54" spans="1:28" ht="15" customHeight="1">
      <c r="A54" s="63"/>
      <c r="B54" s="66" t="s">
        <v>122</v>
      </c>
      <c r="C54" s="138">
        <f t="shared" si="6"/>
        <v>27</v>
      </c>
      <c r="D54" s="71">
        <v>359</v>
      </c>
      <c r="E54" s="71" t="s">
        <v>94</v>
      </c>
      <c r="F54" s="71" t="s">
        <v>94</v>
      </c>
      <c r="G54" s="71">
        <f t="shared" si="7"/>
        <v>27</v>
      </c>
      <c r="H54" s="71">
        <f t="shared" si="7"/>
        <v>359</v>
      </c>
      <c r="I54" s="71" t="s">
        <v>94</v>
      </c>
      <c r="J54" s="71" t="s">
        <v>94</v>
      </c>
      <c r="K54" s="71" t="s">
        <v>94</v>
      </c>
      <c r="L54" s="71" t="s">
        <v>94</v>
      </c>
      <c r="M54" s="71" t="s">
        <v>94</v>
      </c>
      <c r="N54" s="71" t="s">
        <v>94</v>
      </c>
      <c r="O54" s="71">
        <v>1</v>
      </c>
      <c r="P54" s="71">
        <v>9</v>
      </c>
      <c r="Q54" s="71">
        <v>2</v>
      </c>
      <c r="R54" s="71">
        <v>28</v>
      </c>
      <c r="S54" s="71" t="s">
        <v>94</v>
      </c>
      <c r="T54" s="71" t="s">
        <v>94</v>
      </c>
      <c r="U54" s="71" t="s">
        <v>94</v>
      </c>
      <c r="V54" s="71" t="s">
        <v>94</v>
      </c>
      <c r="W54" s="71" t="s">
        <v>94</v>
      </c>
      <c r="X54" s="71" t="s">
        <v>94</v>
      </c>
      <c r="Y54" s="71">
        <v>16</v>
      </c>
      <c r="Z54" s="71">
        <v>211</v>
      </c>
      <c r="AA54" s="71">
        <v>8</v>
      </c>
      <c r="AB54" s="71">
        <v>111</v>
      </c>
    </row>
    <row r="55" spans="1:28" ht="15" customHeight="1">
      <c r="A55" s="63"/>
      <c r="B55" s="66"/>
      <c r="C55" s="62"/>
      <c r="D55" s="62"/>
      <c r="E55" s="71"/>
      <c r="F55" s="71"/>
      <c r="G55" s="62"/>
      <c r="H55" s="6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</row>
    <row r="56" spans="1:28" s="18" customFormat="1" ht="15" customHeight="1">
      <c r="A56" s="213" t="s">
        <v>123</v>
      </c>
      <c r="B56" s="262"/>
      <c r="C56" s="132">
        <f>SUM(C57:C62)</f>
        <v>168</v>
      </c>
      <c r="D56" s="132">
        <f>SUM(D57:D62)</f>
        <v>1616</v>
      </c>
      <c r="E56" s="20" t="s">
        <v>94</v>
      </c>
      <c r="F56" s="20" t="s">
        <v>94</v>
      </c>
      <c r="G56" s="132">
        <f>SUM(G57:G62)</f>
        <v>168</v>
      </c>
      <c r="H56" s="132">
        <f>SUM(H57:H62)</f>
        <v>1616</v>
      </c>
      <c r="I56" s="20" t="s">
        <v>94</v>
      </c>
      <c r="J56" s="20" t="s">
        <v>94</v>
      </c>
      <c r="K56" s="20" t="s">
        <v>94</v>
      </c>
      <c r="L56" s="20" t="s">
        <v>94</v>
      </c>
      <c r="M56" s="20" t="s">
        <v>94</v>
      </c>
      <c r="N56" s="20" t="s">
        <v>94</v>
      </c>
      <c r="O56" s="132">
        <f aca="true" t="shared" si="14" ref="O56:T56">SUM(O57:O62)</f>
        <v>9</v>
      </c>
      <c r="P56" s="132">
        <f t="shared" si="14"/>
        <v>43</v>
      </c>
      <c r="Q56" s="132">
        <f t="shared" si="14"/>
        <v>16</v>
      </c>
      <c r="R56" s="132">
        <f t="shared" si="14"/>
        <v>138</v>
      </c>
      <c r="S56" s="132">
        <f t="shared" si="14"/>
        <v>3</v>
      </c>
      <c r="T56" s="132">
        <f t="shared" si="14"/>
        <v>19</v>
      </c>
      <c r="U56" s="20" t="s">
        <v>94</v>
      </c>
      <c r="V56" s="20" t="s">
        <v>94</v>
      </c>
      <c r="W56" s="20" t="s">
        <v>94</v>
      </c>
      <c r="X56" s="20" t="s">
        <v>94</v>
      </c>
      <c r="Y56" s="132">
        <f>SUM(Y57:Y62)</f>
        <v>102</v>
      </c>
      <c r="Z56" s="132">
        <f>SUM(Z57:Z62)</f>
        <v>924</v>
      </c>
      <c r="AA56" s="132">
        <f>SUM(AA57:AA62)</f>
        <v>38</v>
      </c>
      <c r="AB56" s="132">
        <f>SUM(AB57:AB62)</f>
        <v>492</v>
      </c>
    </row>
    <row r="57" spans="1:28" ht="15" customHeight="1">
      <c r="A57" s="72"/>
      <c r="B57" s="66" t="s">
        <v>124</v>
      </c>
      <c r="C57" s="138">
        <f t="shared" si="6"/>
        <v>33</v>
      </c>
      <c r="D57" s="71">
        <v>355</v>
      </c>
      <c r="E57" s="71" t="s">
        <v>94</v>
      </c>
      <c r="F57" s="71" t="s">
        <v>94</v>
      </c>
      <c r="G57" s="71">
        <f t="shared" si="7"/>
        <v>33</v>
      </c>
      <c r="H57" s="71">
        <f t="shared" si="7"/>
        <v>355</v>
      </c>
      <c r="I57" s="71" t="s">
        <v>94</v>
      </c>
      <c r="J57" s="71" t="s">
        <v>94</v>
      </c>
      <c r="K57" s="71" t="s">
        <v>94</v>
      </c>
      <c r="L57" s="71" t="s">
        <v>94</v>
      </c>
      <c r="M57" s="71" t="s">
        <v>94</v>
      </c>
      <c r="N57" s="71" t="s">
        <v>94</v>
      </c>
      <c r="O57" s="71">
        <v>2</v>
      </c>
      <c r="P57" s="71">
        <v>10</v>
      </c>
      <c r="Q57" s="71">
        <v>1</v>
      </c>
      <c r="R57" s="71">
        <v>15</v>
      </c>
      <c r="S57" s="71">
        <v>1</v>
      </c>
      <c r="T57" s="71">
        <v>7</v>
      </c>
      <c r="U57" s="71" t="s">
        <v>94</v>
      </c>
      <c r="V57" s="71" t="s">
        <v>94</v>
      </c>
      <c r="W57" s="71" t="s">
        <v>94</v>
      </c>
      <c r="X57" s="71" t="s">
        <v>94</v>
      </c>
      <c r="Y57" s="71">
        <v>21</v>
      </c>
      <c r="Z57" s="71">
        <v>245</v>
      </c>
      <c r="AA57" s="71">
        <v>8</v>
      </c>
      <c r="AB57" s="71">
        <v>78</v>
      </c>
    </row>
    <row r="58" spans="1:28" ht="15" customHeight="1">
      <c r="A58" s="72"/>
      <c r="B58" s="66" t="s">
        <v>125</v>
      </c>
      <c r="C58" s="138">
        <f t="shared" si="6"/>
        <v>16</v>
      </c>
      <c r="D58" s="71">
        <v>184</v>
      </c>
      <c r="E58" s="71" t="s">
        <v>94</v>
      </c>
      <c r="F58" s="71" t="s">
        <v>94</v>
      </c>
      <c r="G58" s="71">
        <f t="shared" si="7"/>
        <v>16</v>
      </c>
      <c r="H58" s="71">
        <f t="shared" si="7"/>
        <v>184</v>
      </c>
      <c r="I58" s="71" t="s">
        <v>94</v>
      </c>
      <c r="J58" s="71" t="s">
        <v>94</v>
      </c>
      <c r="K58" s="71" t="s">
        <v>94</v>
      </c>
      <c r="L58" s="71" t="s">
        <v>94</v>
      </c>
      <c r="M58" s="71" t="s">
        <v>94</v>
      </c>
      <c r="N58" s="71" t="s">
        <v>94</v>
      </c>
      <c r="O58" s="71">
        <v>1</v>
      </c>
      <c r="P58" s="71">
        <v>2</v>
      </c>
      <c r="Q58" s="71">
        <v>1</v>
      </c>
      <c r="R58" s="71">
        <v>20</v>
      </c>
      <c r="S58" s="71">
        <v>1</v>
      </c>
      <c r="T58" s="71">
        <v>7</v>
      </c>
      <c r="U58" s="71" t="s">
        <v>94</v>
      </c>
      <c r="V58" s="71" t="s">
        <v>94</v>
      </c>
      <c r="W58" s="71" t="s">
        <v>94</v>
      </c>
      <c r="X58" s="71" t="s">
        <v>94</v>
      </c>
      <c r="Y58" s="71">
        <v>9</v>
      </c>
      <c r="Z58" s="71">
        <v>82</v>
      </c>
      <c r="AA58" s="71">
        <v>4</v>
      </c>
      <c r="AB58" s="71">
        <v>73</v>
      </c>
    </row>
    <row r="59" spans="1:28" ht="15" customHeight="1">
      <c r="A59" s="72"/>
      <c r="B59" s="66" t="s">
        <v>126</v>
      </c>
      <c r="C59" s="138">
        <f t="shared" si="6"/>
        <v>38</v>
      </c>
      <c r="D59" s="71">
        <v>351</v>
      </c>
      <c r="E59" s="71" t="s">
        <v>94</v>
      </c>
      <c r="F59" s="71" t="s">
        <v>94</v>
      </c>
      <c r="G59" s="71">
        <f t="shared" si="7"/>
        <v>38</v>
      </c>
      <c r="H59" s="71">
        <f t="shared" si="7"/>
        <v>351</v>
      </c>
      <c r="I59" s="71" t="s">
        <v>94</v>
      </c>
      <c r="J59" s="71" t="s">
        <v>94</v>
      </c>
      <c r="K59" s="71" t="s">
        <v>94</v>
      </c>
      <c r="L59" s="71" t="s">
        <v>94</v>
      </c>
      <c r="M59" s="71" t="s">
        <v>94</v>
      </c>
      <c r="N59" s="71" t="s">
        <v>94</v>
      </c>
      <c r="O59" s="71">
        <v>2</v>
      </c>
      <c r="P59" s="71">
        <v>11</v>
      </c>
      <c r="Q59" s="71">
        <v>5</v>
      </c>
      <c r="R59" s="71">
        <v>34</v>
      </c>
      <c r="S59" s="71" t="s">
        <v>94</v>
      </c>
      <c r="T59" s="71" t="s">
        <v>94</v>
      </c>
      <c r="U59" s="71" t="s">
        <v>94</v>
      </c>
      <c r="V59" s="71" t="s">
        <v>94</v>
      </c>
      <c r="W59" s="71" t="s">
        <v>94</v>
      </c>
      <c r="X59" s="71" t="s">
        <v>94</v>
      </c>
      <c r="Y59" s="71">
        <v>22</v>
      </c>
      <c r="Z59" s="71">
        <v>194</v>
      </c>
      <c r="AA59" s="71">
        <v>9</v>
      </c>
      <c r="AB59" s="71">
        <v>112</v>
      </c>
    </row>
    <row r="60" spans="1:28" ht="15" customHeight="1">
      <c r="A60" s="72"/>
      <c r="B60" s="66" t="s">
        <v>127</v>
      </c>
      <c r="C60" s="138">
        <f t="shared" si="6"/>
        <v>36</v>
      </c>
      <c r="D60" s="71">
        <v>298</v>
      </c>
      <c r="E60" s="71" t="s">
        <v>94</v>
      </c>
      <c r="F60" s="71" t="s">
        <v>94</v>
      </c>
      <c r="G60" s="71">
        <f t="shared" si="7"/>
        <v>36</v>
      </c>
      <c r="H60" s="71">
        <f t="shared" si="7"/>
        <v>298</v>
      </c>
      <c r="I60" s="71" t="s">
        <v>94</v>
      </c>
      <c r="J60" s="71" t="s">
        <v>94</v>
      </c>
      <c r="K60" s="71" t="s">
        <v>94</v>
      </c>
      <c r="L60" s="71" t="s">
        <v>94</v>
      </c>
      <c r="M60" s="71" t="s">
        <v>94</v>
      </c>
      <c r="N60" s="71" t="s">
        <v>94</v>
      </c>
      <c r="O60" s="71">
        <v>2</v>
      </c>
      <c r="P60" s="71">
        <v>9</v>
      </c>
      <c r="Q60" s="71">
        <v>3</v>
      </c>
      <c r="R60" s="71">
        <v>17</v>
      </c>
      <c r="S60" s="71" t="s">
        <v>94</v>
      </c>
      <c r="T60" s="71" t="s">
        <v>94</v>
      </c>
      <c r="U60" s="71" t="s">
        <v>94</v>
      </c>
      <c r="V60" s="71" t="s">
        <v>94</v>
      </c>
      <c r="W60" s="71" t="s">
        <v>94</v>
      </c>
      <c r="X60" s="71" t="s">
        <v>94</v>
      </c>
      <c r="Y60" s="71">
        <v>24</v>
      </c>
      <c r="Z60" s="71">
        <v>180</v>
      </c>
      <c r="AA60" s="71">
        <v>7</v>
      </c>
      <c r="AB60" s="71">
        <v>92</v>
      </c>
    </row>
    <row r="61" spans="1:28" ht="15" customHeight="1">
      <c r="A61" s="72"/>
      <c r="B61" s="66" t="s">
        <v>128</v>
      </c>
      <c r="C61" s="138">
        <f t="shared" si="6"/>
        <v>23</v>
      </c>
      <c r="D61" s="71">
        <v>184</v>
      </c>
      <c r="E61" s="71" t="s">
        <v>94</v>
      </c>
      <c r="F61" s="71" t="s">
        <v>94</v>
      </c>
      <c r="G61" s="71">
        <f t="shared" si="7"/>
        <v>23</v>
      </c>
      <c r="H61" s="71">
        <f t="shared" si="7"/>
        <v>184</v>
      </c>
      <c r="I61" s="71" t="s">
        <v>94</v>
      </c>
      <c r="J61" s="71" t="s">
        <v>94</v>
      </c>
      <c r="K61" s="71" t="s">
        <v>94</v>
      </c>
      <c r="L61" s="71" t="s">
        <v>94</v>
      </c>
      <c r="M61" s="71" t="s">
        <v>94</v>
      </c>
      <c r="N61" s="71" t="s">
        <v>94</v>
      </c>
      <c r="O61" s="71">
        <v>1</v>
      </c>
      <c r="P61" s="71">
        <v>7</v>
      </c>
      <c r="Q61" s="71">
        <v>4</v>
      </c>
      <c r="R61" s="71">
        <v>21</v>
      </c>
      <c r="S61" s="71">
        <v>1</v>
      </c>
      <c r="T61" s="71">
        <v>5</v>
      </c>
      <c r="U61" s="71" t="s">
        <v>94</v>
      </c>
      <c r="V61" s="71" t="s">
        <v>94</v>
      </c>
      <c r="W61" s="71" t="s">
        <v>94</v>
      </c>
      <c r="X61" s="71" t="s">
        <v>94</v>
      </c>
      <c r="Y61" s="71">
        <v>11</v>
      </c>
      <c r="Z61" s="71">
        <v>66</v>
      </c>
      <c r="AA61" s="71">
        <v>6</v>
      </c>
      <c r="AB61" s="71">
        <v>85</v>
      </c>
    </row>
    <row r="62" spans="1:28" ht="15" customHeight="1">
      <c r="A62" s="72"/>
      <c r="B62" s="66" t="s">
        <v>129</v>
      </c>
      <c r="C62" s="138">
        <f t="shared" si="6"/>
        <v>22</v>
      </c>
      <c r="D62" s="71">
        <v>244</v>
      </c>
      <c r="E62" s="71" t="s">
        <v>94</v>
      </c>
      <c r="F62" s="71" t="s">
        <v>94</v>
      </c>
      <c r="G62" s="71">
        <f t="shared" si="7"/>
        <v>22</v>
      </c>
      <c r="H62" s="71">
        <f t="shared" si="7"/>
        <v>244</v>
      </c>
      <c r="I62" s="71" t="s">
        <v>94</v>
      </c>
      <c r="J62" s="71" t="s">
        <v>94</v>
      </c>
      <c r="K62" s="71" t="s">
        <v>94</v>
      </c>
      <c r="L62" s="71" t="s">
        <v>94</v>
      </c>
      <c r="M62" s="71" t="s">
        <v>94</v>
      </c>
      <c r="N62" s="71" t="s">
        <v>94</v>
      </c>
      <c r="O62" s="71">
        <v>1</v>
      </c>
      <c r="P62" s="71">
        <v>4</v>
      </c>
      <c r="Q62" s="71">
        <v>2</v>
      </c>
      <c r="R62" s="71">
        <v>31</v>
      </c>
      <c r="S62" s="71" t="s">
        <v>94</v>
      </c>
      <c r="T62" s="71" t="s">
        <v>94</v>
      </c>
      <c r="U62" s="71" t="s">
        <v>94</v>
      </c>
      <c r="V62" s="71" t="s">
        <v>94</v>
      </c>
      <c r="W62" s="71" t="s">
        <v>94</v>
      </c>
      <c r="X62" s="71" t="s">
        <v>94</v>
      </c>
      <c r="Y62" s="71">
        <v>15</v>
      </c>
      <c r="Z62" s="71">
        <v>157</v>
      </c>
      <c r="AA62" s="71">
        <v>4</v>
      </c>
      <c r="AB62" s="71">
        <v>52</v>
      </c>
    </row>
    <row r="63" spans="1:28" ht="15" customHeight="1">
      <c r="A63" s="72"/>
      <c r="B63" s="66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</row>
    <row r="64" spans="1:28" s="18" customFormat="1" ht="15" customHeight="1">
      <c r="A64" s="213" t="s">
        <v>130</v>
      </c>
      <c r="B64" s="262"/>
      <c r="C64" s="132">
        <f>SUM(C65:C68)</f>
        <v>195</v>
      </c>
      <c r="D64" s="132">
        <f>SUM(D65:D68)</f>
        <v>2390</v>
      </c>
      <c r="E64" s="20" t="s">
        <v>94</v>
      </c>
      <c r="F64" s="20" t="s">
        <v>94</v>
      </c>
      <c r="G64" s="132">
        <f>SUM(G65:G68)</f>
        <v>195</v>
      </c>
      <c r="H64" s="132">
        <f>SUM(H65:H68)</f>
        <v>2390</v>
      </c>
      <c r="I64" s="20" t="s">
        <v>94</v>
      </c>
      <c r="J64" s="20" t="s">
        <v>94</v>
      </c>
      <c r="K64" s="20" t="s">
        <v>94</v>
      </c>
      <c r="L64" s="20" t="s">
        <v>94</v>
      </c>
      <c r="M64" s="20" t="s">
        <v>94</v>
      </c>
      <c r="N64" s="20" t="s">
        <v>94</v>
      </c>
      <c r="O64" s="132">
        <f>SUM(O65:O68)</f>
        <v>7</v>
      </c>
      <c r="P64" s="132">
        <f>SUM(P65:P68)</f>
        <v>39</v>
      </c>
      <c r="Q64" s="132">
        <f>SUM(Q65:Q68)</f>
        <v>18</v>
      </c>
      <c r="R64" s="132">
        <f>SUM(R65:R68)</f>
        <v>195</v>
      </c>
      <c r="S64" s="20" t="s">
        <v>94</v>
      </c>
      <c r="T64" s="20" t="s">
        <v>94</v>
      </c>
      <c r="U64" s="20" t="s">
        <v>94</v>
      </c>
      <c r="V64" s="20" t="s">
        <v>94</v>
      </c>
      <c r="W64" s="20" t="s">
        <v>94</v>
      </c>
      <c r="X64" s="20" t="s">
        <v>94</v>
      </c>
      <c r="Y64" s="132">
        <f>SUM(Y65:Y68)</f>
        <v>122</v>
      </c>
      <c r="Z64" s="132">
        <f>SUM(Z65:Z68)</f>
        <v>1476</v>
      </c>
      <c r="AA64" s="132">
        <f>SUM(AA65:AA68)</f>
        <v>48</v>
      </c>
      <c r="AB64" s="132">
        <f>SUM(AB65:AB68)</f>
        <v>680</v>
      </c>
    </row>
    <row r="65" spans="1:28" ht="15" customHeight="1">
      <c r="A65" s="72"/>
      <c r="B65" s="66" t="s">
        <v>131</v>
      </c>
      <c r="C65" s="138">
        <f t="shared" si="6"/>
        <v>55</v>
      </c>
      <c r="D65" s="71">
        <v>850</v>
      </c>
      <c r="E65" s="71" t="s">
        <v>94</v>
      </c>
      <c r="F65" s="71" t="s">
        <v>94</v>
      </c>
      <c r="G65" s="71">
        <f t="shared" si="7"/>
        <v>55</v>
      </c>
      <c r="H65" s="71">
        <f t="shared" si="7"/>
        <v>850</v>
      </c>
      <c r="I65" s="71" t="s">
        <v>94</v>
      </c>
      <c r="J65" s="71" t="s">
        <v>94</v>
      </c>
      <c r="K65" s="71" t="s">
        <v>94</v>
      </c>
      <c r="L65" s="71" t="s">
        <v>94</v>
      </c>
      <c r="M65" s="71" t="s">
        <v>94</v>
      </c>
      <c r="N65" s="71" t="s">
        <v>94</v>
      </c>
      <c r="O65" s="71">
        <v>1</v>
      </c>
      <c r="P65" s="71">
        <v>9</v>
      </c>
      <c r="Q65" s="71">
        <v>5</v>
      </c>
      <c r="R65" s="71">
        <v>57</v>
      </c>
      <c r="S65" s="71" t="s">
        <v>94</v>
      </c>
      <c r="T65" s="71" t="s">
        <v>94</v>
      </c>
      <c r="U65" s="71" t="s">
        <v>94</v>
      </c>
      <c r="V65" s="71" t="s">
        <v>94</v>
      </c>
      <c r="W65" s="71" t="s">
        <v>94</v>
      </c>
      <c r="X65" s="71" t="s">
        <v>94</v>
      </c>
      <c r="Y65" s="71">
        <v>34</v>
      </c>
      <c r="Z65" s="71">
        <v>545</v>
      </c>
      <c r="AA65" s="71">
        <v>15</v>
      </c>
      <c r="AB65" s="71">
        <v>239</v>
      </c>
    </row>
    <row r="66" spans="1:28" ht="15" customHeight="1">
      <c r="A66" s="72"/>
      <c r="B66" s="66" t="s">
        <v>132</v>
      </c>
      <c r="C66" s="138">
        <f t="shared" si="6"/>
        <v>50</v>
      </c>
      <c r="D66" s="71">
        <v>470</v>
      </c>
      <c r="E66" s="71" t="s">
        <v>94</v>
      </c>
      <c r="F66" s="71" t="s">
        <v>94</v>
      </c>
      <c r="G66" s="71">
        <f t="shared" si="7"/>
        <v>50</v>
      </c>
      <c r="H66" s="71">
        <f t="shared" si="7"/>
        <v>470</v>
      </c>
      <c r="I66" s="71" t="s">
        <v>94</v>
      </c>
      <c r="J66" s="71" t="s">
        <v>94</v>
      </c>
      <c r="K66" s="71" t="s">
        <v>94</v>
      </c>
      <c r="L66" s="71" t="s">
        <v>94</v>
      </c>
      <c r="M66" s="71" t="s">
        <v>94</v>
      </c>
      <c r="N66" s="71" t="s">
        <v>94</v>
      </c>
      <c r="O66" s="71">
        <v>2</v>
      </c>
      <c r="P66" s="71">
        <v>13</v>
      </c>
      <c r="Q66" s="71">
        <v>7</v>
      </c>
      <c r="R66" s="71">
        <v>61</v>
      </c>
      <c r="S66" s="71" t="s">
        <v>94</v>
      </c>
      <c r="T66" s="71" t="s">
        <v>94</v>
      </c>
      <c r="U66" s="71" t="s">
        <v>94</v>
      </c>
      <c r="V66" s="71" t="s">
        <v>94</v>
      </c>
      <c r="W66" s="71" t="s">
        <v>94</v>
      </c>
      <c r="X66" s="71" t="s">
        <v>94</v>
      </c>
      <c r="Y66" s="71">
        <v>30</v>
      </c>
      <c r="Z66" s="71">
        <v>255</v>
      </c>
      <c r="AA66" s="71">
        <v>11</v>
      </c>
      <c r="AB66" s="71">
        <v>141</v>
      </c>
    </row>
    <row r="67" spans="1:28" ht="15" customHeight="1">
      <c r="A67" s="72"/>
      <c r="B67" s="66" t="s">
        <v>133</v>
      </c>
      <c r="C67" s="138">
        <f t="shared" si="6"/>
        <v>55</v>
      </c>
      <c r="D67" s="71">
        <v>740</v>
      </c>
      <c r="E67" s="71" t="s">
        <v>94</v>
      </c>
      <c r="F67" s="71" t="s">
        <v>94</v>
      </c>
      <c r="G67" s="71">
        <f t="shared" si="7"/>
        <v>55</v>
      </c>
      <c r="H67" s="71">
        <f t="shared" si="7"/>
        <v>740</v>
      </c>
      <c r="I67" s="71" t="s">
        <v>94</v>
      </c>
      <c r="J67" s="71" t="s">
        <v>94</v>
      </c>
      <c r="K67" s="71" t="s">
        <v>94</v>
      </c>
      <c r="L67" s="71" t="s">
        <v>94</v>
      </c>
      <c r="M67" s="71" t="s">
        <v>94</v>
      </c>
      <c r="N67" s="71" t="s">
        <v>94</v>
      </c>
      <c r="O67" s="71">
        <v>2</v>
      </c>
      <c r="P67" s="71">
        <v>14</v>
      </c>
      <c r="Q67" s="71">
        <v>5</v>
      </c>
      <c r="R67" s="71">
        <v>49</v>
      </c>
      <c r="S67" s="71" t="s">
        <v>94</v>
      </c>
      <c r="T67" s="71" t="s">
        <v>94</v>
      </c>
      <c r="U67" s="71" t="s">
        <v>94</v>
      </c>
      <c r="V67" s="71" t="s">
        <v>94</v>
      </c>
      <c r="W67" s="71" t="s">
        <v>94</v>
      </c>
      <c r="X67" s="71" t="s">
        <v>94</v>
      </c>
      <c r="Y67" s="71">
        <v>33</v>
      </c>
      <c r="Z67" s="71">
        <v>466</v>
      </c>
      <c r="AA67" s="71">
        <v>15</v>
      </c>
      <c r="AB67" s="71">
        <v>211</v>
      </c>
    </row>
    <row r="68" spans="1:28" ht="15" customHeight="1">
      <c r="A68" s="72"/>
      <c r="B68" s="66" t="s">
        <v>134</v>
      </c>
      <c r="C68" s="138">
        <f t="shared" si="6"/>
        <v>35</v>
      </c>
      <c r="D68" s="71">
        <v>330</v>
      </c>
      <c r="E68" s="71" t="s">
        <v>94</v>
      </c>
      <c r="F68" s="71" t="s">
        <v>94</v>
      </c>
      <c r="G68" s="71">
        <f t="shared" si="7"/>
        <v>35</v>
      </c>
      <c r="H68" s="71">
        <f t="shared" si="7"/>
        <v>330</v>
      </c>
      <c r="I68" s="71" t="s">
        <v>94</v>
      </c>
      <c r="J68" s="71" t="s">
        <v>94</v>
      </c>
      <c r="K68" s="71" t="s">
        <v>94</v>
      </c>
      <c r="L68" s="71" t="s">
        <v>94</v>
      </c>
      <c r="M68" s="71" t="s">
        <v>94</v>
      </c>
      <c r="N68" s="71" t="s">
        <v>94</v>
      </c>
      <c r="O68" s="71">
        <v>2</v>
      </c>
      <c r="P68" s="71">
        <v>3</v>
      </c>
      <c r="Q68" s="71">
        <v>1</v>
      </c>
      <c r="R68" s="71">
        <v>28</v>
      </c>
      <c r="S68" s="71" t="s">
        <v>94</v>
      </c>
      <c r="T68" s="71" t="s">
        <v>94</v>
      </c>
      <c r="U68" s="71" t="s">
        <v>94</v>
      </c>
      <c r="V68" s="71" t="s">
        <v>94</v>
      </c>
      <c r="W68" s="71" t="s">
        <v>94</v>
      </c>
      <c r="X68" s="71" t="s">
        <v>94</v>
      </c>
      <c r="Y68" s="71">
        <v>25</v>
      </c>
      <c r="Z68" s="71">
        <v>210</v>
      </c>
      <c r="AA68" s="71">
        <v>7</v>
      </c>
      <c r="AB68" s="71">
        <v>89</v>
      </c>
    </row>
    <row r="69" spans="1:28" ht="15" customHeight="1">
      <c r="A69" s="72"/>
      <c r="B69" s="66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</row>
    <row r="70" spans="1:28" s="18" customFormat="1" ht="15" customHeight="1">
      <c r="A70" s="213" t="s">
        <v>135</v>
      </c>
      <c r="B70" s="262"/>
      <c r="C70" s="132">
        <f aca="true" t="shared" si="15" ref="C70:H70">SUM(C71)</f>
        <v>41</v>
      </c>
      <c r="D70" s="132">
        <f t="shared" si="15"/>
        <v>393</v>
      </c>
      <c r="E70" s="132">
        <f t="shared" si="15"/>
        <v>1</v>
      </c>
      <c r="F70" s="132">
        <f t="shared" si="15"/>
        <v>23</v>
      </c>
      <c r="G70" s="132">
        <f t="shared" si="15"/>
        <v>40</v>
      </c>
      <c r="H70" s="132">
        <f t="shared" si="15"/>
        <v>370</v>
      </c>
      <c r="I70" s="20" t="s">
        <v>94</v>
      </c>
      <c r="J70" s="20" t="s">
        <v>94</v>
      </c>
      <c r="K70" s="20" t="s">
        <v>94</v>
      </c>
      <c r="L70" s="20" t="s">
        <v>94</v>
      </c>
      <c r="M70" s="20" t="s">
        <v>94</v>
      </c>
      <c r="N70" s="20" t="s">
        <v>94</v>
      </c>
      <c r="O70" s="132">
        <f>SUM(O71)</f>
        <v>2</v>
      </c>
      <c r="P70" s="132">
        <f>SUM(P71)</f>
        <v>8</v>
      </c>
      <c r="Q70" s="132">
        <f>SUM(Q71)</f>
        <v>3</v>
      </c>
      <c r="R70" s="132">
        <f>SUM(R71)</f>
        <v>40</v>
      </c>
      <c r="S70" s="20" t="s">
        <v>94</v>
      </c>
      <c r="T70" s="20" t="s">
        <v>94</v>
      </c>
      <c r="U70" s="20" t="s">
        <v>94</v>
      </c>
      <c r="V70" s="20" t="s">
        <v>94</v>
      </c>
      <c r="W70" s="20" t="s">
        <v>94</v>
      </c>
      <c r="X70" s="20" t="s">
        <v>94</v>
      </c>
      <c r="Y70" s="132">
        <f>SUM(Y71)</f>
        <v>23</v>
      </c>
      <c r="Z70" s="132">
        <f>SUM(Z71)</f>
        <v>189</v>
      </c>
      <c r="AA70" s="132">
        <f>SUM(AA71)</f>
        <v>12</v>
      </c>
      <c r="AB70" s="132">
        <f>SUM(AB71)</f>
        <v>133</v>
      </c>
    </row>
    <row r="71" spans="1:28" ht="15" customHeight="1" thickBot="1">
      <c r="A71" s="115"/>
      <c r="B71" s="116" t="s">
        <v>136</v>
      </c>
      <c r="C71" s="139">
        <f t="shared" si="6"/>
        <v>41</v>
      </c>
      <c r="D71" s="118">
        <v>393</v>
      </c>
      <c r="E71" s="118">
        <v>1</v>
      </c>
      <c r="F71" s="118">
        <v>23</v>
      </c>
      <c r="G71" s="118">
        <f t="shared" si="7"/>
        <v>40</v>
      </c>
      <c r="H71" s="118">
        <f t="shared" si="7"/>
        <v>370</v>
      </c>
      <c r="I71" s="118" t="s">
        <v>94</v>
      </c>
      <c r="J71" s="118" t="s">
        <v>94</v>
      </c>
      <c r="K71" s="118" t="s">
        <v>94</v>
      </c>
      <c r="L71" s="118" t="s">
        <v>94</v>
      </c>
      <c r="M71" s="118" t="s">
        <v>94</v>
      </c>
      <c r="N71" s="118" t="s">
        <v>94</v>
      </c>
      <c r="O71" s="118">
        <v>2</v>
      </c>
      <c r="P71" s="118">
        <v>8</v>
      </c>
      <c r="Q71" s="118">
        <v>3</v>
      </c>
      <c r="R71" s="118">
        <v>40</v>
      </c>
      <c r="S71" s="118" t="s">
        <v>94</v>
      </c>
      <c r="T71" s="118" t="s">
        <v>94</v>
      </c>
      <c r="U71" s="118" t="s">
        <v>94</v>
      </c>
      <c r="V71" s="118" t="s">
        <v>94</v>
      </c>
      <c r="W71" s="118" t="s">
        <v>94</v>
      </c>
      <c r="X71" s="118" t="s">
        <v>94</v>
      </c>
      <c r="Y71" s="118">
        <v>23</v>
      </c>
      <c r="Z71" s="118">
        <v>189</v>
      </c>
      <c r="AA71" s="118">
        <v>12</v>
      </c>
      <c r="AB71" s="118">
        <v>133</v>
      </c>
    </row>
    <row r="72" ht="15" customHeight="1">
      <c r="A72" s="112" t="s">
        <v>259</v>
      </c>
    </row>
    <row r="73" ht="15" customHeight="1">
      <c r="A73" s="32" t="s">
        <v>224</v>
      </c>
    </row>
  </sheetData>
  <sheetProtection/>
  <mergeCells count="62">
    <mergeCell ref="A2:AB2"/>
    <mergeCell ref="A3:AB3"/>
    <mergeCell ref="O7:O8"/>
    <mergeCell ref="P7:P8"/>
    <mergeCell ref="Q7:Q8"/>
    <mergeCell ref="R7:R8"/>
    <mergeCell ref="S7:S8"/>
    <mergeCell ref="V7:V8"/>
    <mergeCell ref="W7:W8"/>
    <mergeCell ref="X7:X8"/>
    <mergeCell ref="Z7:Z8"/>
    <mergeCell ref="M5:N6"/>
    <mergeCell ref="O5:P6"/>
    <mergeCell ref="W5:X6"/>
    <mergeCell ref="Y5:Z6"/>
    <mergeCell ref="S5:T6"/>
    <mergeCell ref="E5:F6"/>
    <mergeCell ref="G5:H6"/>
    <mergeCell ref="I5:J6"/>
    <mergeCell ref="K5:L6"/>
    <mergeCell ref="Y7:Y8"/>
    <mergeCell ref="L7:L8"/>
    <mergeCell ref="M7:M8"/>
    <mergeCell ref="N7:N8"/>
    <mergeCell ref="H7:H8"/>
    <mergeCell ref="I7:I8"/>
    <mergeCell ref="J7:J8"/>
    <mergeCell ref="K7:K8"/>
    <mergeCell ref="U5:V6"/>
    <mergeCell ref="Q5:R6"/>
    <mergeCell ref="T7:T8"/>
    <mergeCell ref="U7:U8"/>
    <mergeCell ref="A15:B15"/>
    <mergeCell ref="A10:B10"/>
    <mergeCell ref="A20:B20"/>
    <mergeCell ref="A21:B21"/>
    <mergeCell ref="A16:B16"/>
    <mergeCell ref="A17:B17"/>
    <mergeCell ref="A18:B18"/>
    <mergeCell ref="A19:B19"/>
    <mergeCell ref="A11:B11"/>
    <mergeCell ref="A14:B14"/>
    <mergeCell ref="A33:B33"/>
    <mergeCell ref="A43:B43"/>
    <mergeCell ref="A50:B50"/>
    <mergeCell ref="A56:B56"/>
    <mergeCell ref="AA5:AB6"/>
    <mergeCell ref="C7:C8"/>
    <mergeCell ref="D7:D8"/>
    <mergeCell ref="E7:E8"/>
    <mergeCell ref="F7:F8"/>
    <mergeCell ref="G7:G8"/>
    <mergeCell ref="A64:B64"/>
    <mergeCell ref="A70:B70"/>
    <mergeCell ref="AA7:AA8"/>
    <mergeCell ref="AB7:AB8"/>
    <mergeCell ref="A12:B12"/>
    <mergeCell ref="A22:B22"/>
    <mergeCell ref="A5:B8"/>
    <mergeCell ref="C5:D6"/>
    <mergeCell ref="A24:B24"/>
    <mergeCell ref="A27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8"/>
  <sheetViews>
    <sheetView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2" width="2.09765625" style="53" customWidth="1"/>
    <col min="3" max="3" width="40.59765625" style="53" customWidth="1"/>
    <col min="4" max="4" width="8.59765625" style="53" customWidth="1"/>
    <col min="5" max="5" width="10" style="53" customWidth="1"/>
    <col min="6" max="6" width="8.59765625" style="53" customWidth="1"/>
    <col min="7" max="7" width="9.59765625" style="53" customWidth="1"/>
    <col min="8" max="10" width="8.59765625" style="53" customWidth="1"/>
    <col min="11" max="11" width="10" style="53" customWidth="1"/>
    <col min="12" max="12" width="8.59765625" style="53" customWidth="1"/>
    <col min="13" max="13" width="9.59765625" style="53" customWidth="1"/>
    <col min="14" max="18" width="8.59765625" style="53" customWidth="1"/>
    <col min="19" max="20" width="9.59765625" style="53" customWidth="1"/>
    <col min="21" max="16384" width="10.59765625" style="53" customWidth="1"/>
  </cols>
  <sheetData>
    <row r="1" spans="1:21" s="81" customFormat="1" ht="19.5" customHeight="1">
      <c r="A1" s="15" t="s">
        <v>143</v>
      </c>
      <c r="T1" s="16"/>
      <c r="U1" s="16" t="s">
        <v>144</v>
      </c>
    </row>
    <row r="2" spans="1:20" s="17" customFormat="1" ht="19.5" customHeight="1">
      <c r="A2" s="304" t="s">
        <v>290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</row>
    <row r="3" spans="2:21" ht="18" customHeight="1" thickBot="1"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  <c r="U3" s="84"/>
    </row>
    <row r="4" spans="1:21" ht="22.5" customHeight="1">
      <c r="A4" s="295" t="s">
        <v>291</v>
      </c>
      <c r="B4" s="296"/>
      <c r="C4" s="297"/>
      <c r="D4" s="301" t="s">
        <v>218</v>
      </c>
      <c r="E4" s="285"/>
      <c r="F4" s="284" t="s">
        <v>296</v>
      </c>
      <c r="G4" s="285"/>
      <c r="H4" s="284" t="s">
        <v>297</v>
      </c>
      <c r="I4" s="285"/>
      <c r="J4" s="284" t="s">
        <v>298</v>
      </c>
      <c r="K4" s="285"/>
      <c r="L4" s="284" t="s">
        <v>294</v>
      </c>
      <c r="M4" s="285"/>
      <c r="N4" s="284" t="s">
        <v>295</v>
      </c>
      <c r="O4" s="285"/>
      <c r="P4" s="284" t="s">
        <v>299</v>
      </c>
      <c r="Q4" s="285"/>
      <c r="R4" s="284" t="s">
        <v>300</v>
      </c>
      <c r="S4" s="285"/>
      <c r="T4" s="290" t="s">
        <v>301</v>
      </c>
      <c r="U4" s="291"/>
    </row>
    <row r="5" spans="1:21" ht="16.5" customHeight="1">
      <c r="A5" s="298"/>
      <c r="B5" s="298"/>
      <c r="C5" s="299"/>
      <c r="D5" s="292" t="s">
        <v>145</v>
      </c>
      <c r="E5" s="292" t="s">
        <v>140</v>
      </c>
      <c r="F5" s="292" t="s">
        <v>145</v>
      </c>
      <c r="G5" s="292" t="s">
        <v>140</v>
      </c>
      <c r="H5" s="292" t="s">
        <v>145</v>
      </c>
      <c r="I5" s="292" t="s">
        <v>140</v>
      </c>
      <c r="J5" s="292" t="s">
        <v>145</v>
      </c>
      <c r="K5" s="292" t="s">
        <v>140</v>
      </c>
      <c r="L5" s="292" t="s">
        <v>145</v>
      </c>
      <c r="M5" s="292" t="s">
        <v>140</v>
      </c>
      <c r="N5" s="292" t="s">
        <v>145</v>
      </c>
      <c r="O5" s="292" t="s">
        <v>140</v>
      </c>
      <c r="P5" s="294" t="s">
        <v>145</v>
      </c>
      <c r="Q5" s="292" t="s">
        <v>140</v>
      </c>
      <c r="R5" s="292" t="s">
        <v>145</v>
      </c>
      <c r="S5" s="288" t="s">
        <v>140</v>
      </c>
      <c r="T5" s="292" t="s">
        <v>145</v>
      </c>
      <c r="U5" s="288" t="s">
        <v>140</v>
      </c>
    </row>
    <row r="6" spans="1:21" ht="16.5" customHeight="1">
      <c r="A6" s="291"/>
      <c r="B6" s="291"/>
      <c r="C6" s="300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89"/>
      <c r="T6" s="293"/>
      <c r="U6" s="289"/>
    </row>
    <row r="7" spans="1:21" ht="19.5" customHeight="1">
      <c r="A7" s="85"/>
      <c r="B7" s="85"/>
      <c r="C7" s="86"/>
      <c r="E7" s="87" t="s">
        <v>85</v>
      </c>
      <c r="F7" s="88"/>
      <c r="G7" s="87" t="s">
        <v>85</v>
      </c>
      <c r="H7" s="88"/>
      <c r="I7" s="87" t="s">
        <v>85</v>
      </c>
      <c r="J7" s="88"/>
      <c r="K7" s="87" t="s">
        <v>85</v>
      </c>
      <c r="L7" s="87"/>
      <c r="M7" s="87"/>
      <c r="N7" s="88"/>
      <c r="O7" s="87" t="s">
        <v>85</v>
      </c>
      <c r="P7" s="88"/>
      <c r="Q7" s="87" t="s">
        <v>85</v>
      </c>
      <c r="R7" s="88"/>
      <c r="S7" s="87" t="s">
        <v>85</v>
      </c>
      <c r="U7" s="87" t="s">
        <v>85</v>
      </c>
    </row>
    <row r="8" spans="1:39" s="55" customFormat="1" ht="19.5" customHeight="1">
      <c r="A8" s="311" t="s">
        <v>258</v>
      </c>
      <c r="B8" s="312"/>
      <c r="C8" s="202"/>
      <c r="D8" s="90">
        <f>SUM(F8,H8,J8,L8,N8,P8,R8,T8)</f>
        <v>78047</v>
      </c>
      <c r="E8" s="90">
        <f>SUM(G8,I8,K8,M8,O8,Q8,S8,U8)</f>
        <v>555399</v>
      </c>
      <c r="F8" s="87">
        <v>35437</v>
      </c>
      <c r="G8" s="87">
        <v>54777</v>
      </c>
      <c r="H8" s="87">
        <v>17619</v>
      </c>
      <c r="I8" s="87">
        <v>59892</v>
      </c>
      <c r="J8" s="87">
        <v>13588</v>
      </c>
      <c r="K8" s="87">
        <v>87837</v>
      </c>
      <c r="L8" s="87">
        <v>8578</v>
      </c>
      <c r="M8" s="87">
        <v>135133</v>
      </c>
      <c r="N8" s="87">
        <v>1494</v>
      </c>
      <c r="O8" s="87">
        <v>55976</v>
      </c>
      <c r="P8" s="87">
        <v>875</v>
      </c>
      <c r="Q8" s="87">
        <v>59529</v>
      </c>
      <c r="R8" s="87">
        <v>386</v>
      </c>
      <c r="S8" s="87">
        <v>61831</v>
      </c>
      <c r="T8" s="87">
        <v>70</v>
      </c>
      <c r="U8" s="53">
        <v>40424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234" s="17" customFormat="1" ht="19.5" customHeight="1">
      <c r="A9" s="302" t="s">
        <v>313</v>
      </c>
      <c r="B9" s="302"/>
      <c r="C9" s="303"/>
      <c r="D9" s="28">
        <f>SUM(D12,D17)</f>
        <v>75709</v>
      </c>
      <c r="E9" s="28">
        <f aca="true" t="shared" si="0" ref="E9:U9">SUM(E12,E17)</f>
        <v>584077</v>
      </c>
      <c r="F9" s="28">
        <f t="shared" si="0"/>
        <v>33298</v>
      </c>
      <c r="G9" s="28">
        <f t="shared" si="0"/>
        <v>51342</v>
      </c>
      <c r="H9" s="28">
        <f t="shared" si="0"/>
        <v>16344</v>
      </c>
      <c r="I9" s="28">
        <f t="shared" si="0"/>
        <v>55729</v>
      </c>
      <c r="J9" s="28">
        <f t="shared" si="0"/>
        <v>13533</v>
      </c>
      <c r="K9" s="28">
        <f t="shared" si="0"/>
        <v>88223</v>
      </c>
      <c r="L9" s="28">
        <f t="shared" si="0"/>
        <v>9470</v>
      </c>
      <c r="M9" s="28">
        <f t="shared" si="0"/>
        <v>148748</v>
      </c>
      <c r="N9" s="28">
        <f t="shared" si="0"/>
        <v>1544</v>
      </c>
      <c r="O9" s="28">
        <f t="shared" si="0"/>
        <v>57699</v>
      </c>
      <c r="P9" s="28">
        <f t="shared" si="0"/>
        <v>990</v>
      </c>
      <c r="Q9" s="28">
        <f t="shared" si="0"/>
        <v>67261</v>
      </c>
      <c r="R9" s="28">
        <f t="shared" si="0"/>
        <v>450</v>
      </c>
      <c r="S9" s="28">
        <f t="shared" si="0"/>
        <v>71096</v>
      </c>
      <c r="T9" s="28">
        <f t="shared" si="0"/>
        <v>80</v>
      </c>
      <c r="U9" s="28">
        <f t="shared" si="0"/>
        <v>43979</v>
      </c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</row>
    <row r="10" spans="1:234" ht="19.5" customHeight="1">
      <c r="A10" s="308" t="s">
        <v>292</v>
      </c>
      <c r="B10" s="309"/>
      <c r="C10" s="310"/>
      <c r="D10" s="141">
        <f>100*(D9-D8)/D8</f>
        <v>-2.995630837828488</v>
      </c>
      <c r="E10" s="141">
        <f aca="true" t="shared" si="1" ref="E10:U10">100*(E9-E8)/E8</f>
        <v>5.163495072911546</v>
      </c>
      <c r="F10" s="141">
        <f t="shared" si="1"/>
        <v>-6.036064000903011</v>
      </c>
      <c r="G10" s="141">
        <f t="shared" si="1"/>
        <v>-6.270880113916425</v>
      </c>
      <c r="H10" s="141">
        <f t="shared" si="1"/>
        <v>-7.236506044610931</v>
      </c>
      <c r="I10" s="141">
        <f t="shared" si="1"/>
        <v>-6.95084485407066</v>
      </c>
      <c r="J10" s="141">
        <f t="shared" si="1"/>
        <v>-0.4047689137474242</v>
      </c>
      <c r="K10" s="141">
        <f t="shared" si="1"/>
        <v>0.4394503455263727</v>
      </c>
      <c r="L10" s="141">
        <f t="shared" si="1"/>
        <v>10.39869433434367</v>
      </c>
      <c r="M10" s="141">
        <f t="shared" si="1"/>
        <v>10.075259189095188</v>
      </c>
      <c r="N10" s="141">
        <f t="shared" si="1"/>
        <v>3.3467202141900936</v>
      </c>
      <c r="O10" s="141">
        <f t="shared" si="1"/>
        <v>3.0781049021009004</v>
      </c>
      <c r="P10" s="141">
        <f t="shared" si="1"/>
        <v>13.142857142857142</v>
      </c>
      <c r="Q10" s="141">
        <f t="shared" si="1"/>
        <v>12.988627391691445</v>
      </c>
      <c r="R10" s="141">
        <f t="shared" si="1"/>
        <v>16.580310880829014</v>
      </c>
      <c r="S10" s="141">
        <f t="shared" si="1"/>
        <v>14.984392942051722</v>
      </c>
      <c r="T10" s="141">
        <f t="shared" si="1"/>
        <v>14.285714285714286</v>
      </c>
      <c r="U10" s="141">
        <f t="shared" si="1"/>
        <v>8.794280625371067</v>
      </c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</row>
    <row r="11" spans="1:39" s="55" customFormat="1" ht="19.5" customHeight="1">
      <c r="A11" s="85"/>
      <c r="B11" s="306"/>
      <c r="C11" s="307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21" s="17" customFormat="1" ht="19.5" customHeight="1">
      <c r="A12" s="286" t="s">
        <v>14</v>
      </c>
      <c r="B12" s="286"/>
      <c r="C12" s="287"/>
      <c r="D12" s="28">
        <f>SUM(D13:D15)</f>
        <v>228</v>
      </c>
      <c r="E12" s="28">
        <f aca="true" t="shared" si="2" ref="E12:S12">SUM(E13:E15)</f>
        <v>2979</v>
      </c>
      <c r="F12" s="28">
        <f t="shared" si="2"/>
        <v>42</v>
      </c>
      <c r="G12" s="28">
        <f t="shared" si="2"/>
        <v>55</v>
      </c>
      <c r="H12" s="28">
        <f t="shared" si="2"/>
        <v>28</v>
      </c>
      <c r="I12" s="28">
        <f t="shared" si="2"/>
        <v>98</v>
      </c>
      <c r="J12" s="28">
        <f t="shared" si="2"/>
        <v>61</v>
      </c>
      <c r="K12" s="28">
        <f t="shared" si="2"/>
        <v>439</v>
      </c>
      <c r="L12" s="28">
        <f t="shared" si="2"/>
        <v>76</v>
      </c>
      <c r="M12" s="28">
        <f t="shared" si="2"/>
        <v>1245</v>
      </c>
      <c r="N12" s="28">
        <f t="shared" si="2"/>
        <v>10</v>
      </c>
      <c r="O12" s="28">
        <f t="shared" si="2"/>
        <v>349</v>
      </c>
      <c r="P12" s="28">
        <f t="shared" si="2"/>
        <v>10</v>
      </c>
      <c r="Q12" s="28">
        <f t="shared" si="2"/>
        <v>669</v>
      </c>
      <c r="R12" s="28">
        <f t="shared" si="2"/>
        <v>1</v>
      </c>
      <c r="S12" s="28">
        <f t="shared" si="2"/>
        <v>124</v>
      </c>
      <c r="T12" s="26" t="s">
        <v>314</v>
      </c>
      <c r="U12" s="26" t="s">
        <v>314</v>
      </c>
    </row>
    <row r="13" spans="1:21" s="17" customFormat="1" ht="19.5" customHeight="1">
      <c r="A13" s="27" t="s">
        <v>146</v>
      </c>
      <c r="B13" s="286" t="s">
        <v>147</v>
      </c>
      <c r="C13" s="287"/>
      <c r="D13" s="28">
        <f aca="true" t="shared" si="3" ref="D13:E15">SUM(F13,H13,J13,L13,N13,P13,R13,T13)</f>
        <v>131</v>
      </c>
      <c r="E13" s="28">
        <f t="shared" si="3"/>
        <v>1201</v>
      </c>
      <c r="F13" s="26">
        <v>33</v>
      </c>
      <c r="G13" s="26">
        <v>41</v>
      </c>
      <c r="H13" s="26">
        <v>23</v>
      </c>
      <c r="I13" s="26">
        <v>81</v>
      </c>
      <c r="J13" s="26">
        <v>37</v>
      </c>
      <c r="K13" s="26">
        <v>257</v>
      </c>
      <c r="L13" s="26">
        <v>30</v>
      </c>
      <c r="M13" s="26">
        <v>483</v>
      </c>
      <c r="N13" s="26">
        <v>5</v>
      </c>
      <c r="O13" s="26">
        <v>163</v>
      </c>
      <c r="P13" s="26">
        <v>3</v>
      </c>
      <c r="Q13" s="26">
        <v>176</v>
      </c>
      <c r="R13" s="26" t="s">
        <v>94</v>
      </c>
      <c r="S13" s="26" t="s">
        <v>94</v>
      </c>
      <c r="T13" s="26" t="s">
        <v>314</v>
      </c>
      <c r="U13" s="26" t="s">
        <v>314</v>
      </c>
    </row>
    <row r="14" spans="1:21" s="17" customFormat="1" ht="19.5" customHeight="1">
      <c r="A14" s="27"/>
      <c r="B14" s="286" t="s">
        <v>148</v>
      </c>
      <c r="C14" s="287"/>
      <c r="D14" s="28">
        <f t="shared" si="3"/>
        <v>36</v>
      </c>
      <c r="E14" s="28">
        <f t="shared" si="3"/>
        <v>517</v>
      </c>
      <c r="F14" s="26">
        <v>5</v>
      </c>
      <c r="G14" s="26">
        <v>6</v>
      </c>
      <c r="H14" s="26">
        <v>1</v>
      </c>
      <c r="I14" s="26">
        <v>3</v>
      </c>
      <c r="J14" s="26">
        <v>12</v>
      </c>
      <c r="K14" s="26">
        <v>88</v>
      </c>
      <c r="L14" s="26">
        <v>15</v>
      </c>
      <c r="M14" s="26">
        <v>246</v>
      </c>
      <c r="N14" s="26">
        <v>1</v>
      </c>
      <c r="O14" s="26">
        <v>45</v>
      </c>
      <c r="P14" s="26">
        <v>2</v>
      </c>
      <c r="Q14" s="26">
        <v>129</v>
      </c>
      <c r="R14" s="26" t="s">
        <v>94</v>
      </c>
      <c r="S14" s="26" t="s">
        <v>94</v>
      </c>
      <c r="T14" s="26" t="s">
        <v>314</v>
      </c>
      <c r="U14" s="26" t="s">
        <v>314</v>
      </c>
    </row>
    <row r="15" spans="1:21" s="17" customFormat="1" ht="19.5" customHeight="1">
      <c r="A15" s="27"/>
      <c r="B15" s="286" t="s">
        <v>149</v>
      </c>
      <c r="C15" s="287"/>
      <c r="D15" s="28">
        <f t="shared" si="3"/>
        <v>61</v>
      </c>
      <c r="E15" s="28">
        <f t="shared" si="3"/>
        <v>1261</v>
      </c>
      <c r="F15" s="26">
        <v>4</v>
      </c>
      <c r="G15" s="26">
        <v>8</v>
      </c>
      <c r="H15" s="26">
        <v>4</v>
      </c>
      <c r="I15" s="26">
        <v>14</v>
      </c>
      <c r="J15" s="26">
        <v>12</v>
      </c>
      <c r="K15" s="26">
        <v>94</v>
      </c>
      <c r="L15" s="26">
        <v>31</v>
      </c>
      <c r="M15" s="26">
        <v>516</v>
      </c>
      <c r="N15" s="26">
        <v>4</v>
      </c>
      <c r="O15" s="26">
        <v>141</v>
      </c>
      <c r="P15" s="26">
        <v>5</v>
      </c>
      <c r="Q15" s="26">
        <v>364</v>
      </c>
      <c r="R15" s="26">
        <v>1</v>
      </c>
      <c r="S15" s="26">
        <v>124</v>
      </c>
      <c r="T15" s="26" t="s">
        <v>314</v>
      </c>
      <c r="U15" s="26" t="s">
        <v>314</v>
      </c>
    </row>
    <row r="16" spans="1:39" s="104" customFormat="1" ht="19.5" customHeight="1">
      <c r="A16" s="27"/>
      <c r="B16" s="27"/>
      <c r="C16" s="25"/>
      <c r="D16" s="28"/>
      <c r="E16" s="28"/>
      <c r="F16" s="17"/>
      <c r="G16" s="17"/>
      <c r="H16" s="17"/>
      <c r="I16" s="17"/>
      <c r="J16" s="17"/>
      <c r="K16" s="17"/>
      <c r="L16" s="17"/>
      <c r="M16" s="17"/>
      <c r="N16" s="17"/>
      <c r="O16" s="28"/>
      <c r="P16" s="28"/>
      <c r="Q16" s="28"/>
      <c r="R16" s="28"/>
      <c r="S16" s="28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21" s="17" customFormat="1" ht="19.5" customHeight="1">
      <c r="A17" s="286" t="s">
        <v>16</v>
      </c>
      <c r="B17" s="286"/>
      <c r="C17" s="287"/>
      <c r="D17" s="28">
        <f>SUM(D19:D21,'034'!D8:D10,'034'!D26:D28)</f>
        <v>75481</v>
      </c>
      <c r="E17" s="28">
        <v>581098</v>
      </c>
      <c r="F17" s="28">
        <f>SUM(F19:F21,'034'!F8:F10,'034'!F26:F28)</f>
        <v>33256</v>
      </c>
      <c r="G17" s="28">
        <f>SUM(G19:G21,'034'!G8:G10,'034'!G26:G28)</f>
        <v>51287</v>
      </c>
      <c r="H17" s="28">
        <f>SUM(H19:H21,'034'!H8:H10,'034'!H26:H28)</f>
        <v>16316</v>
      </c>
      <c r="I17" s="28">
        <f>SUM(I19:I21,'034'!I8:I10,'034'!I26:I28)</f>
        <v>55631</v>
      </c>
      <c r="J17" s="28">
        <f>SUM(J19:J21,'034'!J8:J10,'034'!J26:J28)</f>
        <v>13472</v>
      </c>
      <c r="K17" s="28">
        <f>SUM(K19:K21,'034'!K8:K10,'034'!K26:K28)</f>
        <v>87784</v>
      </c>
      <c r="L17" s="28">
        <f>SUM(L19:L21,'034'!L8:L10,'034'!L26:L28)</f>
        <v>9394</v>
      </c>
      <c r="M17" s="28">
        <f>SUM(M19:M21,'034'!M8:M10,'034'!M26:M28)</f>
        <v>147503</v>
      </c>
      <c r="N17" s="28">
        <f>SUM(N19:N21,'034'!N8:N10,'034'!N26:N28)</f>
        <v>1534</v>
      </c>
      <c r="O17" s="28">
        <f>SUM(O19:O21,'034'!O8:O10,'034'!O26:O28)</f>
        <v>57350</v>
      </c>
      <c r="P17" s="28">
        <f>SUM(P19:P21,'034'!P8:P10,'034'!P26:P28)</f>
        <v>980</v>
      </c>
      <c r="Q17" s="28">
        <f>SUM(Q19:Q21,'034'!Q8:Q10,'034'!Q26:Q28)</f>
        <v>66592</v>
      </c>
      <c r="R17" s="28">
        <f>SUM(R19:R21,'034'!R8:R10,'034'!R26:R28)</f>
        <v>449</v>
      </c>
      <c r="S17" s="28">
        <f>SUM(S19:S21,'034'!S8:S10,'034'!S26:S28)</f>
        <v>70972</v>
      </c>
      <c r="T17" s="28">
        <f>SUM(T19:T21,'034'!T8:T10,'034'!T26:T28)</f>
        <v>80</v>
      </c>
      <c r="U17" s="28">
        <f>SUM(U19:U21,'034'!U8:U10,'034'!U26:U28)</f>
        <v>43979</v>
      </c>
    </row>
    <row r="18" spans="1:21" s="17" customFormat="1" ht="19.5" customHeight="1">
      <c r="A18" s="106"/>
      <c r="B18" s="106"/>
      <c r="C18" s="122" t="s">
        <v>293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2:21" s="17" customFormat="1" ht="19.5" customHeight="1">
      <c r="B19" s="286" t="s">
        <v>17</v>
      </c>
      <c r="C19" s="287"/>
      <c r="D19" s="28">
        <f aca="true" t="shared" si="4" ref="D19:D42">SUM(F19,H19,J19,L19,N19,P19,R19,T19)</f>
        <v>58</v>
      </c>
      <c r="E19" s="28">
        <f aca="true" t="shared" si="5" ref="E19:E42">SUM(G19,I19,K19,M19,O19,Q19,S19,U19)</f>
        <v>561</v>
      </c>
      <c r="F19" s="26">
        <v>7</v>
      </c>
      <c r="G19" s="26">
        <v>8</v>
      </c>
      <c r="H19" s="26">
        <v>9</v>
      </c>
      <c r="I19" s="26">
        <v>30</v>
      </c>
      <c r="J19" s="26">
        <v>15</v>
      </c>
      <c r="K19" s="26">
        <v>108</v>
      </c>
      <c r="L19" s="26">
        <v>26</v>
      </c>
      <c r="M19" s="26">
        <v>384</v>
      </c>
      <c r="N19" s="26">
        <v>1</v>
      </c>
      <c r="O19" s="26">
        <v>31</v>
      </c>
      <c r="P19" s="26" t="s">
        <v>94</v>
      </c>
      <c r="Q19" s="26" t="s">
        <v>94</v>
      </c>
      <c r="R19" s="26" t="s">
        <v>94</v>
      </c>
      <c r="S19" s="26" t="s">
        <v>94</v>
      </c>
      <c r="T19" s="26" t="s">
        <v>314</v>
      </c>
      <c r="U19" s="26" t="s">
        <v>314</v>
      </c>
    </row>
    <row r="20" spans="2:21" s="17" customFormat="1" ht="19.5" customHeight="1">
      <c r="B20" s="286" t="s">
        <v>19</v>
      </c>
      <c r="C20" s="287"/>
      <c r="D20" s="28">
        <f t="shared" si="4"/>
        <v>8612</v>
      </c>
      <c r="E20" s="28">
        <v>62130</v>
      </c>
      <c r="F20" s="26">
        <v>3297</v>
      </c>
      <c r="G20" s="26">
        <v>4851</v>
      </c>
      <c r="H20" s="26">
        <v>1714</v>
      </c>
      <c r="I20" s="26">
        <v>5882</v>
      </c>
      <c r="J20" s="26">
        <v>1889</v>
      </c>
      <c r="K20" s="26">
        <v>12465</v>
      </c>
      <c r="L20" s="26">
        <v>1417</v>
      </c>
      <c r="M20" s="26">
        <v>21837</v>
      </c>
      <c r="N20" s="26">
        <v>175</v>
      </c>
      <c r="O20" s="26">
        <v>6448</v>
      </c>
      <c r="P20" s="26">
        <v>80</v>
      </c>
      <c r="Q20" s="26">
        <v>5135</v>
      </c>
      <c r="R20" s="26">
        <v>38</v>
      </c>
      <c r="S20" s="26">
        <v>5512</v>
      </c>
      <c r="T20" s="26">
        <v>2</v>
      </c>
      <c r="U20" s="17">
        <v>950</v>
      </c>
    </row>
    <row r="21" spans="2:21" s="17" customFormat="1" ht="19.5" customHeight="1">
      <c r="B21" s="286" t="s">
        <v>21</v>
      </c>
      <c r="C21" s="287"/>
      <c r="D21" s="28">
        <f>SUM(D22:D44)</f>
        <v>12861</v>
      </c>
      <c r="E21" s="28">
        <f aca="true" t="shared" si="6" ref="E21:U21">SUM(E22:E44)</f>
        <v>143709</v>
      </c>
      <c r="F21" s="28">
        <f t="shared" si="6"/>
        <v>4687</v>
      </c>
      <c r="G21" s="28">
        <f t="shared" si="6"/>
        <v>8022</v>
      </c>
      <c r="H21" s="28">
        <f t="shared" si="6"/>
        <v>3088</v>
      </c>
      <c r="I21" s="28">
        <f t="shared" si="6"/>
        <v>10538</v>
      </c>
      <c r="J21" s="28">
        <f t="shared" si="6"/>
        <v>2424</v>
      </c>
      <c r="K21" s="28">
        <f t="shared" si="6"/>
        <v>15666</v>
      </c>
      <c r="L21" s="28">
        <f t="shared" si="6"/>
        <v>1801</v>
      </c>
      <c r="M21" s="28">
        <f t="shared" si="6"/>
        <v>29062</v>
      </c>
      <c r="N21" s="28">
        <f t="shared" si="6"/>
        <v>404</v>
      </c>
      <c r="O21" s="28">
        <f t="shared" si="6"/>
        <v>15017</v>
      </c>
      <c r="P21" s="28">
        <f t="shared" si="6"/>
        <v>278</v>
      </c>
      <c r="Q21" s="28">
        <f t="shared" si="6"/>
        <v>19138</v>
      </c>
      <c r="R21" s="28">
        <f t="shared" si="6"/>
        <v>142</v>
      </c>
      <c r="S21" s="28">
        <f t="shared" si="6"/>
        <v>22595</v>
      </c>
      <c r="T21" s="28">
        <f t="shared" si="6"/>
        <v>37</v>
      </c>
      <c r="U21" s="28">
        <f t="shared" si="6"/>
        <v>23671</v>
      </c>
    </row>
    <row r="22" spans="1:21" ht="19.5" customHeight="1">
      <c r="A22" s="85"/>
      <c r="B22" s="85"/>
      <c r="C22" s="89" t="s">
        <v>150</v>
      </c>
      <c r="D22" s="90">
        <f t="shared" si="4"/>
        <v>869</v>
      </c>
      <c r="E22" s="90">
        <f t="shared" si="5"/>
        <v>13147</v>
      </c>
      <c r="F22" s="87">
        <v>184</v>
      </c>
      <c r="G22" s="87">
        <v>333</v>
      </c>
      <c r="H22" s="87">
        <v>171</v>
      </c>
      <c r="I22" s="87">
        <v>596</v>
      </c>
      <c r="J22" s="87">
        <v>183</v>
      </c>
      <c r="K22" s="87">
        <v>1199</v>
      </c>
      <c r="L22" s="87">
        <v>231</v>
      </c>
      <c r="M22" s="87">
        <v>3766</v>
      </c>
      <c r="N22" s="87">
        <v>47</v>
      </c>
      <c r="O22" s="87">
        <v>1810</v>
      </c>
      <c r="P22" s="87">
        <v>35</v>
      </c>
      <c r="Q22" s="87">
        <v>2417</v>
      </c>
      <c r="R22" s="87">
        <v>16</v>
      </c>
      <c r="S22" s="87">
        <v>2244</v>
      </c>
      <c r="T22" s="87">
        <v>2</v>
      </c>
      <c r="U22" s="53">
        <v>782</v>
      </c>
    </row>
    <row r="23" spans="1:39" s="55" customFormat="1" ht="19.5" customHeight="1">
      <c r="A23" s="85"/>
      <c r="B23" s="85"/>
      <c r="C23" s="89" t="s">
        <v>227</v>
      </c>
      <c r="D23" s="90">
        <f t="shared" si="4"/>
        <v>83</v>
      </c>
      <c r="E23" s="90">
        <f t="shared" si="5"/>
        <v>1456</v>
      </c>
      <c r="F23" s="87">
        <v>10</v>
      </c>
      <c r="G23" s="87">
        <v>19</v>
      </c>
      <c r="H23" s="87">
        <v>17</v>
      </c>
      <c r="I23" s="87">
        <v>60</v>
      </c>
      <c r="J23" s="87">
        <v>21</v>
      </c>
      <c r="K23" s="87">
        <v>141</v>
      </c>
      <c r="L23" s="87">
        <v>26</v>
      </c>
      <c r="M23" s="87">
        <v>425</v>
      </c>
      <c r="N23" s="87">
        <v>4</v>
      </c>
      <c r="O23" s="87">
        <v>133</v>
      </c>
      <c r="P23" s="87">
        <v>2</v>
      </c>
      <c r="Q23" s="87">
        <v>126</v>
      </c>
      <c r="R23" s="87">
        <v>3</v>
      </c>
      <c r="S23" s="87">
        <v>552</v>
      </c>
      <c r="T23" s="87" t="s">
        <v>221</v>
      </c>
      <c r="U23" s="87" t="s">
        <v>221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</row>
    <row r="24" spans="1:234" ht="19.5" customHeight="1">
      <c r="A24" s="85"/>
      <c r="B24" s="85"/>
      <c r="C24" s="89" t="s">
        <v>228</v>
      </c>
      <c r="D24" s="90">
        <f t="shared" si="4"/>
        <v>3795</v>
      </c>
      <c r="E24" s="90">
        <f t="shared" si="5"/>
        <v>24850</v>
      </c>
      <c r="F24" s="87">
        <v>1505</v>
      </c>
      <c r="G24" s="87">
        <v>2709</v>
      </c>
      <c r="H24" s="87">
        <v>1127</v>
      </c>
      <c r="I24" s="87">
        <v>3838</v>
      </c>
      <c r="J24" s="87">
        <v>741</v>
      </c>
      <c r="K24" s="87">
        <v>4650</v>
      </c>
      <c r="L24" s="87">
        <v>304</v>
      </c>
      <c r="M24" s="87">
        <v>4790</v>
      </c>
      <c r="N24" s="87">
        <v>63</v>
      </c>
      <c r="O24" s="87">
        <v>2282</v>
      </c>
      <c r="P24" s="87">
        <v>36</v>
      </c>
      <c r="Q24" s="87">
        <v>2511</v>
      </c>
      <c r="R24" s="87">
        <v>17</v>
      </c>
      <c r="S24" s="87">
        <v>2694</v>
      </c>
      <c r="T24" s="87">
        <v>2</v>
      </c>
      <c r="U24" s="53">
        <v>1376</v>
      </c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</row>
    <row r="25" spans="1:39" s="55" customFormat="1" ht="19.5" customHeight="1">
      <c r="A25" s="85"/>
      <c r="C25" s="89" t="s">
        <v>151</v>
      </c>
      <c r="D25" s="90">
        <f t="shared" si="4"/>
        <v>603</v>
      </c>
      <c r="E25" s="90">
        <f t="shared" si="5"/>
        <v>9310</v>
      </c>
      <c r="F25" s="87">
        <v>179</v>
      </c>
      <c r="G25" s="87">
        <v>305</v>
      </c>
      <c r="H25" s="87">
        <v>79</v>
      </c>
      <c r="I25" s="87">
        <v>269</v>
      </c>
      <c r="J25" s="87">
        <v>125</v>
      </c>
      <c r="K25" s="87">
        <v>840</v>
      </c>
      <c r="L25" s="87">
        <v>118</v>
      </c>
      <c r="M25" s="87">
        <v>2034</v>
      </c>
      <c r="N25" s="87">
        <v>61</v>
      </c>
      <c r="O25" s="87">
        <v>2252</v>
      </c>
      <c r="P25" s="87">
        <v>30</v>
      </c>
      <c r="Q25" s="87">
        <v>2011</v>
      </c>
      <c r="R25" s="87">
        <v>11</v>
      </c>
      <c r="S25" s="87">
        <v>1599</v>
      </c>
      <c r="T25" s="87" t="s">
        <v>221</v>
      </c>
      <c r="U25" s="87" t="s">
        <v>221</v>
      </c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</row>
    <row r="26" spans="1:39" s="55" customFormat="1" ht="19.5" customHeight="1">
      <c r="A26" s="91"/>
      <c r="B26" s="91"/>
      <c r="C26" s="89" t="s">
        <v>152</v>
      </c>
      <c r="D26" s="90">
        <f t="shared" si="4"/>
        <v>426</v>
      </c>
      <c r="E26" s="90">
        <f t="shared" si="5"/>
        <v>2699</v>
      </c>
      <c r="F26" s="87">
        <v>167</v>
      </c>
      <c r="G26" s="87">
        <v>270</v>
      </c>
      <c r="H26" s="87">
        <v>93</v>
      </c>
      <c r="I26" s="87">
        <v>315</v>
      </c>
      <c r="J26" s="87">
        <v>102</v>
      </c>
      <c r="K26" s="87">
        <v>667</v>
      </c>
      <c r="L26" s="87">
        <v>53</v>
      </c>
      <c r="M26" s="87">
        <v>785</v>
      </c>
      <c r="N26" s="87">
        <v>8</v>
      </c>
      <c r="O26" s="87">
        <v>294</v>
      </c>
      <c r="P26" s="87">
        <v>2</v>
      </c>
      <c r="Q26" s="87">
        <v>124</v>
      </c>
      <c r="R26" s="87">
        <v>1</v>
      </c>
      <c r="S26" s="87">
        <v>244</v>
      </c>
      <c r="T26" s="87" t="s">
        <v>221</v>
      </c>
      <c r="U26" s="87" t="s">
        <v>221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</row>
    <row r="27" spans="1:21" ht="19.5" customHeight="1">
      <c r="A27" s="91"/>
      <c r="B27" s="91"/>
      <c r="C27" s="89" t="s">
        <v>153</v>
      </c>
      <c r="D27" s="90">
        <f t="shared" si="4"/>
        <v>652</v>
      </c>
      <c r="E27" s="90">
        <f t="shared" si="5"/>
        <v>3383</v>
      </c>
      <c r="F27" s="87">
        <v>354</v>
      </c>
      <c r="G27" s="87">
        <v>539</v>
      </c>
      <c r="H27" s="87">
        <v>155</v>
      </c>
      <c r="I27" s="87">
        <v>520</v>
      </c>
      <c r="J27" s="87">
        <v>94</v>
      </c>
      <c r="K27" s="87">
        <v>606</v>
      </c>
      <c r="L27" s="87">
        <v>35</v>
      </c>
      <c r="M27" s="87">
        <v>500</v>
      </c>
      <c r="N27" s="87">
        <v>5</v>
      </c>
      <c r="O27" s="87">
        <v>177</v>
      </c>
      <c r="P27" s="87">
        <v>6</v>
      </c>
      <c r="Q27" s="87">
        <v>393</v>
      </c>
      <c r="R27" s="87">
        <v>2</v>
      </c>
      <c r="S27" s="87">
        <v>318</v>
      </c>
      <c r="T27" s="87">
        <v>1</v>
      </c>
      <c r="U27" s="53">
        <v>330</v>
      </c>
    </row>
    <row r="28" spans="1:21" ht="19.5" customHeight="1">
      <c r="A28" s="91"/>
      <c r="B28" s="91"/>
      <c r="C28" s="89" t="s">
        <v>154</v>
      </c>
      <c r="D28" s="90">
        <f t="shared" si="4"/>
        <v>168</v>
      </c>
      <c r="E28" s="90">
        <f t="shared" si="5"/>
        <v>1974</v>
      </c>
      <c r="F28" s="87">
        <v>33</v>
      </c>
      <c r="G28" s="87">
        <v>57</v>
      </c>
      <c r="H28" s="87">
        <v>34</v>
      </c>
      <c r="I28" s="87">
        <v>117</v>
      </c>
      <c r="J28" s="87">
        <v>53</v>
      </c>
      <c r="K28" s="87">
        <v>341</v>
      </c>
      <c r="L28" s="87">
        <v>34</v>
      </c>
      <c r="M28" s="87">
        <v>567</v>
      </c>
      <c r="N28" s="87">
        <v>7</v>
      </c>
      <c r="O28" s="87">
        <v>243</v>
      </c>
      <c r="P28" s="87">
        <v>6</v>
      </c>
      <c r="Q28" s="87">
        <v>437</v>
      </c>
      <c r="R28" s="87">
        <v>1</v>
      </c>
      <c r="S28" s="87">
        <v>212</v>
      </c>
      <c r="T28" s="87" t="s">
        <v>289</v>
      </c>
      <c r="U28" s="87" t="s">
        <v>289</v>
      </c>
    </row>
    <row r="29" spans="1:21" ht="19.5" customHeight="1">
      <c r="A29" s="85"/>
      <c r="B29" s="85"/>
      <c r="C29" s="89" t="s">
        <v>155</v>
      </c>
      <c r="D29" s="90">
        <f t="shared" si="4"/>
        <v>572</v>
      </c>
      <c r="E29" s="90">
        <f t="shared" si="5"/>
        <v>7326</v>
      </c>
      <c r="F29" s="87">
        <v>180</v>
      </c>
      <c r="G29" s="87">
        <v>306</v>
      </c>
      <c r="H29" s="87">
        <v>133</v>
      </c>
      <c r="I29" s="87">
        <v>460</v>
      </c>
      <c r="J29" s="87">
        <v>117</v>
      </c>
      <c r="K29" s="87">
        <v>762</v>
      </c>
      <c r="L29" s="87">
        <v>98</v>
      </c>
      <c r="M29" s="87">
        <v>1696</v>
      </c>
      <c r="N29" s="87">
        <v>15</v>
      </c>
      <c r="O29" s="87">
        <v>594</v>
      </c>
      <c r="P29" s="87">
        <v>19</v>
      </c>
      <c r="Q29" s="87">
        <v>1224</v>
      </c>
      <c r="R29" s="87">
        <v>8</v>
      </c>
      <c r="S29" s="87">
        <v>1381</v>
      </c>
      <c r="T29" s="87">
        <v>2</v>
      </c>
      <c r="U29" s="53">
        <v>903</v>
      </c>
    </row>
    <row r="30" spans="1:21" ht="19.5" customHeight="1">
      <c r="A30" s="85"/>
      <c r="B30" s="85"/>
      <c r="C30" s="89" t="s">
        <v>156</v>
      </c>
      <c r="D30" s="90">
        <f t="shared" si="4"/>
        <v>65</v>
      </c>
      <c r="E30" s="90">
        <f t="shared" si="5"/>
        <v>1776</v>
      </c>
      <c r="F30" s="87">
        <v>4</v>
      </c>
      <c r="G30" s="87">
        <v>8</v>
      </c>
      <c r="H30" s="87">
        <v>16</v>
      </c>
      <c r="I30" s="87">
        <v>56</v>
      </c>
      <c r="J30" s="87">
        <v>14</v>
      </c>
      <c r="K30" s="87">
        <v>94</v>
      </c>
      <c r="L30" s="87">
        <v>20</v>
      </c>
      <c r="M30" s="87">
        <v>316</v>
      </c>
      <c r="N30" s="87">
        <v>1</v>
      </c>
      <c r="O30" s="87">
        <v>31</v>
      </c>
      <c r="P30" s="87">
        <v>7</v>
      </c>
      <c r="Q30" s="87">
        <v>522</v>
      </c>
      <c r="R30" s="87">
        <v>2</v>
      </c>
      <c r="S30" s="87">
        <v>390</v>
      </c>
      <c r="T30" s="87">
        <v>1</v>
      </c>
      <c r="U30" s="53">
        <v>359</v>
      </c>
    </row>
    <row r="31" spans="1:21" ht="19.5" customHeight="1">
      <c r="A31" s="85"/>
      <c r="B31" s="85"/>
      <c r="C31" s="89" t="s">
        <v>157</v>
      </c>
      <c r="D31" s="90">
        <f t="shared" si="4"/>
        <v>11</v>
      </c>
      <c r="E31" s="90">
        <f t="shared" si="5"/>
        <v>161</v>
      </c>
      <c r="F31" s="87" t="s">
        <v>221</v>
      </c>
      <c r="G31" s="87" t="s">
        <v>221</v>
      </c>
      <c r="H31" s="87">
        <v>1</v>
      </c>
      <c r="I31" s="87">
        <v>3</v>
      </c>
      <c r="J31" s="87">
        <v>5</v>
      </c>
      <c r="K31" s="87">
        <v>33</v>
      </c>
      <c r="L31" s="87">
        <v>3</v>
      </c>
      <c r="M31" s="87">
        <v>38</v>
      </c>
      <c r="N31" s="87">
        <v>1</v>
      </c>
      <c r="O31" s="87">
        <v>35</v>
      </c>
      <c r="P31" s="87">
        <v>1</v>
      </c>
      <c r="Q31" s="87">
        <v>52</v>
      </c>
      <c r="R31" s="87" t="s">
        <v>94</v>
      </c>
      <c r="S31" s="87" t="s">
        <v>94</v>
      </c>
      <c r="T31" s="87" t="s">
        <v>221</v>
      </c>
      <c r="U31" s="87" t="s">
        <v>221</v>
      </c>
    </row>
    <row r="32" spans="1:21" ht="19.5" customHeight="1">
      <c r="A32" s="85"/>
      <c r="B32" s="85"/>
      <c r="C32" s="89" t="s">
        <v>158</v>
      </c>
      <c r="D32" s="90">
        <f t="shared" si="4"/>
        <v>315</v>
      </c>
      <c r="E32" s="90">
        <f t="shared" si="5"/>
        <v>3703</v>
      </c>
      <c r="F32" s="87">
        <v>122</v>
      </c>
      <c r="G32" s="87">
        <v>204</v>
      </c>
      <c r="H32" s="87">
        <v>56</v>
      </c>
      <c r="I32" s="87">
        <v>190</v>
      </c>
      <c r="J32" s="87">
        <v>56</v>
      </c>
      <c r="K32" s="87">
        <v>366</v>
      </c>
      <c r="L32" s="87">
        <v>49</v>
      </c>
      <c r="M32" s="87">
        <v>783</v>
      </c>
      <c r="N32" s="87">
        <v>20</v>
      </c>
      <c r="O32" s="87">
        <v>748</v>
      </c>
      <c r="P32" s="87">
        <v>9</v>
      </c>
      <c r="Q32" s="87">
        <v>662</v>
      </c>
      <c r="R32" s="87">
        <v>2</v>
      </c>
      <c r="S32" s="87">
        <v>211</v>
      </c>
      <c r="T32" s="87">
        <v>1</v>
      </c>
      <c r="U32" s="53">
        <v>539</v>
      </c>
    </row>
    <row r="33" spans="1:21" ht="19.5" customHeight="1">
      <c r="A33" s="85"/>
      <c r="B33" s="85"/>
      <c r="C33" s="89" t="s">
        <v>159</v>
      </c>
      <c r="D33" s="90">
        <f t="shared" si="4"/>
        <v>31</v>
      </c>
      <c r="E33" s="90">
        <f t="shared" si="5"/>
        <v>321</v>
      </c>
      <c r="F33" s="87">
        <v>7</v>
      </c>
      <c r="G33" s="87">
        <v>13</v>
      </c>
      <c r="H33" s="87">
        <v>5</v>
      </c>
      <c r="I33" s="87">
        <v>17</v>
      </c>
      <c r="J33" s="87">
        <v>6</v>
      </c>
      <c r="K33" s="87">
        <v>47</v>
      </c>
      <c r="L33" s="87">
        <v>12</v>
      </c>
      <c r="M33" s="87">
        <v>209</v>
      </c>
      <c r="N33" s="87">
        <v>1</v>
      </c>
      <c r="O33" s="87">
        <v>35</v>
      </c>
      <c r="P33" s="87" t="s">
        <v>94</v>
      </c>
      <c r="Q33" s="87" t="s">
        <v>94</v>
      </c>
      <c r="R33" s="87" t="s">
        <v>94</v>
      </c>
      <c r="S33" s="87" t="s">
        <v>94</v>
      </c>
      <c r="T33" s="87" t="s">
        <v>221</v>
      </c>
      <c r="U33" s="87" t="s">
        <v>221</v>
      </c>
    </row>
    <row r="34" spans="1:21" ht="19.5" customHeight="1">
      <c r="A34" s="85"/>
      <c r="B34" s="85"/>
      <c r="C34" s="89" t="s">
        <v>160</v>
      </c>
      <c r="D34" s="90">
        <f t="shared" si="4"/>
        <v>18</v>
      </c>
      <c r="E34" s="90">
        <f t="shared" si="5"/>
        <v>173</v>
      </c>
      <c r="F34" s="87">
        <v>1</v>
      </c>
      <c r="G34" s="87">
        <v>1</v>
      </c>
      <c r="H34" s="87">
        <v>8</v>
      </c>
      <c r="I34" s="87">
        <v>26</v>
      </c>
      <c r="J34" s="87">
        <v>3</v>
      </c>
      <c r="K34" s="87">
        <v>19</v>
      </c>
      <c r="L34" s="87">
        <v>5</v>
      </c>
      <c r="M34" s="87">
        <v>94</v>
      </c>
      <c r="N34" s="87">
        <v>1</v>
      </c>
      <c r="O34" s="87">
        <v>33</v>
      </c>
      <c r="P34" s="87" t="s">
        <v>94</v>
      </c>
      <c r="Q34" s="87" t="s">
        <v>94</v>
      </c>
      <c r="R34" s="87" t="s">
        <v>94</v>
      </c>
      <c r="S34" s="87" t="s">
        <v>94</v>
      </c>
      <c r="T34" s="87" t="s">
        <v>221</v>
      </c>
      <c r="U34" s="87" t="s">
        <v>221</v>
      </c>
    </row>
    <row r="35" spans="1:21" ht="19.5" customHeight="1">
      <c r="A35" s="85"/>
      <c r="B35" s="85"/>
      <c r="C35" s="89" t="s">
        <v>161</v>
      </c>
      <c r="D35" s="90">
        <f t="shared" si="4"/>
        <v>688</v>
      </c>
      <c r="E35" s="90">
        <f t="shared" si="5"/>
        <v>5660</v>
      </c>
      <c r="F35" s="87">
        <v>315</v>
      </c>
      <c r="G35" s="87">
        <v>524</v>
      </c>
      <c r="H35" s="87">
        <v>116</v>
      </c>
      <c r="I35" s="87">
        <v>403</v>
      </c>
      <c r="J35" s="87">
        <v>107</v>
      </c>
      <c r="K35" s="87">
        <v>700</v>
      </c>
      <c r="L35" s="87">
        <v>128</v>
      </c>
      <c r="M35" s="87">
        <v>2102</v>
      </c>
      <c r="N35" s="87">
        <v>16</v>
      </c>
      <c r="O35" s="87">
        <v>578</v>
      </c>
      <c r="P35" s="87">
        <v>3</v>
      </c>
      <c r="Q35" s="87">
        <v>204</v>
      </c>
      <c r="R35" s="87">
        <v>2</v>
      </c>
      <c r="S35" s="87">
        <v>270</v>
      </c>
      <c r="T35" s="87">
        <v>1</v>
      </c>
      <c r="U35" s="53">
        <v>879</v>
      </c>
    </row>
    <row r="36" spans="1:21" ht="19.5" customHeight="1">
      <c r="A36" s="85"/>
      <c r="B36" s="85"/>
      <c r="C36" s="89" t="s">
        <v>162</v>
      </c>
      <c r="D36" s="90">
        <f t="shared" si="4"/>
        <v>98</v>
      </c>
      <c r="E36" s="90">
        <f t="shared" si="5"/>
        <v>1533</v>
      </c>
      <c r="F36" s="87">
        <v>20</v>
      </c>
      <c r="G36" s="87">
        <v>32</v>
      </c>
      <c r="H36" s="87">
        <v>19</v>
      </c>
      <c r="I36" s="87">
        <v>65</v>
      </c>
      <c r="J36" s="87">
        <v>21</v>
      </c>
      <c r="K36" s="87">
        <v>141</v>
      </c>
      <c r="L36" s="87">
        <v>23</v>
      </c>
      <c r="M36" s="87">
        <v>419</v>
      </c>
      <c r="N36" s="87">
        <v>9</v>
      </c>
      <c r="O36" s="87">
        <v>318</v>
      </c>
      <c r="P36" s="87">
        <v>4</v>
      </c>
      <c r="Q36" s="87">
        <v>266</v>
      </c>
      <c r="R36" s="87">
        <v>2</v>
      </c>
      <c r="S36" s="87">
        <v>292</v>
      </c>
      <c r="T36" s="87" t="s">
        <v>221</v>
      </c>
      <c r="U36" s="87" t="s">
        <v>221</v>
      </c>
    </row>
    <row r="37" spans="1:21" ht="19.5" customHeight="1">
      <c r="A37" s="85"/>
      <c r="B37" s="85"/>
      <c r="C37" s="89" t="s">
        <v>163</v>
      </c>
      <c r="D37" s="90">
        <f t="shared" si="4"/>
        <v>46</v>
      </c>
      <c r="E37" s="90">
        <f t="shared" si="5"/>
        <v>683</v>
      </c>
      <c r="F37" s="87">
        <v>7</v>
      </c>
      <c r="G37" s="87">
        <v>13</v>
      </c>
      <c r="H37" s="87">
        <v>6</v>
      </c>
      <c r="I37" s="87">
        <v>23</v>
      </c>
      <c r="J37" s="87">
        <v>13</v>
      </c>
      <c r="K37" s="87">
        <v>88</v>
      </c>
      <c r="L37" s="87">
        <v>15</v>
      </c>
      <c r="M37" s="87">
        <v>219</v>
      </c>
      <c r="N37" s="87">
        <v>2</v>
      </c>
      <c r="O37" s="87">
        <v>82</v>
      </c>
      <c r="P37" s="87">
        <v>2</v>
      </c>
      <c r="Q37" s="87">
        <v>146</v>
      </c>
      <c r="R37" s="87">
        <v>1</v>
      </c>
      <c r="S37" s="87">
        <v>112</v>
      </c>
      <c r="T37" s="87" t="s">
        <v>221</v>
      </c>
      <c r="U37" s="87" t="s">
        <v>221</v>
      </c>
    </row>
    <row r="38" spans="1:21" ht="19.5" customHeight="1">
      <c r="A38" s="85"/>
      <c r="B38" s="85"/>
      <c r="C38" s="89" t="s">
        <v>164</v>
      </c>
      <c r="D38" s="90">
        <f t="shared" si="4"/>
        <v>998</v>
      </c>
      <c r="E38" s="90">
        <f t="shared" si="5"/>
        <v>9291</v>
      </c>
      <c r="F38" s="87">
        <v>322</v>
      </c>
      <c r="G38" s="87">
        <v>549</v>
      </c>
      <c r="H38" s="87">
        <v>251</v>
      </c>
      <c r="I38" s="87">
        <v>863</v>
      </c>
      <c r="J38" s="87">
        <v>213</v>
      </c>
      <c r="K38" s="87">
        <v>1395</v>
      </c>
      <c r="L38" s="87">
        <v>154</v>
      </c>
      <c r="M38" s="87">
        <v>2378</v>
      </c>
      <c r="N38" s="87">
        <v>31</v>
      </c>
      <c r="O38" s="87">
        <v>1191</v>
      </c>
      <c r="P38" s="87">
        <v>16</v>
      </c>
      <c r="Q38" s="87">
        <v>1060</v>
      </c>
      <c r="R38" s="87">
        <v>9</v>
      </c>
      <c r="S38" s="87">
        <v>1217</v>
      </c>
      <c r="T38" s="87">
        <v>2</v>
      </c>
      <c r="U38" s="53">
        <v>638</v>
      </c>
    </row>
    <row r="39" spans="1:21" ht="19.5" customHeight="1">
      <c r="A39" s="85"/>
      <c r="B39" s="85"/>
      <c r="C39" s="89" t="s">
        <v>165</v>
      </c>
      <c r="D39" s="90">
        <f t="shared" si="4"/>
        <v>1410</v>
      </c>
      <c r="E39" s="90">
        <f t="shared" si="5"/>
        <v>22567</v>
      </c>
      <c r="F39" s="87">
        <v>410</v>
      </c>
      <c r="G39" s="87">
        <v>697</v>
      </c>
      <c r="H39" s="87">
        <v>347</v>
      </c>
      <c r="I39" s="87">
        <v>1180</v>
      </c>
      <c r="J39" s="87">
        <v>270</v>
      </c>
      <c r="K39" s="87">
        <v>1766</v>
      </c>
      <c r="L39" s="87">
        <v>242</v>
      </c>
      <c r="M39" s="87">
        <v>3863</v>
      </c>
      <c r="N39" s="87">
        <v>56</v>
      </c>
      <c r="O39" s="87">
        <v>2105</v>
      </c>
      <c r="P39" s="87">
        <v>55</v>
      </c>
      <c r="Q39" s="87">
        <v>3787</v>
      </c>
      <c r="R39" s="87">
        <v>23</v>
      </c>
      <c r="S39" s="87">
        <v>3916</v>
      </c>
      <c r="T39" s="87">
        <v>7</v>
      </c>
      <c r="U39" s="53">
        <v>5253</v>
      </c>
    </row>
    <row r="40" spans="1:21" ht="19.5" customHeight="1">
      <c r="A40" s="85"/>
      <c r="B40" s="85"/>
      <c r="C40" s="89" t="s">
        <v>166</v>
      </c>
      <c r="D40" s="90">
        <f t="shared" si="4"/>
        <v>417</v>
      </c>
      <c r="E40" s="90">
        <f t="shared" si="5"/>
        <v>23392</v>
      </c>
      <c r="F40" s="87">
        <v>62</v>
      </c>
      <c r="G40" s="87">
        <v>103</v>
      </c>
      <c r="H40" s="87">
        <v>50</v>
      </c>
      <c r="I40" s="87">
        <v>173</v>
      </c>
      <c r="J40" s="87">
        <v>70</v>
      </c>
      <c r="K40" s="87">
        <v>465</v>
      </c>
      <c r="L40" s="87">
        <v>120</v>
      </c>
      <c r="M40" s="87">
        <v>2030</v>
      </c>
      <c r="N40" s="87">
        <v>38</v>
      </c>
      <c r="O40" s="87">
        <v>1407</v>
      </c>
      <c r="P40" s="87">
        <v>28</v>
      </c>
      <c r="Q40" s="87">
        <v>2066</v>
      </c>
      <c r="R40" s="87">
        <v>33</v>
      </c>
      <c r="S40" s="87">
        <v>5690</v>
      </c>
      <c r="T40" s="87">
        <v>16</v>
      </c>
      <c r="U40" s="53">
        <v>11458</v>
      </c>
    </row>
    <row r="41" spans="1:21" ht="19.5" customHeight="1">
      <c r="A41" s="85"/>
      <c r="B41" s="85"/>
      <c r="C41" s="89" t="s">
        <v>167</v>
      </c>
      <c r="D41" s="90">
        <f t="shared" si="4"/>
        <v>152</v>
      </c>
      <c r="E41" s="90">
        <f t="shared" si="5"/>
        <v>3126</v>
      </c>
      <c r="F41" s="87">
        <v>29</v>
      </c>
      <c r="G41" s="87">
        <v>50</v>
      </c>
      <c r="H41" s="87">
        <v>27</v>
      </c>
      <c r="I41" s="87">
        <v>92</v>
      </c>
      <c r="J41" s="87">
        <v>27</v>
      </c>
      <c r="K41" s="87">
        <v>183</v>
      </c>
      <c r="L41" s="87">
        <v>49</v>
      </c>
      <c r="M41" s="87">
        <v>785</v>
      </c>
      <c r="N41" s="87">
        <v>7</v>
      </c>
      <c r="O41" s="87">
        <v>255</v>
      </c>
      <c r="P41" s="87">
        <v>8</v>
      </c>
      <c r="Q41" s="87">
        <v>510</v>
      </c>
      <c r="R41" s="87">
        <v>4</v>
      </c>
      <c r="S41" s="87">
        <v>494</v>
      </c>
      <c r="T41" s="87">
        <v>1</v>
      </c>
      <c r="U41" s="53">
        <v>757</v>
      </c>
    </row>
    <row r="42" spans="1:21" ht="19.5" customHeight="1">
      <c r="A42" s="85"/>
      <c r="B42" s="85"/>
      <c r="C42" s="89" t="s">
        <v>168</v>
      </c>
      <c r="D42" s="90">
        <f t="shared" si="4"/>
        <v>36</v>
      </c>
      <c r="E42" s="90">
        <f t="shared" si="5"/>
        <v>776</v>
      </c>
      <c r="F42" s="87">
        <v>4</v>
      </c>
      <c r="G42" s="87">
        <v>5</v>
      </c>
      <c r="H42" s="87">
        <v>7</v>
      </c>
      <c r="I42" s="87">
        <v>25</v>
      </c>
      <c r="J42" s="87">
        <v>10</v>
      </c>
      <c r="K42" s="87">
        <v>64</v>
      </c>
      <c r="L42" s="87">
        <v>9</v>
      </c>
      <c r="M42" s="87">
        <v>141</v>
      </c>
      <c r="N42" s="87">
        <v>2</v>
      </c>
      <c r="O42" s="87">
        <v>73</v>
      </c>
      <c r="P42" s="87">
        <v>3</v>
      </c>
      <c r="Q42" s="87">
        <v>236</v>
      </c>
      <c r="R42" s="87">
        <v>1</v>
      </c>
      <c r="S42" s="87">
        <v>232</v>
      </c>
      <c r="T42" s="87" t="s">
        <v>221</v>
      </c>
      <c r="U42" s="87" t="s">
        <v>221</v>
      </c>
    </row>
    <row r="43" spans="1:21" ht="19.5" customHeight="1">
      <c r="A43" s="85"/>
      <c r="B43" s="85"/>
      <c r="C43" s="89" t="s">
        <v>169</v>
      </c>
      <c r="D43" s="87" t="s">
        <v>232</v>
      </c>
      <c r="E43" s="87" t="s">
        <v>232</v>
      </c>
      <c r="F43" s="87" t="s">
        <v>232</v>
      </c>
      <c r="G43" s="87" t="s">
        <v>221</v>
      </c>
      <c r="H43" s="87" t="s">
        <v>94</v>
      </c>
      <c r="I43" s="87" t="s">
        <v>94</v>
      </c>
      <c r="J43" s="87" t="s">
        <v>94</v>
      </c>
      <c r="K43" s="87" t="s">
        <v>94</v>
      </c>
      <c r="L43" s="87" t="s">
        <v>94</v>
      </c>
      <c r="M43" s="87" t="s">
        <v>94</v>
      </c>
      <c r="N43" s="87" t="s">
        <v>94</v>
      </c>
      <c r="O43" s="87" t="s">
        <v>94</v>
      </c>
      <c r="P43" s="87" t="s">
        <v>94</v>
      </c>
      <c r="Q43" s="87" t="s">
        <v>94</v>
      </c>
      <c r="R43" s="87" t="s">
        <v>94</v>
      </c>
      <c r="S43" s="87" t="s">
        <v>94</v>
      </c>
      <c r="T43" s="87" t="s">
        <v>221</v>
      </c>
      <c r="U43" s="87" t="s">
        <v>221</v>
      </c>
    </row>
    <row r="44" spans="1:21" ht="19.5" customHeight="1">
      <c r="A44" s="92"/>
      <c r="B44" s="92"/>
      <c r="C44" s="93" t="s">
        <v>170</v>
      </c>
      <c r="D44" s="142">
        <f>SUM(F44,H44,J44,L44,N44,P44,R44,T44)</f>
        <v>1408</v>
      </c>
      <c r="E44" s="143">
        <f>SUM(G44,I44,K44,M44,O44,Q44,S44,U44)</f>
        <v>6402</v>
      </c>
      <c r="F44" s="95">
        <v>772</v>
      </c>
      <c r="G44" s="95">
        <v>1285</v>
      </c>
      <c r="H44" s="95">
        <v>370</v>
      </c>
      <c r="I44" s="95">
        <v>1247</v>
      </c>
      <c r="J44" s="95">
        <v>173</v>
      </c>
      <c r="K44" s="95">
        <v>1099</v>
      </c>
      <c r="L44" s="95">
        <v>73</v>
      </c>
      <c r="M44" s="95">
        <v>1122</v>
      </c>
      <c r="N44" s="95">
        <v>9</v>
      </c>
      <c r="O44" s="95">
        <v>341</v>
      </c>
      <c r="P44" s="95">
        <v>6</v>
      </c>
      <c r="Q44" s="95">
        <v>384</v>
      </c>
      <c r="R44" s="95">
        <v>4</v>
      </c>
      <c r="S44" s="95">
        <v>527</v>
      </c>
      <c r="T44" s="95">
        <v>1</v>
      </c>
      <c r="U44" s="94">
        <v>397</v>
      </c>
    </row>
    <row r="45" spans="1:3" ht="15" customHeight="1">
      <c r="A45" s="112" t="s">
        <v>259</v>
      </c>
      <c r="B45" s="85"/>
      <c r="C45" s="85"/>
    </row>
    <row r="46" spans="1:3" ht="15" customHeight="1">
      <c r="A46" s="32" t="s">
        <v>224</v>
      </c>
      <c r="B46" s="85"/>
      <c r="C46" s="85"/>
    </row>
    <row r="47" spans="1:3" ht="15" customHeight="1">
      <c r="A47" s="85"/>
      <c r="B47" s="85"/>
      <c r="C47" s="85"/>
    </row>
    <row r="48" spans="1:3" ht="14.25">
      <c r="A48" s="85"/>
      <c r="B48" s="85"/>
      <c r="C48" s="85"/>
    </row>
    <row r="51" ht="15" customHeight="1"/>
    <row r="52" ht="15" customHeight="1"/>
  </sheetData>
  <sheetProtection/>
  <mergeCells count="41">
    <mergeCell ref="L5:L6"/>
    <mergeCell ref="A8:C8"/>
    <mergeCell ref="N5:N6"/>
    <mergeCell ref="H4:I4"/>
    <mergeCell ref="N4:O4"/>
    <mergeCell ref="P4:Q4"/>
    <mergeCell ref="R4:S4"/>
    <mergeCell ref="R5:R6"/>
    <mergeCell ref="S5:S6"/>
    <mergeCell ref="J5:J6"/>
    <mergeCell ref="K5:K6"/>
    <mergeCell ref="B13:C13"/>
    <mergeCell ref="M5:M6"/>
    <mergeCell ref="A10:C10"/>
    <mergeCell ref="Q5:Q6"/>
    <mergeCell ref="D5:D6"/>
    <mergeCell ref="E5:E6"/>
    <mergeCell ref="F5:F6"/>
    <mergeCell ref="G5:G6"/>
    <mergeCell ref="H5:H6"/>
    <mergeCell ref="I5:I6"/>
    <mergeCell ref="J4:K4"/>
    <mergeCell ref="A9:C9"/>
    <mergeCell ref="B21:C21"/>
    <mergeCell ref="A2:T2"/>
    <mergeCell ref="B15:C15"/>
    <mergeCell ref="A17:C17"/>
    <mergeCell ref="B19:C19"/>
    <mergeCell ref="B20:C20"/>
    <mergeCell ref="B11:C11"/>
    <mergeCell ref="A12:C12"/>
    <mergeCell ref="L4:M4"/>
    <mergeCell ref="B14:C14"/>
    <mergeCell ref="U5:U6"/>
    <mergeCell ref="T4:U4"/>
    <mergeCell ref="T5:T6"/>
    <mergeCell ref="O5:O6"/>
    <mergeCell ref="P5:P6"/>
    <mergeCell ref="A4:C6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6"/>
  <sheetViews>
    <sheetView tabSelected="1" zoomScale="75" zoomScaleNormal="75" zoomScalePageLayoutView="0" workbookViewId="0" topLeftCell="A1">
      <selection activeCell="A20" sqref="A20"/>
    </sheetView>
  </sheetViews>
  <sheetFormatPr defaultColWidth="10.59765625" defaultRowHeight="15"/>
  <cols>
    <col min="1" max="2" width="2.09765625" style="32" customWidth="1"/>
    <col min="3" max="3" width="40.59765625" style="32" customWidth="1"/>
    <col min="4" max="4" width="8.59765625" style="32" customWidth="1"/>
    <col min="5" max="5" width="10.09765625" style="32" customWidth="1"/>
    <col min="6" max="21" width="8.59765625" style="32" customWidth="1"/>
    <col min="22" max="16384" width="10.59765625" style="32" customWidth="1"/>
  </cols>
  <sheetData>
    <row r="1" spans="1:21" s="30" customFormat="1" ht="19.5" customHeight="1">
      <c r="A1" s="4" t="s">
        <v>171</v>
      </c>
      <c r="U1" s="3" t="s">
        <v>172</v>
      </c>
    </row>
    <row r="2" spans="1:21" s="18" customFormat="1" ht="19.5" customHeight="1">
      <c r="A2" s="320" t="s">
        <v>302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</row>
    <row r="3" spans="2:21" ht="18" customHeight="1" thickBot="1">
      <c r="B3" s="96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22.5" customHeight="1">
      <c r="A4" s="317" t="s">
        <v>311</v>
      </c>
      <c r="B4" s="177"/>
      <c r="C4" s="178"/>
      <c r="D4" s="185" t="s">
        <v>218</v>
      </c>
      <c r="E4" s="315"/>
      <c r="F4" s="314" t="s">
        <v>303</v>
      </c>
      <c r="G4" s="315"/>
      <c r="H4" s="314" t="s">
        <v>304</v>
      </c>
      <c r="I4" s="315"/>
      <c r="J4" s="314" t="s">
        <v>305</v>
      </c>
      <c r="K4" s="315"/>
      <c r="L4" s="284" t="s">
        <v>306</v>
      </c>
      <c r="M4" s="313"/>
      <c r="N4" s="284" t="s">
        <v>307</v>
      </c>
      <c r="O4" s="313"/>
      <c r="P4" s="314" t="s">
        <v>308</v>
      </c>
      <c r="Q4" s="315"/>
      <c r="R4" s="323" t="s">
        <v>309</v>
      </c>
      <c r="S4" s="324"/>
      <c r="T4" s="314" t="s">
        <v>310</v>
      </c>
      <c r="U4" s="321"/>
    </row>
    <row r="5" spans="1:21" ht="16.5" customHeight="1">
      <c r="A5" s="179"/>
      <c r="B5" s="179"/>
      <c r="C5" s="167"/>
      <c r="D5" s="316" t="s">
        <v>145</v>
      </c>
      <c r="E5" s="316" t="s">
        <v>140</v>
      </c>
      <c r="F5" s="316" t="s">
        <v>145</v>
      </c>
      <c r="G5" s="316" t="s">
        <v>140</v>
      </c>
      <c r="H5" s="316" t="s">
        <v>145</v>
      </c>
      <c r="I5" s="316" t="s">
        <v>140</v>
      </c>
      <c r="J5" s="316" t="s">
        <v>145</v>
      </c>
      <c r="K5" s="316" t="s">
        <v>140</v>
      </c>
      <c r="L5" s="316" t="s">
        <v>145</v>
      </c>
      <c r="M5" s="316" t="s">
        <v>140</v>
      </c>
      <c r="N5" s="316" t="s">
        <v>145</v>
      </c>
      <c r="O5" s="316" t="s">
        <v>140</v>
      </c>
      <c r="P5" s="316" t="s">
        <v>145</v>
      </c>
      <c r="Q5" s="316" t="s">
        <v>140</v>
      </c>
      <c r="R5" s="316" t="s">
        <v>145</v>
      </c>
      <c r="S5" s="316" t="s">
        <v>140</v>
      </c>
      <c r="T5" s="316" t="s">
        <v>145</v>
      </c>
      <c r="U5" s="322" t="s">
        <v>140</v>
      </c>
    </row>
    <row r="6" spans="1:21" ht="16.5" customHeight="1">
      <c r="A6" s="318"/>
      <c r="B6" s="318"/>
      <c r="C6" s="319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7"/>
    </row>
    <row r="7" spans="1:21" ht="16.5" customHeight="1">
      <c r="A7" s="98"/>
      <c r="B7" s="98"/>
      <c r="C7" s="99"/>
      <c r="E7" s="71" t="s">
        <v>85</v>
      </c>
      <c r="F7" s="70"/>
      <c r="G7" s="71" t="s">
        <v>85</v>
      </c>
      <c r="H7" s="70"/>
      <c r="I7" s="71" t="s">
        <v>85</v>
      </c>
      <c r="J7" s="70"/>
      <c r="K7" s="71" t="s">
        <v>85</v>
      </c>
      <c r="L7" s="71"/>
      <c r="M7" s="71"/>
      <c r="N7" s="70"/>
      <c r="O7" s="71" t="s">
        <v>85</v>
      </c>
      <c r="P7" s="70"/>
      <c r="Q7" s="71" t="s">
        <v>85</v>
      </c>
      <c r="R7" s="71"/>
      <c r="S7" s="71"/>
      <c r="T7" s="70"/>
      <c r="U7" s="71" t="s">
        <v>85</v>
      </c>
    </row>
    <row r="8" spans="1:40" s="74" customFormat="1" ht="16.5" customHeight="1">
      <c r="A8" s="157" t="s">
        <v>173</v>
      </c>
      <c r="B8" s="157"/>
      <c r="C8" s="158"/>
      <c r="D8" s="145">
        <f>SUM(F8,H8,J8,L8,N8,P8,R8,T8)</f>
        <v>44</v>
      </c>
      <c r="E8" s="28">
        <f>SUM(G8,I8,K8,M8,O8,Q8,S8,U8)</f>
        <v>1905</v>
      </c>
      <c r="F8" s="26">
        <v>9</v>
      </c>
      <c r="G8" s="26">
        <v>12</v>
      </c>
      <c r="H8" s="26">
        <v>2</v>
      </c>
      <c r="I8" s="26">
        <v>8</v>
      </c>
      <c r="J8" s="26">
        <v>6</v>
      </c>
      <c r="K8" s="26">
        <v>38</v>
      </c>
      <c r="L8" s="26">
        <v>14</v>
      </c>
      <c r="M8" s="26">
        <v>273</v>
      </c>
      <c r="N8" s="26">
        <v>5</v>
      </c>
      <c r="O8" s="26">
        <v>169</v>
      </c>
      <c r="P8" s="26">
        <v>2</v>
      </c>
      <c r="Q8" s="26">
        <v>166</v>
      </c>
      <c r="R8" s="26">
        <v>5</v>
      </c>
      <c r="S8" s="26">
        <v>790</v>
      </c>
      <c r="T8" s="26">
        <v>1</v>
      </c>
      <c r="U8" s="26">
        <v>449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235" s="18" customFormat="1" ht="16.5" customHeight="1">
      <c r="A9" s="157" t="s">
        <v>174</v>
      </c>
      <c r="B9" s="157"/>
      <c r="C9" s="158"/>
      <c r="D9" s="145">
        <f>SUM(F9,H9,J9,L9,N9,P9,R9,T9)</f>
        <v>1840</v>
      </c>
      <c r="E9" s="28">
        <f>SUM(G9,I9,K9,M9,O9,Q9,S9,U9)</f>
        <v>34381</v>
      </c>
      <c r="F9" s="26">
        <v>619</v>
      </c>
      <c r="G9" s="26">
        <v>847</v>
      </c>
      <c r="H9" s="26">
        <v>192</v>
      </c>
      <c r="I9" s="26">
        <v>645</v>
      </c>
      <c r="J9" s="26">
        <v>293</v>
      </c>
      <c r="K9" s="26">
        <v>1953</v>
      </c>
      <c r="L9" s="26">
        <v>459</v>
      </c>
      <c r="M9" s="26">
        <v>7979</v>
      </c>
      <c r="N9" s="26">
        <v>137</v>
      </c>
      <c r="O9" s="26">
        <v>5144</v>
      </c>
      <c r="P9" s="26">
        <v>87</v>
      </c>
      <c r="Q9" s="26">
        <v>5874</v>
      </c>
      <c r="R9" s="26">
        <v>46</v>
      </c>
      <c r="S9" s="26">
        <v>7679</v>
      </c>
      <c r="T9" s="26">
        <v>7</v>
      </c>
      <c r="U9" s="26">
        <v>4260</v>
      </c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</row>
    <row r="10" spans="1:235" s="18" customFormat="1" ht="16.5" customHeight="1">
      <c r="A10" s="157" t="s">
        <v>175</v>
      </c>
      <c r="B10" s="157"/>
      <c r="C10" s="158"/>
      <c r="D10" s="145">
        <f>SUM(D11,D18,D25)</f>
        <v>29728</v>
      </c>
      <c r="E10" s="28">
        <f aca="true" t="shared" si="0" ref="E10:U10">SUM(E11,E18,E25)</f>
        <v>174609</v>
      </c>
      <c r="F10" s="28">
        <f t="shared" si="0"/>
        <v>13000</v>
      </c>
      <c r="G10" s="28">
        <f t="shared" si="0"/>
        <v>20840</v>
      </c>
      <c r="H10" s="28">
        <f t="shared" si="0"/>
        <v>7214</v>
      </c>
      <c r="I10" s="28">
        <f t="shared" si="0"/>
        <v>24571</v>
      </c>
      <c r="J10" s="28">
        <f t="shared" si="0"/>
        <v>5527</v>
      </c>
      <c r="K10" s="28">
        <f t="shared" si="0"/>
        <v>35786</v>
      </c>
      <c r="L10" s="28">
        <f t="shared" si="0"/>
        <v>3278</v>
      </c>
      <c r="M10" s="28">
        <f t="shared" si="0"/>
        <v>50155</v>
      </c>
      <c r="N10" s="28">
        <f t="shared" si="0"/>
        <v>436</v>
      </c>
      <c r="O10" s="28">
        <f t="shared" si="0"/>
        <v>16284</v>
      </c>
      <c r="P10" s="28">
        <f t="shared" si="0"/>
        <v>203</v>
      </c>
      <c r="Q10" s="28">
        <f t="shared" si="0"/>
        <v>13515</v>
      </c>
      <c r="R10" s="28">
        <f t="shared" si="0"/>
        <v>61</v>
      </c>
      <c r="S10" s="28">
        <f t="shared" si="0"/>
        <v>9583</v>
      </c>
      <c r="T10" s="28">
        <f t="shared" si="0"/>
        <v>9</v>
      </c>
      <c r="U10" s="28">
        <f t="shared" si="0"/>
        <v>3875</v>
      </c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</row>
    <row r="11" spans="1:40" s="74" customFormat="1" ht="16.5" customHeight="1">
      <c r="A11" s="105"/>
      <c r="B11" s="157" t="s">
        <v>176</v>
      </c>
      <c r="C11" s="158"/>
      <c r="D11" s="145">
        <f>SUM(D12:D17)</f>
        <v>4919</v>
      </c>
      <c r="E11" s="28">
        <f aca="true" t="shared" si="1" ref="E11:U11">SUM(E12:E17)</f>
        <v>48311</v>
      </c>
      <c r="F11" s="28">
        <f t="shared" si="1"/>
        <v>1044</v>
      </c>
      <c r="G11" s="28">
        <f t="shared" si="1"/>
        <v>1798</v>
      </c>
      <c r="H11" s="28">
        <f t="shared" si="1"/>
        <v>1147</v>
      </c>
      <c r="I11" s="28">
        <f t="shared" si="1"/>
        <v>3989</v>
      </c>
      <c r="J11" s="28">
        <f t="shared" si="1"/>
        <v>1415</v>
      </c>
      <c r="K11" s="28">
        <f t="shared" si="1"/>
        <v>9290</v>
      </c>
      <c r="L11" s="28">
        <f t="shared" si="1"/>
        <v>1024</v>
      </c>
      <c r="M11" s="28">
        <f t="shared" si="1"/>
        <v>16219</v>
      </c>
      <c r="N11" s="28">
        <f t="shared" si="1"/>
        <v>166</v>
      </c>
      <c r="O11" s="28">
        <f t="shared" si="1"/>
        <v>6172</v>
      </c>
      <c r="P11" s="28">
        <f t="shared" si="1"/>
        <v>97</v>
      </c>
      <c r="Q11" s="28">
        <f t="shared" si="1"/>
        <v>6488</v>
      </c>
      <c r="R11" s="28">
        <f t="shared" si="1"/>
        <v>24</v>
      </c>
      <c r="S11" s="28">
        <f t="shared" si="1"/>
        <v>3606</v>
      </c>
      <c r="T11" s="28">
        <f t="shared" si="1"/>
        <v>2</v>
      </c>
      <c r="U11" s="28">
        <f t="shared" si="1"/>
        <v>749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1" ht="16.5" customHeight="1">
      <c r="A12" s="98"/>
      <c r="B12" s="98"/>
      <c r="C12" s="41" t="s">
        <v>177</v>
      </c>
      <c r="D12" s="144">
        <f aca="true" t="shared" si="2" ref="D12:E17">SUM(F12,H12,J12,L12,N12,P12,R12,T12)</f>
        <v>10</v>
      </c>
      <c r="E12" s="90">
        <f t="shared" si="2"/>
        <v>132</v>
      </c>
      <c r="F12" s="87">
        <v>2</v>
      </c>
      <c r="G12" s="87">
        <v>4</v>
      </c>
      <c r="H12" s="87">
        <v>2</v>
      </c>
      <c r="I12" s="87">
        <v>7</v>
      </c>
      <c r="J12" s="87">
        <v>2</v>
      </c>
      <c r="K12" s="87">
        <v>14</v>
      </c>
      <c r="L12" s="87">
        <v>3</v>
      </c>
      <c r="M12" s="87">
        <v>63</v>
      </c>
      <c r="N12" s="87">
        <v>1</v>
      </c>
      <c r="O12" s="87">
        <v>44</v>
      </c>
      <c r="P12" s="87" t="s">
        <v>315</v>
      </c>
      <c r="Q12" s="87" t="s">
        <v>315</v>
      </c>
      <c r="R12" s="87" t="s">
        <v>315</v>
      </c>
      <c r="S12" s="87" t="s">
        <v>315</v>
      </c>
      <c r="T12" s="87" t="s">
        <v>315</v>
      </c>
      <c r="U12" s="87" t="s">
        <v>315</v>
      </c>
    </row>
    <row r="13" spans="1:21" ht="16.5" customHeight="1">
      <c r="A13" s="98" t="s">
        <v>146</v>
      </c>
      <c r="B13" s="98"/>
      <c r="C13" s="41" t="s">
        <v>178</v>
      </c>
      <c r="D13" s="144">
        <f t="shared" si="2"/>
        <v>416</v>
      </c>
      <c r="E13" s="90">
        <f t="shared" si="2"/>
        <v>3618</v>
      </c>
      <c r="F13" s="87">
        <v>110</v>
      </c>
      <c r="G13" s="87">
        <v>196</v>
      </c>
      <c r="H13" s="87">
        <v>103</v>
      </c>
      <c r="I13" s="87">
        <v>354</v>
      </c>
      <c r="J13" s="87">
        <v>112</v>
      </c>
      <c r="K13" s="87">
        <v>727</v>
      </c>
      <c r="L13" s="87">
        <v>72</v>
      </c>
      <c r="M13" s="87">
        <v>1120</v>
      </c>
      <c r="N13" s="87">
        <v>9</v>
      </c>
      <c r="O13" s="87">
        <v>341</v>
      </c>
      <c r="P13" s="87">
        <v>8</v>
      </c>
      <c r="Q13" s="87">
        <v>612</v>
      </c>
      <c r="R13" s="87">
        <v>2</v>
      </c>
      <c r="S13" s="87">
        <v>268</v>
      </c>
      <c r="T13" s="87" t="s">
        <v>315</v>
      </c>
      <c r="U13" s="87" t="s">
        <v>315</v>
      </c>
    </row>
    <row r="14" spans="1:21" ht="16.5" customHeight="1">
      <c r="A14" s="98"/>
      <c r="B14" s="98"/>
      <c r="C14" s="41" t="s">
        <v>179</v>
      </c>
      <c r="D14" s="144">
        <f t="shared" si="2"/>
        <v>947</v>
      </c>
      <c r="E14" s="90">
        <f t="shared" si="2"/>
        <v>11691</v>
      </c>
      <c r="F14" s="87">
        <v>205</v>
      </c>
      <c r="G14" s="87">
        <v>351</v>
      </c>
      <c r="H14" s="87">
        <v>175</v>
      </c>
      <c r="I14" s="87">
        <v>609</v>
      </c>
      <c r="J14" s="87">
        <v>244</v>
      </c>
      <c r="K14" s="87">
        <v>1650</v>
      </c>
      <c r="L14" s="87">
        <v>229</v>
      </c>
      <c r="M14" s="87">
        <v>3657</v>
      </c>
      <c r="N14" s="87">
        <v>55</v>
      </c>
      <c r="O14" s="87">
        <v>2060</v>
      </c>
      <c r="P14" s="87">
        <v>31</v>
      </c>
      <c r="Q14" s="87">
        <v>1987</v>
      </c>
      <c r="R14" s="87">
        <v>7</v>
      </c>
      <c r="S14" s="87">
        <v>948</v>
      </c>
      <c r="T14" s="87">
        <v>1</v>
      </c>
      <c r="U14" s="87">
        <v>429</v>
      </c>
    </row>
    <row r="15" spans="1:21" ht="16.5" customHeight="1">
      <c r="A15" s="98"/>
      <c r="B15" s="98"/>
      <c r="C15" s="41" t="s">
        <v>180</v>
      </c>
      <c r="D15" s="144">
        <f t="shared" si="2"/>
        <v>1014</v>
      </c>
      <c r="E15" s="90">
        <f t="shared" si="2"/>
        <v>8391</v>
      </c>
      <c r="F15" s="87">
        <v>216</v>
      </c>
      <c r="G15" s="87">
        <v>365</v>
      </c>
      <c r="H15" s="87">
        <v>266</v>
      </c>
      <c r="I15" s="87">
        <v>914</v>
      </c>
      <c r="J15" s="87">
        <v>292</v>
      </c>
      <c r="K15" s="87">
        <v>1902</v>
      </c>
      <c r="L15" s="87">
        <v>206</v>
      </c>
      <c r="M15" s="87">
        <v>3229</v>
      </c>
      <c r="N15" s="87">
        <v>24</v>
      </c>
      <c r="O15" s="87">
        <v>908</v>
      </c>
      <c r="P15" s="87">
        <v>7</v>
      </c>
      <c r="Q15" s="87">
        <v>480</v>
      </c>
      <c r="R15" s="87">
        <v>3</v>
      </c>
      <c r="S15" s="87">
        <v>593</v>
      </c>
      <c r="T15" s="87" t="s">
        <v>315</v>
      </c>
      <c r="U15" s="87" t="s">
        <v>315</v>
      </c>
    </row>
    <row r="16" spans="1:40" s="34" customFormat="1" ht="16.5" customHeight="1">
      <c r="A16" s="98"/>
      <c r="B16" s="98"/>
      <c r="C16" s="41" t="s">
        <v>181</v>
      </c>
      <c r="D16" s="144">
        <f t="shared" si="2"/>
        <v>1351</v>
      </c>
      <c r="E16" s="90">
        <f t="shared" si="2"/>
        <v>13259</v>
      </c>
      <c r="F16" s="87">
        <v>234</v>
      </c>
      <c r="G16" s="87">
        <v>409</v>
      </c>
      <c r="H16" s="87">
        <v>326</v>
      </c>
      <c r="I16" s="87">
        <v>1153</v>
      </c>
      <c r="J16" s="87">
        <v>446</v>
      </c>
      <c r="K16" s="87">
        <v>2901</v>
      </c>
      <c r="L16" s="87">
        <v>270</v>
      </c>
      <c r="M16" s="87">
        <v>4221</v>
      </c>
      <c r="N16" s="87">
        <v>33</v>
      </c>
      <c r="O16" s="87">
        <v>1220</v>
      </c>
      <c r="P16" s="87">
        <v>36</v>
      </c>
      <c r="Q16" s="87">
        <v>2362</v>
      </c>
      <c r="R16" s="87">
        <v>5</v>
      </c>
      <c r="S16" s="87">
        <v>673</v>
      </c>
      <c r="T16" s="87">
        <v>1</v>
      </c>
      <c r="U16" s="87">
        <v>320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21" ht="16.5" customHeight="1">
      <c r="A17" s="98"/>
      <c r="B17" s="98"/>
      <c r="C17" s="41" t="s">
        <v>182</v>
      </c>
      <c r="D17" s="144">
        <f t="shared" si="2"/>
        <v>1181</v>
      </c>
      <c r="E17" s="90">
        <f t="shared" si="2"/>
        <v>11220</v>
      </c>
      <c r="F17" s="87">
        <v>277</v>
      </c>
      <c r="G17" s="87">
        <v>473</v>
      </c>
      <c r="H17" s="87">
        <v>275</v>
      </c>
      <c r="I17" s="87">
        <v>952</v>
      </c>
      <c r="J17" s="87">
        <v>319</v>
      </c>
      <c r="K17" s="87">
        <v>2096</v>
      </c>
      <c r="L17" s="87">
        <v>244</v>
      </c>
      <c r="M17" s="87">
        <v>3929</v>
      </c>
      <c r="N17" s="87">
        <v>44</v>
      </c>
      <c r="O17" s="87">
        <v>1599</v>
      </c>
      <c r="P17" s="87">
        <v>15</v>
      </c>
      <c r="Q17" s="87">
        <v>1047</v>
      </c>
      <c r="R17" s="87">
        <v>7</v>
      </c>
      <c r="S17" s="87">
        <v>1124</v>
      </c>
      <c r="T17" s="87" t="s">
        <v>315</v>
      </c>
      <c r="U17" s="87" t="s">
        <v>315</v>
      </c>
    </row>
    <row r="18" spans="1:21" s="18" customFormat="1" ht="16.5" customHeight="1">
      <c r="A18" s="105"/>
      <c r="B18" s="157" t="s">
        <v>183</v>
      </c>
      <c r="C18" s="158"/>
      <c r="D18" s="145">
        <f>SUM(D19:D24)</f>
        <v>16850</v>
      </c>
      <c r="E18" s="28">
        <f aca="true" t="shared" si="3" ref="E18:U18">SUM(E19:E24)</f>
        <v>90845</v>
      </c>
      <c r="F18" s="28">
        <f t="shared" si="3"/>
        <v>7972</v>
      </c>
      <c r="G18" s="28">
        <f t="shared" si="3"/>
        <v>12862</v>
      </c>
      <c r="H18" s="28">
        <f t="shared" si="3"/>
        <v>4158</v>
      </c>
      <c r="I18" s="28">
        <f t="shared" si="3"/>
        <v>14092</v>
      </c>
      <c r="J18" s="28">
        <f t="shared" si="3"/>
        <v>2786</v>
      </c>
      <c r="K18" s="28">
        <f t="shared" si="3"/>
        <v>17970</v>
      </c>
      <c r="L18" s="28">
        <f t="shared" si="3"/>
        <v>1618</v>
      </c>
      <c r="M18" s="28">
        <f t="shared" si="3"/>
        <v>24486</v>
      </c>
      <c r="N18" s="28">
        <f t="shared" si="3"/>
        <v>194</v>
      </c>
      <c r="O18" s="28">
        <f t="shared" si="3"/>
        <v>7265</v>
      </c>
      <c r="P18" s="28">
        <f t="shared" si="3"/>
        <v>80</v>
      </c>
      <c r="Q18" s="28">
        <f t="shared" si="3"/>
        <v>5315</v>
      </c>
      <c r="R18" s="28">
        <f t="shared" si="3"/>
        <v>35</v>
      </c>
      <c r="S18" s="28">
        <f t="shared" si="3"/>
        <v>5729</v>
      </c>
      <c r="T18" s="28">
        <f t="shared" si="3"/>
        <v>7</v>
      </c>
      <c r="U18" s="28">
        <f t="shared" si="3"/>
        <v>3126</v>
      </c>
    </row>
    <row r="19" spans="1:21" ht="16.5" customHeight="1">
      <c r="A19" s="98"/>
      <c r="B19" s="98"/>
      <c r="C19" s="41" t="s">
        <v>184</v>
      </c>
      <c r="D19" s="144">
        <f aca="true" t="shared" si="4" ref="D19:D27">SUM(F19,H19,J19,L19,N19,P19,R19,T19)</f>
        <v>103</v>
      </c>
      <c r="E19" s="90">
        <f aca="true" t="shared" si="5" ref="E19:E27">SUM(G19,I19,K19,M19,O19,Q19,S19,U19)</f>
        <v>4908</v>
      </c>
      <c r="F19" s="87">
        <v>31</v>
      </c>
      <c r="G19" s="87">
        <v>53</v>
      </c>
      <c r="H19" s="87">
        <v>11</v>
      </c>
      <c r="I19" s="87">
        <v>37</v>
      </c>
      <c r="J19" s="87">
        <v>15</v>
      </c>
      <c r="K19" s="87">
        <v>95</v>
      </c>
      <c r="L19" s="87">
        <v>24</v>
      </c>
      <c r="M19" s="87">
        <v>363</v>
      </c>
      <c r="N19" s="87">
        <v>5</v>
      </c>
      <c r="O19" s="87">
        <v>177</v>
      </c>
      <c r="P19" s="87" t="s">
        <v>315</v>
      </c>
      <c r="Q19" s="87" t="s">
        <v>315</v>
      </c>
      <c r="R19" s="87">
        <v>14</v>
      </c>
      <c r="S19" s="87">
        <v>2784</v>
      </c>
      <c r="T19" s="87">
        <v>3</v>
      </c>
      <c r="U19" s="87">
        <v>1399</v>
      </c>
    </row>
    <row r="20" spans="1:21" ht="16.5" customHeight="1">
      <c r="A20" s="98"/>
      <c r="B20" s="98"/>
      <c r="C20" s="41" t="s">
        <v>185</v>
      </c>
      <c r="D20" s="144">
        <f t="shared" si="4"/>
        <v>2627</v>
      </c>
      <c r="E20" s="90">
        <f t="shared" si="5"/>
        <v>9658</v>
      </c>
      <c r="F20" s="87">
        <v>1344</v>
      </c>
      <c r="G20" s="87">
        <v>2196</v>
      </c>
      <c r="H20" s="87">
        <v>768</v>
      </c>
      <c r="I20" s="87">
        <v>2588</v>
      </c>
      <c r="J20" s="87">
        <v>387</v>
      </c>
      <c r="K20" s="87">
        <v>2431</v>
      </c>
      <c r="L20" s="87">
        <v>115</v>
      </c>
      <c r="M20" s="87">
        <v>1525</v>
      </c>
      <c r="N20" s="87">
        <v>8</v>
      </c>
      <c r="O20" s="87">
        <v>276</v>
      </c>
      <c r="P20" s="87">
        <v>2</v>
      </c>
      <c r="Q20" s="87">
        <v>147</v>
      </c>
      <c r="R20" s="87">
        <v>3</v>
      </c>
      <c r="S20" s="87">
        <v>495</v>
      </c>
      <c r="T20" s="87" t="s">
        <v>315</v>
      </c>
      <c r="U20" s="87" t="s">
        <v>315</v>
      </c>
    </row>
    <row r="21" spans="1:21" ht="16.5" customHeight="1">
      <c r="A21" s="98"/>
      <c r="B21" s="98"/>
      <c r="C21" s="41" t="s">
        <v>186</v>
      </c>
      <c r="D21" s="144">
        <f t="shared" si="4"/>
        <v>5935</v>
      </c>
      <c r="E21" s="90">
        <f t="shared" si="5"/>
        <v>33576</v>
      </c>
      <c r="F21" s="87">
        <v>2969</v>
      </c>
      <c r="G21" s="87">
        <v>4793</v>
      </c>
      <c r="H21" s="87">
        <v>1428</v>
      </c>
      <c r="I21" s="87">
        <v>4803</v>
      </c>
      <c r="J21" s="87">
        <v>803</v>
      </c>
      <c r="K21" s="87">
        <v>5151</v>
      </c>
      <c r="L21" s="87">
        <v>571</v>
      </c>
      <c r="M21" s="87">
        <v>8997</v>
      </c>
      <c r="N21" s="87">
        <v>109</v>
      </c>
      <c r="O21" s="87">
        <v>4105</v>
      </c>
      <c r="P21" s="87">
        <v>45</v>
      </c>
      <c r="Q21" s="87">
        <v>3026</v>
      </c>
      <c r="R21" s="87">
        <v>6</v>
      </c>
      <c r="S21" s="87">
        <v>974</v>
      </c>
      <c r="T21" s="87">
        <v>4</v>
      </c>
      <c r="U21" s="87">
        <v>1727</v>
      </c>
    </row>
    <row r="22" spans="1:21" ht="16.5" customHeight="1">
      <c r="A22" s="98"/>
      <c r="B22" s="98"/>
      <c r="C22" s="41" t="s">
        <v>187</v>
      </c>
      <c r="D22" s="144">
        <f t="shared" si="4"/>
        <v>1165</v>
      </c>
      <c r="E22" s="90">
        <f t="shared" si="5"/>
        <v>8116</v>
      </c>
      <c r="F22" s="87">
        <v>395</v>
      </c>
      <c r="G22" s="87">
        <v>650</v>
      </c>
      <c r="H22" s="87">
        <v>273</v>
      </c>
      <c r="I22" s="87">
        <v>952</v>
      </c>
      <c r="J22" s="87">
        <v>250</v>
      </c>
      <c r="K22" s="87">
        <v>1630</v>
      </c>
      <c r="L22" s="87">
        <v>224</v>
      </c>
      <c r="M22" s="87">
        <v>3328</v>
      </c>
      <c r="N22" s="87">
        <v>10</v>
      </c>
      <c r="O22" s="87">
        <v>372</v>
      </c>
      <c r="P22" s="87">
        <v>8</v>
      </c>
      <c r="Q22" s="87">
        <v>576</v>
      </c>
      <c r="R22" s="87">
        <v>5</v>
      </c>
      <c r="S22" s="87">
        <v>608</v>
      </c>
      <c r="T22" s="87" t="s">
        <v>315</v>
      </c>
      <c r="U22" s="87" t="s">
        <v>315</v>
      </c>
    </row>
    <row r="23" spans="1:40" s="34" customFormat="1" ht="16.5" customHeight="1">
      <c r="A23" s="98"/>
      <c r="B23" s="98"/>
      <c r="C23" s="41" t="s">
        <v>188</v>
      </c>
      <c r="D23" s="144">
        <f t="shared" si="4"/>
        <v>1889</v>
      </c>
      <c r="E23" s="90">
        <f t="shared" si="5"/>
        <v>7672</v>
      </c>
      <c r="F23" s="87">
        <v>1013</v>
      </c>
      <c r="G23" s="87">
        <v>1693</v>
      </c>
      <c r="H23" s="87">
        <v>481</v>
      </c>
      <c r="I23" s="87">
        <v>1628</v>
      </c>
      <c r="J23" s="87">
        <v>275</v>
      </c>
      <c r="K23" s="87">
        <v>1768</v>
      </c>
      <c r="L23" s="87">
        <v>100</v>
      </c>
      <c r="M23" s="87">
        <v>1484</v>
      </c>
      <c r="N23" s="87">
        <v>12</v>
      </c>
      <c r="O23" s="87">
        <v>494</v>
      </c>
      <c r="P23" s="87">
        <v>7</v>
      </c>
      <c r="Q23" s="87">
        <v>495</v>
      </c>
      <c r="R23" s="87">
        <v>1</v>
      </c>
      <c r="S23" s="87">
        <v>110</v>
      </c>
      <c r="T23" s="87" t="s">
        <v>315</v>
      </c>
      <c r="U23" s="87" t="s">
        <v>315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235" ht="16.5" customHeight="1">
      <c r="A24" s="98"/>
      <c r="B24" s="98"/>
      <c r="C24" s="41" t="s">
        <v>189</v>
      </c>
      <c r="D24" s="144">
        <f t="shared" si="4"/>
        <v>5131</v>
      </c>
      <c r="E24" s="90">
        <f t="shared" si="5"/>
        <v>26915</v>
      </c>
      <c r="F24" s="87">
        <v>2220</v>
      </c>
      <c r="G24" s="87">
        <v>3477</v>
      </c>
      <c r="H24" s="87">
        <v>1197</v>
      </c>
      <c r="I24" s="87">
        <v>4084</v>
      </c>
      <c r="J24" s="87">
        <v>1056</v>
      </c>
      <c r="K24" s="87">
        <v>6895</v>
      </c>
      <c r="L24" s="87">
        <v>584</v>
      </c>
      <c r="M24" s="87">
        <v>8789</v>
      </c>
      <c r="N24" s="87">
        <v>50</v>
      </c>
      <c r="O24" s="87">
        <v>1841</v>
      </c>
      <c r="P24" s="87">
        <v>18</v>
      </c>
      <c r="Q24" s="87">
        <v>1071</v>
      </c>
      <c r="R24" s="87">
        <v>6</v>
      </c>
      <c r="S24" s="87">
        <v>758</v>
      </c>
      <c r="T24" s="87" t="s">
        <v>315</v>
      </c>
      <c r="U24" s="87" t="s">
        <v>315</v>
      </c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</row>
    <row r="25" spans="1:40" s="74" customFormat="1" ht="16.5" customHeight="1">
      <c r="A25" s="105"/>
      <c r="B25" s="157" t="s">
        <v>190</v>
      </c>
      <c r="C25" s="158"/>
      <c r="D25" s="145">
        <f t="shared" si="4"/>
        <v>7959</v>
      </c>
      <c r="E25" s="28">
        <f t="shared" si="5"/>
        <v>35453</v>
      </c>
      <c r="F25" s="26">
        <v>3984</v>
      </c>
      <c r="G25" s="26">
        <v>6180</v>
      </c>
      <c r="H25" s="26">
        <v>1909</v>
      </c>
      <c r="I25" s="26">
        <v>6490</v>
      </c>
      <c r="J25" s="26">
        <v>1326</v>
      </c>
      <c r="K25" s="26">
        <v>8526</v>
      </c>
      <c r="L25" s="26">
        <v>636</v>
      </c>
      <c r="M25" s="26">
        <v>9450</v>
      </c>
      <c r="N25" s="26">
        <v>76</v>
      </c>
      <c r="O25" s="26">
        <v>2847</v>
      </c>
      <c r="P25" s="26">
        <v>26</v>
      </c>
      <c r="Q25" s="26">
        <v>1712</v>
      </c>
      <c r="R25" s="26">
        <v>2</v>
      </c>
      <c r="S25" s="26">
        <v>248</v>
      </c>
      <c r="T25" s="26" t="s">
        <v>314</v>
      </c>
      <c r="U25" s="26" t="s">
        <v>314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74" customFormat="1" ht="16.5" customHeight="1">
      <c r="A26" s="157" t="s">
        <v>191</v>
      </c>
      <c r="B26" s="157"/>
      <c r="C26" s="158"/>
      <c r="D26" s="145">
        <f t="shared" si="4"/>
        <v>1301</v>
      </c>
      <c r="E26" s="28">
        <f t="shared" si="5"/>
        <v>18254</v>
      </c>
      <c r="F26" s="26">
        <v>318</v>
      </c>
      <c r="G26" s="26">
        <v>471</v>
      </c>
      <c r="H26" s="26">
        <v>136</v>
      </c>
      <c r="I26" s="26">
        <v>461</v>
      </c>
      <c r="J26" s="26">
        <v>267</v>
      </c>
      <c r="K26" s="26">
        <v>1873</v>
      </c>
      <c r="L26" s="26">
        <v>462</v>
      </c>
      <c r="M26" s="26">
        <v>7460</v>
      </c>
      <c r="N26" s="26">
        <v>61</v>
      </c>
      <c r="O26" s="26">
        <v>2302</v>
      </c>
      <c r="P26" s="26">
        <v>42</v>
      </c>
      <c r="Q26" s="26">
        <v>2634</v>
      </c>
      <c r="R26" s="26">
        <v>12</v>
      </c>
      <c r="S26" s="26">
        <v>1551</v>
      </c>
      <c r="T26" s="26">
        <v>3</v>
      </c>
      <c r="U26" s="26">
        <v>1502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21" s="18" customFormat="1" ht="16.5" customHeight="1">
      <c r="A27" s="157" t="s">
        <v>192</v>
      </c>
      <c r="B27" s="157"/>
      <c r="C27" s="158"/>
      <c r="D27" s="145">
        <f t="shared" si="4"/>
        <v>2303</v>
      </c>
      <c r="E27" s="28">
        <f t="shared" si="5"/>
        <v>6054</v>
      </c>
      <c r="F27" s="26">
        <v>1703</v>
      </c>
      <c r="G27" s="26">
        <v>2313</v>
      </c>
      <c r="H27" s="26">
        <v>384</v>
      </c>
      <c r="I27" s="26">
        <v>1301</v>
      </c>
      <c r="J27" s="26">
        <v>150</v>
      </c>
      <c r="K27" s="26">
        <v>910</v>
      </c>
      <c r="L27" s="26">
        <v>53</v>
      </c>
      <c r="M27" s="26">
        <v>828</v>
      </c>
      <c r="N27" s="26">
        <v>7</v>
      </c>
      <c r="O27" s="26">
        <v>258</v>
      </c>
      <c r="P27" s="26">
        <v>6</v>
      </c>
      <c r="Q27" s="26">
        <v>444</v>
      </c>
      <c r="R27" s="26" t="s">
        <v>314</v>
      </c>
      <c r="S27" s="26" t="s">
        <v>314</v>
      </c>
      <c r="T27" s="26" t="s">
        <v>314</v>
      </c>
      <c r="U27" s="26" t="s">
        <v>314</v>
      </c>
    </row>
    <row r="28" spans="1:21" s="18" customFormat="1" ht="16.5" customHeight="1">
      <c r="A28" s="157" t="s">
        <v>193</v>
      </c>
      <c r="B28" s="157"/>
      <c r="C28" s="158"/>
      <c r="D28" s="145">
        <f>SUM(D29:D52)</f>
        <v>18734</v>
      </c>
      <c r="E28" s="28">
        <f aca="true" t="shared" si="6" ref="E28:U28">SUM(E29:E52)</f>
        <v>138545</v>
      </c>
      <c r="F28" s="28">
        <f t="shared" si="6"/>
        <v>9616</v>
      </c>
      <c r="G28" s="28">
        <f t="shared" si="6"/>
        <v>13923</v>
      </c>
      <c r="H28" s="28">
        <f t="shared" si="6"/>
        <v>3577</v>
      </c>
      <c r="I28" s="28">
        <f t="shared" si="6"/>
        <v>12195</v>
      </c>
      <c r="J28" s="28">
        <f t="shared" si="6"/>
        <v>2901</v>
      </c>
      <c r="K28" s="28">
        <f t="shared" si="6"/>
        <v>18985</v>
      </c>
      <c r="L28" s="28">
        <f t="shared" si="6"/>
        <v>1884</v>
      </c>
      <c r="M28" s="28">
        <f t="shared" si="6"/>
        <v>29525</v>
      </c>
      <c r="N28" s="28">
        <f t="shared" si="6"/>
        <v>308</v>
      </c>
      <c r="O28" s="28">
        <f t="shared" si="6"/>
        <v>11697</v>
      </c>
      <c r="P28" s="28">
        <f t="shared" si="6"/>
        <v>282</v>
      </c>
      <c r="Q28" s="28">
        <f t="shared" si="6"/>
        <v>19686</v>
      </c>
      <c r="R28" s="28">
        <f t="shared" si="6"/>
        <v>145</v>
      </c>
      <c r="S28" s="28">
        <f t="shared" si="6"/>
        <v>23262</v>
      </c>
      <c r="T28" s="28">
        <f t="shared" si="6"/>
        <v>21</v>
      </c>
      <c r="U28" s="28">
        <f t="shared" si="6"/>
        <v>9272</v>
      </c>
    </row>
    <row r="29" spans="1:21" ht="16.5" customHeight="1">
      <c r="A29" s="98"/>
      <c r="B29" s="98"/>
      <c r="C29" s="41" t="s">
        <v>194</v>
      </c>
      <c r="D29" s="144">
        <f aca="true" t="shared" si="7" ref="D29:D52">SUM(F29,H29,J29,L29,N29,P29,R29,T29)</f>
        <v>4376</v>
      </c>
      <c r="E29" s="90">
        <f aca="true" t="shared" si="8" ref="E29:E52">SUM(G29,I29,K29,M29,O29,Q29,S29,U29)</f>
        <v>11790</v>
      </c>
      <c r="F29" s="87">
        <v>3136</v>
      </c>
      <c r="G29" s="87">
        <v>4529</v>
      </c>
      <c r="H29" s="87">
        <v>802</v>
      </c>
      <c r="I29" s="87">
        <v>2672</v>
      </c>
      <c r="J29" s="87">
        <v>328</v>
      </c>
      <c r="K29" s="87">
        <v>2073</v>
      </c>
      <c r="L29" s="87">
        <v>84</v>
      </c>
      <c r="M29" s="87">
        <v>1250</v>
      </c>
      <c r="N29" s="87">
        <v>18</v>
      </c>
      <c r="O29" s="87">
        <v>637</v>
      </c>
      <c r="P29" s="87">
        <v>8</v>
      </c>
      <c r="Q29" s="87">
        <v>629</v>
      </c>
      <c r="R29" s="87" t="s">
        <v>315</v>
      </c>
      <c r="S29" s="87" t="s">
        <v>315</v>
      </c>
      <c r="T29" s="87" t="s">
        <v>315</v>
      </c>
      <c r="U29" s="87" t="s">
        <v>315</v>
      </c>
    </row>
    <row r="30" spans="1:21" ht="16.5" customHeight="1">
      <c r="A30" s="98"/>
      <c r="B30" s="98"/>
      <c r="C30" s="41" t="s">
        <v>195</v>
      </c>
      <c r="D30" s="144">
        <f t="shared" si="7"/>
        <v>300</v>
      </c>
      <c r="E30" s="90">
        <f t="shared" si="8"/>
        <v>602</v>
      </c>
      <c r="F30" s="87">
        <v>257</v>
      </c>
      <c r="G30" s="87">
        <v>308</v>
      </c>
      <c r="H30" s="87">
        <v>19</v>
      </c>
      <c r="I30" s="87">
        <v>65</v>
      </c>
      <c r="J30" s="87">
        <v>12</v>
      </c>
      <c r="K30" s="87">
        <v>76</v>
      </c>
      <c r="L30" s="87">
        <v>12</v>
      </c>
      <c r="M30" s="87">
        <v>153</v>
      </c>
      <c r="N30" s="87" t="s">
        <v>315</v>
      </c>
      <c r="O30" s="87" t="s">
        <v>315</v>
      </c>
      <c r="P30" s="87" t="s">
        <v>315</v>
      </c>
      <c r="Q30" s="87" t="s">
        <v>315</v>
      </c>
      <c r="R30" s="87" t="s">
        <v>315</v>
      </c>
      <c r="S30" s="87" t="s">
        <v>315</v>
      </c>
      <c r="T30" s="87" t="s">
        <v>315</v>
      </c>
      <c r="U30" s="87" t="s">
        <v>315</v>
      </c>
    </row>
    <row r="31" spans="1:21" ht="16.5" customHeight="1">
      <c r="A31" s="98"/>
      <c r="B31" s="98"/>
      <c r="C31" s="41" t="s">
        <v>196</v>
      </c>
      <c r="D31" s="144">
        <f t="shared" si="7"/>
        <v>491</v>
      </c>
      <c r="E31" s="90">
        <f t="shared" si="8"/>
        <v>3213</v>
      </c>
      <c r="F31" s="87">
        <v>253</v>
      </c>
      <c r="G31" s="87">
        <v>385</v>
      </c>
      <c r="H31" s="87">
        <v>102</v>
      </c>
      <c r="I31" s="87">
        <v>361</v>
      </c>
      <c r="J31" s="87">
        <v>69</v>
      </c>
      <c r="K31" s="87">
        <v>446</v>
      </c>
      <c r="L31" s="87">
        <v>47</v>
      </c>
      <c r="M31" s="87">
        <v>750</v>
      </c>
      <c r="N31" s="87">
        <v>14</v>
      </c>
      <c r="O31" s="87">
        <v>575</v>
      </c>
      <c r="P31" s="87">
        <v>4</v>
      </c>
      <c r="Q31" s="87">
        <v>245</v>
      </c>
      <c r="R31" s="87">
        <v>1</v>
      </c>
      <c r="S31" s="87">
        <v>101</v>
      </c>
      <c r="T31" s="87">
        <v>1</v>
      </c>
      <c r="U31" s="87">
        <v>350</v>
      </c>
    </row>
    <row r="32" spans="1:21" ht="16.5" customHeight="1">
      <c r="A32" s="98"/>
      <c r="B32" s="98"/>
      <c r="C32" s="41" t="s">
        <v>197</v>
      </c>
      <c r="D32" s="144">
        <f t="shared" si="7"/>
        <v>1184</v>
      </c>
      <c r="E32" s="90">
        <f t="shared" si="8"/>
        <v>18377</v>
      </c>
      <c r="F32" s="87">
        <v>403</v>
      </c>
      <c r="G32" s="87">
        <v>655</v>
      </c>
      <c r="H32" s="87">
        <v>236</v>
      </c>
      <c r="I32" s="87">
        <v>806</v>
      </c>
      <c r="J32" s="87">
        <v>219</v>
      </c>
      <c r="K32" s="87">
        <v>1449</v>
      </c>
      <c r="L32" s="87">
        <v>192</v>
      </c>
      <c r="M32" s="87">
        <v>3079</v>
      </c>
      <c r="N32" s="87">
        <v>34</v>
      </c>
      <c r="O32" s="87">
        <v>1327</v>
      </c>
      <c r="P32" s="87">
        <v>60</v>
      </c>
      <c r="Q32" s="87">
        <v>4294</v>
      </c>
      <c r="R32" s="87">
        <v>38</v>
      </c>
      <c r="S32" s="87">
        <v>6053</v>
      </c>
      <c r="T32" s="87">
        <v>2</v>
      </c>
      <c r="U32" s="87">
        <v>714</v>
      </c>
    </row>
    <row r="33" spans="1:21" ht="16.5" customHeight="1">
      <c r="A33" s="98"/>
      <c r="B33" s="98"/>
      <c r="C33" s="41" t="s">
        <v>219</v>
      </c>
      <c r="D33" s="144">
        <f t="shared" si="7"/>
        <v>738</v>
      </c>
      <c r="E33" s="90">
        <f t="shared" si="8"/>
        <v>8900</v>
      </c>
      <c r="F33" s="87">
        <v>248</v>
      </c>
      <c r="G33" s="87">
        <v>377</v>
      </c>
      <c r="H33" s="87">
        <v>107</v>
      </c>
      <c r="I33" s="87">
        <v>354</v>
      </c>
      <c r="J33" s="87">
        <v>158</v>
      </c>
      <c r="K33" s="87">
        <v>1064</v>
      </c>
      <c r="L33" s="87">
        <v>174</v>
      </c>
      <c r="M33" s="87">
        <v>2753</v>
      </c>
      <c r="N33" s="87">
        <v>24</v>
      </c>
      <c r="O33" s="87">
        <v>881</v>
      </c>
      <c r="P33" s="87">
        <v>15</v>
      </c>
      <c r="Q33" s="87">
        <v>1146</v>
      </c>
      <c r="R33" s="87">
        <v>11</v>
      </c>
      <c r="S33" s="87">
        <v>1766</v>
      </c>
      <c r="T33" s="87">
        <v>1</v>
      </c>
      <c r="U33" s="87">
        <v>559</v>
      </c>
    </row>
    <row r="34" spans="1:21" ht="16.5" customHeight="1">
      <c r="A34" s="98"/>
      <c r="B34" s="98"/>
      <c r="C34" s="41" t="s">
        <v>198</v>
      </c>
      <c r="D34" s="144">
        <f t="shared" si="7"/>
        <v>678</v>
      </c>
      <c r="E34" s="90">
        <f t="shared" si="8"/>
        <v>3460</v>
      </c>
      <c r="F34" s="87">
        <v>231</v>
      </c>
      <c r="G34" s="87">
        <v>402</v>
      </c>
      <c r="H34" s="87">
        <v>202</v>
      </c>
      <c r="I34" s="87">
        <v>684</v>
      </c>
      <c r="J34" s="87">
        <v>170</v>
      </c>
      <c r="K34" s="87">
        <v>1127</v>
      </c>
      <c r="L34" s="87">
        <v>73</v>
      </c>
      <c r="M34" s="87">
        <v>1037</v>
      </c>
      <c r="N34" s="87" t="s">
        <v>315</v>
      </c>
      <c r="O34" s="87" t="s">
        <v>315</v>
      </c>
      <c r="P34" s="87">
        <v>1</v>
      </c>
      <c r="Q34" s="87">
        <v>80</v>
      </c>
      <c r="R34" s="87">
        <v>1</v>
      </c>
      <c r="S34" s="87">
        <v>130</v>
      </c>
      <c r="T34" s="87" t="s">
        <v>315</v>
      </c>
      <c r="U34" s="87" t="s">
        <v>315</v>
      </c>
    </row>
    <row r="35" spans="1:21" ht="16.5" customHeight="1">
      <c r="A35" s="98"/>
      <c r="B35" s="98"/>
      <c r="C35" s="41" t="s">
        <v>199</v>
      </c>
      <c r="D35" s="144">
        <f t="shared" si="7"/>
        <v>501</v>
      </c>
      <c r="E35" s="90">
        <f t="shared" si="8"/>
        <v>2548</v>
      </c>
      <c r="F35" s="87">
        <v>294</v>
      </c>
      <c r="G35" s="87">
        <v>448</v>
      </c>
      <c r="H35" s="87">
        <v>104</v>
      </c>
      <c r="I35" s="87">
        <v>350</v>
      </c>
      <c r="J35" s="87">
        <v>57</v>
      </c>
      <c r="K35" s="87">
        <v>379</v>
      </c>
      <c r="L35" s="87">
        <v>33</v>
      </c>
      <c r="M35" s="87">
        <v>507</v>
      </c>
      <c r="N35" s="87">
        <v>7</v>
      </c>
      <c r="O35" s="87">
        <v>274</v>
      </c>
      <c r="P35" s="87">
        <v>3</v>
      </c>
      <c r="Q35" s="87">
        <v>244</v>
      </c>
      <c r="R35" s="87">
        <v>3</v>
      </c>
      <c r="S35" s="87">
        <v>346</v>
      </c>
      <c r="T35" s="87" t="s">
        <v>315</v>
      </c>
      <c r="U35" s="87" t="s">
        <v>315</v>
      </c>
    </row>
    <row r="36" spans="1:21" ht="16.5" customHeight="1">
      <c r="A36" s="98"/>
      <c r="B36" s="98"/>
      <c r="C36" s="41" t="s">
        <v>200</v>
      </c>
      <c r="D36" s="144">
        <f t="shared" si="7"/>
        <v>407</v>
      </c>
      <c r="E36" s="90">
        <f t="shared" si="8"/>
        <v>3126</v>
      </c>
      <c r="F36" s="87">
        <v>106</v>
      </c>
      <c r="G36" s="87">
        <v>162</v>
      </c>
      <c r="H36" s="87">
        <v>90</v>
      </c>
      <c r="I36" s="87">
        <v>321</v>
      </c>
      <c r="J36" s="87">
        <v>116</v>
      </c>
      <c r="K36" s="87">
        <v>789</v>
      </c>
      <c r="L36" s="87">
        <v>82</v>
      </c>
      <c r="M36" s="87">
        <v>1254</v>
      </c>
      <c r="N36" s="87">
        <v>8</v>
      </c>
      <c r="O36" s="87">
        <v>280</v>
      </c>
      <c r="P36" s="87">
        <v>5</v>
      </c>
      <c r="Q36" s="87">
        <v>320</v>
      </c>
      <c r="R36" s="87" t="s">
        <v>315</v>
      </c>
      <c r="S36" s="87" t="s">
        <v>315</v>
      </c>
      <c r="T36" s="87" t="s">
        <v>315</v>
      </c>
      <c r="U36" s="87" t="s">
        <v>315</v>
      </c>
    </row>
    <row r="37" spans="1:21" ht="16.5" customHeight="1">
      <c r="A37" s="98"/>
      <c r="B37" s="98"/>
      <c r="C37" s="41" t="s">
        <v>201</v>
      </c>
      <c r="D37" s="144">
        <f t="shared" si="7"/>
        <v>31</v>
      </c>
      <c r="E37" s="90">
        <f t="shared" si="8"/>
        <v>259</v>
      </c>
      <c r="F37" s="87">
        <v>8</v>
      </c>
      <c r="G37" s="87">
        <v>14</v>
      </c>
      <c r="H37" s="87">
        <v>9</v>
      </c>
      <c r="I37" s="87">
        <v>34</v>
      </c>
      <c r="J37" s="87">
        <v>5</v>
      </c>
      <c r="K37" s="87">
        <v>32</v>
      </c>
      <c r="L37" s="87">
        <v>8</v>
      </c>
      <c r="M37" s="87">
        <v>126</v>
      </c>
      <c r="N37" s="87" t="s">
        <v>315</v>
      </c>
      <c r="O37" s="87" t="s">
        <v>315</v>
      </c>
      <c r="P37" s="87">
        <v>1</v>
      </c>
      <c r="Q37" s="87">
        <v>53</v>
      </c>
      <c r="R37" s="87" t="s">
        <v>315</v>
      </c>
      <c r="S37" s="87" t="s">
        <v>315</v>
      </c>
      <c r="T37" s="87" t="s">
        <v>315</v>
      </c>
      <c r="U37" s="87" t="s">
        <v>315</v>
      </c>
    </row>
    <row r="38" spans="1:21" ht="16.5" customHeight="1">
      <c r="A38" s="98"/>
      <c r="B38" s="98"/>
      <c r="C38" s="41" t="s">
        <v>202</v>
      </c>
      <c r="D38" s="144">
        <f t="shared" si="7"/>
        <v>27</v>
      </c>
      <c r="E38" s="90">
        <f t="shared" si="8"/>
        <v>887</v>
      </c>
      <c r="F38" s="87">
        <v>5</v>
      </c>
      <c r="G38" s="87">
        <v>8</v>
      </c>
      <c r="H38" s="87">
        <v>1</v>
      </c>
      <c r="I38" s="87">
        <v>3</v>
      </c>
      <c r="J38" s="87">
        <v>3</v>
      </c>
      <c r="K38" s="87">
        <v>23</v>
      </c>
      <c r="L38" s="87">
        <v>11</v>
      </c>
      <c r="M38" s="87">
        <v>173</v>
      </c>
      <c r="N38" s="87">
        <v>2</v>
      </c>
      <c r="O38" s="87">
        <v>70</v>
      </c>
      <c r="P38" s="87">
        <v>3</v>
      </c>
      <c r="Q38" s="87">
        <v>220</v>
      </c>
      <c r="R38" s="87">
        <v>2</v>
      </c>
      <c r="S38" s="87">
        <v>390</v>
      </c>
      <c r="T38" s="87" t="s">
        <v>315</v>
      </c>
      <c r="U38" s="87" t="s">
        <v>315</v>
      </c>
    </row>
    <row r="39" spans="1:21" ht="16.5" customHeight="1">
      <c r="A39" s="98"/>
      <c r="B39" s="98"/>
      <c r="C39" s="41" t="s">
        <v>233</v>
      </c>
      <c r="D39" s="144">
        <f t="shared" si="7"/>
        <v>282</v>
      </c>
      <c r="E39" s="90">
        <f t="shared" si="8"/>
        <v>5084</v>
      </c>
      <c r="F39" s="87">
        <v>78</v>
      </c>
      <c r="G39" s="87">
        <v>114</v>
      </c>
      <c r="H39" s="87">
        <v>47</v>
      </c>
      <c r="I39" s="87">
        <v>161</v>
      </c>
      <c r="J39" s="87">
        <v>60</v>
      </c>
      <c r="K39" s="87">
        <v>403</v>
      </c>
      <c r="L39" s="87">
        <v>58</v>
      </c>
      <c r="M39" s="87">
        <v>931</v>
      </c>
      <c r="N39" s="87">
        <v>17</v>
      </c>
      <c r="O39" s="87">
        <v>662</v>
      </c>
      <c r="P39" s="87">
        <v>12</v>
      </c>
      <c r="Q39" s="87">
        <v>802</v>
      </c>
      <c r="R39" s="87">
        <v>8</v>
      </c>
      <c r="S39" s="87">
        <v>1295</v>
      </c>
      <c r="T39" s="87">
        <v>2</v>
      </c>
      <c r="U39" s="87">
        <v>716</v>
      </c>
    </row>
    <row r="40" spans="1:21" ht="16.5" customHeight="1">
      <c r="A40" s="98"/>
      <c r="B40" s="98"/>
      <c r="C40" s="41" t="s">
        <v>203</v>
      </c>
      <c r="D40" s="144">
        <f t="shared" si="7"/>
        <v>106</v>
      </c>
      <c r="E40" s="90">
        <f t="shared" si="8"/>
        <v>1103</v>
      </c>
      <c r="F40" s="87">
        <v>21</v>
      </c>
      <c r="G40" s="87">
        <v>38</v>
      </c>
      <c r="H40" s="87">
        <v>21</v>
      </c>
      <c r="I40" s="87">
        <v>77</v>
      </c>
      <c r="J40" s="87">
        <v>31</v>
      </c>
      <c r="K40" s="87">
        <v>199</v>
      </c>
      <c r="L40" s="87">
        <v>25</v>
      </c>
      <c r="M40" s="87">
        <v>399</v>
      </c>
      <c r="N40" s="87">
        <v>5</v>
      </c>
      <c r="O40" s="87">
        <v>176</v>
      </c>
      <c r="P40" s="87">
        <v>2</v>
      </c>
      <c r="Q40" s="87">
        <v>104</v>
      </c>
      <c r="R40" s="87">
        <v>1</v>
      </c>
      <c r="S40" s="87">
        <v>110</v>
      </c>
      <c r="T40" s="87" t="s">
        <v>315</v>
      </c>
      <c r="U40" s="87" t="s">
        <v>315</v>
      </c>
    </row>
    <row r="41" spans="1:21" ht="16.5" customHeight="1">
      <c r="A41" s="98"/>
      <c r="B41" s="98"/>
      <c r="C41" s="41" t="s">
        <v>220</v>
      </c>
      <c r="D41" s="144">
        <f t="shared" si="7"/>
        <v>3424</v>
      </c>
      <c r="E41" s="90">
        <f t="shared" si="8"/>
        <v>14416</v>
      </c>
      <c r="F41" s="87">
        <v>2002</v>
      </c>
      <c r="G41" s="87">
        <v>2661</v>
      </c>
      <c r="H41" s="87">
        <v>627</v>
      </c>
      <c r="I41" s="87">
        <v>2147</v>
      </c>
      <c r="J41" s="87">
        <v>497</v>
      </c>
      <c r="K41" s="87">
        <v>3184</v>
      </c>
      <c r="L41" s="87">
        <v>251</v>
      </c>
      <c r="M41" s="87">
        <v>3804</v>
      </c>
      <c r="N41" s="87">
        <v>26</v>
      </c>
      <c r="O41" s="87">
        <v>967</v>
      </c>
      <c r="P41" s="87">
        <v>16</v>
      </c>
      <c r="Q41" s="87">
        <v>1043</v>
      </c>
      <c r="R41" s="87">
        <v>5</v>
      </c>
      <c r="S41" s="87">
        <v>610</v>
      </c>
      <c r="T41" s="87" t="s">
        <v>315</v>
      </c>
      <c r="U41" s="87" t="s">
        <v>315</v>
      </c>
    </row>
    <row r="42" spans="1:21" ht="16.5" customHeight="1">
      <c r="A42" s="98"/>
      <c r="B42" s="98"/>
      <c r="C42" s="41" t="s">
        <v>234</v>
      </c>
      <c r="D42" s="144">
        <f t="shared" si="7"/>
        <v>591</v>
      </c>
      <c r="E42" s="90">
        <f t="shared" si="8"/>
        <v>7028</v>
      </c>
      <c r="F42" s="87">
        <v>183</v>
      </c>
      <c r="G42" s="87">
        <v>281</v>
      </c>
      <c r="H42" s="87">
        <v>113</v>
      </c>
      <c r="I42" s="87">
        <v>396</v>
      </c>
      <c r="J42" s="87">
        <v>143</v>
      </c>
      <c r="K42" s="87">
        <v>957</v>
      </c>
      <c r="L42" s="87">
        <v>106</v>
      </c>
      <c r="M42" s="87">
        <v>1643</v>
      </c>
      <c r="N42" s="87">
        <v>21</v>
      </c>
      <c r="O42" s="87">
        <v>775</v>
      </c>
      <c r="P42" s="87">
        <v>17</v>
      </c>
      <c r="Q42" s="87">
        <v>1137</v>
      </c>
      <c r="R42" s="87">
        <v>5</v>
      </c>
      <c r="S42" s="87">
        <v>800</v>
      </c>
      <c r="T42" s="87">
        <v>3</v>
      </c>
      <c r="U42" s="87">
        <v>1039</v>
      </c>
    </row>
    <row r="43" spans="1:21" ht="16.5" customHeight="1">
      <c r="A43" s="98"/>
      <c r="B43" s="98"/>
      <c r="C43" s="41" t="s">
        <v>204</v>
      </c>
      <c r="D43" s="144">
        <f t="shared" si="7"/>
        <v>542</v>
      </c>
      <c r="E43" s="90">
        <f t="shared" si="8"/>
        <v>12307</v>
      </c>
      <c r="F43" s="87">
        <v>117</v>
      </c>
      <c r="G43" s="87">
        <v>195</v>
      </c>
      <c r="H43" s="87">
        <v>94</v>
      </c>
      <c r="I43" s="87">
        <v>333</v>
      </c>
      <c r="J43" s="87">
        <v>119</v>
      </c>
      <c r="K43" s="87">
        <v>778</v>
      </c>
      <c r="L43" s="87">
        <v>113</v>
      </c>
      <c r="M43" s="87">
        <v>1959</v>
      </c>
      <c r="N43" s="87">
        <v>35</v>
      </c>
      <c r="O43" s="87">
        <v>1308</v>
      </c>
      <c r="P43" s="87">
        <v>37</v>
      </c>
      <c r="Q43" s="87">
        <v>2686</v>
      </c>
      <c r="R43" s="87">
        <v>25</v>
      </c>
      <c r="S43" s="87">
        <v>4291</v>
      </c>
      <c r="T43" s="87">
        <v>2</v>
      </c>
      <c r="U43" s="87">
        <v>757</v>
      </c>
    </row>
    <row r="44" spans="1:21" ht="16.5" customHeight="1">
      <c r="A44" s="98"/>
      <c r="B44" s="98"/>
      <c r="C44" s="41" t="s">
        <v>205</v>
      </c>
      <c r="D44" s="144">
        <f t="shared" si="7"/>
        <v>113</v>
      </c>
      <c r="E44" s="90">
        <f t="shared" si="8"/>
        <v>1678</v>
      </c>
      <c r="F44" s="87">
        <v>13</v>
      </c>
      <c r="G44" s="87">
        <v>21</v>
      </c>
      <c r="H44" s="87">
        <v>28</v>
      </c>
      <c r="I44" s="87">
        <v>100</v>
      </c>
      <c r="J44" s="87">
        <v>25</v>
      </c>
      <c r="K44" s="87">
        <v>164</v>
      </c>
      <c r="L44" s="87">
        <v>36</v>
      </c>
      <c r="M44" s="87">
        <v>582</v>
      </c>
      <c r="N44" s="87">
        <v>4</v>
      </c>
      <c r="O44" s="87">
        <v>168</v>
      </c>
      <c r="P44" s="87">
        <v>5</v>
      </c>
      <c r="Q44" s="87">
        <v>350</v>
      </c>
      <c r="R44" s="87">
        <v>2</v>
      </c>
      <c r="S44" s="87">
        <v>293</v>
      </c>
      <c r="T44" s="87" t="s">
        <v>315</v>
      </c>
      <c r="U44" s="87" t="s">
        <v>315</v>
      </c>
    </row>
    <row r="45" spans="1:21" ht="16.5" customHeight="1">
      <c r="A45" s="98"/>
      <c r="B45" s="98"/>
      <c r="C45" s="41" t="s">
        <v>206</v>
      </c>
      <c r="D45" s="144">
        <f t="shared" si="7"/>
        <v>1973</v>
      </c>
      <c r="E45" s="90">
        <f t="shared" si="8"/>
        <v>23085</v>
      </c>
      <c r="F45" s="87">
        <v>706</v>
      </c>
      <c r="G45" s="87">
        <v>1032</v>
      </c>
      <c r="H45" s="87">
        <v>336</v>
      </c>
      <c r="I45" s="87">
        <v>1160</v>
      </c>
      <c r="J45" s="87">
        <v>577</v>
      </c>
      <c r="K45" s="87">
        <v>3824</v>
      </c>
      <c r="L45" s="87">
        <v>237</v>
      </c>
      <c r="M45" s="87">
        <v>3605</v>
      </c>
      <c r="N45" s="87">
        <v>34</v>
      </c>
      <c r="O45" s="87">
        <v>1318</v>
      </c>
      <c r="P45" s="87">
        <v>45</v>
      </c>
      <c r="Q45" s="87">
        <v>3019</v>
      </c>
      <c r="R45" s="87">
        <v>30</v>
      </c>
      <c r="S45" s="87">
        <v>5044</v>
      </c>
      <c r="T45" s="87">
        <v>8</v>
      </c>
      <c r="U45" s="87">
        <v>4083</v>
      </c>
    </row>
    <row r="46" spans="1:21" ht="16.5" customHeight="1">
      <c r="A46" s="98"/>
      <c r="B46" s="98"/>
      <c r="C46" s="41" t="s">
        <v>207</v>
      </c>
      <c r="D46" s="144">
        <f t="shared" si="7"/>
        <v>5</v>
      </c>
      <c r="E46" s="90">
        <f t="shared" si="8"/>
        <v>24</v>
      </c>
      <c r="F46" s="87">
        <v>1</v>
      </c>
      <c r="G46" s="87">
        <v>1</v>
      </c>
      <c r="H46" s="87">
        <v>3</v>
      </c>
      <c r="I46" s="87">
        <v>11</v>
      </c>
      <c r="J46" s="87" t="s">
        <v>315</v>
      </c>
      <c r="K46" s="87" t="s">
        <v>315</v>
      </c>
      <c r="L46" s="87">
        <v>1</v>
      </c>
      <c r="M46" s="87">
        <v>12</v>
      </c>
      <c r="N46" s="87" t="s">
        <v>315</v>
      </c>
      <c r="O46" s="87" t="s">
        <v>315</v>
      </c>
      <c r="P46" s="87" t="s">
        <v>315</v>
      </c>
      <c r="Q46" s="87" t="s">
        <v>315</v>
      </c>
      <c r="R46" s="87" t="s">
        <v>315</v>
      </c>
      <c r="S46" s="87" t="s">
        <v>315</v>
      </c>
      <c r="T46" s="87" t="s">
        <v>315</v>
      </c>
      <c r="U46" s="87" t="s">
        <v>315</v>
      </c>
    </row>
    <row r="47" spans="1:21" ht="16.5" customHeight="1">
      <c r="A47" s="98"/>
      <c r="B47" s="98"/>
      <c r="C47" s="41" t="s">
        <v>235</v>
      </c>
      <c r="D47" s="144">
        <f t="shared" si="7"/>
        <v>424</v>
      </c>
      <c r="E47" s="90">
        <f t="shared" si="8"/>
        <v>7018</v>
      </c>
      <c r="F47" s="87">
        <v>51</v>
      </c>
      <c r="G47" s="87">
        <v>83</v>
      </c>
      <c r="H47" s="87">
        <v>55</v>
      </c>
      <c r="I47" s="87">
        <v>191</v>
      </c>
      <c r="J47" s="87">
        <v>71</v>
      </c>
      <c r="K47" s="87">
        <v>479</v>
      </c>
      <c r="L47" s="87">
        <v>190</v>
      </c>
      <c r="M47" s="87">
        <v>3139</v>
      </c>
      <c r="N47" s="87">
        <v>32</v>
      </c>
      <c r="O47" s="87">
        <v>1247</v>
      </c>
      <c r="P47" s="87">
        <v>23</v>
      </c>
      <c r="Q47" s="87">
        <v>1556</v>
      </c>
      <c r="R47" s="87">
        <v>2</v>
      </c>
      <c r="S47" s="87">
        <v>323</v>
      </c>
      <c r="T47" s="87" t="s">
        <v>315</v>
      </c>
      <c r="U47" s="87" t="s">
        <v>315</v>
      </c>
    </row>
    <row r="48" spans="1:21" ht="16.5" customHeight="1">
      <c r="A48" s="98"/>
      <c r="B48" s="98"/>
      <c r="C48" s="41" t="s">
        <v>208</v>
      </c>
      <c r="D48" s="144">
        <f t="shared" si="7"/>
        <v>291</v>
      </c>
      <c r="E48" s="90">
        <f t="shared" si="8"/>
        <v>5949</v>
      </c>
      <c r="F48" s="87">
        <v>62</v>
      </c>
      <c r="G48" s="87">
        <v>109</v>
      </c>
      <c r="H48" s="87">
        <v>36</v>
      </c>
      <c r="I48" s="87">
        <v>123</v>
      </c>
      <c r="J48" s="87">
        <v>61</v>
      </c>
      <c r="K48" s="87">
        <v>408</v>
      </c>
      <c r="L48" s="87">
        <v>83</v>
      </c>
      <c r="M48" s="87">
        <v>1258</v>
      </c>
      <c r="N48" s="87">
        <v>20</v>
      </c>
      <c r="O48" s="87">
        <v>763</v>
      </c>
      <c r="P48" s="87">
        <v>19</v>
      </c>
      <c r="Q48" s="87">
        <v>1329</v>
      </c>
      <c r="R48" s="87">
        <v>9</v>
      </c>
      <c r="S48" s="87">
        <v>1424</v>
      </c>
      <c r="T48" s="87">
        <v>1</v>
      </c>
      <c r="U48" s="87">
        <v>535</v>
      </c>
    </row>
    <row r="49" spans="1:21" ht="16.5" customHeight="1">
      <c r="A49" s="98"/>
      <c r="B49" s="98"/>
      <c r="C49" s="41" t="s">
        <v>209</v>
      </c>
      <c r="D49" s="144">
        <f t="shared" si="7"/>
        <v>7</v>
      </c>
      <c r="E49" s="90">
        <f t="shared" si="8"/>
        <v>72</v>
      </c>
      <c r="F49" s="87">
        <v>1</v>
      </c>
      <c r="G49" s="87">
        <v>2</v>
      </c>
      <c r="H49" s="87">
        <v>2</v>
      </c>
      <c r="I49" s="87">
        <v>6</v>
      </c>
      <c r="J49" s="87">
        <v>1</v>
      </c>
      <c r="K49" s="87">
        <v>9</v>
      </c>
      <c r="L49" s="87">
        <v>3</v>
      </c>
      <c r="M49" s="87">
        <v>55</v>
      </c>
      <c r="N49" s="87" t="s">
        <v>315</v>
      </c>
      <c r="O49" s="87" t="s">
        <v>315</v>
      </c>
      <c r="P49" s="87" t="s">
        <v>315</v>
      </c>
      <c r="Q49" s="87" t="s">
        <v>315</v>
      </c>
      <c r="R49" s="87" t="s">
        <v>315</v>
      </c>
      <c r="S49" s="87" t="s">
        <v>315</v>
      </c>
      <c r="T49" s="87" t="s">
        <v>315</v>
      </c>
      <c r="U49" s="87" t="s">
        <v>315</v>
      </c>
    </row>
    <row r="50" spans="1:21" ht="16.5" customHeight="1">
      <c r="A50" s="98"/>
      <c r="B50" s="98"/>
      <c r="C50" s="41" t="s">
        <v>210</v>
      </c>
      <c r="D50" s="144">
        <f t="shared" si="7"/>
        <v>1639</v>
      </c>
      <c r="E50" s="90">
        <f t="shared" si="8"/>
        <v>4270</v>
      </c>
      <c r="F50" s="87">
        <v>1075</v>
      </c>
      <c r="G50" s="87">
        <v>1617</v>
      </c>
      <c r="H50" s="87">
        <v>441</v>
      </c>
      <c r="I50" s="87">
        <v>1487</v>
      </c>
      <c r="J50" s="87">
        <v>90</v>
      </c>
      <c r="K50" s="87">
        <v>562</v>
      </c>
      <c r="L50" s="87">
        <v>30</v>
      </c>
      <c r="M50" s="87">
        <v>504</v>
      </c>
      <c r="N50" s="87">
        <v>3</v>
      </c>
      <c r="O50" s="87">
        <v>100</v>
      </c>
      <c r="P50" s="87" t="s">
        <v>315</v>
      </c>
      <c r="Q50" s="87" t="s">
        <v>315</v>
      </c>
      <c r="R50" s="87" t="s">
        <v>315</v>
      </c>
      <c r="S50" s="87" t="s">
        <v>315</v>
      </c>
      <c r="T50" s="87" t="s">
        <v>315</v>
      </c>
      <c r="U50" s="87" t="s">
        <v>315</v>
      </c>
    </row>
    <row r="51" spans="1:21" ht="16.5" customHeight="1">
      <c r="A51" s="98"/>
      <c r="B51" s="98"/>
      <c r="C51" s="41" t="s">
        <v>211</v>
      </c>
      <c r="D51" s="144">
        <f t="shared" si="7"/>
        <v>543</v>
      </c>
      <c r="E51" s="90">
        <f t="shared" si="8"/>
        <v>3152</v>
      </c>
      <c r="F51" s="87">
        <v>324</v>
      </c>
      <c r="G51" s="87">
        <v>421</v>
      </c>
      <c r="H51" s="87">
        <v>91</v>
      </c>
      <c r="I51" s="87">
        <v>315</v>
      </c>
      <c r="J51" s="87">
        <v>85</v>
      </c>
      <c r="K51" s="87">
        <v>537</v>
      </c>
      <c r="L51" s="87">
        <v>30</v>
      </c>
      <c r="M51" s="87">
        <v>476</v>
      </c>
      <c r="N51" s="87">
        <v>4</v>
      </c>
      <c r="O51" s="87">
        <v>169</v>
      </c>
      <c r="P51" s="87">
        <v>6</v>
      </c>
      <c r="Q51" s="87">
        <v>429</v>
      </c>
      <c r="R51" s="87">
        <v>2</v>
      </c>
      <c r="S51" s="87">
        <v>286</v>
      </c>
      <c r="T51" s="87">
        <v>1</v>
      </c>
      <c r="U51" s="87">
        <v>519</v>
      </c>
    </row>
    <row r="52" spans="1:21" ht="16.5" customHeight="1">
      <c r="A52" s="100"/>
      <c r="B52" s="100"/>
      <c r="C52" s="101" t="s">
        <v>212</v>
      </c>
      <c r="D52" s="142">
        <f t="shared" si="7"/>
        <v>61</v>
      </c>
      <c r="E52" s="143">
        <f t="shared" si="8"/>
        <v>197</v>
      </c>
      <c r="F52" s="95">
        <v>41</v>
      </c>
      <c r="G52" s="95">
        <v>60</v>
      </c>
      <c r="H52" s="95">
        <v>11</v>
      </c>
      <c r="I52" s="95">
        <v>38</v>
      </c>
      <c r="J52" s="95">
        <v>4</v>
      </c>
      <c r="K52" s="95">
        <v>23</v>
      </c>
      <c r="L52" s="95">
        <v>5</v>
      </c>
      <c r="M52" s="95">
        <v>76</v>
      </c>
      <c r="N52" s="95" t="s">
        <v>315</v>
      </c>
      <c r="O52" s="95" t="s">
        <v>315</v>
      </c>
      <c r="P52" s="95" t="s">
        <v>315</v>
      </c>
      <c r="Q52" s="95" t="s">
        <v>315</v>
      </c>
      <c r="R52" s="95" t="s">
        <v>315</v>
      </c>
      <c r="S52" s="95" t="s">
        <v>315</v>
      </c>
      <c r="T52" s="95" t="s">
        <v>315</v>
      </c>
      <c r="U52" s="95" t="s">
        <v>315</v>
      </c>
    </row>
    <row r="53" spans="1:3" ht="15.75" customHeight="1">
      <c r="A53" s="32" t="s">
        <v>224</v>
      </c>
      <c r="B53" s="98"/>
      <c r="C53" s="98"/>
    </row>
    <row r="54" spans="2:21" ht="14.25" customHeight="1">
      <c r="B54" s="98"/>
      <c r="C54" s="98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</row>
    <row r="55" spans="1:3" ht="14.25">
      <c r="A55" s="98"/>
      <c r="B55" s="98"/>
      <c r="C55" s="98"/>
    </row>
    <row r="56" spans="4:21" ht="14.25">
      <c r="D56" s="10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</sheetData>
  <sheetProtection/>
  <mergeCells count="38">
    <mergeCell ref="T4:U4"/>
    <mergeCell ref="L5:L6"/>
    <mergeCell ref="N5:N6"/>
    <mergeCell ref="O5:O6"/>
    <mergeCell ref="R5:R6"/>
    <mergeCell ref="S5:S6"/>
    <mergeCell ref="T5:T6"/>
    <mergeCell ref="U5:U6"/>
    <mergeCell ref="R4:S4"/>
    <mergeCell ref="P5:P6"/>
    <mergeCell ref="A2:U2"/>
    <mergeCell ref="B11:C11"/>
    <mergeCell ref="B18:C18"/>
    <mergeCell ref="B25:C25"/>
    <mergeCell ref="A8:C8"/>
    <mergeCell ref="A9:C9"/>
    <mergeCell ref="J4:K4"/>
    <mergeCell ref="L4:M4"/>
    <mergeCell ref="H5:H6"/>
    <mergeCell ref="I5:I6"/>
    <mergeCell ref="A27:C27"/>
    <mergeCell ref="A28:C28"/>
    <mergeCell ref="A26:C26"/>
    <mergeCell ref="J5:J6"/>
    <mergeCell ref="A4:C6"/>
    <mergeCell ref="D4:E4"/>
    <mergeCell ref="F4:G4"/>
    <mergeCell ref="H4:I4"/>
    <mergeCell ref="D5:D6"/>
    <mergeCell ref="E5:E6"/>
    <mergeCell ref="N4:O4"/>
    <mergeCell ref="P4:Q4"/>
    <mergeCell ref="Q5:Q6"/>
    <mergeCell ref="A10:C10"/>
    <mergeCell ref="K5:K6"/>
    <mergeCell ref="M5:M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2013-06-06T01:37:10Z</cp:lastPrinted>
  <dcterms:created xsi:type="dcterms:W3CDTF">1998-06-25T06:40:11Z</dcterms:created>
  <dcterms:modified xsi:type="dcterms:W3CDTF">2013-06-06T01:39:58Z</dcterms:modified>
  <cp:category/>
  <cp:version/>
  <cp:contentType/>
  <cp:contentStatus/>
</cp:coreProperties>
</file>