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6240" activeTab="0"/>
  </bookViews>
  <sheets>
    <sheet name="１０２" sheetId="1" r:id="rId1"/>
    <sheet name="１０４" sheetId="2" r:id="rId2"/>
  </sheets>
  <definedNames/>
  <calcPr fullCalcOnLoad="1"/>
</workbook>
</file>

<file path=xl/sharedStrings.xml><?xml version="1.0" encoding="utf-8"?>
<sst xmlns="http://schemas.openxmlformats.org/spreadsheetml/2006/main" count="360" uniqueCount="219">
  <si>
    <t>102　電気・ガス及び水道</t>
  </si>
  <si>
    <t xml:space="preserve">                   </t>
  </si>
  <si>
    <t>電気・ガス及び水道　103</t>
  </si>
  <si>
    <t>設置者名</t>
  </si>
  <si>
    <t>備  考</t>
  </si>
  <si>
    <t>計</t>
  </si>
  <si>
    <t>繊維工業</t>
  </si>
  <si>
    <t>県　　計</t>
  </si>
  <si>
    <t>新　辰　巳</t>
  </si>
  <si>
    <t>新　内　川</t>
  </si>
  <si>
    <t>水力計</t>
  </si>
  <si>
    <t>新内川第二</t>
  </si>
  <si>
    <t>そ　の　他</t>
  </si>
  <si>
    <t>大 日 川</t>
  </si>
  <si>
    <t>手 取 川</t>
  </si>
  <si>
    <t>北陸電力(株)</t>
  </si>
  <si>
    <t>火力計</t>
  </si>
  <si>
    <t>七尾大田火力</t>
  </si>
  <si>
    <t>大日川第一</t>
  </si>
  <si>
    <t>吉野谷</t>
  </si>
  <si>
    <t>三ツ又第一</t>
  </si>
  <si>
    <t>原子力計</t>
  </si>
  <si>
    <t>志賀原子力</t>
  </si>
  <si>
    <t>消　　　　　費　　　　　電　　　　　力　　　　　量</t>
  </si>
  <si>
    <t>総　　数</t>
  </si>
  <si>
    <t>県　内　発　生　電　力　量</t>
  </si>
  <si>
    <t>電　　灯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</si>
  <si>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</si>
  <si>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</si>
  <si>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</si>
  <si>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</si>
  <si>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</si>
  <si>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</si>
  <si>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</si>
  <si>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電　　力　　計</t>
  </si>
  <si>
    <t>最大認可　　　　出　　力</t>
  </si>
  <si>
    <t>金  沢  市</t>
  </si>
  <si>
    <t>根上町</t>
  </si>
  <si>
    <t>金沢市</t>
  </si>
  <si>
    <t>手取川第一</t>
  </si>
  <si>
    <t>手取川第二</t>
  </si>
  <si>
    <t>手取川第三</t>
  </si>
  <si>
    <t>尾口</t>
  </si>
  <si>
    <t>尾添川</t>
  </si>
  <si>
    <t>大日川第二</t>
  </si>
  <si>
    <t>白峰</t>
  </si>
  <si>
    <t>桑島</t>
  </si>
  <si>
    <t>市ノ瀬</t>
  </si>
  <si>
    <t>吉野第一</t>
  </si>
  <si>
    <t>新我谷</t>
  </si>
  <si>
    <t>大聖寺川</t>
  </si>
  <si>
    <t>明島</t>
  </si>
  <si>
    <t>七ヶ用水</t>
  </si>
  <si>
    <t>福岡第一</t>
  </si>
  <si>
    <t>中宮</t>
  </si>
  <si>
    <t>直海谷川</t>
  </si>
  <si>
    <t>志賀町</t>
  </si>
  <si>
    <t>県外から　　　の 受 電</t>
  </si>
  <si>
    <t>東  レ(株）</t>
  </si>
  <si>
    <t>104 電気・ガス及び水道</t>
  </si>
  <si>
    <t>電気・ガス及び水道 105</t>
  </si>
  <si>
    <t>年次及び月次</t>
  </si>
  <si>
    <t>供給戸数　　　（戸）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</si>
  <si>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</si>
  <si>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</si>
  <si>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</si>
  <si>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</si>
  <si>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</si>
  <si>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</si>
  <si>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</si>
  <si>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給　　水　　　　　人　　口</t>
  </si>
  <si>
    <t>左 の う ち　　　　県水受水量</t>
  </si>
  <si>
    <t>有　　効　　　　　水　　量</t>
  </si>
  <si>
    <t>無　　効　　　　　水　　量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</si>
  <si>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</si>
  <si>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</si>
  <si>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</si>
  <si>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</si>
  <si>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</si>
  <si>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</si>
  <si>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</si>
  <si>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</si>
  <si>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</si>
  <si>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</si>
  <si>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</si>
  <si>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</si>
  <si>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</si>
  <si>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</si>
  <si>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</si>
  <si>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</si>
  <si>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</si>
  <si>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</si>
  <si>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</si>
  <si>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</si>
  <si>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</si>
  <si>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</si>
  <si>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</si>
  <si>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</si>
  <si>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</si>
  <si>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</si>
  <si>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</si>
  <si>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小  松  市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</si>
  <si>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</si>
  <si>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</si>
  <si>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</si>
  <si>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</si>
  <si>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</si>
  <si>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</si>
  <si>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</si>
  <si>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</si>
  <si>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</si>
  <si>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</si>
  <si>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</si>
  <si>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</si>
  <si>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</si>
  <si>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</si>
  <si>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</si>
  <si>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</si>
  <si>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</si>
  <si>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</si>
  <si>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</si>
  <si>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</si>
  <si>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</si>
  <si>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</si>
  <si>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石川県生活安全課「水道統計調査」</t>
  </si>
  <si>
    <t>新丸山</t>
  </si>
  <si>
    <t>尾添</t>
  </si>
  <si>
    <t>上寺津</t>
  </si>
  <si>
    <t>丸石谷川</t>
  </si>
  <si>
    <t>西金沢</t>
  </si>
  <si>
    <t>根上</t>
  </si>
  <si>
    <t>東部グリーンセンター</t>
  </si>
  <si>
    <t>城北水質管理</t>
  </si>
  <si>
    <t>西部クリーンセンター</t>
  </si>
  <si>
    <t>内燃力</t>
  </si>
  <si>
    <t>東レ石川</t>
  </si>
  <si>
    <t>根上工場</t>
  </si>
  <si>
    <t>石川工場</t>
  </si>
  <si>
    <t>その他</t>
  </si>
  <si>
    <t>加賀製紙㈱</t>
  </si>
  <si>
    <t>小松精練㈱</t>
  </si>
  <si>
    <t>資料　中部通商産業局公益事業北陸支局調</t>
  </si>
  <si>
    <t>資料　北陸電力㈱石川支店調</t>
  </si>
  <si>
    <t>資料　北陸電力㈱石川支店調</t>
  </si>
  <si>
    <t>-</t>
  </si>
  <si>
    <t>〃</t>
  </si>
  <si>
    <t>立山合金工業</t>
  </si>
  <si>
    <t>年度及び　  　年    月</t>
  </si>
  <si>
    <t>資料　金沢市企業局、小松ガス㈱調</t>
  </si>
  <si>
    <r>
      <t xml:space="preserve">年 度 及 び　　月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次</t>
    </r>
  </si>
  <si>
    <t>食料品製造業</t>
  </si>
  <si>
    <t>〃</t>
  </si>
  <si>
    <t>〃</t>
  </si>
  <si>
    <t>石  川  県</t>
  </si>
  <si>
    <t>自 家 用</t>
  </si>
  <si>
    <t>センターガスタービン</t>
  </si>
  <si>
    <t>㈱キタセン</t>
  </si>
  <si>
    <t>〃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</si>
  <si>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月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次</t>
    </r>
  </si>
  <si>
    <r>
      <t>原 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力</t>
    </r>
  </si>
  <si>
    <t>対前年比(％)</t>
  </si>
  <si>
    <t>9　電　気　・　ガ　ス　及　び　水　道</t>
  </si>
  <si>
    <t>55 　発　 　電　 　所（平成9年3月31日現在）</t>
  </si>
  <si>
    <t>（単位：千kWh）</t>
  </si>
  <si>
    <t>（単位：kW）</t>
  </si>
  <si>
    <t>56　　電　　力　　需　　給　　状　　況</t>
  </si>
  <si>
    <t>注　  水力については、出力3,000kW以上、火力については出力1,000kW以上を計上した。</t>
  </si>
  <si>
    <t>　 2　四捨五入のため、12カ月の合計と年度計が合わない場合がある。</t>
  </si>
  <si>
    <t>注 1　業務用電力：契約電力が50kW以上で電灯、小型機器で動力を使用するもの。大口電力：契約電力が500kW以上で動力を使用するもの。</t>
  </si>
  <si>
    <t>　  　小口電力：契約電力が500kW未満で動力を使用するもの。</t>
  </si>
  <si>
    <t>窯業土石製品 　
製　 造 　業</t>
  </si>
  <si>
    <t>Ｊ　　　Ｒ
民公営鉄道</t>
  </si>
  <si>
    <t>注 1　北陸電力㈱石川支店が取り扱った電力需要量を示したものである。</t>
  </si>
  <si>
    <t xml:space="preserve">   2　四捨五入のため、12カ月の合計と年度計が合わない場合がある。</t>
  </si>
  <si>
    <t>57　 産業別大口電力需要状況</t>
  </si>
  <si>
    <t>最大認可
出　　力</t>
  </si>
  <si>
    <t>河川名又は　　　所  在  地</t>
  </si>
  <si>
    <t>発    電    所    名</t>
  </si>
  <si>
    <t>電 源 開 発</t>
  </si>
  <si>
    <t>発   電   所   名</t>
  </si>
  <si>
    <t>平成4年度</t>
  </si>
  <si>
    <t>平成8年4月</t>
  </si>
  <si>
    <t>平 成9年1月</t>
  </si>
  <si>
    <t>犀　川</t>
  </si>
  <si>
    <t>内　川</t>
  </si>
  <si>
    <t>七尾市</t>
  </si>
  <si>
    <t>辰口町</t>
  </si>
  <si>
    <t>志雄町</t>
  </si>
  <si>
    <t>北陸電力(株)</t>
  </si>
  <si>
    <t>石　川　県</t>
  </si>
  <si>
    <t>金  沢  市</t>
  </si>
  <si>
    <t>犀　　川</t>
  </si>
  <si>
    <t>平 成8年4月</t>
  </si>
  <si>
    <t>平成9年1月</t>
  </si>
  <si>
    <t>総　    　数</t>
  </si>
  <si>
    <t>製　　      　　      　　　　　造　　　　            　　　　　業</t>
  </si>
  <si>
    <t>パルプ ･ 紙･
紙加工製造業</t>
  </si>
  <si>
    <t>化  学  工  業</t>
  </si>
  <si>
    <t>製      　      　　　　造　            　　　　業</t>
  </si>
  <si>
    <t>鉄  　鋼  　業</t>
  </si>
  <si>
    <t>機 械 器 具
製  造  業</t>
  </si>
  <si>
    <t>そ の 他 の
製  造  業</t>
  </si>
  <si>
    <t>供   　　  　給   　　  　電　　     　力　     　　量</t>
  </si>
  <si>
    <t>58　　ガ　　 　　　 　　ス（都市ガス）</t>
  </si>
  <si>
    <t>（単位：人、千㎥）</t>
  </si>
  <si>
    <t>製造量　　　（㎥）</t>
  </si>
  <si>
    <t>供　　　　　　給　　　　　　量　　(㎥)</t>
  </si>
  <si>
    <t>市町村別</t>
  </si>
  <si>
    <t>平成4年</t>
  </si>
  <si>
    <r>
      <t>（単位：標準熱量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,000</t>
    </r>
    <r>
      <rPr>
        <sz val="12"/>
        <rFont val="ＭＳ 明朝"/>
        <family val="1"/>
      </rPr>
      <t>k</t>
    </r>
    <r>
      <rPr>
        <sz val="12"/>
        <rFont val="ＭＳ 明朝"/>
        <family val="1"/>
      </rPr>
      <t>cal/㎥）</t>
    </r>
  </si>
  <si>
    <r>
      <t>実績年間　　　給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</si>
  <si>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r>
      <t>実績年間　　　　給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</si>
  <si>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平成4年</t>
  </si>
  <si>
    <t>-</t>
  </si>
  <si>
    <t>　　　上　　　    　　　　　　水　　　　　 　　　   　道</t>
  </si>
  <si>
    <t>平成8年1月</t>
  </si>
  <si>
    <t>-</t>
  </si>
  <si>
    <t>-</t>
  </si>
  <si>
    <t>59　　水　　　　　　　　　　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</si>
</sst>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#,##0;[Red]#,##0"/>
    <numFmt numFmtId="187" formatCode="0;[Red]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6" fontId="6" fillId="0" borderId="0" xfId="5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6" fontId="10" fillId="0" borderId="0" xfId="58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4" fillId="0" borderId="0" xfId="0" applyNumberFormat="1" applyFont="1" applyFill="1" applyBorder="1" applyAlignment="1" applyProtection="1">
      <alignment vertical="center"/>
      <protection/>
    </xf>
    <xf numFmtId="184" fontId="13" fillId="0" borderId="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86" fontId="0" fillId="0" borderId="13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49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6" fontId="0" fillId="0" borderId="14" xfId="58" applyFont="1" applyFill="1" applyBorder="1" applyAlignment="1">
      <alignment horizontal="center" vertical="center"/>
    </xf>
    <xf numFmtId="6" fontId="0" fillId="0" borderId="10" xfId="58" applyFont="1" applyFill="1" applyBorder="1" applyAlignment="1" quotePrefix="1">
      <alignment horizontal="center" vertical="center"/>
    </xf>
    <xf numFmtId="6" fontId="0" fillId="0" borderId="10" xfId="58" applyFont="1" applyFill="1" applyBorder="1" applyAlignment="1">
      <alignment vertical="center"/>
    </xf>
    <xf numFmtId="6" fontId="0" fillId="0" borderId="10" xfId="58" applyFont="1" applyFill="1" applyBorder="1" applyAlignment="1">
      <alignment horizontal="center" vertical="center"/>
    </xf>
    <xf numFmtId="6" fontId="0" fillId="0" borderId="17" xfId="58" applyFont="1" applyFill="1" applyBorder="1" applyAlignment="1" quotePrefix="1">
      <alignment horizontal="center" vertical="center"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186" fontId="13" fillId="0" borderId="0" xfId="0" applyNumberFormat="1" applyFont="1" applyFill="1" applyBorder="1" applyAlignment="1" applyProtection="1">
      <alignment horizontal="right" vertical="center"/>
      <protection/>
    </xf>
    <xf numFmtId="186" fontId="5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186" fontId="0" fillId="0" borderId="21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186" fontId="0" fillId="0" borderId="19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 applyProtection="1">
      <alignment vertical="center"/>
      <protection/>
    </xf>
    <xf numFmtId="6" fontId="12" fillId="0" borderId="10" xfId="58" applyFont="1" applyFill="1" applyBorder="1" applyAlignment="1" quotePrefix="1">
      <alignment horizontal="center" vertical="center"/>
    </xf>
    <xf numFmtId="186" fontId="1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58" applyNumberFormat="1" applyFont="1" applyFill="1" applyBorder="1" applyAlignment="1" quotePrefix="1">
      <alignment horizontal="center" vertical="center"/>
    </xf>
    <xf numFmtId="0" fontId="12" fillId="0" borderId="0" xfId="58" applyNumberFormat="1" applyFont="1" applyFill="1" applyBorder="1" applyAlignment="1" quotePrefix="1">
      <alignment horizontal="center" vertical="center"/>
    </xf>
    <xf numFmtId="0" fontId="0" fillId="0" borderId="0" xfId="58" applyNumberFormat="1" applyFont="1" applyFill="1" applyBorder="1" applyAlignment="1" quotePrefix="1">
      <alignment horizontal="right" vertical="center" indent="1"/>
    </xf>
    <xf numFmtId="6" fontId="0" fillId="0" borderId="0" xfId="58" applyFont="1" applyFill="1" applyBorder="1" applyAlignment="1">
      <alignment horizontal="right" vertical="center" indent="1"/>
    </xf>
    <xf numFmtId="6" fontId="0" fillId="0" borderId="11" xfId="58" applyFont="1" applyFill="1" applyBorder="1" applyAlignment="1">
      <alignment horizontal="right" vertical="center" indent="1"/>
    </xf>
    <xf numFmtId="0" fontId="0" fillId="0" borderId="12" xfId="58" applyNumberFormat="1" applyFont="1" applyFill="1" applyBorder="1" applyAlignment="1" quotePrefix="1">
      <alignment horizontal="right" vertical="center" indent="1"/>
    </xf>
    <xf numFmtId="0" fontId="0" fillId="0" borderId="25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 applyProtection="1">
      <alignment horizontal="center" vertical="distributed"/>
      <protection/>
    </xf>
    <xf numFmtId="0" fontId="0" fillId="0" borderId="27" xfId="0" applyFill="1" applyBorder="1" applyAlignment="1">
      <alignment horizontal="center" vertical="center"/>
    </xf>
    <xf numFmtId="6" fontId="0" fillId="0" borderId="13" xfId="58" applyFont="1" applyFill="1" applyBorder="1" applyAlignment="1">
      <alignment horizontal="distributed" vertical="center"/>
    </xf>
    <xf numFmtId="0" fontId="0" fillId="0" borderId="0" xfId="58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6" fontId="0" fillId="0" borderId="11" xfId="58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12" fillId="0" borderId="0" xfId="58" applyNumberFormat="1" applyFont="1" applyFill="1" applyBorder="1" applyAlignment="1" quotePrefix="1">
      <alignment horizontal="right" vertical="center" indent="1"/>
    </xf>
    <xf numFmtId="0" fontId="0" fillId="0" borderId="11" xfId="0" applyFont="1" applyFill="1" applyBorder="1" applyAlignment="1" applyProtection="1" quotePrefix="1">
      <alignment horizontal="right" vertical="center" indent="1"/>
      <protection/>
    </xf>
    <xf numFmtId="0" fontId="0" fillId="0" borderId="11" xfId="0" applyFont="1" applyFill="1" applyBorder="1" applyAlignment="1" applyProtection="1">
      <alignment horizontal="right" vertical="center" indent="1"/>
      <protection/>
    </xf>
    <xf numFmtId="38" fontId="12" fillId="0" borderId="0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2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186" fontId="0" fillId="0" borderId="13" xfId="0" applyNumberFormat="1" applyFont="1" applyFill="1" applyBorder="1" applyAlignment="1">
      <alignment horizontal="right" vertical="center" wrapText="1"/>
    </xf>
    <xf numFmtId="186" fontId="0" fillId="0" borderId="19" xfId="0" applyNumberFormat="1" applyFont="1" applyFill="1" applyBorder="1" applyAlignment="1">
      <alignment horizontal="right" vertical="center" wrapText="1"/>
    </xf>
    <xf numFmtId="186" fontId="12" fillId="0" borderId="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2"/>
    </xf>
    <xf numFmtId="0" fontId="0" fillId="0" borderId="39" xfId="0" applyFont="1" applyFill="1" applyBorder="1" applyAlignment="1">
      <alignment horizontal="left" vertical="center" indent="2"/>
    </xf>
    <xf numFmtId="184" fontId="0" fillId="0" borderId="28" xfId="0" applyNumberFormat="1" applyFont="1" applyFill="1" applyBorder="1" applyAlignment="1">
      <alignment horizontal="right" vertical="center"/>
    </xf>
    <xf numFmtId="6" fontId="0" fillId="0" borderId="0" xfId="58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distributed"/>
    </xf>
    <xf numFmtId="6" fontId="0" fillId="0" borderId="19" xfId="58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58" applyNumberFormat="1" applyFont="1" applyFill="1" applyBorder="1" applyAlignment="1" quotePrefix="1">
      <alignment horizontal="right" vertical="center" indent="1"/>
    </xf>
    <xf numFmtId="0" fontId="0" fillId="0" borderId="11" xfId="0" applyNumberFormat="1" applyFont="1" applyBorder="1" applyAlignment="1">
      <alignment horizontal="right" vertical="center" indent="1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2" xfId="58" applyNumberFormat="1" applyFont="1" applyFill="1" applyBorder="1" applyAlignment="1" quotePrefix="1">
      <alignment horizontal="right" vertical="center" indent="1"/>
    </xf>
    <xf numFmtId="0" fontId="0" fillId="0" borderId="22" xfId="0" applyNumberFormat="1" applyFont="1" applyBorder="1" applyAlignment="1">
      <alignment horizontal="right" vertical="center" indent="1"/>
    </xf>
    <xf numFmtId="186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6" fontId="9" fillId="0" borderId="28" xfId="58" applyFont="1" applyFill="1" applyBorder="1" applyAlignment="1">
      <alignment horizontal="distributed" vertical="center"/>
    </xf>
    <xf numFmtId="6" fontId="9" fillId="0" borderId="40" xfId="58" applyFont="1" applyFill="1" applyBorder="1" applyAlignment="1">
      <alignment horizontal="distributed" vertical="center"/>
    </xf>
    <xf numFmtId="184" fontId="0" fillId="0" borderId="28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58" applyNumberFormat="1" applyFont="1" applyFill="1" applyBorder="1" applyAlignment="1" quotePrefix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2" fillId="0" borderId="0" xfId="58" applyNumberFormat="1" applyFont="1" applyFill="1" applyBorder="1" applyAlignment="1" quotePrefix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186" fontId="12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13" xfId="58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6" fontId="0" fillId="0" borderId="13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distributed" indent="1"/>
    </xf>
    <xf numFmtId="0" fontId="12" fillId="0" borderId="44" xfId="0" applyFont="1" applyFill="1" applyBorder="1" applyAlignment="1">
      <alignment horizontal="distributed" vertical="distributed" indent="1"/>
    </xf>
    <xf numFmtId="0" fontId="0" fillId="0" borderId="10" xfId="0" applyFont="1" applyBorder="1" applyAlignment="1">
      <alignment horizontal="left" vertical="distributed" indent="2"/>
    </xf>
    <xf numFmtId="0" fontId="0" fillId="0" borderId="44" xfId="0" applyFont="1" applyBorder="1" applyAlignment="1">
      <alignment horizontal="left" vertical="distributed" indent="2"/>
    </xf>
    <xf numFmtId="0" fontId="0" fillId="0" borderId="19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distributed" indent="2"/>
    </xf>
    <xf numFmtId="0" fontId="0" fillId="0" borderId="44" xfId="0" applyFont="1" applyFill="1" applyBorder="1" applyAlignment="1">
      <alignment horizontal="left" vertical="distributed" indent="2"/>
    </xf>
    <xf numFmtId="6" fontId="0" fillId="0" borderId="33" xfId="58" applyFont="1" applyFill="1" applyBorder="1" applyAlignment="1">
      <alignment horizontal="center" vertical="center" wrapText="1"/>
    </xf>
    <xf numFmtId="6" fontId="0" fillId="0" borderId="36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distributed" indent="2"/>
    </xf>
    <xf numFmtId="0" fontId="0" fillId="0" borderId="10" xfId="0" applyFont="1" applyFill="1" applyBorder="1" applyAlignment="1">
      <alignment horizontal="left" vertical="center" indent="2"/>
    </xf>
    <xf numFmtId="0" fontId="0" fillId="0" borderId="44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distributed" vertical="center" indent="1"/>
    </xf>
    <xf numFmtId="0" fontId="12" fillId="0" borderId="44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58" applyNumberFormat="1" applyFont="1" applyFill="1" applyBorder="1" applyAlignment="1" quotePrefix="1">
      <alignment horizontal="left" vertical="center" indent="2"/>
    </xf>
    <xf numFmtId="0" fontId="0" fillId="0" borderId="11" xfId="58" applyNumberFormat="1" applyFont="1" applyFill="1" applyBorder="1" applyAlignment="1" quotePrefix="1">
      <alignment horizontal="left" vertical="center" indent="2"/>
    </xf>
    <xf numFmtId="0" fontId="12" fillId="0" borderId="0" xfId="58" applyNumberFormat="1" applyFont="1" applyFill="1" applyBorder="1" applyAlignment="1" quotePrefix="1">
      <alignment horizontal="left" vertical="center" indent="2"/>
    </xf>
    <xf numFmtId="0" fontId="12" fillId="0" borderId="11" xfId="58" applyNumberFormat="1" applyFont="1" applyFill="1" applyBorder="1" applyAlignment="1" quotePrefix="1">
      <alignment horizontal="left" vertical="center" indent="2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6" fontId="0" fillId="0" borderId="16" xfId="58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tabSelected="1" zoomScale="60" zoomScaleNormal="60" zoomScalePageLayoutView="0" workbookViewId="0" topLeftCell="L19">
      <selection activeCell="AE53" sqref="AE53"/>
    </sheetView>
  </sheetViews>
  <sheetFormatPr defaultColWidth="10.59765625" defaultRowHeight="15"/>
  <cols>
    <col min="1" max="1" width="2.59765625" style="49" customWidth="1"/>
    <col min="2" max="3" width="12.59765625" style="49" customWidth="1"/>
    <col min="4" max="4" width="14.69921875" style="49" customWidth="1"/>
    <col min="5" max="5" width="16.19921875" style="49" customWidth="1"/>
    <col min="6" max="6" width="3.09765625" style="49" customWidth="1"/>
    <col min="7" max="7" width="9.19921875" style="49" customWidth="1"/>
    <col min="8" max="8" width="12.8984375" style="49" customWidth="1"/>
    <col min="9" max="9" width="2.59765625" style="49" customWidth="1"/>
    <col min="10" max="10" width="9.5" style="49" customWidth="1"/>
    <col min="11" max="11" width="14.09765625" style="49" customWidth="1"/>
    <col min="12" max="12" width="14.19921875" style="49" customWidth="1"/>
    <col min="13" max="13" width="14.09765625" style="49" customWidth="1"/>
    <col min="14" max="14" width="13.59765625" style="49" customWidth="1"/>
    <col min="15" max="17" width="12.59765625" style="49" customWidth="1"/>
    <col min="18" max="18" width="11.59765625" style="49" customWidth="1"/>
    <col min="19" max="19" width="15.19921875" style="49" customWidth="1"/>
    <col min="20" max="25" width="13.8984375" style="49" customWidth="1"/>
    <col min="26" max="30" width="10.59765625" style="49" customWidth="1"/>
    <col min="31" max="31" width="11.09765625" style="49" bestFit="1" customWidth="1"/>
    <col min="32" max="16384" width="10.59765625" style="49" customWidth="1"/>
  </cols>
  <sheetData>
    <row r="1" spans="1:31" s="46" customFormat="1" ht="19.5" customHeight="1">
      <c r="A1" s="3" t="s">
        <v>0</v>
      </c>
      <c r="C1" s="47"/>
      <c r="D1" s="47"/>
      <c r="E1" s="48"/>
      <c r="F1" s="47"/>
      <c r="G1" s="47"/>
      <c r="H1" s="47"/>
      <c r="I1" s="47"/>
      <c r="J1" s="47"/>
      <c r="K1" s="47" t="s">
        <v>1</v>
      </c>
      <c r="L1" s="47"/>
      <c r="M1" s="47"/>
      <c r="N1" s="47"/>
      <c r="AE1" s="4" t="s">
        <v>2</v>
      </c>
    </row>
    <row r="2" spans="1:31" s="80" customFormat="1" ht="24.75" customHeight="1">
      <c r="A2" s="262" t="s">
        <v>161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</row>
    <row r="3" spans="1:31" s="80" customFormat="1" ht="19.5" customHeight="1">
      <c r="A3" s="188" t="s">
        <v>162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S3" s="166" t="s">
        <v>174</v>
      </c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2:31" ht="18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Q4" s="81" t="s">
        <v>164</v>
      </c>
      <c r="T4" s="51"/>
      <c r="U4" s="51"/>
      <c r="V4" s="51"/>
      <c r="W4" s="51"/>
      <c r="X4" s="51"/>
      <c r="AD4" s="165" t="s">
        <v>163</v>
      </c>
      <c r="AE4" s="165"/>
    </row>
    <row r="5" spans="1:31" ht="19.5" customHeight="1">
      <c r="A5" s="263" t="s">
        <v>177</v>
      </c>
      <c r="B5" s="168"/>
      <c r="C5" s="264"/>
      <c r="D5" s="266" t="s">
        <v>176</v>
      </c>
      <c r="E5" s="189" t="s">
        <v>175</v>
      </c>
      <c r="F5" s="184"/>
      <c r="G5" s="191" t="s">
        <v>3</v>
      </c>
      <c r="H5" s="192"/>
      <c r="I5" s="191" t="s">
        <v>4</v>
      </c>
      <c r="J5" s="192"/>
      <c r="K5" s="167" t="s">
        <v>179</v>
      </c>
      <c r="L5" s="168"/>
      <c r="M5" s="186" t="s">
        <v>176</v>
      </c>
      <c r="N5" s="184" t="s">
        <v>35</v>
      </c>
      <c r="O5" s="191" t="s">
        <v>3</v>
      </c>
      <c r="P5" s="192"/>
      <c r="Q5" s="191" t="s">
        <v>4</v>
      </c>
      <c r="S5" s="184" t="s">
        <v>149</v>
      </c>
      <c r="T5" s="167" t="s">
        <v>194</v>
      </c>
      <c r="U5" s="168"/>
      <c r="V5" s="256" t="s">
        <v>195</v>
      </c>
      <c r="W5" s="257"/>
      <c r="X5" s="257"/>
      <c r="Y5" s="257"/>
      <c r="Z5" s="257"/>
      <c r="AA5" s="257"/>
      <c r="AB5" s="257"/>
      <c r="AC5" s="257"/>
      <c r="AD5" s="257"/>
      <c r="AE5" s="257"/>
    </row>
    <row r="6" spans="1:32" ht="19.5" customHeight="1">
      <c r="A6" s="172"/>
      <c r="B6" s="172"/>
      <c r="C6" s="265"/>
      <c r="D6" s="267"/>
      <c r="E6" s="190"/>
      <c r="F6" s="185"/>
      <c r="G6" s="171"/>
      <c r="H6" s="193"/>
      <c r="I6" s="171"/>
      <c r="J6" s="193"/>
      <c r="K6" s="171"/>
      <c r="L6" s="172"/>
      <c r="M6" s="187"/>
      <c r="N6" s="185"/>
      <c r="O6" s="171"/>
      <c r="P6" s="193"/>
      <c r="Q6" s="258"/>
      <c r="S6" s="158"/>
      <c r="T6" s="169"/>
      <c r="U6" s="170"/>
      <c r="V6" s="173" t="s">
        <v>5</v>
      </c>
      <c r="W6" s="174"/>
      <c r="X6" s="173" t="s">
        <v>150</v>
      </c>
      <c r="Y6" s="174"/>
      <c r="Z6" s="173" t="s">
        <v>6</v>
      </c>
      <c r="AA6" s="174"/>
      <c r="AB6" s="177" t="s">
        <v>196</v>
      </c>
      <c r="AC6" s="178"/>
      <c r="AD6" s="181" t="s">
        <v>197</v>
      </c>
      <c r="AE6" s="182"/>
      <c r="AF6" s="39"/>
    </row>
    <row r="7" spans="1:32" ht="21.75" customHeight="1">
      <c r="A7" s="254" t="s">
        <v>7</v>
      </c>
      <c r="B7" s="254"/>
      <c r="C7" s="255"/>
      <c r="D7" s="53"/>
      <c r="E7" s="17">
        <f>SUM(E9,N12,N26)</f>
        <v>1653530</v>
      </c>
      <c r="F7" s="108"/>
      <c r="G7" s="26"/>
      <c r="H7" s="26"/>
      <c r="I7" s="39"/>
      <c r="J7" s="54"/>
      <c r="K7" s="194" t="s">
        <v>8</v>
      </c>
      <c r="L7" s="195"/>
      <c r="M7" s="116" t="s">
        <v>183</v>
      </c>
      <c r="N7" s="43">
        <v>6000</v>
      </c>
      <c r="O7" s="271" t="s">
        <v>36</v>
      </c>
      <c r="P7" s="271"/>
      <c r="Q7" s="56"/>
      <c r="S7" s="185"/>
      <c r="T7" s="171"/>
      <c r="U7" s="172"/>
      <c r="V7" s="175"/>
      <c r="W7" s="176"/>
      <c r="X7" s="175"/>
      <c r="Y7" s="176"/>
      <c r="Z7" s="175"/>
      <c r="AA7" s="176"/>
      <c r="AB7" s="179"/>
      <c r="AC7" s="180"/>
      <c r="AD7" s="175"/>
      <c r="AE7" s="183"/>
      <c r="AF7" s="39"/>
    </row>
    <row r="8" spans="1:31" ht="21.75" customHeight="1">
      <c r="A8" s="7"/>
      <c r="B8" s="11"/>
      <c r="C8" s="101"/>
      <c r="D8" s="119"/>
      <c r="E8" s="8"/>
      <c r="G8" s="9"/>
      <c r="H8" s="9"/>
      <c r="I8" s="39"/>
      <c r="J8" s="60"/>
      <c r="K8" s="250" t="s">
        <v>9</v>
      </c>
      <c r="L8" s="251"/>
      <c r="M8" s="116" t="s">
        <v>184</v>
      </c>
      <c r="N8" s="38">
        <v>7400</v>
      </c>
      <c r="O8" s="201" t="s">
        <v>151</v>
      </c>
      <c r="P8" s="201"/>
      <c r="Q8" s="39"/>
      <c r="S8" s="123" t="s">
        <v>180</v>
      </c>
      <c r="T8" s="88"/>
      <c r="U8" s="29">
        <v>1598976</v>
      </c>
      <c r="V8" s="30"/>
      <c r="W8" s="30">
        <v>1455243</v>
      </c>
      <c r="X8" s="30"/>
      <c r="Y8" s="30">
        <v>54040</v>
      </c>
      <c r="Z8" s="30"/>
      <c r="AA8" s="30">
        <v>478673</v>
      </c>
      <c r="AB8" s="30"/>
      <c r="AC8" s="30">
        <v>50592</v>
      </c>
      <c r="AE8" s="30">
        <v>112180</v>
      </c>
    </row>
    <row r="9" spans="1:31" ht="21.75" customHeight="1">
      <c r="A9" s="254" t="s">
        <v>10</v>
      </c>
      <c r="B9" s="254"/>
      <c r="C9" s="255"/>
      <c r="D9" s="120"/>
      <c r="E9" s="17">
        <f>SUM(E10:E28,N7:N10)</f>
        <v>559370</v>
      </c>
      <c r="F9" s="80"/>
      <c r="G9" s="9"/>
      <c r="H9" s="9"/>
      <c r="I9" s="39"/>
      <c r="J9" s="60"/>
      <c r="K9" s="250" t="s">
        <v>11</v>
      </c>
      <c r="L9" s="251"/>
      <c r="M9" s="104" t="s">
        <v>152</v>
      </c>
      <c r="N9" s="38">
        <v>3000</v>
      </c>
      <c r="O9" s="201" t="s">
        <v>152</v>
      </c>
      <c r="P9" s="201"/>
      <c r="Q9" s="39"/>
      <c r="S9" s="110">
        <v>5</v>
      </c>
      <c r="T9" s="89"/>
      <c r="U9" s="30">
        <f>SUM(W9,AC43,AE43)</f>
        <v>1555120</v>
      </c>
      <c r="V9" s="30"/>
      <c r="W9" s="30">
        <f>SUM(Y9:AE9,U43:AA43)</f>
        <v>1408861</v>
      </c>
      <c r="X9" s="94"/>
      <c r="Y9" s="30">
        <v>65710</v>
      </c>
      <c r="Z9" s="30"/>
      <c r="AA9" s="30">
        <v>435788</v>
      </c>
      <c r="AB9" s="30"/>
      <c r="AC9" s="30">
        <v>49421</v>
      </c>
      <c r="AE9" s="30">
        <v>123563</v>
      </c>
    </row>
    <row r="10" spans="1:31" ht="21.75" customHeight="1">
      <c r="A10" s="39"/>
      <c r="B10" s="197" t="s">
        <v>49</v>
      </c>
      <c r="C10" s="198"/>
      <c r="D10" s="119" t="s">
        <v>50</v>
      </c>
      <c r="E10" s="36">
        <v>5600</v>
      </c>
      <c r="G10" s="201" t="s">
        <v>189</v>
      </c>
      <c r="H10" s="201"/>
      <c r="I10" s="55"/>
      <c r="J10" s="63"/>
      <c r="K10" s="250" t="s">
        <v>12</v>
      </c>
      <c r="L10" s="251"/>
      <c r="M10" s="104"/>
      <c r="N10" s="38">
        <v>9570</v>
      </c>
      <c r="P10" s="1"/>
      <c r="Q10" s="39"/>
      <c r="S10" s="110">
        <v>6</v>
      </c>
      <c r="T10" s="89"/>
      <c r="U10" s="30">
        <f>SUM(W10,AC44,AE44)</f>
        <v>1668604</v>
      </c>
      <c r="V10" s="30"/>
      <c r="W10" s="30">
        <f>SUM(Y10:AE10,U44:AA44)</f>
        <v>1511874</v>
      </c>
      <c r="X10" s="94"/>
      <c r="Y10" s="30">
        <v>68413</v>
      </c>
      <c r="Z10" s="30"/>
      <c r="AA10" s="30">
        <v>457318</v>
      </c>
      <c r="AB10" s="30"/>
      <c r="AC10" s="30">
        <v>47798</v>
      </c>
      <c r="AE10" s="30">
        <v>131028</v>
      </c>
    </row>
    <row r="11" spans="1:31" ht="21.75" customHeight="1">
      <c r="A11" s="39"/>
      <c r="B11" s="197" t="s">
        <v>44</v>
      </c>
      <c r="C11" s="248"/>
      <c r="D11" s="119" t="s">
        <v>13</v>
      </c>
      <c r="E11" s="36">
        <v>14800</v>
      </c>
      <c r="G11" s="201" t="s">
        <v>152</v>
      </c>
      <c r="H11" s="201"/>
      <c r="I11" s="85"/>
      <c r="J11" s="64"/>
      <c r="K11" s="37"/>
      <c r="L11" s="55"/>
      <c r="M11" s="104"/>
      <c r="N11" s="38"/>
      <c r="P11" s="1"/>
      <c r="Q11" s="39"/>
      <c r="S11" s="110">
        <v>7</v>
      </c>
      <c r="T11" s="89"/>
      <c r="U11" s="30">
        <v>1713096</v>
      </c>
      <c r="V11" s="30"/>
      <c r="W11" s="30">
        <v>1553183</v>
      </c>
      <c r="X11" s="30"/>
      <c r="Y11" s="30">
        <v>68376</v>
      </c>
      <c r="Z11" s="30"/>
      <c r="AA11" s="30">
        <v>452403</v>
      </c>
      <c r="AB11" s="30"/>
      <c r="AC11" s="30">
        <v>38951</v>
      </c>
      <c r="AE11" s="30">
        <v>132619</v>
      </c>
    </row>
    <row r="12" spans="1:31" ht="21.75" customHeight="1">
      <c r="A12" s="39"/>
      <c r="B12" s="202" t="s">
        <v>47</v>
      </c>
      <c r="C12" s="248"/>
      <c r="D12" s="119" t="s">
        <v>14</v>
      </c>
      <c r="E12" s="36">
        <v>6200</v>
      </c>
      <c r="G12" s="201" t="s">
        <v>188</v>
      </c>
      <c r="H12" s="201"/>
      <c r="I12" s="55"/>
      <c r="J12" s="63"/>
      <c r="K12" s="252" t="s">
        <v>16</v>
      </c>
      <c r="L12" s="253"/>
      <c r="M12" s="104"/>
      <c r="N12" s="18">
        <f>SUM(N13:N24)</f>
        <v>554160</v>
      </c>
      <c r="P12" s="9"/>
      <c r="Q12" s="39"/>
      <c r="S12" s="111">
        <v>8</v>
      </c>
      <c r="T12" s="106"/>
      <c r="U12" s="107">
        <v>1775237</v>
      </c>
      <c r="V12" s="107"/>
      <c r="W12" s="107">
        <v>1611439</v>
      </c>
      <c r="X12" s="107"/>
      <c r="Y12" s="107">
        <v>71419</v>
      </c>
      <c r="Z12" s="107"/>
      <c r="AA12" s="107">
        <v>469402</v>
      </c>
      <c r="AB12" s="107"/>
      <c r="AC12" s="107">
        <v>40095</v>
      </c>
      <c r="AD12" s="108"/>
      <c r="AE12" s="107">
        <f>SUM(AE14:AE27)</f>
        <v>120755</v>
      </c>
    </row>
    <row r="13" spans="1:31" ht="21.75" customHeight="1">
      <c r="A13" s="39"/>
      <c r="B13" s="197" t="s">
        <v>45</v>
      </c>
      <c r="C13" s="248"/>
      <c r="D13" s="119" t="s">
        <v>145</v>
      </c>
      <c r="E13" s="36">
        <v>14200</v>
      </c>
      <c r="G13" s="201" t="s">
        <v>152</v>
      </c>
      <c r="H13" s="201"/>
      <c r="I13" s="55"/>
      <c r="J13" s="63"/>
      <c r="K13" s="250" t="s">
        <v>17</v>
      </c>
      <c r="L13" s="251"/>
      <c r="M13" s="116" t="s">
        <v>185</v>
      </c>
      <c r="N13" s="38">
        <v>500000</v>
      </c>
      <c r="O13" s="201" t="s">
        <v>15</v>
      </c>
      <c r="P13" s="201"/>
      <c r="Q13" s="39"/>
      <c r="S13" s="59"/>
      <c r="T13" s="90"/>
      <c r="U13" s="33"/>
      <c r="V13" s="33"/>
      <c r="W13" s="33"/>
      <c r="X13" s="33"/>
      <c r="Y13" s="33"/>
      <c r="Z13" s="33"/>
      <c r="AA13" s="33"/>
      <c r="AB13" s="33"/>
      <c r="AC13" s="33"/>
      <c r="AE13" s="33"/>
    </row>
    <row r="14" spans="1:31" ht="21.75" customHeight="1">
      <c r="A14" s="39"/>
      <c r="B14" s="197" t="s">
        <v>46</v>
      </c>
      <c r="C14" s="248"/>
      <c r="D14" s="119" t="s">
        <v>145</v>
      </c>
      <c r="E14" s="36">
        <v>7500</v>
      </c>
      <c r="G14" s="201" t="s">
        <v>152</v>
      </c>
      <c r="H14" s="201"/>
      <c r="I14" s="55"/>
      <c r="J14" s="63"/>
      <c r="K14" s="250" t="s">
        <v>129</v>
      </c>
      <c r="L14" s="251"/>
      <c r="M14" s="104" t="s">
        <v>38</v>
      </c>
      <c r="N14" s="38">
        <v>2100</v>
      </c>
      <c r="O14" s="201" t="s">
        <v>139</v>
      </c>
      <c r="P14" s="201"/>
      <c r="Q14" s="1" t="s">
        <v>154</v>
      </c>
      <c r="S14" s="62" t="s">
        <v>192</v>
      </c>
      <c r="T14" s="91"/>
      <c r="U14" s="30">
        <f>SUM(W14,Y48:AE48)</f>
        <v>204986</v>
      </c>
      <c r="V14" s="30"/>
      <c r="W14" s="30">
        <f>SUM(Y14:AE14,U48:AA48)</f>
        <v>130959</v>
      </c>
      <c r="X14" s="95"/>
      <c r="Y14" s="30">
        <v>5329</v>
      </c>
      <c r="Z14" s="30"/>
      <c r="AA14" s="30">
        <v>38498</v>
      </c>
      <c r="AB14" s="30"/>
      <c r="AC14" s="30">
        <v>3457</v>
      </c>
      <c r="AE14" s="30">
        <v>11694</v>
      </c>
    </row>
    <row r="15" spans="1:31" ht="21.75" customHeight="1">
      <c r="A15" s="39"/>
      <c r="B15" s="197" t="s">
        <v>48</v>
      </c>
      <c r="C15" s="248"/>
      <c r="D15" s="119" t="s">
        <v>145</v>
      </c>
      <c r="E15" s="36">
        <v>5700</v>
      </c>
      <c r="G15" s="201" t="s">
        <v>152</v>
      </c>
      <c r="H15" s="201"/>
      <c r="I15" s="55"/>
      <c r="J15" s="63"/>
      <c r="K15" s="250" t="s">
        <v>130</v>
      </c>
      <c r="L15" s="251"/>
      <c r="M15" s="104" t="s">
        <v>37</v>
      </c>
      <c r="N15" s="38">
        <v>6300</v>
      </c>
      <c r="O15" s="201" t="s">
        <v>140</v>
      </c>
      <c r="P15" s="201"/>
      <c r="Q15" s="61" t="s">
        <v>152</v>
      </c>
      <c r="S15" s="112">
        <v>5</v>
      </c>
      <c r="T15" s="89"/>
      <c r="U15" s="30">
        <f>SUM(W15,Y49:AE49)</f>
        <v>201320</v>
      </c>
      <c r="V15" s="30"/>
      <c r="W15" s="30">
        <f>SUM(Y15:AE15,U49:AA49)</f>
        <v>127778</v>
      </c>
      <c r="X15" s="95"/>
      <c r="Y15" s="30">
        <v>5818</v>
      </c>
      <c r="Z15" s="30"/>
      <c r="AA15" s="30">
        <v>37282</v>
      </c>
      <c r="AB15" s="30"/>
      <c r="AC15" s="30">
        <v>3209</v>
      </c>
      <c r="AE15" s="30">
        <v>10964</v>
      </c>
    </row>
    <row r="16" spans="1:31" ht="21.75" customHeight="1">
      <c r="A16" s="39"/>
      <c r="B16" s="197" t="s">
        <v>53</v>
      </c>
      <c r="C16" s="248"/>
      <c r="D16" s="119" t="s">
        <v>145</v>
      </c>
      <c r="E16" s="36">
        <v>3900</v>
      </c>
      <c r="G16" s="201" t="s">
        <v>151</v>
      </c>
      <c r="H16" s="201"/>
      <c r="I16" s="55"/>
      <c r="J16" s="63"/>
      <c r="K16" s="250" t="s">
        <v>131</v>
      </c>
      <c r="L16" s="251"/>
      <c r="M16" s="104" t="s">
        <v>38</v>
      </c>
      <c r="N16" s="38">
        <v>3000</v>
      </c>
      <c r="O16" s="201" t="s">
        <v>36</v>
      </c>
      <c r="P16" s="201"/>
      <c r="Q16" s="61" t="s">
        <v>151</v>
      </c>
      <c r="S16" s="112">
        <v>6</v>
      </c>
      <c r="T16" s="89"/>
      <c r="U16" s="30">
        <f>SUM(W16,Y50:AE50)</f>
        <v>213866</v>
      </c>
      <c r="V16" s="30"/>
      <c r="W16" s="30">
        <f>SUM(Y16:AE16,U50:AA50)</f>
        <v>134975</v>
      </c>
      <c r="X16" s="95"/>
      <c r="Y16" s="30">
        <v>6386</v>
      </c>
      <c r="Z16" s="30"/>
      <c r="AA16" s="30">
        <v>40299</v>
      </c>
      <c r="AB16" s="30"/>
      <c r="AC16" s="30">
        <v>3673</v>
      </c>
      <c r="AE16" s="30">
        <v>8715</v>
      </c>
    </row>
    <row r="17" spans="1:31" ht="21.75" customHeight="1">
      <c r="A17" s="39"/>
      <c r="B17" s="197" t="s">
        <v>51</v>
      </c>
      <c r="C17" s="248"/>
      <c r="D17" s="119" t="s">
        <v>52</v>
      </c>
      <c r="E17" s="36">
        <v>4500</v>
      </c>
      <c r="G17" s="201" t="s">
        <v>151</v>
      </c>
      <c r="H17" s="201"/>
      <c r="I17" s="55"/>
      <c r="J17" s="63"/>
      <c r="K17" s="250" t="s">
        <v>132</v>
      </c>
      <c r="L17" s="251"/>
      <c r="M17" s="104" t="s">
        <v>151</v>
      </c>
      <c r="N17" s="102">
        <v>2400</v>
      </c>
      <c r="O17" s="170" t="s">
        <v>151</v>
      </c>
      <c r="P17" s="170"/>
      <c r="Q17" s="61" t="s">
        <v>151</v>
      </c>
      <c r="S17" s="112">
        <v>7</v>
      </c>
      <c r="T17" s="89"/>
      <c r="U17" s="30">
        <v>162935</v>
      </c>
      <c r="V17" s="30"/>
      <c r="W17" s="30">
        <f>SUM(Y17:AE17,U51:AA51)</f>
        <v>147647</v>
      </c>
      <c r="X17" s="95"/>
      <c r="Y17" s="30">
        <v>7317</v>
      </c>
      <c r="Z17" s="30"/>
      <c r="AA17" s="30">
        <v>42833</v>
      </c>
      <c r="AB17" s="30"/>
      <c r="AC17" s="30">
        <v>3275</v>
      </c>
      <c r="AE17" s="30">
        <v>10334</v>
      </c>
    </row>
    <row r="18" spans="1:31" ht="21.75" customHeight="1">
      <c r="A18" s="39"/>
      <c r="B18" s="197" t="s">
        <v>39</v>
      </c>
      <c r="C18" s="248"/>
      <c r="D18" s="119" t="s">
        <v>14</v>
      </c>
      <c r="E18" s="36">
        <v>250000</v>
      </c>
      <c r="G18" s="201" t="s">
        <v>178</v>
      </c>
      <c r="H18" s="201"/>
      <c r="I18" s="55"/>
      <c r="J18" s="63"/>
      <c r="K18" s="250" t="s">
        <v>155</v>
      </c>
      <c r="L18" s="251"/>
      <c r="M18" s="104"/>
      <c r="N18" s="38"/>
      <c r="P18" s="61"/>
      <c r="Q18" s="61"/>
      <c r="S18" s="124"/>
      <c r="T18" s="91"/>
      <c r="U18" s="33"/>
      <c r="V18" s="33"/>
      <c r="W18" s="33"/>
      <c r="X18" s="33"/>
      <c r="Y18" s="33"/>
      <c r="Z18" s="33"/>
      <c r="AA18" s="33"/>
      <c r="AB18" s="33"/>
      <c r="AC18" s="33"/>
      <c r="AE18" s="33"/>
    </row>
    <row r="19" spans="1:31" ht="21.75" customHeight="1">
      <c r="A19" s="39"/>
      <c r="B19" s="197" t="s">
        <v>40</v>
      </c>
      <c r="C19" s="248"/>
      <c r="D19" s="119" t="s">
        <v>145</v>
      </c>
      <c r="E19" s="36">
        <v>87000</v>
      </c>
      <c r="G19" s="201" t="s">
        <v>15</v>
      </c>
      <c r="H19" s="201"/>
      <c r="I19" s="85"/>
      <c r="J19" s="64"/>
      <c r="K19" s="250" t="s">
        <v>133</v>
      </c>
      <c r="L19" s="251"/>
      <c r="M19" s="104" t="s">
        <v>151</v>
      </c>
      <c r="N19" s="103">
        <v>2000</v>
      </c>
      <c r="O19" s="170" t="s">
        <v>151</v>
      </c>
      <c r="P19" s="170"/>
      <c r="Q19" s="61" t="s">
        <v>151</v>
      </c>
      <c r="S19" s="112">
        <v>8</v>
      </c>
      <c r="T19" s="89"/>
      <c r="U19" s="30">
        <f>SUM(W19,Y53:AE53)</f>
        <v>222387</v>
      </c>
      <c r="V19" s="30"/>
      <c r="W19" s="30">
        <f>SUM(Y19:AE19,U53:AA53)</f>
        <v>138754</v>
      </c>
      <c r="X19" s="95"/>
      <c r="Y19" s="30">
        <v>7163</v>
      </c>
      <c r="Z19" s="30"/>
      <c r="AA19" s="30">
        <v>39880</v>
      </c>
      <c r="AB19" s="30"/>
      <c r="AC19" s="30">
        <v>3211</v>
      </c>
      <c r="AE19" s="30">
        <v>10257</v>
      </c>
    </row>
    <row r="20" spans="1:31" ht="21.75" customHeight="1">
      <c r="A20" s="39"/>
      <c r="B20" s="197" t="s">
        <v>41</v>
      </c>
      <c r="C20" s="248"/>
      <c r="D20" s="119" t="s">
        <v>55</v>
      </c>
      <c r="E20" s="36">
        <v>30000</v>
      </c>
      <c r="G20" s="201" t="s">
        <v>151</v>
      </c>
      <c r="H20" s="201"/>
      <c r="I20" s="55"/>
      <c r="J20" s="63"/>
      <c r="K20" s="250" t="s">
        <v>134</v>
      </c>
      <c r="L20" s="251"/>
      <c r="M20" s="104"/>
      <c r="N20" s="102"/>
      <c r="P20" s="1"/>
      <c r="Q20" s="61"/>
      <c r="S20" s="112">
        <v>9</v>
      </c>
      <c r="T20" s="89"/>
      <c r="U20" s="30">
        <f>SUM(W20,Y54:AE54)</f>
        <v>218020</v>
      </c>
      <c r="V20" s="30"/>
      <c r="W20" s="30">
        <f>SUM(Y20:AE20,U54:AA54)</f>
        <v>136316</v>
      </c>
      <c r="X20" s="95"/>
      <c r="Y20" s="30">
        <v>6320</v>
      </c>
      <c r="Z20" s="30"/>
      <c r="AA20" s="30">
        <v>39104</v>
      </c>
      <c r="AB20" s="30"/>
      <c r="AC20" s="30">
        <v>3176</v>
      </c>
      <c r="AE20" s="30">
        <v>9773</v>
      </c>
    </row>
    <row r="21" spans="1:31" ht="21.75" customHeight="1">
      <c r="A21" s="39"/>
      <c r="B21" s="197" t="s">
        <v>18</v>
      </c>
      <c r="C21" s="248"/>
      <c r="D21" s="119" t="s">
        <v>13</v>
      </c>
      <c r="E21" s="36">
        <v>9000</v>
      </c>
      <c r="G21" s="201" t="s">
        <v>153</v>
      </c>
      <c r="H21" s="201"/>
      <c r="I21" s="55"/>
      <c r="J21" s="63"/>
      <c r="K21" s="250" t="s">
        <v>135</v>
      </c>
      <c r="L21" s="251"/>
      <c r="M21" s="116" t="s">
        <v>186</v>
      </c>
      <c r="N21" s="102">
        <v>10000</v>
      </c>
      <c r="O21" s="201" t="s">
        <v>58</v>
      </c>
      <c r="P21" s="201"/>
      <c r="Q21" s="61" t="s">
        <v>151</v>
      </c>
      <c r="S21" s="112">
        <v>10</v>
      </c>
      <c r="T21" s="89"/>
      <c r="U21" s="30">
        <f>SUM(W21,Y55:AE55)</f>
        <v>220256</v>
      </c>
      <c r="V21" s="30"/>
      <c r="W21" s="30">
        <f>SUM(Y21:AE21,U55:AA55)</f>
        <v>139817</v>
      </c>
      <c r="X21" s="95"/>
      <c r="Y21" s="30">
        <v>6084</v>
      </c>
      <c r="Z21" s="30"/>
      <c r="AA21" s="30">
        <v>41094</v>
      </c>
      <c r="AB21" s="30"/>
      <c r="AC21" s="30">
        <v>3449</v>
      </c>
      <c r="AE21" s="30">
        <v>10637</v>
      </c>
    </row>
    <row r="22" spans="1:31" ht="21.75" customHeight="1">
      <c r="A22" s="39"/>
      <c r="B22" s="202" t="s">
        <v>125</v>
      </c>
      <c r="C22" s="248"/>
      <c r="D22" s="119" t="s">
        <v>145</v>
      </c>
      <c r="E22" s="36">
        <v>3100</v>
      </c>
      <c r="G22" s="201" t="s">
        <v>151</v>
      </c>
      <c r="H22" s="201"/>
      <c r="I22" s="55"/>
      <c r="J22" s="63"/>
      <c r="K22" s="229" t="s">
        <v>136</v>
      </c>
      <c r="L22" s="230"/>
      <c r="M22" s="104" t="s">
        <v>37</v>
      </c>
      <c r="N22" s="38">
        <v>2800</v>
      </c>
      <c r="O22" s="201" t="s">
        <v>156</v>
      </c>
      <c r="P22" s="201"/>
      <c r="Q22" s="61" t="s">
        <v>151</v>
      </c>
      <c r="S22" s="112">
        <v>11</v>
      </c>
      <c r="T22" s="89"/>
      <c r="U22" s="30">
        <f>SUM(W22,Y56:AE56)</f>
        <v>212349</v>
      </c>
      <c r="V22" s="30"/>
      <c r="W22" s="30">
        <f>SUM(Y22:AE22,U56:AA56)</f>
        <v>134344</v>
      </c>
      <c r="X22" s="95"/>
      <c r="Y22" s="30">
        <v>5962</v>
      </c>
      <c r="Z22" s="30"/>
      <c r="AA22" s="30">
        <v>39067</v>
      </c>
      <c r="AB22" s="30"/>
      <c r="AC22" s="30">
        <v>3309</v>
      </c>
      <c r="AE22" s="30">
        <v>9963</v>
      </c>
    </row>
    <row r="23" spans="1:31" ht="21.75" customHeight="1">
      <c r="A23" s="39"/>
      <c r="B23" s="197" t="s">
        <v>42</v>
      </c>
      <c r="C23" s="248"/>
      <c r="D23" s="119" t="s">
        <v>43</v>
      </c>
      <c r="E23" s="36">
        <v>17200</v>
      </c>
      <c r="G23" s="201" t="s">
        <v>15</v>
      </c>
      <c r="H23" s="201"/>
      <c r="I23" s="55"/>
      <c r="J23" s="63"/>
      <c r="K23" s="249" t="s">
        <v>137</v>
      </c>
      <c r="L23" s="233"/>
      <c r="M23" s="116" t="s">
        <v>187</v>
      </c>
      <c r="N23" s="38">
        <v>5000</v>
      </c>
      <c r="O23" s="268" t="s">
        <v>146</v>
      </c>
      <c r="P23" s="268"/>
      <c r="Q23" s="39"/>
      <c r="S23" s="124"/>
      <c r="T23" s="91"/>
      <c r="U23" s="33"/>
      <c r="V23" s="33"/>
      <c r="W23" s="33"/>
      <c r="X23" s="33"/>
      <c r="Y23" s="33"/>
      <c r="Z23" s="33"/>
      <c r="AA23" s="33"/>
      <c r="AB23" s="33"/>
      <c r="AC23" s="33"/>
      <c r="AE23" s="33"/>
    </row>
    <row r="24" spans="1:31" ht="21.75" customHeight="1">
      <c r="A24" s="39"/>
      <c r="B24" s="197" t="s">
        <v>19</v>
      </c>
      <c r="C24" s="248"/>
      <c r="D24" s="119" t="s">
        <v>145</v>
      </c>
      <c r="E24" s="36">
        <v>12500</v>
      </c>
      <c r="G24" s="201" t="s">
        <v>157</v>
      </c>
      <c r="H24" s="201"/>
      <c r="I24" s="55"/>
      <c r="J24" s="63"/>
      <c r="K24" s="229" t="s">
        <v>138</v>
      </c>
      <c r="L24" s="230"/>
      <c r="M24" s="117"/>
      <c r="N24" s="65">
        <v>20560</v>
      </c>
      <c r="Q24" s="39"/>
      <c r="S24" s="112">
        <v>12</v>
      </c>
      <c r="T24" s="89"/>
      <c r="U24" s="30">
        <f>SUM(W24,Y58:AE58)</f>
        <v>205634</v>
      </c>
      <c r="V24" s="30"/>
      <c r="W24" s="30">
        <f>SUM(Y24:AE24,U58:AA58)</f>
        <v>129626</v>
      </c>
      <c r="X24" s="95"/>
      <c r="Y24" s="30">
        <v>5458</v>
      </c>
      <c r="Z24" s="30"/>
      <c r="AA24" s="30">
        <v>38216</v>
      </c>
      <c r="AB24" s="30"/>
      <c r="AC24" s="30">
        <v>3331</v>
      </c>
      <c r="AE24" s="30">
        <v>9555</v>
      </c>
    </row>
    <row r="25" spans="1:31" ht="21.75" customHeight="1">
      <c r="A25" s="39"/>
      <c r="B25" s="197" t="s">
        <v>20</v>
      </c>
      <c r="C25" s="248"/>
      <c r="D25" s="119" t="s">
        <v>145</v>
      </c>
      <c r="E25" s="36">
        <v>13000</v>
      </c>
      <c r="G25" s="201" t="s">
        <v>151</v>
      </c>
      <c r="H25" s="201"/>
      <c r="I25" s="55"/>
      <c r="J25" s="63"/>
      <c r="L25" s="45"/>
      <c r="M25" s="104"/>
      <c r="N25" s="65"/>
      <c r="P25" s="10"/>
      <c r="Q25" s="1"/>
      <c r="S25" s="62" t="s">
        <v>193</v>
      </c>
      <c r="T25" s="91"/>
      <c r="U25" s="30">
        <f>SUM(W25,Y59:AE59)</f>
        <v>204844</v>
      </c>
      <c r="V25" s="30"/>
      <c r="W25" s="30">
        <f>SUM(Y25:AE25,U59:AA59)</f>
        <v>127750</v>
      </c>
      <c r="X25" s="95"/>
      <c r="Y25" s="30">
        <v>5054</v>
      </c>
      <c r="Z25" s="30"/>
      <c r="AA25" s="30">
        <v>36637</v>
      </c>
      <c r="AB25" s="30"/>
      <c r="AC25" s="30">
        <v>3122</v>
      </c>
      <c r="AE25" s="30">
        <v>9525</v>
      </c>
    </row>
    <row r="26" spans="1:31" ht="21.75" customHeight="1">
      <c r="A26" s="39"/>
      <c r="B26" s="197" t="s">
        <v>54</v>
      </c>
      <c r="C26" s="248"/>
      <c r="D26" s="119" t="s">
        <v>145</v>
      </c>
      <c r="E26" s="36">
        <v>3000</v>
      </c>
      <c r="G26" s="201" t="s">
        <v>151</v>
      </c>
      <c r="H26" s="201"/>
      <c r="I26" s="55"/>
      <c r="J26" s="63"/>
      <c r="K26" s="227" t="s">
        <v>21</v>
      </c>
      <c r="L26" s="228"/>
      <c r="M26" s="104"/>
      <c r="N26" s="148">
        <f>SUM(N27)</f>
        <v>540000</v>
      </c>
      <c r="P26" s="1"/>
      <c r="Q26" s="61"/>
      <c r="S26" s="112">
        <v>2</v>
      </c>
      <c r="T26" s="89"/>
      <c r="U26" s="30">
        <f>SUM(W26,Y60:AE60)</f>
        <v>203020</v>
      </c>
      <c r="V26" s="30"/>
      <c r="W26" s="30">
        <f>SUM(Y26:AE26,U60:AA60)</f>
        <v>127160</v>
      </c>
      <c r="X26" s="95"/>
      <c r="Y26" s="30">
        <v>5072</v>
      </c>
      <c r="Z26" s="30"/>
      <c r="AA26" s="30">
        <v>36833</v>
      </c>
      <c r="AB26" s="30"/>
      <c r="AC26" s="30">
        <v>3303</v>
      </c>
      <c r="AE26" s="30">
        <v>8792</v>
      </c>
    </row>
    <row r="27" spans="1:33" ht="21.75" customHeight="1">
      <c r="A27" s="39"/>
      <c r="B27" s="199" t="s">
        <v>126</v>
      </c>
      <c r="C27" s="199"/>
      <c r="D27" s="121" t="s">
        <v>128</v>
      </c>
      <c r="E27" s="66">
        <v>30000</v>
      </c>
      <c r="G27" s="201" t="s">
        <v>151</v>
      </c>
      <c r="H27" s="201"/>
      <c r="I27" s="55"/>
      <c r="J27" s="55"/>
      <c r="K27" s="232" t="s">
        <v>22</v>
      </c>
      <c r="L27" s="233"/>
      <c r="M27" s="104" t="s">
        <v>56</v>
      </c>
      <c r="N27" s="39">
        <v>540000</v>
      </c>
      <c r="O27" s="201" t="s">
        <v>15</v>
      </c>
      <c r="P27" s="201"/>
      <c r="Q27" s="39"/>
      <c r="S27" s="115">
        <v>3</v>
      </c>
      <c r="T27" s="92"/>
      <c r="U27" s="149">
        <f>SUM(W27,Y61:AE61)</f>
        <v>215573</v>
      </c>
      <c r="V27" s="93"/>
      <c r="W27" s="93">
        <f>SUM(Y27:AE27,U61:AA61)</f>
        <v>136310</v>
      </c>
      <c r="X27" s="95"/>
      <c r="Y27" s="30">
        <v>5455</v>
      </c>
      <c r="Z27" s="93"/>
      <c r="AA27" s="93">
        <v>39658</v>
      </c>
      <c r="AB27" s="93"/>
      <c r="AC27" s="93">
        <v>3581</v>
      </c>
      <c r="AD27" s="67"/>
      <c r="AE27" s="93">
        <v>10546</v>
      </c>
      <c r="AF27" s="39"/>
      <c r="AG27" s="39"/>
    </row>
    <row r="28" spans="1:28" ht="18.75" customHeight="1">
      <c r="A28" s="67"/>
      <c r="B28" s="200" t="s">
        <v>127</v>
      </c>
      <c r="C28" s="200"/>
      <c r="D28" s="122" t="s">
        <v>191</v>
      </c>
      <c r="E28" s="68">
        <v>16200</v>
      </c>
      <c r="F28" s="67"/>
      <c r="G28" s="231" t="s">
        <v>190</v>
      </c>
      <c r="H28" s="231"/>
      <c r="I28" s="67"/>
      <c r="J28" s="67"/>
      <c r="K28" s="69"/>
      <c r="L28" s="67"/>
      <c r="M28" s="118"/>
      <c r="N28" s="67"/>
      <c r="O28" s="67"/>
      <c r="P28" s="67"/>
      <c r="Q28" s="67"/>
      <c r="U28" s="57"/>
      <c r="V28" s="70"/>
      <c r="W28" s="70"/>
      <c r="X28" s="70"/>
      <c r="Y28" s="70"/>
      <c r="Z28" s="39"/>
      <c r="AA28" s="39"/>
      <c r="AB28" s="39"/>
    </row>
    <row r="29" spans="1:12" ht="15" customHeight="1">
      <c r="A29" s="83" t="s">
        <v>166</v>
      </c>
      <c r="B29" s="5"/>
      <c r="C29" s="6"/>
      <c r="D29" s="38"/>
      <c r="E29" s="1"/>
      <c r="F29" s="39"/>
      <c r="G29" s="39"/>
      <c r="H29" s="55"/>
      <c r="K29" s="201"/>
      <c r="L29" s="201"/>
    </row>
    <row r="30" spans="1:7" ht="15" customHeight="1">
      <c r="A30" s="49" t="s">
        <v>141</v>
      </c>
      <c r="B30" s="5"/>
      <c r="C30" s="6"/>
      <c r="D30" s="38"/>
      <c r="E30" s="1"/>
      <c r="F30" s="39"/>
      <c r="G30" s="39"/>
    </row>
    <row r="31" spans="2:7" ht="15" customHeight="1">
      <c r="B31" s="5"/>
      <c r="C31" s="6"/>
      <c r="D31" s="38"/>
      <c r="E31" s="1"/>
      <c r="F31" s="39"/>
      <c r="G31" s="39"/>
    </row>
    <row r="32" spans="2:7" ht="15" customHeight="1">
      <c r="B32" s="5"/>
      <c r="C32" s="6"/>
      <c r="D32" s="38"/>
      <c r="E32" s="1"/>
      <c r="F32" s="39"/>
      <c r="G32" s="39"/>
    </row>
    <row r="33" spans="2:7" ht="15" customHeight="1">
      <c r="B33" s="5"/>
      <c r="C33" s="6"/>
      <c r="D33" s="38"/>
      <c r="E33" s="1"/>
      <c r="F33" s="39"/>
      <c r="G33" s="39"/>
    </row>
    <row r="34" spans="2:7" ht="15" customHeight="1">
      <c r="B34" s="5"/>
      <c r="C34" s="6"/>
      <c r="D34" s="38"/>
      <c r="E34" s="1"/>
      <c r="F34" s="39"/>
      <c r="G34" s="39"/>
    </row>
    <row r="35" spans="2:7" ht="15" customHeight="1">
      <c r="B35" s="5"/>
      <c r="C35" s="6"/>
      <c r="D35" s="38"/>
      <c r="E35" s="1"/>
      <c r="F35" s="39"/>
      <c r="G35" s="39"/>
    </row>
    <row r="36" spans="2:18" ht="15" customHeight="1">
      <c r="B36" s="5"/>
      <c r="C36" s="6"/>
      <c r="D36" s="38"/>
      <c r="E36" s="1"/>
      <c r="F36" s="39"/>
      <c r="G36" s="39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8" customHeight="1">
      <c r="A37" s="166" t="s">
        <v>165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87"/>
    </row>
    <row r="38" spans="2:31" ht="19.5" customHeight="1" thickBo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82" t="s">
        <v>163</v>
      </c>
      <c r="R38" s="71"/>
      <c r="T38" s="51"/>
      <c r="U38" s="51"/>
      <c r="V38" s="51"/>
      <c r="W38" s="51"/>
      <c r="X38" s="51"/>
      <c r="AE38" s="81" t="s">
        <v>163</v>
      </c>
    </row>
    <row r="39" spans="1:31" ht="19.5" customHeight="1">
      <c r="A39" s="234" t="s">
        <v>147</v>
      </c>
      <c r="B39" s="235"/>
      <c r="C39" s="167" t="s">
        <v>202</v>
      </c>
      <c r="D39" s="168"/>
      <c r="E39" s="168"/>
      <c r="F39" s="168"/>
      <c r="G39" s="168"/>
      <c r="H39" s="168"/>
      <c r="I39" s="168"/>
      <c r="J39" s="192"/>
      <c r="K39" s="242" t="s">
        <v>23</v>
      </c>
      <c r="L39" s="225"/>
      <c r="M39" s="225"/>
      <c r="N39" s="225"/>
      <c r="O39" s="225"/>
      <c r="P39" s="225"/>
      <c r="Q39" s="225"/>
      <c r="R39" s="72"/>
      <c r="S39" s="184" t="s">
        <v>158</v>
      </c>
      <c r="T39" s="224" t="s">
        <v>198</v>
      </c>
      <c r="U39" s="225"/>
      <c r="V39" s="225"/>
      <c r="W39" s="225"/>
      <c r="X39" s="225"/>
      <c r="Y39" s="225"/>
      <c r="Z39" s="225"/>
      <c r="AA39" s="226"/>
      <c r="AB39" s="189" t="s">
        <v>171</v>
      </c>
      <c r="AC39" s="192"/>
      <c r="AD39" s="191" t="s">
        <v>12</v>
      </c>
      <c r="AE39" s="168"/>
    </row>
    <row r="40" spans="1:31" ht="19.5" customHeight="1">
      <c r="A40" s="236"/>
      <c r="B40" s="158"/>
      <c r="C40" s="243" t="s">
        <v>24</v>
      </c>
      <c r="D40" s="245" t="s">
        <v>25</v>
      </c>
      <c r="E40" s="246"/>
      <c r="F40" s="246"/>
      <c r="G40" s="246"/>
      <c r="H40" s="246"/>
      <c r="I40" s="238" t="s">
        <v>57</v>
      </c>
      <c r="J40" s="239"/>
      <c r="K40" s="243" t="s">
        <v>24</v>
      </c>
      <c r="L40" s="243" t="s">
        <v>26</v>
      </c>
      <c r="M40" s="259" t="s">
        <v>34</v>
      </c>
      <c r="N40" s="74"/>
      <c r="O40" s="74"/>
      <c r="P40" s="74"/>
      <c r="Q40" s="74"/>
      <c r="R40" s="39"/>
      <c r="S40" s="158"/>
      <c r="T40" s="157" t="s">
        <v>170</v>
      </c>
      <c r="U40" s="158"/>
      <c r="V40" s="161" t="s">
        <v>199</v>
      </c>
      <c r="W40" s="162"/>
      <c r="X40" s="157" t="s">
        <v>200</v>
      </c>
      <c r="Y40" s="158"/>
      <c r="Z40" s="157" t="s">
        <v>201</v>
      </c>
      <c r="AA40" s="158"/>
      <c r="AB40" s="169"/>
      <c r="AC40" s="162"/>
      <c r="AD40" s="169"/>
      <c r="AE40" s="170"/>
    </row>
    <row r="41" spans="1:31" ht="19.5" customHeight="1">
      <c r="A41" s="237"/>
      <c r="B41" s="185"/>
      <c r="C41" s="244"/>
      <c r="D41" s="75" t="s">
        <v>27</v>
      </c>
      <c r="E41" s="75" t="s">
        <v>28</v>
      </c>
      <c r="F41" s="245" t="s">
        <v>29</v>
      </c>
      <c r="G41" s="247"/>
      <c r="H41" s="58" t="s">
        <v>159</v>
      </c>
      <c r="I41" s="240"/>
      <c r="J41" s="241"/>
      <c r="K41" s="244"/>
      <c r="L41" s="244"/>
      <c r="M41" s="190"/>
      <c r="N41" s="76" t="s">
        <v>30</v>
      </c>
      <c r="O41" s="75" t="s">
        <v>31</v>
      </c>
      <c r="P41" s="75" t="s">
        <v>32</v>
      </c>
      <c r="Q41" s="52" t="s">
        <v>33</v>
      </c>
      <c r="R41" s="61"/>
      <c r="S41" s="185"/>
      <c r="T41" s="159"/>
      <c r="U41" s="160"/>
      <c r="V41" s="163"/>
      <c r="W41" s="164"/>
      <c r="X41" s="159"/>
      <c r="Y41" s="160"/>
      <c r="Z41" s="159"/>
      <c r="AA41" s="160"/>
      <c r="AB41" s="163"/>
      <c r="AC41" s="164"/>
      <c r="AD41" s="163"/>
      <c r="AE41" s="183"/>
    </row>
    <row r="42" spans="1:31" ht="21.75" customHeight="1">
      <c r="A42" s="221" t="s">
        <v>180</v>
      </c>
      <c r="B42" s="222"/>
      <c r="C42" s="34">
        <v>7279229</v>
      </c>
      <c r="D42" s="28">
        <f>SUM(E42:H42)</f>
        <v>1902264</v>
      </c>
      <c r="E42" s="27">
        <v>1571084</v>
      </c>
      <c r="F42" s="223">
        <v>520</v>
      </c>
      <c r="G42" s="223"/>
      <c r="H42" s="27">
        <v>330660</v>
      </c>
      <c r="I42" s="260">
        <v>5376996</v>
      </c>
      <c r="J42" s="260"/>
      <c r="K42" s="28">
        <f>SUM(L42:M42)</f>
        <v>6765066</v>
      </c>
      <c r="L42" s="33">
        <v>1927357</v>
      </c>
      <c r="M42" s="27">
        <f>SUM(N42:Q42)</f>
        <v>4837709</v>
      </c>
      <c r="N42" s="30">
        <v>1277073</v>
      </c>
      <c r="O42" s="27">
        <v>1598976</v>
      </c>
      <c r="P42" s="27">
        <v>1699275</v>
      </c>
      <c r="Q42" s="27">
        <v>262385</v>
      </c>
      <c r="R42" s="23"/>
      <c r="S42" s="123" t="s">
        <v>180</v>
      </c>
      <c r="T42" s="96"/>
      <c r="U42" s="97">
        <v>39183</v>
      </c>
      <c r="V42" s="70"/>
      <c r="W42" s="97">
        <v>84478</v>
      </c>
      <c r="X42" s="70"/>
      <c r="Y42" s="97">
        <v>482325</v>
      </c>
      <c r="Z42" s="70"/>
      <c r="AA42" s="97">
        <v>153771</v>
      </c>
      <c r="AB42" s="70"/>
      <c r="AC42" s="97">
        <v>18089</v>
      </c>
      <c r="AD42" s="70"/>
      <c r="AE42" s="97">
        <v>125644</v>
      </c>
    </row>
    <row r="43" spans="1:31" ht="21.75" customHeight="1">
      <c r="A43" s="216">
        <v>5</v>
      </c>
      <c r="B43" s="217"/>
      <c r="C43" s="34">
        <f>SUM(D43,I43)</f>
        <v>7424895</v>
      </c>
      <c r="D43" s="28">
        <f>SUM(E43:H43)</f>
        <v>5790202</v>
      </c>
      <c r="E43" s="28">
        <v>1877251</v>
      </c>
      <c r="F43" s="205">
        <v>521</v>
      </c>
      <c r="G43" s="205"/>
      <c r="H43" s="28">
        <v>3912430</v>
      </c>
      <c r="I43" s="261">
        <v>1634693</v>
      </c>
      <c r="J43" s="261"/>
      <c r="K43" s="28">
        <f>SUM(L43:M43)</f>
        <v>6708982</v>
      </c>
      <c r="L43" s="33">
        <v>1994112</v>
      </c>
      <c r="M43" s="28">
        <f>SUM(N43:Q43)</f>
        <v>4714870</v>
      </c>
      <c r="N43" s="30">
        <v>1319638</v>
      </c>
      <c r="O43" s="28">
        <v>1555120</v>
      </c>
      <c r="P43" s="28">
        <v>1625914</v>
      </c>
      <c r="Q43" s="28">
        <v>214198</v>
      </c>
      <c r="R43" s="23"/>
      <c r="S43" s="110">
        <v>5</v>
      </c>
      <c r="T43" s="98"/>
      <c r="U43" s="28">
        <v>36424</v>
      </c>
      <c r="V43" s="39"/>
      <c r="W43" s="28">
        <v>75809</v>
      </c>
      <c r="X43" s="39"/>
      <c r="Y43" s="28">
        <v>463697</v>
      </c>
      <c r="Z43" s="39"/>
      <c r="AA43" s="28">
        <v>158449</v>
      </c>
      <c r="AB43" s="39"/>
      <c r="AC43" s="28">
        <v>17923</v>
      </c>
      <c r="AD43" s="39"/>
      <c r="AE43" s="28">
        <v>128336</v>
      </c>
    </row>
    <row r="44" spans="1:31" ht="21.75" customHeight="1">
      <c r="A44" s="216">
        <v>6</v>
      </c>
      <c r="B44" s="217"/>
      <c r="C44" s="34">
        <f>SUM(D44,I44)</f>
        <v>8001051</v>
      </c>
      <c r="D44" s="28">
        <f>SUM(E44:H44)</f>
        <v>6355590</v>
      </c>
      <c r="E44" s="28">
        <v>1406773</v>
      </c>
      <c r="F44" s="205">
        <v>1397416</v>
      </c>
      <c r="G44" s="205"/>
      <c r="H44" s="28">
        <v>3551401</v>
      </c>
      <c r="I44" s="261">
        <v>1645461</v>
      </c>
      <c r="J44" s="261"/>
      <c r="K44" s="28">
        <f>SUM(L44:M44)</f>
        <v>7247249</v>
      </c>
      <c r="L44" s="33">
        <v>2145561</v>
      </c>
      <c r="M44" s="28">
        <f>SUM(N44:Q44)</f>
        <v>5101688</v>
      </c>
      <c r="N44" s="30">
        <v>1473038</v>
      </c>
      <c r="O44" s="28">
        <v>1668604</v>
      </c>
      <c r="P44" s="28">
        <v>1734334</v>
      </c>
      <c r="Q44" s="28">
        <v>225712</v>
      </c>
      <c r="R44" s="23"/>
      <c r="S44" s="110">
        <v>6</v>
      </c>
      <c r="T44" s="98"/>
      <c r="U44" s="28">
        <v>39331</v>
      </c>
      <c r="V44" s="39"/>
      <c r="W44" s="28">
        <v>82218</v>
      </c>
      <c r="X44" s="39"/>
      <c r="Y44" s="28">
        <v>515129</v>
      </c>
      <c r="Z44" s="39"/>
      <c r="AA44" s="28">
        <v>170639</v>
      </c>
      <c r="AB44" s="39"/>
      <c r="AC44" s="28">
        <v>18058</v>
      </c>
      <c r="AD44" s="39"/>
      <c r="AE44" s="28">
        <v>138672</v>
      </c>
    </row>
    <row r="45" spans="1:31" ht="21.75" customHeight="1">
      <c r="A45" s="216">
        <v>7</v>
      </c>
      <c r="B45" s="217"/>
      <c r="C45" s="34">
        <f>SUM(D45,I45)</f>
        <v>8236552</v>
      </c>
      <c r="D45" s="28">
        <f>SUM(E45:H45)</f>
        <v>8984680</v>
      </c>
      <c r="E45" s="28">
        <v>1842349</v>
      </c>
      <c r="F45" s="205">
        <v>3388311</v>
      </c>
      <c r="G45" s="205"/>
      <c r="H45" s="28">
        <v>3754020</v>
      </c>
      <c r="I45" s="270">
        <v>-748128</v>
      </c>
      <c r="J45" s="270"/>
      <c r="K45" s="28">
        <f>SUM(L45:M45)</f>
        <v>7410032</v>
      </c>
      <c r="L45" s="33">
        <v>2239124</v>
      </c>
      <c r="M45" s="28">
        <f>SUM(N45:Q45)</f>
        <v>5170908</v>
      </c>
      <c r="N45" s="30">
        <v>1521742</v>
      </c>
      <c r="O45" s="28">
        <v>1713096</v>
      </c>
      <c r="P45" s="28">
        <v>1721596</v>
      </c>
      <c r="Q45" s="28">
        <v>214474</v>
      </c>
      <c r="R45" s="23"/>
      <c r="S45" s="110">
        <v>7</v>
      </c>
      <c r="T45" s="98"/>
      <c r="U45" s="28">
        <v>39734</v>
      </c>
      <c r="V45" s="39"/>
      <c r="W45" s="28">
        <v>81076</v>
      </c>
      <c r="X45" s="39"/>
      <c r="Y45" s="28">
        <v>568045</v>
      </c>
      <c r="Z45" s="39"/>
      <c r="AA45" s="28">
        <v>171979</v>
      </c>
      <c r="AB45" s="39"/>
      <c r="AC45" s="28">
        <v>17272</v>
      </c>
      <c r="AD45" s="39"/>
      <c r="AE45" s="28">
        <v>142639</v>
      </c>
    </row>
    <row r="46" spans="1:31" ht="21.75" customHeight="1">
      <c r="A46" s="218">
        <v>8</v>
      </c>
      <c r="B46" s="219"/>
      <c r="C46" s="105">
        <v>8473953</v>
      </c>
      <c r="D46" s="105">
        <f>SUM(D48:D61)</f>
        <v>9057686</v>
      </c>
      <c r="E46" s="105">
        <f>SUM(E48:E61)</f>
        <v>1825447</v>
      </c>
      <c r="F46" s="220">
        <f>SUM(F48:G61)</f>
        <v>3547630</v>
      </c>
      <c r="G46" s="220"/>
      <c r="H46" s="105">
        <f>SUM(H48:H61)</f>
        <v>3684610</v>
      </c>
      <c r="I46" s="272">
        <f>SUM(I48:J61)</f>
        <v>-583733</v>
      </c>
      <c r="J46" s="272"/>
      <c r="K46" s="105">
        <v>7668794</v>
      </c>
      <c r="L46" s="105">
        <v>2305377</v>
      </c>
      <c r="M46" s="105">
        <v>5363417</v>
      </c>
      <c r="N46" s="105">
        <f>SUM(N48:N61)</f>
        <v>1619774</v>
      </c>
      <c r="O46" s="105">
        <v>1775237</v>
      </c>
      <c r="P46" s="105">
        <v>1753094</v>
      </c>
      <c r="Q46" s="105">
        <v>215312</v>
      </c>
      <c r="R46" s="24"/>
      <c r="S46" s="111">
        <v>8</v>
      </c>
      <c r="T46" s="109"/>
      <c r="U46" s="105">
        <f>SUM(U48:U61)</f>
        <v>41747</v>
      </c>
      <c r="V46" s="151"/>
      <c r="W46" s="105">
        <f>SUM(W48:W61)</f>
        <v>85206</v>
      </c>
      <c r="X46" s="151"/>
      <c r="Y46" s="105">
        <f>SUM(Y48:Y61)</f>
        <v>607226</v>
      </c>
      <c r="Z46" s="151"/>
      <c r="AA46" s="105">
        <v>175589</v>
      </c>
      <c r="AB46" s="151"/>
      <c r="AC46" s="105">
        <f>SUM(AC48:AC61)</f>
        <v>17047</v>
      </c>
      <c r="AD46" s="151"/>
      <c r="AE46" s="105">
        <v>146750</v>
      </c>
    </row>
    <row r="47" spans="1:31" ht="21.75" customHeight="1">
      <c r="A47" s="59"/>
      <c r="B47" s="60"/>
      <c r="C47" s="35"/>
      <c r="D47" s="31"/>
      <c r="E47" s="31"/>
      <c r="F47" s="31"/>
      <c r="G47" s="31"/>
      <c r="H47" s="31"/>
      <c r="I47" s="77"/>
      <c r="J47" s="77"/>
      <c r="K47" s="78"/>
      <c r="L47" s="31"/>
      <c r="M47" s="31"/>
      <c r="N47" s="31"/>
      <c r="O47" s="31"/>
      <c r="P47" s="31"/>
      <c r="Q47" s="31"/>
      <c r="R47" s="31"/>
      <c r="S47" s="59"/>
      <c r="T47" s="98"/>
      <c r="U47" s="31"/>
      <c r="V47" s="39"/>
      <c r="W47" s="31"/>
      <c r="X47" s="39"/>
      <c r="Y47" s="31"/>
      <c r="Z47" s="39"/>
      <c r="AA47" s="79"/>
      <c r="AB47" s="39"/>
      <c r="AC47" s="31"/>
      <c r="AD47" s="39"/>
      <c r="AE47" s="31"/>
    </row>
    <row r="48" spans="1:31" ht="21.75" customHeight="1">
      <c r="A48" s="214" t="s">
        <v>181</v>
      </c>
      <c r="B48" s="215"/>
      <c r="C48" s="34">
        <f>SUM(D48,I48)</f>
        <v>658977</v>
      </c>
      <c r="D48" s="28">
        <f>SUM(E48:H48)</f>
        <v>629672</v>
      </c>
      <c r="E48" s="28">
        <v>184354</v>
      </c>
      <c r="F48" s="205">
        <v>56518</v>
      </c>
      <c r="G48" s="205"/>
      <c r="H48" s="28">
        <v>388800</v>
      </c>
      <c r="I48" s="261">
        <v>29305</v>
      </c>
      <c r="J48" s="261"/>
      <c r="K48" s="28">
        <f>SUM(L48:M48)</f>
        <v>617055</v>
      </c>
      <c r="L48" s="33">
        <v>197241</v>
      </c>
      <c r="M48" s="28">
        <f>SUM(N48:Q48)</f>
        <v>419814</v>
      </c>
      <c r="N48" s="30">
        <v>114874</v>
      </c>
      <c r="O48" s="28">
        <v>143479</v>
      </c>
      <c r="P48" s="28">
        <v>141139</v>
      </c>
      <c r="Q48" s="28">
        <v>20322</v>
      </c>
      <c r="R48" s="23"/>
      <c r="S48" s="62" t="s">
        <v>192</v>
      </c>
      <c r="T48" s="98"/>
      <c r="U48" s="28">
        <v>3612</v>
      </c>
      <c r="V48" s="39"/>
      <c r="W48" s="28">
        <v>6862</v>
      </c>
      <c r="X48" s="39"/>
      <c r="Y48" s="28">
        <v>47306</v>
      </c>
      <c r="Z48" s="39"/>
      <c r="AA48" s="28">
        <v>14201</v>
      </c>
      <c r="AB48" s="39"/>
      <c r="AC48" s="28">
        <v>1354</v>
      </c>
      <c r="AD48" s="39"/>
      <c r="AE48" s="28">
        <v>11166</v>
      </c>
    </row>
    <row r="49" spans="1:31" ht="21.75" customHeight="1">
      <c r="A49" s="203">
        <v>5</v>
      </c>
      <c r="B49" s="204"/>
      <c r="C49" s="34">
        <f aca="true" t="shared" si="0" ref="C49:C61">SUM(D49,I49)</f>
        <v>630923</v>
      </c>
      <c r="D49" s="28">
        <f aca="true" t="shared" si="1" ref="D49:D61">SUM(E49:H49)</f>
        <v>789258</v>
      </c>
      <c r="E49" s="28">
        <v>263877</v>
      </c>
      <c r="F49" s="205">
        <v>279534</v>
      </c>
      <c r="G49" s="205"/>
      <c r="H49" s="28">
        <v>245847</v>
      </c>
      <c r="I49" s="270">
        <v>-158335</v>
      </c>
      <c r="J49" s="270"/>
      <c r="K49" s="28">
        <f aca="true" t="shared" si="2" ref="K49:K61">SUM(L49:M49)</f>
        <v>594421</v>
      </c>
      <c r="L49" s="33">
        <v>182327</v>
      </c>
      <c r="M49" s="28">
        <f aca="true" t="shared" si="3" ref="M49:M61">SUM(N49:Q49)</f>
        <v>412094</v>
      </c>
      <c r="N49" s="30">
        <v>115531</v>
      </c>
      <c r="O49" s="28">
        <v>140544</v>
      </c>
      <c r="P49" s="28">
        <v>133472</v>
      </c>
      <c r="Q49" s="28">
        <v>22547</v>
      </c>
      <c r="R49" s="23"/>
      <c r="S49" s="112">
        <v>5</v>
      </c>
      <c r="T49" s="98"/>
      <c r="U49" s="28">
        <v>3192</v>
      </c>
      <c r="V49" s="39"/>
      <c r="W49" s="28">
        <v>6537</v>
      </c>
      <c r="X49" s="39"/>
      <c r="Y49" s="28">
        <v>46543</v>
      </c>
      <c r="Z49" s="39"/>
      <c r="AA49" s="28">
        <v>14233</v>
      </c>
      <c r="AB49" s="39"/>
      <c r="AC49" s="28">
        <v>1328</v>
      </c>
      <c r="AD49" s="39"/>
      <c r="AE49" s="28">
        <v>11438</v>
      </c>
    </row>
    <row r="50" spans="1:31" ht="21.75" customHeight="1">
      <c r="A50" s="203">
        <v>6</v>
      </c>
      <c r="B50" s="204"/>
      <c r="C50" s="34">
        <f t="shared" si="0"/>
        <v>652332</v>
      </c>
      <c r="D50" s="28">
        <f t="shared" si="1"/>
        <v>900913</v>
      </c>
      <c r="E50" s="28">
        <v>244598</v>
      </c>
      <c r="F50" s="205">
        <v>267515</v>
      </c>
      <c r="G50" s="205"/>
      <c r="H50" s="28">
        <v>388800</v>
      </c>
      <c r="I50" s="270">
        <v>-248581</v>
      </c>
      <c r="J50" s="270"/>
      <c r="K50" s="28">
        <f t="shared" si="2"/>
        <v>582034</v>
      </c>
      <c r="L50" s="33">
        <v>149631</v>
      </c>
      <c r="M50" s="28">
        <f t="shared" si="3"/>
        <v>432403</v>
      </c>
      <c r="N50" s="30">
        <v>132106</v>
      </c>
      <c r="O50" s="28">
        <v>148088</v>
      </c>
      <c r="P50" s="28">
        <v>135162</v>
      </c>
      <c r="Q50" s="28">
        <v>17047</v>
      </c>
      <c r="R50" s="23"/>
      <c r="S50" s="112">
        <v>6</v>
      </c>
      <c r="T50" s="98"/>
      <c r="U50" s="28">
        <v>3329</v>
      </c>
      <c r="V50" s="39"/>
      <c r="W50" s="28">
        <v>6795</v>
      </c>
      <c r="X50" s="39"/>
      <c r="Y50" s="28">
        <v>50723</v>
      </c>
      <c r="Z50" s="39"/>
      <c r="AA50" s="28">
        <v>15055</v>
      </c>
      <c r="AB50" s="39"/>
      <c r="AC50" s="28">
        <v>1305</v>
      </c>
      <c r="AD50" s="39"/>
      <c r="AE50" s="28">
        <v>11808</v>
      </c>
    </row>
    <row r="51" spans="1:31" ht="21.75" customHeight="1">
      <c r="A51" s="203">
        <v>7</v>
      </c>
      <c r="B51" s="204"/>
      <c r="C51" s="34">
        <f t="shared" si="0"/>
        <v>797557</v>
      </c>
      <c r="D51" s="28">
        <f t="shared" si="1"/>
        <v>850954</v>
      </c>
      <c r="E51" s="28">
        <v>149755</v>
      </c>
      <c r="F51" s="205">
        <v>299439</v>
      </c>
      <c r="G51" s="205"/>
      <c r="H51" s="28">
        <v>401760</v>
      </c>
      <c r="I51" s="270">
        <v>-53397</v>
      </c>
      <c r="J51" s="270"/>
      <c r="K51" s="28">
        <f t="shared" si="2"/>
        <v>662591</v>
      </c>
      <c r="L51" s="33">
        <v>160211</v>
      </c>
      <c r="M51" s="28">
        <f t="shared" si="3"/>
        <v>502380</v>
      </c>
      <c r="N51" s="30">
        <v>168634</v>
      </c>
      <c r="O51" s="28">
        <v>162925</v>
      </c>
      <c r="P51" s="28">
        <v>156696</v>
      </c>
      <c r="Q51" s="28">
        <v>14125</v>
      </c>
      <c r="R51" s="23"/>
      <c r="S51" s="112">
        <v>7</v>
      </c>
      <c r="T51" s="98"/>
      <c r="U51" s="28">
        <v>3824</v>
      </c>
      <c r="V51" s="39"/>
      <c r="W51" s="28">
        <v>7193</v>
      </c>
      <c r="X51" s="39"/>
      <c r="Y51" s="28">
        <v>55835</v>
      </c>
      <c r="Z51" s="39"/>
      <c r="AA51" s="28">
        <v>17036</v>
      </c>
      <c r="AB51" s="39"/>
      <c r="AC51" s="28">
        <v>1484</v>
      </c>
      <c r="AD51" s="39"/>
      <c r="AE51" s="28">
        <v>13794</v>
      </c>
    </row>
    <row r="52" spans="1:31" ht="21.75" customHeight="1">
      <c r="A52" s="113"/>
      <c r="B52" s="114"/>
      <c r="C52" s="31"/>
      <c r="D52" s="31"/>
      <c r="E52" s="31"/>
      <c r="F52" s="31"/>
      <c r="G52" s="31"/>
      <c r="H52" s="31"/>
      <c r="I52" s="77"/>
      <c r="J52" s="33"/>
      <c r="K52" s="31"/>
      <c r="L52" s="31"/>
      <c r="M52" s="31"/>
      <c r="N52" s="31"/>
      <c r="O52" s="31"/>
      <c r="P52" s="31"/>
      <c r="Q52" s="31"/>
      <c r="R52" s="31"/>
      <c r="S52" s="124"/>
      <c r="T52" s="98"/>
      <c r="U52" s="31"/>
      <c r="V52" s="39"/>
      <c r="W52" s="31"/>
      <c r="X52" s="39"/>
      <c r="Y52" s="31"/>
      <c r="Z52" s="39"/>
      <c r="AA52" s="31"/>
      <c r="AB52" s="39"/>
      <c r="AC52" s="31"/>
      <c r="AD52" s="39"/>
      <c r="AE52" s="31"/>
    </row>
    <row r="53" spans="1:31" ht="21.75" customHeight="1">
      <c r="A53" s="203">
        <v>8</v>
      </c>
      <c r="B53" s="204"/>
      <c r="C53" s="34">
        <v>804345</v>
      </c>
      <c r="D53" s="28">
        <v>846416</v>
      </c>
      <c r="E53" s="28">
        <v>132909</v>
      </c>
      <c r="F53" s="205">
        <v>311748</v>
      </c>
      <c r="G53" s="206"/>
      <c r="H53" s="28">
        <v>401760</v>
      </c>
      <c r="I53" s="270">
        <v>-42072</v>
      </c>
      <c r="J53" s="270"/>
      <c r="K53" s="28">
        <f t="shared" si="2"/>
        <v>744716</v>
      </c>
      <c r="L53" s="33">
        <v>220521</v>
      </c>
      <c r="M53" s="28">
        <f t="shared" si="3"/>
        <v>524195</v>
      </c>
      <c r="N53" s="30">
        <v>177642</v>
      </c>
      <c r="O53" s="28">
        <v>154119</v>
      </c>
      <c r="P53" s="28">
        <v>175890</v>
      </c>
      <c r="Q53" s="28">
        <v>16544</v>
      </c>
      <c r="R53" s="23"/>
      <c r="S53" s="112">
        <v>8</v>
      </c>
      <c r="T53" s="98"/>
      <c r="U53" s="28">
        <v>3443</v>
      </c>
      <c r="V53" s="39"/>
      <c r="W53" s="28">
        <v>6532</v>
      </c>
      <c r="X53" s="39"/>
      <c r="Y53" s="28">
        <v>52472</v>
      </c>
      <c r="Z53" s="39"/>
      <c r="AA53" s="28">
        <v>15796</v>
      </c>
      <c r="AB53" s="39"/>
      <c r="AC53" s="28">
        <v>1506</v>
      </c>
      <c r="AD53" s="39"/>
      <c r="AE53" s="28">
        <v>13859</v>
      </c>
    </row>
    <row r="54" spans="1:31" ht="21.75" customHeight="1">
      <c r="A54" s="203">
        <v>9</v>
      </c>
      <c r="B54" s="204"/>
      <c r="C54" s="34">
        <f t="shared" si="0"/>
        <v>670060</v>
      </c>
      <c r="D54" s="28">
        <f t="shared" si="1"/>
        <v>813966</v>
      </c>
      <c r="E54" s="28">
        <v>107053</v>
      </c>
      <c r="F54" s="205">
        <v>320095</v>
      </c>
      <c r="G54" s="206"/>
      <c r="H54" s="28">
        <v>386818</v>
      </c>
      <c r="I54" s="270">
        <v>-143906</v>
      </c>
      <c r="J54" s="270"/>
      <c r="K54" s="28">
        <f t="shared" si="2"/>
        <v>632613</v>
      </c>
      <c r="L54" s="33">
        <v>177192</v>
      </c>
      <c r="M54" s="28">
        <f t="shared" si="3"/>
        <v>455421</v>
      </c>
      <c r="N54" s="30">
        <v>136208</v>
      </c>
      <c r="O54" s="28">
        <v>150573</v>
      </c>
      <c r="P54" s="28">
        <v>151914</v>
      </c>
      <c r="Q54" s="28">
        <v>16726</v>
      </c>
      <c r="R54" s="23"/>
      <c r="S54" s="112">
        <v>9</v>
      </c>
      <c r="T54" s="98"/>
      <c r="U54" s="28">
        <v>3527</v>
      </c>
      <c r="V54" s="39"/>
      <c r="W54" s="28">
        <v>6969</v>
      </c>
      <c r="X54" s="39"/>
      <c r="Y54" s="28">
        <v>51943</v>
      </c>
      <c r="Z54" s="39"/>
      <c r="AA54" s="28">
        <v>15504</v>
      </c>
      <c r="AB54" s="39"/>
      <c r="AC54" s="28">
        <v>1499</v>
      </c>
      <c r="AD54" s="39"/>
      <c r="AE54" s="28">
        <v>12758</v>
      </c>
    </row>
    <row r="55" spans="1:31" ht="21.75" customHeight="1">
      <c r="A55" s="203">
        <v>10</v>
      </c>
      <c r="B55" s="204"/>
      <c r="C55" s="34">
        <f t="shared" si="0"/>
        <v>653323</v>
      </c>
      <c r="D55" s="28">
        <f t="shared" si="1"/>
        <v>620704</v>
      </c>
      <c r="E55" s="28">
        <v>48441</v>
      </c>
      <c r="F55" s="205">
        <v>367398</v>
      </c>
      <c r="G55" s="206"/>
      <c r="H55" s="28">
        <v>204865</v>
      </c>
      <c r="I55" s="261">
        <v>32619</v>
      </c>
      <c r="J55" s="261"/>
      <c r="K55" s="28">
        <f t="shared" si="2"/>
        <v>591986</v>
      </c>
      <c r="L55" s="33">
        <v>163681</v>
      </c>
      <c r="M55" s="28">
        <f t="shared" si="3"/>
        <v>428305</v>
      </c>
      <c r="N55" s="30">
        <v>121399</v>
      </c>
      <c r="O55" s="28">
        <v>153010</v>
      </c>
      <c r="P55" s="28">
        <v>139756</v>
      </c>
      <c r="Q55" s="28">
        <v>14140</v>
      </c>
      <c r="R55" s="23"/>
      <c r="S55" s="112">
        <v>10</v>
      </c>
      <c r="T55" s="98"/>
      <c r="U55" s="28">
        <v>3563</v>
      </c>
      <c r="V55" s="39"/>
      <c r="W55" s="28">
        <v>7744</v>
      </c>
      <c r="X55" s="39"/>
      <c r="Y55" s="28">
        <v>51503</v>
      </c>
      <c r="Z55" s="39"/>
      <c r="AA55" s="28">
        <v>15743</v>
      </c>
      <c r="AB55" s="39"/>
      <c r="AC55" s="28">
        <v>1157</v>
      </c>
      <c r="AD55" s="39"/>
      <c r="AE55" s="28">
        <v>12036</v>
      </c>
    </row>
    <row r="56" spans="1:31" ht="21.75" customHeight="1">
      <c r="A56" s="203">
        <v>11</v>
      </c>
      <c r="B56" s="204"/>
      <c r="C56" s="34">
        <f t="shared" si="0"/>
        <v>669383</v>
      </c>
      <c r="D56" s="28">
        <f t="shared" si="1"/>
        <v>450067</v>
      </c>
      <c r="E56" s="28">
        <v>102766</v>
      </c>
      <c r="F56" s="205">
        <v>347301</v>
      </c>
      <c r="G56" s="206"/>
      <c r="H56" s="30" t="s">
        <v>144</v>
      </c>
      <c r="I56" s="261">
        <v>219316</v>
      </c>
      <c r="J56" s="261"/>
      <c r="K56" s="28">
        <f t="shared" si="2"/>
        <v>603890</v>
      </c>
      <c r="L56" s="33">
        <v>181104</v>
      </c>
      <c r="M56" s="28">
        <f t="shared" si="3"/>
        <v>422786</v>
      </c>
      <c r="N56" s="30">
        <v>123780</v>
      </c>
      <c r="O56" s="28">
        <v>147280</v>
      </c>
      <c r="P56" s="28">
        <v>136816</v>
      </c>
      <c r="Q56" s="28">
        <v>14910</v>
      </c>
      <c r="R56" s="23"/>
      <c r="S56" s="112">
        <v>11</v>
      </c>
      <c r="T56" s="98"/>
      <c r="U56" s="28">
        <v>3566</v>
      </c>
      <c r="V56" s="39"/>
      <c r="W56" s="28">
        <v>7408</v>
      </c>
      <c r="X56" s="39"/>
      <c r="Y56" s="28">
        <v>49816</v>
      </c>
      <c r="Z56" s="39"/>
      <c r="AA56" s="28">
        <v>15253</v>
      </c>
      <c r="AB56" s="39"/>
      <c r="AC56" s="28">
        <v>1401</v>
      </c>
      <c r="AD56" s="39"/>
      <c r="AE56" s="28">
        <v>11535</v>
      </c>
    </row>
    <row r="57" spans="1:31" ht="21.75" customHeight="1">
      <c r="A57" s="113"/>
      <c r="B57" s="114"/>
      <c r="C57" s="31"/>
      <c r="D57" s="31"/>
      <c r="E57" s="31"/>
      <c r="F57" s="31"/>
      <c r="G57" s="31"/>
      <c r="H57" s="31"/>
      <c r="I57" s="77"/>
      <c r="J57" s="33"/>
      <c r="K57" s="33"/>
      <c r="L57" s="33"/>
      <c r="M57" s="33"/>
      <c r="N57" s="33"/>
      <c r="O57" s="31"/>
      <c r="P57" s="31"/>
      <c r="Q57" s="31"/>
      <c r="R57" s="31"/>
      <c r="S57" s="124"/>
      <c r="T57" s="98"/>
      <c r="U57" s="31"/>
      <c r="V57" s="39"/>
      <c r="W57" s="31"/>
      <c r="X57" s="39"/>
      <c r="Y57" s="31"/>
      <c r="Z57" s="39"/>
      <c r="AA57" s="31"/>
      <c r="AB57" s="39"/>
      <c r="AC57" s="31"/>
      <c r="AD57" s="39"/>
      <c r="AE57" s="31"/>
    </row>
    <row r="58" spans="1:31" ht="21.75" customHeight="1">
      <c r="A58" s="203">
        <v>12</v>
      </c>
      <c r="B58" s="204"/>
      <c r="C58" s="34">
        <f t="shared" si="0"/>
        <v>740776</v>
      </c>
      <c r="D58" s="28">
        <f t="shared" si="1"/>
        <v>618062</v>
      </c>
      <c r="E58" s="28">
        <v>182586</v>
      </c>
      <c r="F58" s="205">
        <v>335916</v>
      </c>
      <c r="G58" s="206"/>
      <c r="H58" s="28">
        <v>99560</v>
      </c>
      <c r="I58" s="261">
        <v>122714</v>
      </c>
      <c r="J58" s="261"/>
      <c r="K58" s="28">
        <f t="shared" si="2"/>
        <v>636237</v>
      </c>
      <c r="L58" s="33">
        <v>198816</v>
      </c>
      <c r="M58" s="28">
        <f t="shared" si="3"/>
        <v>437421</v>
      </c>
      <c r="N58" s="30">
        <v>134823</v>
      </c>
      <c r="O58" s="28">
        <v>143321</v>
      </c>
      <c r="P58" s="28">
        <v>142494</v>
      </c>
      <c r="Q58" s="28">
        <v>16783</v>
      </c>
      <c r="R58" s="23"/>
      <c r="S58" s="112">
        <v>12</v>
      </c>
      <c r="T58" s="98"/>
      <c r="U58" s="28">
        <v>3383</v>
      </c>
      <c r="V58" s="39"/>
      <c r="W58" s="28">
        <v>7370</v>
      </c>
      <c r="X58" s="39"/>
      <c r="Y58" s="28">
        <v>49333</v>
      </c>
      <c r="Z58" s="39"/>
      <c r="AA58" s="28">
        <v>12980</v>
      </c>
      <c r="AB58" s="39"/>
      <c r="AC58" s="28">
        <v>1529</v>
      </c>
      <c r="AD58" s="39"/>
      <c r="AE58" s="28">
        <v>12166</v>
      </c>
    </row>
    <row r="59" spans="1:31" ht="21.75" customHeight="1">
      <c r="A59" s="214" t="s">
        <v>182</v>
      </c>
      <c r="B59" s="215"/>
      <c r="C59" s="34">
        <f t="shared" si="0"/>
        <v>756302</v>
      </c>
      <c r="D59" s="28">
        <f t="shared" si="1"/>
        <v>872413</v>
      </c>
      <c r="E59" s="28">
        <v>122881</v>
      </c>
      <c r="F59" s="205">
        <v>347772</v>
      </c>
      <c r="G59" s="206"/>
      <c r="H59" s="28">
        <v>401760</v>
      </c>
      <c r="I59" s="270">
        <v>-116111</v>
      </c>
      <c r="J59" s="270"/>
      <c r="K59" s="28">
        <f t="shared" si="2"/>
        <v>703282</v>
      </c>
      <c r="L59" s="33">
        <v>253079</v>
      </c>
      <c r="M59" s="28">
        <f t="shared" si="3"/>
        <v>450203</v>
      </c>
      <c r="N59" s="30">
        <v>138146</v>
      </c>
      <c r="O59" s="28">
        <v>141940</v>
      </c>
      <c r="P59" s="28">
        <v>148150</v>
      </c>
      <c r="Q59" s="28">
        <v>21967</v>
      </c>
      <c r="R59" s="23"/>
      <c r="S59" s="62" t="s">
        <v>193</v>
      </c>
      <c r="T59" s="98"/>
      <c r="U59" s="28">
        <v>3221</v>
      </c>
      <c r="V59" s="39"/>
      <c r="W59" s="28">
        <v>7287</v>
      </c>
      <c r="X59" s="39"/>
      <c r="Y59" s="28">
        <v>49864</v>
      </c>
      <c r="Z59" s="39"/>
      <c r="AA59" s="28">
        <v>13040</v>
      </c>
      <c r="AB59" s="39"/>
      <c r="AC59" s="28">
        <v>1573</v>
      </c>
      <c r="AD59" s="39"/>
      <c r="AE59" s="28">
        <v>12617</v>
      </c>
    </row>
    <row r="60" spans="1:31" ht="21.75" customHeight="1">
      <c r="A60" s="203">
        <v>2</v>
      </c>
      <c r="B60" s="204"/>
      <c r="C60" s="34">
        <f t="shared" si="0"/>
        <v>716305</v>
      </c>
      <c r="D60" s="28">
        <f t="shared" si="1"/>
        <v>767611</v>
      </c>
      <c r="E60" s="28">
        <v>81946</v>
      </c>
      <c r="F60" s="205">
        <v>322785</v>
      </c>
      <c r="G60" s="206"/>
      <c r="H60" s="28">
        <v>362880</v>
      </c>
      <c r="I60" s="270">
        <v>-51306</v>
      </c>
      <c r="J60" s="270"/>
      <c r="K60" s="28">
        <f t="shared" si="2"/>
        <v>662681</v>
      </c>
      <c r="L60" s="33">
        <v>225798</v>
      </c>
      <c r="M60" s="28">
        <f t="shared" si="3"/>
        <v>436883</v>
      </c>
      <c r="N60" s="30">
        <v>128236</v>
      </c>
      <c r="O60" s="28">
        <v>140278</v>
      </c>
      <c r="P60" s="28">
        <v>146944</v>
      </c>
      <c r="Q60" s="28">
        <v>21425</v>
      </c>
      <c r="R60" s="23"/>
      <c r="S60" s="112">
        <v>2</v>
      </c>
      <c r="T60" s="98"/>
      <c r="U60" s="28">
        <v>3356</v>
      </c>
      <c r="V60" s="39"/>
      <c r="W60" s="28">
        <v>7062</v>
      </c>
      <c r="X60" s="39"/>
      <c r="Y60" s="28">
        <v>49753</v>
      </c>
      <c r="Z60" s="39"/>
      <c r="AA60" s="28">
        <v>12989</v>
      </c>
      <c r="AB60" s="39"/>
      <c r="AC60" s="28">
        <v>1450</v>
      </c>
      <c r="AD60" s="39"/>
      <c r="AE60" s="28">
        <v>11668</v>
      </c>
    </row>
    <row r="61" spans="1:31" ht="21.75" customHeight="1">
      <c r="A61" s="207">
        <v>3</v>
      </c>
      <c r="B61" s="208"/>
      <c r="C61" s="34">
        <f t="shared" si="0"/>
        <v>723671</v>
      </c>
      <c r="D61" s="28">
        <f t="shared" si="1"/>
        <v>897650</v>
      </c>
      <c r="E61" s="32">
        <v>204281</v>
      </c>
      <c r="F61" s="209">
        <v>291609</v>
      </c>
      <c r="G61" s="210"/>
      <c r="H61" s="32">
        <v>401760</v>
      </c>
      <c r="I61" s="269">
        <v>-173979</v>
      </c>
      <c r="J61" s="269"/>
      <c r="K61" s="28">
        <f t="shared" si="2"/>
        <v>637287</v>
      </c>
      <c r="L61" s="33">
        <v>195777</v>
      </c>
      <c r="M61" s="28">
        <f t="shared" si="3"/>
        <v>441510</v>
      </c>
      <c r="N61" s="30">
        <v>128395</v>
      </c>
      <c r="O61" s="32">
        <v>149681</v>
      </c>
      <c r="P61" s="32">
        <v>144660</v>
      </c>
      <c r="Q61" s="32">
        <v>18774</v>
      </c>
      <c r="R61" s="23"/>
      <c r="S61" s="115">
        <v>3</v>
      </c>
      <c r="T61" s="69"/>
      <c r="U61" s="99">
        <v>3731</v>
      </c>
      <c r="V61" s="67"/>
      <c r="W61" s="99">
        <v>7447</v>
      </c>
      <c r="X61" s="67"/>
      <c r="Y61" s="99">
        <v>52135</v>
      </c>
      <c r="Z61" s="67"/>
      <c r="AA61" s="99">
        <v>13757</v>
      </c>
      <c r="AB61" s="67"/>
      <c r="AC61" s="99">
        <v>1461</v>
      </c>
      <c r="AD61" s="67"/>
      <c r="AE61" s="99">
        <v>11910</v>
      </c>
    </row>
    <row r="62" spans="1:19" ht="21.75" customHeight="1">
      <c r="A62" s="211" t="s">
        <v>160</v>
      </c>
      <c r="B62" s="212"/>
      <c r="C62" s="150">
        <f>100*C46/C45</f>
        <v>102.8822861799452</v>
      </c>
      <c r="D62" s="150">
        <f>100*D46/D45</f>
        <v>100.81256093706176</v>
      </c>
      <c r="E62" s="150">
        <f>100*E46/E45</f>
        <v>99.08258424435327</v>
      </c>
      <c r="F62" s="213">
        <f>100*F46/F45</f>
        <v>104.70201820316966</v>
      </c>
      <c r="G62" s="213"/>
      <c r="H62" s="150">
        <f>100*H46/H45</f>
        <v>98.1510487424148</v>
      </c>
      <c r="I62" s="196">
        <f>100*I46/I45</f>
        <v>78.02581911116815</v>
      </c>
      <c r="J62" s="196"/>
      <c r="K62" s="150">
        <f>100*K46/K45</f>
        <v>103.49204969695137</v>
      </c>
      <c r="L62" s="150">
        <f aca="true" t="shared" si="4" ref="L62:Q62">100*L46/L45</f>
        <v>102.95888034785033</v>
      </c>
      <c r="M62" s="150">
        <f t="shared" si="4"/>
        <v>103.72292448444257</v>
      </c>
      <c r="N62" s="150">
        <f t="shared" si="4"/>
        <v>106.44209070920037</v>
      </c>
      <c r="O62" s="150">
        <f t="shared" si="4"/>
        <v>103.62740908857414</v>
      </c>
      <c r="P62" s="150">
        <f t="shared" si="4"/>
        <v>101.8295813884326</v>
      </c>
      <c r="Q62" s="150">
        <f t="shared" si="4"/>
        <v>100.39072335108219</v>
      </c>
      <c r="R62" s="25"/>
      <c r="S62" s="100" t="s">
        <v>172</v>
      </c>
    </row>
    <row r="63" spans="1:19" ht="15" customHeight="1">
      <c r="A63" s="84" t="s">
        <v>168</v>
      </c>
      <c r="B63" s="50"/>
      <c r="S63" s="84" t="s">
        <v>173</v>
      </c>
    </row>
    <row r="64" spans="1:19" ht="15" customHeight="1">
      <c r="A64" s="84" t="s">
        <v>169</v>
      </c>
      <c r="B64" s="50"/>
      <c r="S64" s="49" t="s">
        <v>143</v>
      </c>
    </row>
    <row r="65" ht="15" customHeight="1">
      <c r="A65" s="84" t="s">
        <v>167</v>
      </c>
    </row>
    <row r="66" ht="15" customHeight="1">
      <c r="A66" s="49" t="s">
        <v>142</v>
      </c>
    </row>
    <row r="68" spans="2:3" ht="14.25">
      <c r="B68" s="197"/>
      <c r="C68" s="198"/>
    </row>
    <row r="69" spans="2:3" ht="14.25">
      <c r="B69" s="197"/>
      <c r="C69" s="198"/>
    </row>
    <row r="70" spans="2:3" ht="14.25">
      <c r="B70" s="197"/>
      <c r="C70" s="198"/>
    </row>
    <row r="71" spans="2:3" ht="14.25">
      <c r="B71" s="197"/>
      <c r="C71" s="198"/>
    </row>
    <row r="72" spans="2:3" ht="14.25">
      <c r="B72" s="197"/>
      <c r="C72" s="198"/>
    </row>
    <row r="73" spans="2:3" ht="14.25">
      <c r="B73" s="197"/>
      <c r="C73" s="198"/>
    </row>
    <row r="74" spans="2:3" ht="14.25">
      <c r="B74" s="197"/>
      <c r="C74" s="198"/>
    </row>
    <row r="75" spans="2:3" ht="14.25">
      <c r="B75" s="197"/>
      <c r="C75" s="198"/>
    </row>
    <row r="76" spans="2:3" ht="14.25">
      <c r="B76" s="197"/>
      <c r="C76" s="198"/>
    </row>
    <row r="77" spans="2:3" ht="14.25">
      <c r="B77" s="197"/>
      <c r="C77" s="198"/>
    </row>
    <row r="78" spans="2:3" ht="14.25">
      <c r="B78" s="197"/>
      <c r="C78" s="198"/>
    </row>
    <row r="79" spans="2:3" ht="14.25">
      <c r="B79" s="197"/>
      <c r="C79" s="198"/>
    </row>
    <row r="80" spans="2:3" ht="14.25">
      <c r="B80" s="202"/>
      <c r="C80" s="198"/>
    </row>
    <row r="81" spans="2:3" ht="14.25">
      <c r="B81" s="202"/>
      <c r="C81" s="198"/>
    </row>
    <row r="82" spans="2:3" ht="14.25">
      <c r="B82" s="202"/>
      <c r="C82" s="198"/>
    </row>
    <row r="83" spans="2:3" ht="14.25">
      <c r="B83" s="197"/>
      <c r="C83" s="198"/>
    </row>
    <row r="84" spans="2:3" ht="14.25">
      <c r="B84" s="197"/>
      <c r="C84" s="198"/>
    </row>
  </sheetData>
  <sheetProtection/>
  <mergeCells count="185">
    <mergeCell ref="A2:AE2"/>
    <mergeCell ref="O14:P14"/>
    <mergeCell ref="O13:P13"/>
    <mergeCell ref="O9:P9"/>
    <mergeCell ref="O8:P8"/>
    <mergeCell ref="O7:P7"/>
    <mergeCell ref="I60:J60"/>
    <mergeCell ref="I45:J45"/>
    <mergeCell ref="I46:J46"/>
    <mergeCell ref="I48:J48"/>
    <mergeCell ref="I49:J49"/>
    <mergeCell ref="I61:J61"/>
    <mergeCell ref="I55:J55"/>
    <mergeCell ref="I56:J56"/>
    <mergeCell ref="I58:J58"/>
    <mergeCell ref="I59:J59"/>
    <mergeCell ref="I50:J50"/>
    <mergeCell ref="I51:J51"/>
    <mergeCell ref="I53:J53"/>
    <mergeCell ref="I54:J54"/>
    <mergeCell ref="I42:J42"/>
    <mergeCell ref="I43:J43"/>
    <mergeCell ref="I44:J44"/>
    <mergeCell ref="A5:C6"/>
    <mergeCell ref="D5:D6"/>
    <mergeCell ref="O27:P27"/>
    <mergeCell ref="O23:P23"/>
    <mergeCell ref="O22:P22"/>
    <mergeCell ref="O21:P21"/>
    <mergeCell ref="A7:C7"/>
    <mergeCell ref="A9:C9"/>
    <mergeCell ref="B10:C10"/>
    <mergeCell ref="V5:AE5"/>
    <mergeCell ref="Q5:Q6"/>
    <mergeCell ref="M40:M41"/>
    <mergeCell ref="O19:P19"/>
    <mergeCell ref="O17:P17"/>
    <mergeCell ref="O16:P16"/>
    <mergeCell ref="O15:P15"/>
    <mergeCell ref="K13:L13"/>
    <mergeCell ref="K12:L12"/>
    <mergeCell ref="B11:C11"/>
    <mergeCell ref="K10:L10"/>
    <mergeCell ref="K9:L9"/>
    <mergeCell ref="K8:L8"/>
    <mergeCell ref="B12:C12"/>
    <mergeCell ref="B13:C13"/>
    <mergeCell ref="G13:H13"/>
    <mergeCell ref="G12:H12"/>
    <mergeCell ref="K20:L20"/>
    <mergeCell ref="K19:L19"/>
    <mergeCell ref="K18:L18"/>
    <mergeCell ref="K17:L17"/>
    <mergeCell ref="K16:L16"/>
    <mergeCell ref="B14:C14"/>
    <mergeCell ref="B15:C15"/>
    <mergeCell ref="K15:L15"/>
    <mergeCell ref="K14:L14"/>
    <mergeCell ref="B18:C18"/>
    <mergeCell ref="G11:H11"/>
    <mergeCell ref="G10:H10"/>
    <mergeCell ref="B16:C16"/>
    <mergeCell ref="B17:C17"/>
    <mergeCell ref="G17:H17"/>
    <mergeCell ref="G16:H16"/>
    <mergeCell ref="G15:H15"/>
    <mergeCell ref="G14:H14"/>
    <mergeCell ref="B19:C19"/>
    <mergeCell ref="B23:C23"/>
    <mergeCell ref="B24:C24"/>
    <mergeCell ref="G20:H20"/>
    <mergeCell ref="G19:H19"/>
    <mergeCell ref="G18:H18"/>
    <mergeCell ref="B20:C20"/>
    <mergeCell ref="B21:C21"/>
    <mergeCell ref="B25:C25"/>
    <mergeCell ref="B26:C26"/>
    <mergeCell ref="A37:Q37"/>
    <mergeCell ref="G23:H23"/>
    <mergeCell ref="G22:H22"/>
    <mergeCell ref="G21:H21"/>
    <mergeCell ref="K23:L23"/>
    <mergeCell ref="K22:L22"/>
    <mergeCell ref="K21:L21"/>
    <mergeCell ref="B22:C22"/>
    <mergeCell ref="A39:B41"/>
    <mergeCell ref="S39:S41"/>
    <mergeCell ref="I40:J41"/>
    <mergeCell ref="K39:Q39"/>
    <mergeCell ref="C39:J39"/>
    <mergeCell ref="C40:C41"/>
    <mergeCell ref="D40:H40"/>
    <mergeCell ref="F41:G41"/>
    <mergeCell ref="K40:K41"/>
    <mergeCell ref="L40:L41"/>
    <mergeCell ref="T39:AA39"/>
    <mergeCell ref="AD39:AE41"/>
    <mergeCell ref="AB39:AC41"/>
    <mergeCell ref="G26:H26"/>
    <mergeCell ref="G25:H25"/>
    <mergeCell ref="G24:H24"/>
    <mergeCell ref="K26:L26"/>
    <mergeCell ref="K24:L24"/>
    <mergeCell ref="G28:H28"/>
    <mergeCell ref="K27:L27"/>
    <mergeCell ref="A42:B42"/>
    <mergeCell ref="F42:G42"/>
    <mergeCell ref="A43:B43"/>
    <mergeCell ref="F43:G43"/>
    <mergeCell ref="A44:B44"/>
    <mergeCell ref="F44:G44"/>
    <mergeCell ref="A45:B45"/>
    <mergeCell ref="F45:G45"/>
    <mergeCell ref="A46:B46"/>
    <mergeCell ref="F46:G46"/>
    <mergeCell ref="A48:B48"/>
    <mergeCell ref="F48:G48"/>
    <mergeCell ref="A49:B49"/>
    <mergeCell ref="F49:G49"/>
    <mergeCell ref="A50:B50"/>
    <mergeCell ref="F50:G50"/>
    <mergeCell ref="A51:B51"/>
    <mergeCell ref="F51:G51"/>
    <mergeCell ref="A53:B53"/>
    <mergeCell ref="F53:G53"/>
    <mergeCell ref="A54:B54"/>
    <mergeCell ref="F54:G54"/>
    <mergeCell ref="A55:B55"/>
    <mergeCell ref="F55:G55"/>
    <mergeCell ref="A56:B56"/>
    <mergeCell ref="F56:G56"/>
    <mergeCell ref="A58:B58"/>
    <mergeCell ref="F58:G58"/>
    <mergeCell ref="A59:B59"/>
    <mergeCell ref="F59:G59"/>
    <mergeCell ref="A60:B60"/>
    <mergeCell ref="F60:G60"/>
    <mergeCell ref="A61:B61"/>
    <mergeCell ref="F61:G61"/>
    <mergeCell ref="A62:B62"/>
    <mergeCell ref="F62:G62"/>
    <mergeCell ref="B68:C68"/>
    <mergeCell ref="B69:C69"/>
    <mergeCell ref="B70:C70"/>
    <mergeCell ref="B71:C71"/>
    <mergeCell ref="B72:C72"/>
    <mergeCell ref="B73:C73"/>
    <mergeCell ref="B82:C82"/>
    <mergeCell ref="B74:C74"/>
    <mergeCell ref="B75:C75"/>
    <mergeCell ref="B83:C83"/>
    <mergeCell ref="B76:C76"/>
    <mergeCell ref="B77:C77"/>
    <mergeCell ref="B78:C78"/>
    <mergeCell ref="B79:C79"/>
    <mergeCell ref="O5:P6"/>
    <mergeCell ref="K7:L7"/>
    <mergeCell ref="I62:J62"/>
    <mergeCell ref="B84:C84"/>
    <mergeCell ref="B27:C27"/>
    <mergeCell ref="B28:C28"/>
    <mergeCell ref="K29:L29"/>
    <mergeCell ref="B80:C80"/>
    <mergeCell ref="B81:C81"/>
    <mergeCell ref="G27:H27"/>
    <mergeCell ref="AB6:AC7"/>
    <mergeCell ref="AD6:AE7"/>
    <mergeCell ref="S5:S7"/>
    <mergeCell ref="M5:M6"/>
    <mergeCell ref="N5:N6"/>
    <mergeCell ref="A3:Q3"/>
    <mergeCell ref="E5:F6"/>
    <mergeCell ref="G5:H6"/>
    <mergeCell ref="I5:J6"/>
    <mergeCell ref="K5:L6"/>
    <mergeCell ref="Z40:AA41"/>
    <mergeCell ref="X40:Y41"/>
    <mergeCell ref="T40:U41"/>
    <mergeCell ref="V40:W41"/>
    <mergeCell ref="AD4:AE4"/>
    <mergeCell ref="S3:AE3"/>
    <mergeCell ref="T5:U7"/>
    <mergeCell ref="V6:W7"/>
    <mergeCell ref="X6:Y7"/>
    <mergeCell ref="Z6:A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zoomScale="70" zoomScaleNormal="70" zoomScalePageLayoutView="0" workbookViewId="0" topLeftCell="A1">
      <selection activeCell="A2" sqref="A2:I2"/>
    </sheetView>
  </sheetViews>
  <sheetFormatPr defaultColWidth="10.59765625" defaultRowHeight="15"/>
  <cols>
    <col min="1" max="1" width="14.09765625" style="2" customWidth="1"/>
    <col min="2" max="2" width="13.69921875" style="2" customWidth="1"/>
    <col min="3" max="3" width="13.5" style="2" customWidth="1"/>
    <col min="4" max="4" width="13.59765625" style="2" customWidth="1"/>
    <col min="5" max="5" width="12.59765625" style="2" customWidth="1"/>
    <col min="6" max="6" width="13.3984375" style="2" customWidth="1"/>
    <col min="7" max="9" width="12.59765625" style="2" customWidth="1"/>
    <col min="10" max="10" width="7.19921875" style="2" customWidth="1"/>
    <col min="11" max="11" width="2.59765625" style="2" customWidth="1"/>
    <col min="12" max="12" width="11.09765625" style="2" customWidth="1"/>
    <col min="13" max="19" width="14.09765625" style="2" customWidth="1"/>
    <col min="20" max="16384" width="10.59765625" style="2" customWidth="1"/>
  </cols>
  <sheetData>
    <row r="1" spans="1:19" s="12" customFormat="1" ht="19.5" customHeight="1">
      <c r="A1" s="3" t="s">
        <v>59</v>
      </c>
      <c r="S1" s="4" t="s">
        <v>60</v>
      </c>
    </row>
    <row r="2" spans="1:31" s="125" customFormat="1" ht="19.5" customHeight="1">
      <c r="A2" s="285" t="s">
        <v>203</v>
      </c>
      <c r="B2" s="285"/>
      <c r="C2" s="285"/>
      <c r="D2" s="285"/>
      <c r="E2" s="285"/>
      <c r="F2" s="285"/>
      <c r="G2" s="285"/>
      <c r="H2" s="285"/>
      <c r="I2" s="285"/>
      <c r="J2" s="294"/>
      <c r="K2" s="285" t="s">
        <v>218</v>
      </c>
      <c r="L2" s="285"/>
      <c r="M2" s="285"/>
      <c r="N2" s="285"/>
      <c r="O2" s="285"/>
      <c r="P2" s="285"/>
      <c r="Q2" s="285"/>
      <c r="R2" s="285"/>
      <c r="S2" s="285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</row>
    <row r="3" spans="2:19" s="49" customFormat="1" ht="18" customHeight="1" thickBot="1">
      <c r="B3" s="127"/>
      <c r="C3" s="127"/>
      <c r="D3" s="127"/>
      <c r="E3" s="127"/>
      <c r="F3" s="127"/>
      <c r="G3" s="127"/>
      <c r="H3" s="127"/>
      <c r="I3" s="128" t="s">
        <v>209</v>
      </c>
      <c r="J3" s="129"/>
      <c r="L3" s="127"/>
      <c r="M3" s="127"/>
      <c r="N3" s="127"/>
      <c r="O3" s="127"/>
      <c r="P3" s="127"/>
      <c r="Q3" s="127"/>
      <c r="R3" s="127"/>
      <c r="S3" s="128" t="s">
        <v>204</v>
      </c>
    </row>
    <row r="4" spans="1:19" s="49" customFormat="1" ht="15" customHeight="1">
      <c r="A4" s="286" t="s">
        <v>61</v>
      </c>
      <c r="B4" s="287" t="s">
        <v>205</v>
      </c>
      <c r="C4" s="288" t="s">
        <v>206</v>
      </c>
      <c r="D4" s="289"/>
      <c r="E4" s="289"/>
      <c r="F4" s="289"/>
      <c r="G4" s="289"/>
      <c r="H4" s="290"/>
      <c r="I4" s="291" t="s">
        <v>62</v>
      </c>
      <c r="J4" s="129"/>
      <c r="K4" s="292" t="s">
        <v>207</v>
      </c>
      <c r="L4" s="184"/>
      <c r="M4" s="293" t="s">
        <v>214</v>
      </c>
      <c r="N4" s="289"/>
      <c r="O4" s="289"/>
      <c r="P4" s="289"/>
      <c r="Q4" s="290"/>
      <c r="R4" s="288" t="s">
        <v>63</v>
      </c>
      <c r="S4" s="289"/>
    </row>
    <row r="5" spans="1:19" s="49" customFormat="1" ht="15" customHeight="1">
      <c r="A5" s="193"/>
      <c r="B5" s="282"/>
      <c r="C5" s="130" t="s">
        <v>64</v>
      </c>
      <c r="D5" s="130" t="s">
        <v>65</v>
      </c>
      <c r="E5" s="130" t="s">
        <v>66</v>
      </c>
      <c r="F5" s="130" t="s">
        <v>67</v>
      </c>
      <c r="G5" s="130" t="s">
        <v>68</v>
      </c>
      <c r="H5" s="130" t="s">
        <v>69</v>
      </c>
      <c r="I5" s="190"/>
      <c r="J5" s="129"/>
      <c r="K5" s="236"/>
      <c r="L5" s="158"/>
      <c r="M5" s="281" t="s">
        <v>70</v>
      </c>
      <c r="N5" s="281" t="s">
        <v>210</v>
      </c>
      <c r="O5" s="281" t="s">
        <v>71</v>
      </c>
      <c r="P5" s="281" t="s">
        <v>72</v>
      </c>
      <c r="Q5" s="281" t="s">
        <v>73</v>
      </c>
      <c r="R5" s="281" t="s">
        <v>70</v>
      </c>
      <c r="S5" s="283" t="s">
        <v>211</v>
      </c>
    </row>
    <row r="6" spans="1:19" s="49" customFormat="1" ht="15" customHeight="1">
      <c r="A6" s="131"/>
      <c r="B6" s="73"/>
      <c r="C6" s="132"/>
      <c r="D6" s="132"/>
      <c r="E6" s="132"/>
      <c r="F6" s="132"/>
      <c r="G6" s="132"/>
      <c r="H6" s="132"/>
      <c r="I6" s="133"/>
      <c r="J6" s="129"/>
      <c r="K6" s="237"/>
      <c r="L6" s="185"/>
      <c r="M6" s="282"/>
      <c r="N6" s="282"/>
      <c r="O6" s="282"/>
      <c r="P6" s="282"/>
      <c r="Q6" s="282"/>
      <c r="R6" s="282"/>
      <c r="S6" s="190"/>
    </row>
    <row r="7" spans="1:19" s="49" customFormat="1" ht="15" customHeight="1">
      <c r="A7" s="126" t="s">
        <v>212</v>
      </c>
      <c r="B7" s="36">
        <v>68264867</v>
      </c>
      <c r="C7" s="38">
        <f>SUM(D7:H7)</f>
        <v>67548368</v>
      </c>
      <c r="D7" s="38">
        <v>43777896</v>
      </c>
      <c r="E7" s="38">
        <v>925528</v>
      </c>
      <c r="F7" s="38">
        <v>17473812</v>
      </c>
      <c r="G7" s="38">
        <v>3312293</v>
      </c>
      <c r="H7" s="38">
        <v>2058839</v>
      </c>
      <c r="I7" s="38">
        <v>78705</v>
      </c>
      <c r="J7" s="129"/>
      <c r="K7" s="221" t="s">
        <v>208</v>
      </c>
      <c r="L7" s="284"/>
      <c r="M7" s="42">
        <v>1040644</v>
      </c>
      <c r="N7" s="154">
        <f>SUM(P7:Q7)</f>
        <v>163750</v>
      </c>
      <c r="O7" s="43">
        <v>54530</v>
      </c>
      <c r="P7" s="43">
        <v>148339</v>
      </c>
      <c r="Q7" s="43">
        <v>15411</v>
      </c>
      <c r="R7" s="43">
        <v>73642</v>
      </c>
      <c r="S7" s="43">
        <v>8790</v>
      </c>
    </row>
    <row r="8" spans="1:19" s="49" customFormat="1" ht="15" customHeight="1">
      <c r="A8" s="86"/>
      <c r="B8" s="37"/>
      <c r="C8" s="39"/>
      <c r="D8" s="39"/>
      <c r="E8" s="39"/>
      <c r="F8" s="39"/>
      <c r="G8" s="39"/>
      <c r="H8" s="39"/>
      <c r="I8" s="39"/>
      <c r="J8" s="129"/>
      <c r="K8" s="277">
        <v>5</v>
      </c>
      <c r="L8" s="278"/>
      <c r="M8" s="36">
        <v>1049418</v>
      </c>
      <c r="N8" s="44">
        <f>SUM(P8:Q8)</f>
        <v>161902</v>
      </c>
      <c r="O8" s="38">
        <v>56911</v>
      </c>
      <c r="P8" s="38">
        <v>147124</v>
      </c>
      <c r="Q8" s="38">
        <v>14778</v>
      </c>
      <c r="R8" s="38">
        <v>72987</v>
      </c>
      <c r="S8" s="38">
        <v>8592</v>
      </c>
    </row>
    <row r="9" spans="1:19" s="49" customFormat="1" ht="15" customHeight="1">
      <c r="A9" s="112">
        <v>5</v>
      </c>
      <c r="B9" s="36">
        <v>71279368</v>
      </c>
      <c r="C9" s="38">
        <f>SUM(D9:H9)</f>
        <v>70177925</v>
      </c>
      <c r="D9" s="38">
        <v>46635711</v>
      </c>
      <c r="E9" s="38">
        <v>846572</v>
      </c>
      <c r="F9" s="38">
        <v>17376347</v>
      </c>
      <c r="G9" s="38">
        <v>3231426</v>
      </c>
      <c r="H9" s="38">
        <v>2087869</v>
      </c>
      <c r="I9" s="38">
        <v>80989</v>
      </c>
      <c r="J9" s="129"/>
      <c r="K9" s="277">
        <v>6</v>
      </c>
      <c r="L9" s="278"/>
      <c r="M9" s="36">
        <v>1057655</v>
      </c>
      <c r="N9" s="44">
        <f>SUM(P9:Q9)</f>
        <v>166536</v>
      </c>
      <c r="O9" s="38">
        <v>59937</v>
      </c>
      <c r="P9" s="38">
        <v>153533</v>
      </c>
      <c r="Q9" s="38">
        <v>13003</v>
      </c>
      <c r="R9" s="38">
        <v>71429</v>
      </c>
      <c r="S9" s="38">
        <v>8854</v>
      </c>
    </row>
    <row r="10" spans="1:19" s="49" customFormat="1" ht="15" customHeight="1">
      <c r="A10" s="134"/>
      <c r="B10" s="37"/>
      <c r="C10" s="39"/>
      <c r="D10" s="39"/>
      <c r="E10" s="39"/>
      <c r="F10" s="39"/>
      <c r="G10" s="39"/>
      <c r="H10" s="39"/>
      <c r="I10" s="39"/>
      <c r="J10" s="129"/>
      <c r="K10" s="277">
        <v>7</v>
      </c>
      <c r="L10" s="278"/>
      <c r="M10" s="36">
        <v>1068515</v>
      </c>
      <c r="N10" s="44">
        <f>SUM(P10:Q10)</f>
        <v>166052</v>
      </c>
      <c r="O10" s="38">
        <v>61990</v>
      </c>
      <c r="P10" s="38">
        <v>152369</v>
      </c>
      <c r="Q10" s="38">
        <v>13683</v>
      </c>
      <c r="R10" s="38">
        <v>69165</v>
      </c>
      <c r="S10" s="38">
        <v>8503</v>
      </c>
    </row>
    <row r="11" spans="1:19" s="49" customFormat="1" ht="15" customHeight="1">
      <c r="A11" s="112">
        <v>6</v>
      </c>
      <c r="B11" s="36">
        <v>72718895</v>
      </c>
      <c r="C11" s="38">
        <f>SUM(D11:H11)</f>
        <v>71842214</v>
      </c>
      <c r="D11" s="38">
        <v>46273157</v>
      </c>
      <c r="E11" s="38">
        <v>735926</v>
      </c>
      <c r="F11" s="38">
        <v>18495032</v>
      </c>
      <c r="G11" s="38">
        <v>4016512</v>
      </c>
      <c r="H11" s="38">
        <v>2321587</v>
      </c>
      <c r="I11" s="38">
        <v>82627</v>
      </c>
      <c r="J11" s="129"/>
      <c r="K11" s="279">
        <v>8</v>
      </c>
      <c r="L11" s="280"/>
      <c r="M11" s="156">
        <f aca="true" t="shared" si="0" ref="M11:S11">SUM(M13:M20,M22,M25,M31,M41,M48,M54,M62,M68)</f>
        <v>1075740</v>
      </c>
      <c r="N11" s="156">
        <f t="shared" si="0"/>
        <v>168866</v>
      </c>
      <c r="O11" s="156">
        <f t="shared" si="0"/>
        <v>62442</v>
      </c>
      <c r="P11" s="156">
        <f t="shared" si="0"/>
        <v>155689</v>
      </c>
      <c r="Q11" s="156">
        <f t="shared" si="0"/>
        <v>13177</v>
      </c>
      <c r="R11" s="156">
        <f t="shared" si="0"/>
        <v>67812</v>
      </c>
      <c r="S11" s="156">
        <f t="shared" si="0"/>
        <v>8689</v>
      </c>
    </row>
    <row r="12" spans="1:19" s="49" customFormat="1" ht="15" customHeight="1">
      <c r="A12" s="134"/>
      <c r="B12" s="37"/>
      <c r="C12" s="39"/>
      <c r="D12" s="39"/>
      <c r="E12" s="39"/>
      <c r="F12" s="39"/>
      <c r="G12" s="39"/>
      <c r="H12" s="39"/>
      <c r="I12" s="39"/>
      <c r="J12" s="129"/>
      <c r="K12" s="13"/>
      <c r="L12" s="14"/>
      <c r="M12" s="21"/>
      <c r="N12" s="22"/>
      <c r="O12" s="22"/>
      <c r="P12" s="22"/>
      <c r="Q12" s="22"/>
      <c r="R12" s="22"/>
      <c r="S12" s="22"/>
    </row>
    <row r="13" spans="1:19" s="49" customFormat="1" ht="15" customHeight="1">
      <c r="A13" s="112">
        <v>7</v>
      </c>
      <c r="B13" s="36">
        <v>77133493</v>
      </c>
      <c r="C13" s="38">
        <f>SUM(D13:H13)</f>
        <v>75538471</v>
      </c>
      <c r="D13" s="38">
        <v>48609097</v>
      </c>
      <c r="E13" s="38">
        <v>676350</v>
      </c>
      <c r="F13" s="38">
        <v>18428416</v>
      </c>
      <c r="G13" s="38">
        <v>4672385</v>
      </c>
      <c r="H13" s="38">
        <v>3152223</v>
      </c>
      <c r="I13" s="38">
        <v>84896</v>
      </c>
      <c r="J13" s="129"/>
      <c r="K13" s="273" t="s">
        <v>74</v>
      </c>
      <c r="L13" s="274"/>
      <c r="M13" s="17">
        <v>445483</v>
      </c>
      <c r="N13" s="156">
        <f>SUM(P13:Q13)</f>
        <v>64322</v>
      </c>
      <c r="O13" s="18">
        <v>30392</v>
      </c>
      <c r="P13" s="18">
        <v>61498</v>
      </c>
      <c r="Q13" s="18">
        <v>2824</v>
      </c>
      <c r="R13" s="18">
        <v>4355</v>
      </c>
      <c r="S13" s="18">
        <v>413</v>
      </c>
    </row>
    <row r="14" spans="1:19" s="49" customFormat="1" ht="15" customHeight="1">
      <c r="A14" s="134"/>
      <c r="B14" s="37"/>
      <c r="C14" s="38"/>
      <c r="D14" s="39"/>
      <c r="E14" s="39"/>
      <c r="F14" s="39"/>
      <c r="G14" s="39"/>
      <c r="H14" s="39"/>
      <c r="I14" s="39"/>
      <c r="J14" s="129"/>
      <c r="K14" s="273" t="s">
        <v>75</v>
      </c>
      <c r="L14" s="274"/>
      <c r="M14" s="17">
        <v>47253</v>
      </c>
      <c r="N14" s="156">
        <f aca="true" t="shared" si="1" ref="N14:N20">SUM(P14:Q14)</f>
        <v>8491</v>
      </c>
      <c r="O14" s="18">
        <v>5327</v>
      </c>
      <c r="P14" s="18">
        <v>7626</v>
      </c>
      <c r="Q14" s="18">
        <v>865</v>
      </c>
      <c r="R14" s="18">
        <v>275</v>
      </c>
      <c r="S14" s="18">
        <v>16</v>
      </c>
    </row>
    <row r="15" spans="1:19" s="49" customFormat="1" ht="15" customHeight="1">
      <c r="A15" s="145">
        <v>8</v>
      </c>
      <c r="B15" s="153">
        <f aca="true" t="shared" si="2" ref="B15:I15">SUM(B21,B46)</f>
        <v>79705219</v>
      </c>
      <c r="C15" s="18">
        <f t="shared" si="2"/>
        <v>79122674</v>
      </c>
      <c r="D15" s="18">
        <f t="shared" si="2"/>
        <v>50700933</v>
      </c>
      <c r="E15" s="18">
        <f t="shared" si="2"/>
        <v>680316</v>
      </c>
      <c r="F15" s="18">
        <f t="shared" si="2"/>
        <v>18851676</v>
      </c>
      <c r="G15" s="18">
        <f t="shared" si="2"/>
        <v>5507902</v>
      </c>
      <c r="H15" s="18">
        <f t="shared" si="2"/>
        <v>3381847</v>
      </c>
      <c r="I15" s="18">
        <f t="shared" si="2"/>
        <v>86083</v>
      </c>
      <c r="J15" s="129"/>
      <c r="K15" s="273" t="s">
        <v>76</v>
      </c>
      <c r="L15" s="274"/>
      <c r="M15" s="17">
        <v>106946</v>
      </c>
      <c r="N15" s="156">
        <f t="shared" si="1"/>
        <v>19244</v>
      </c>
      <c r="O15" s="18">
        <v>8237</v>
      </c>
      <c r="P15" s="18">
        <v>17609</v>
      </c>
      <c r="Q15" s="18">
        <v>1635</v>
      </c>
      <c r="R15" s="18">
        <v>361</v>
      </c>
      <c r="S15" s="18">
        <v>35</v>
      </c>
    </row>
    <row r="16" spans="1:19" s="49" customFormat="1" ht="15" customHeight="1">
      <c r="A16" s="136"/>
      <c r="B16" s="40"/>
      <c r="C16" s="41"/>
      <c r="D16" s="41"/>
      <c r="E16" s="41"/>
      <c r="F16" s="41"/>
      <c r="G16" s="41"/>
      <c r="H16" s="41"/>
      <c r="I16" s="41"/>
      <c r="J16" s="129"/>
      <c r="K16" s="273" t="s">
        <v>77</v>
      </c>
      <c r="L16" s="274"/>
      <c r="M16" s="17">
        <v>18846</v>
      </c>
      <c r="N16" s="156">
        <f t="shared" si="1"/>
        <v>3002</v>
      </c>
      <c r="O16" s="19" t="s">
        <v>216</v>
      </c>
      <c r="P16" s="18">
        <v>2617</v>
      </c>
      <c r="Q16" s="18">
        <v>385</v>
      </c>
      <c r="R16" s="18">
        <v>5703</v>
      </c>
      <c r="S16" s="18">
        <v>778</v>
      </c>
    </row>
    <row r="17" spans="1:19" s="49" customFormat="1" ht="15" customHeight="1">
      <c r="A17" s="136"/>
      <c r="B17" s="40"/>
      <c r="C17" s="41"/>
      <c r="D17" s="41"/>
      <c r="E17" s="41"/>
      <c r="F17" s="41"/>
      <c r="G17" s="41"/>
      <c r="H17" s="41"/>
      <c r="I17" s="41"/>
      <c r="J17" s="129"/>
      <c r="K17" s="273" t="s">
        <v>78</v>
      </c>
      <c r="L17" s="274"/>
      <c r="M17" s="17">
        <v>14778</v>
      </c>
      <c r="N17" s="156">
        <f t="shared" si="1"/>
        <v>1858</v>
      </c>
      <c r="O17" s="19" t="s">
        <v>216</v>
      </c>
      <c r="P17" s="18">
        <v>1700</v>
      </c>
      <c r="Q17" s="18">
        <v>158</v>
      </c>
      <c r="R17" s="18">
        <v>4805</v>
      </c>
      <c r="S17" s="18">
        <v>402</v>
      </c>
    </row>
    <row r="18" spans="1:19" s="49" customFormat="1" ht="15" customHeight="1">
      <c r="A18" s="136"/>
      <c r="B18" s="40"/>
      <c r="C18" s="41"/>
      <c r="D18" s="41"/>
      <c r="E18" s="41"/>
      <c r="F18" s="41"/>
      <c r="G18" s="41"/>
      <c r="H18" s="41"/>
      <c r="I18" s="41"/>
      <c r="J18" s="129"/>
      <c r="K18" s="273" t="s">
        <v>79</v>
      </c>
      <c r="L18" s="274"/>
      <c r="M18" s="17">
        <v>68261</v>
      </c>
      <c r="N18" s="156">
        <f t="shared" si="1"/>
        <v>15703</v>
      </c>
      <c r="O18" s="18">
        <v>6257</v>
      </c>
      <c r="P18" s="18">
        <v>13632</v>
      </c>
      <c r="Q18" s="18">
        <v>2071</v>
      </c>
      <c r="R18" s="18">
        <v>667</v>
      </c>
      <c r="S18" s="18">
        <v>111</v>
      </c>
    </row>
    <row r="19" spans="2:19" s="49" customFormat="1" ht="15" customHeight="1">
      <c r="B19" s="36"/>
      <c r="C19" s="38"/>
      <c r="D19" s="38"/>
      <c r="E19" s="38"/>
      <c r="F19" s="38"/>
      <c r="G19" s="38"/>
      <c r="H19" s="38"/>
      <c r="I19" s="38"/>
      <c r="J19" s="129"/>
      <c r="K19" s="273" t="s">
        <v>80</v>
      </c>
      <c r="L19" s="274"/>
      <c r="M19" s="17">
        <v>23401</v>
      </c>
      <c r="N19" s="156">
        <f t="shared" si="1"/>
        <v>3344</v>
      </c>
      <c r="O19" s="18">
        <v>1898</v>
      </c>
      <c r="P19" s="18">
        <v>2955</v>
      </c>
      <c r="Q19" s="18">
        <v>389</v>
      </c>
      <c r="R19" s="18">
        <v>530</v>
      </c>
      <c r="S19" s="18">
        <v>59</v>
      </c>
    </row>
    <row r="20" spans="1:19" s="49" customFormat="1" ht="15" customHeight="1">
      <c r="A20" s="20"/>
      <c r="B20" s="40"/>
      <c r="C20" s="41"/>
      <c r="D20" s="41"/>
      <c r="E20" s="41"/>
      <c r="F20" s="41"/>
      <c r="G20" s="41"/>
      <c r="H20" s="41"/>
      <c r="I20" s="41"/>
      <c r="J20" s="129"/>
      <c r="K20" s="273" t="s">
        <v>81</v>
      </c>
      <c r="L20" s="274"/>
      <c r="M20" s="17">
        <v>39477</v>
      </c>
      <c r="N20" s="156">
        <f t="shared" si="1"/>
        <v>5674</v>
      </c>
      <c r="O20" s="19" t="s">
        <v>216</v>
      </c>
      <c r="P20" s="18">
        <v>5414</v>
      </c>
      <c r="Q20" s="18">
        <v>260</v>
      </c>
      <c r="R20" s="18">
        <v>18928</v>
      </c>
      <c r="S20" s="18">
        <v>2291</v>
      </c>
    </row>
    <row r="21" spans="1:19" s="49" customFormat="1" ht="15" customHeight="1">
      <c r="A21" s="137" t="s">
        <v>36</v>
      </c>
      <c r="B21" s="38">
        <f aca="true" t="shared" si="3" ref="B21:H21">SUM(B23:B26,B30:B33,B37:B40)</f>
        <v>70400959</v>
      </c>
      <c r="C21" s="38">
        <f t="shared" si="3"/>
        <v>69959564</v>
      </c>
      <c r="D21" s="38">
        <f t="shared" si="3"/>
        <v>44784555</v>
      </c>
      <c r="E21" s="38">
        <f t="shared" si="3"/>
        <v>636885</v>
      </c>
      <c r="F21" s="38">
        <f t="shared" si="3"/>
        <v>17454135</v>
      </c>
      <c r="G21" s="38">
        <f t="shared" si="3"/>
        <v>4442834</v>
      </c>
      <c r="H21" s="38">
        <f t="shared" si="3"/>
        <v>2641155</v>
      </c>
      <c r="I21" s="152">
        <v>75426</v>
      </c>
      <c r="J21" s="129"/>
      <c r="K21" s="275"/>
      <c r="L21" s="276"/>
      <c r="M21" s="21"/>
      <c r="N21" s="22"/>
      <c r="O21" s="22"/>
      <c r="P21" s="22"/>
      <c r="Q21" s="22"/>
      <c r="R21" s="22"/>
      <c r="S21" s="22"/>
    </row>
    <row r="22" spans="1:19" s="49" customFormat="1" ht="15" customHeight="1">
      <c r="A22" s="136"/>
      <c r="B22" s="40"/>
      <c r="C22" s="41"/>
      <c r="D22" s="41"/>
      <c r="E22" s="41"/>
      <c r="F22" s="41"/>
      <c r="G22" s="41"/>
      <c r="H22" s="41"/>
      <c r="I22" s="41"/>
      <c r="J22" s="129"/>
      <c r="K22" s="273" t="s">
        <v>82</v>
      </c>
      <c r="L22" s="274"/>
      <c r="M22" s="19">
        <f>SUM(M23)</f>
        <v>10865</v>
      </c>
      <c r="N22" s="19">
        <f>SUM(N23)</f>
        <v>3590</v>
      </c>
      <c r="O22" s="19" t="s">
        <v>144</v>
      </c>
      <c r="P22" s="19">
        <f>SUM(P23)</f>
        <v>2925</v>
      </c>
      <c r="Q22" s="19">
        <f>SUM(Q23)</f>
        <v>665</v>
      </c>
      <c r="R22" s="19">
        <f>SUM(R23)</f>
        <v>27</v>
      </c>
      <c r="S22" s="19">
        <f>SUM(S23)</f>
        <v>3</v>
      </c>
    </row>
    <row r="23" spans="1:19" s="49" customFormat="1" ht="15" customHeight="1">
      <c r="A23" s="62" t="s">
        <v>215</v>
      </c>
      <c r="B23" s="36">
        <v>7565321</v>
      </c>
      <c r="C23" s="38">
        <f>SUM(D23:H23)</f>
        <v>7098807</v>
      </c>
      <c r="D23" s="38">
        <v>4654285</v>
      </c>
      <c r="E23" s="38">
        <v>77795</v>
      </c>
      <c r="F23" s="38">
        <v>1683409</v>
      </c>
      <c r="G23" s="38">
        <v>454423</v>
      </c>
      <c r="H23" s="38">
        <v>228895</v>
      </c>
      <c r="I23" s="38">
        <v>74250</v>
      </c>
      <c r="J23" s="129"/>
      <c r="K23" s="15"/>
      <c r="L23" s="137" t="s">
        <v>83</v>
      </c>
      <c r="M23" s="36">
        <v>10865</v>
      </c>
      <c r="N23" s="44">
        <f>SUM(P23:Q23)</f>
        <v>3590</v>
      </c>
      <c r="O23" s="103" t="s">
        <v>213</v>
      </c>
      <c r="P23" s="38">
        <v>2925</v>
      </c>
      <c r="Q23" s="38">
        <v>665</v>
      </c>
      <c r="R23" s="38">
        <v>27</v>
      </c>
      <c r="S23" s="38">
        <v>3</v>
      </c>
    </row>
    <row r="24" spans="1:19" s="49" customFormat="1" ht="15" customHeight="1">
      <c r="A24" s="146">
        <v>2</v>
      </c>
      <c r="B24" s="36">
        <v>7439096</v>
      </c>
      <c r="C24" s="38">
        <f aca="true" t="shared" si="4" ref="C24:C40">SUM(D24:H24)</f>
        <v>7785867</v>
      </c>
      <c r="D24" s="38">
        <v>5075959</v>
      </c>
      <c r="E24" s="38">
        <v>84138</v>
      </c>
      <c r="F24" s="38">
        <v>1783820</v>
      </c>
      <c r="G24" s="38">
        <v>586198</v>
      </c>
      <c r="H24" s="38">
        <v>255752</v>
      </c>
      <c r="I24" s="38">
        <v>74322</v>
      </c>
      <c r="J24" s="129"/>
      <c r="K24" s="15"/>
      <c r="L24" s="137"/>
      <c r="M24" s="40"/>
      <c r="N24" s="41"/>
      <c r="O24" s="41"/>
      <c r="P24" s="41"/>
      <c r="Q24" s="41"/>
      <c r="R24" s="41"/>
      <c r="S24" s="41"/>
    </row>
    <row r="25" spans="1:19" s="49" customFormat="1" ht="15" customHeight="1">
      <c r="A25" s="146">
        <v>3</v>
      </c>
      <c r="B25" s="36">
        <v>7163824</v>
      </c>
      <c r="C25" s="38">
        <f t="shared" si="4"/>
        <v>7072209</v>
      </c>
      <c r="D25" s="38">
        <v>4600090</v>
      </c>
      <c r="E25" s="38">
        <v>64024</v>
      </c>
      <c r="F25" s="38">
        <v>1647433</v>
      </c>
      <c r="G25" s="38">
        <v>516933</v>
      </c>
      <c r="H25" s="38">
        <v>243729</v>
      </c>
      <c r="I25" s="38">
        <v>74987</v>
      </c>
      <c r="J25" s="129"/>
      <c r="K25" s="273" t="s">
        <v>84</v>
      </c>
      <c r="L25" s="274"/>
      <c r="M25" s="18">
        <f>SUM(M26:M28)</f>
        <v>42358</v>
      </c>
      <c r="N25" s="18">
        <f>SUM(N26:N28)</f>
        <v>10439</v>
      </c>
      <c r="O25" s="19" t="s">
        <v>217</v>
      </c>
      <c r="P25" s="18">
        <f>SUM(P26:P29)</f>
        <v>9568</v>
      </c>
      <c r="Q25" s="18">
        <f>SUM(Q26:Q29)</f>
        <v>871</v>
      </c>
      <c r="R25" s="18">
        <f>SUM(R26:R29)</f>
        <v>4263</v>
      </c>
      <c r="S25" s="18">
        <f>SUM(S26:S29)</f>
        <v>552</v>
      </c>
    </row>
    <row r="26" spans="1:19" s="49" customFormat="1" ht="15" customHeight="1">
      <c r="A26" s="146">
        <v>4</v>
      </c>
      <c r="B26" s="36">
        <v>6240747</v>
      </c>
      <c r="C26" s="38">
        <f t="shared" si="4"/>
        <v>6879926</v>
      </c>
      <c r="D26" s="38">
        <v>4535146</v>
      </c>
      <c r="E26" s="38">
        <v>64054</v>
      </c>
      <c r="F26" s="38">
        <v>1641678</v>
      </c>
      <c r="G26" s="38">
        <v>404871</v>
      </c>
      <c r="H26" s="38">
        <v>234177</v>
      </c>
      <c r="I26" s="38">
        <v>74997</v>
      </c>
      <c r="J26" s="129"/>
      <c r="K26" s="15"/>
      <c r="L26" s="137" t="s">
        <v>85</v>
      </c>
      <c r="M26" s="36">
        <v>14844</v>
      </c>
      <c r="N26" s="44">
        <f>SUM(P26:Q26)</f>
        <v>5038</v>
      </c>
      <c r="O26" s="103" t="s">
        <v>213</v>
      </c>
      <c r="P26" s="38">
        <v>4834</v>
      </c>
      <c r="Q26" s="38">
        <v>204</v>
      </c>
      <c r="R26" s="103" t="s">
        <v>213</v>
      </c>
      <c r="S26" s="103" t="s">
        <v>213</v>
      </c>
    </row>
    <row r="27" spans="1:19" s="49" customFormat="1" ht="15" customHeight="1">
      <c r="A27" s="147"/>
      <c r="B27" s="40"/>
      <c r="C27" s="41"/>
      <c r="D27" s="41"/>
      <c r="E27" s="41"/>
      <c r="F27" s="41"/>
      <c r="G27" s="41"/>
      <c r="H27" s="41"/>
      <c r="I27" s="41"/>
      <c r="J27" s="129"/>
      <c r="K27" s="15"/>
      <c r="L27" s="137" t="s">
        <v>86</v>
      </c>
      <c r="M27" s="36">
        <v>14772</v>
      </c>
      <c r="N27" s="44">
        <f>SUM(P27:Q27)</f>
        <v>2790</v>
      </c>
      <c r="O27" s="103" t="s">
        <v>213</v>
      </c>
      <c r="P27" s="38">
        <v>2553</v>
      </c>
      <c r="Q27" s="38">
        <v>237</v>
      </c>
      <c r="R27" s="103" t="s">
        <v>213</v>
      </c>
      <c r="S27" s="103" t="s">
        <v>213</v>
      </c>
    </row>
    <row r="28" spans="1:19" s="49" customFormat="1" ht="15" customHeight="1">
      <c r="A28" s="147"/>
      <c r="B28" s="40"/>
      <c r="C28" s="41"/>
      <c r="D28" s="41"/>
      <c r="E28" s="41"/>
      <c r="F28" s="41"/>
      <c r="G28" s="41"/>
      <c r="H28" s="41"/>
      <c r="I28" s="41"/>
      <c r="J28" s="129"/>
      <c r="K28" s="15"/>
      <c r="L28" s="137" t="s">
        <v>87</v>
      </c>
      <c r="M28" s="36">
        <v>12742</v>
      </c>
      <c r="N28" s="44">
        <f>SUM(P28:Q28)</f>
        <v>2611</v>
      </c>
      <c r="O28" s="103" t="s">
        <v>213</v>
      </c>
      <c r="P28" s="38">
        <v>2181</v>
      </c>
      <c r="Q28" s="38">
        <v>430</v>
      </c>
      <c r="R28" s="38">
        <v>89</v>
      </c>
      <c r="S28" s="38">
        <v>10</v>
      </c>
    </row>
    <row r="29" spans="1:19" s="49" customFormat="1" ht="15" customHeight="1">
      <c r="A29" s="147"/>
      <c r="B29" s="40"/>
      <c r="C29" s="41"/>
      <c r="D29" s="41"/>
      <c r="E29" s="41"/>
      <c r="F29" s="41"/>
      <c r="G29" s="41"/>
      <c r="H29" s="41"/>
      <c r="I29" s="41"/>
      <c r="J29" s="129"/>
      <c r="K29" s="15"/>
      <c r="L29" s="137" t="s">
        <v>88</v>
      </c>
      <c r="M29" s="138" t="s">
        <v>213</v>
      </c>
      <c r="N29" s="44" t="s">
        <v>213</v>
      </c>
      <c r="O29" s="103" t="s">
        <v>213</v>
      </c>
      <c r="P29" s="103" t="s">
        <v>213</v>
      </c>
      <c r="Q29" s="103" t="s">
        <v>213</v>
      </c>
      <c r="R29" s="38">
        <v>4174</v>
      </c>
      <c r="S29" s="38">
        <v>542</v>
      </c>
    </row>
    <row r="30" spans="1:19" s="49" customFormat="1" ht="15" customHeight="1">
      <c r="A30" s="146">
        <v>5</v>
      </c>
      <c r="B30" s="36">
        <v>5451980</v>
      </c>
      <c r="C30" s="38">
        <f t="shared" si="4"/>
        <v>5941407</v>
      </c>
      <c r="D30" s="38">
        <v>4004715</v>
      </c>
      <c r="E30" s="38">
        <v>51027</v>
      </c>
      <c r="F30" s="38">
        <v>1392138</v>
      </c>
      <c r="G30" s="38">
        <v>273187</v>
      </c>
      <c r="H30" s="38">
        <v>220340</v>
      </c>
      <c r="I30" s="38">
        <v>74874</v>
      </c>
      <c r="J30" s="129"/>
      <c r="K30" s="15"/>
      <c r="L30" s="137"/>
      <c r="M30" s="40"/>
      <c r="N30" s="41"/>
      <c r="O30" s="41"/>
      <c r="P30" s="41"/>
      <c r="Q30" s="41"/>
      <c r="R30" s="41"/>
      <c r="S30" s="41"/>
    </row>
    <row r="31" spans="1:19" s="49" customFormat="1" ht="15" customHeight="1">
      <c r="A31" s="146">
        <v>6</v>
      </c>
      <c r="B31" s="36">
        <v>4743061</v>
      </c>
      <c r="C31" s="38">
        <f t="shared" si="4"/>
        <v>5244161</v>
      </c>
      <c r="D31" s="38">
        <v>3516679</v>
      </c>
      <c r="E31" s="38">
        <v>46600</v>
      </c>
      <c r="F31" s="38">
        <v>1294825</v>
      </c>
      <c r="G31" s="38">
        <v>176380</v>
      </c>
      <c r="H31" s="38">
        <v>209677</v>
      </c>
      <c r="I31" s="38">
        <v>74824</v>
      </c>
      <c r="J31" s="129"/>
      <c r="K31" s="273" t="s">
        <v>89</v>
      </c>
      <c r="L31" s="274"/>
      <c r="M31" s="18">
        <f aca="true" t="shared" si="5" ref="M31:S31">SUM(M32:M39)</f>
        <v>71305</v>
      </c>
      <c r="N31" s="18">
        <f t="shared" si="5"/>
        <v>9303</v>
      </c>
      <c r="O31" s="18">
        <f t="shared" si="5"/>
        <v>2772</v>
      </c>
      <c r="P31" s="18">
        <f t="shared" si="5"/>
        <v>8458</v>
      </c>
      <c r="Q31" s="18">
        <f t="shared" si="5"/>
        <v>845</v>
      </c>
      <c r="R31" s="18">
        <f t="shared" si="5"/>
        <v>8908</v>
      </c>
      <c r="S31" s="18">
        <f t="shared" si="5"/>
        <v>1577</v>
      </c>
    </row>
    <row r="32" spans="1:19" s="49" customFormat="1" ht="15" customHeight="1">
      <c r="A32" s="146">
        <v>7</v>
      </c>
      <c r="B32" s="36">
        <v>4736192</v>
      </c>
      <c r="C32" s="38">
        <f t="shared" si="4"/>
        <v>4727204</v>
      </c>
      <c r="D32" s="38">
        <v>2920024</v>
      </c>
      <c r="E32" s="38">
        <v>40924</v>
      </c>
      <c r="F32" s="38">
        <v>1308803</v>
      </c>
      <c r="G32" s="38">
        <v>256696</v>
      </c>
      <c r="H32" s="38">
        <v>200757</v>
      </c>
      <c r="I32" s="38">
        <v>74990</v>
      </c>
      <c r="J32" s="129"/>
      <c r="K32" s="15"/>
      <c r="L32" s="137" t="s">
        <v>90</v>
      </c>
      <c r="M32" s="36">
        <v>11852</v>
      </c>
      <c r="N32" s="44">
        <f>SUM(P32:Q32)</f>
        <v>1210</v>
      </c>
      <c r="O32" s="103" t="s">
        <v>213</v>
      </c>
      <c r="P32" s="38">
        <v>1143</v>
      </c>
      <c r="Q32" s="38">
        <v>67</v>
      </c>
      <c r="R32" s="103" t="s">
        <v>213</v>
      </c>
      <c r="S32" s="103" t="s">
        <v>213</v>
      </c>
    </row>
    <row r="33" spans="1:19" s="49" customFormat="1" ht="15" customHeight="1">
      <c r="A33" s="146">
        <v>8</v>
      </c>
      <c r="B33" s="36">
        <v>4369759</v>
      </c>
      <c r="C33" s="38">
        <f t="shared" si="4"/>
        <v>4485322</v>
      </c>
      <c r="D33" s="38">
        <v>2436550</v>
      </c>
      <c r="E33" s="38">
        <v>36407</v>
      </c>
      <c r="F33" s="38">
        <v>1384073</v>
      </c>
      <c r="G33" s="38">
        <v>419021</v>
      </c>
      <c r="H33" s="38">
        <v>209271</v>
      </c>
      <c r="I33" s="38">
        <v>75000</v>
      </c>
      <c r="J33" s="129"/>
      <c r="K33" s="15"/>
      <c r="L33" s="137" t="s">
        <v>91</v>
      </c>
      <c r="M33" s="36">
        <v>21088</v>
      </c>
      <c r="N33" s="44">
        <f>SUM(P33:Q33)</f>
        <v>2673</v>
      </c>
      <c r="O33" s="38">
        <v>1294</v>
      </c>
      <c r="P33" s="38">
        <v>2490</v>
      </c>
      <c r="Q33" s="38">
        <v>183</v>
      </c>
      <c r="R33" s="38">
        <v>106</v>
      </c>
      <c r="S33" s="38">
        <v>13</v>
      </c>
    </row>
    <row r="34" spans="1:19" s="49" customFormat="1" ht="15" customHeight="1">
      <c r="A34" s="147"/>
      <c r="B34" s="40"/>
      <c r="C34" s="41"/>
      <c r="D34" s="41"/>
      <c r="E34" s="41"/>
      <c r="F34" s="41"/>
      <c r="G34" s="41"/>
      <c r="H34" s="41"/>
      <c r="I34" s="41"/>
      <c r="J34" s="129"/>
      <c r="K34" s="15"/>
      <c r="L34" s="137" t="s">
        <v>92</v>
      </c>
      <c r="M34" s="36">
        <v>38365</v>
      </c>
      <c r="N34" s="44">
        <f>SUM(P34:Q34)</f>
        <v>5420</v>
      </c>
      <c r="O34" s="38">
        <v>1478</v>
      </c>
      <c r="P34" s="38">
        <v>4825</v>
      </c>
      <c r="Q34" s="38">
        <v>595</v>
      </c>
      <c r="R34" s="38">
        <v>1532</v>
      </c>
      <c r="S34" s="38">
        <v>196</v>
      </c>
    </row>
    <row r="35" spans="1:19" s="49" customFormat="1" ht="15" customHeight="1">
      <c r="A35" s="147"/>
      <c r="B35" s="40"/>
      <c r="C35" s="41"/>
      <c r="D35" s="41"/>
      <c r="E35" s="41"/>
      <c r="F35" s="41"/>
      <c r="G35" s="41"/>
      <c r="H35" s="41"/>
      <c r="I35" s="41"/>
      <c r="J35" s="129"/>
      <c r="K35" s="15"/>
      <c r="L35" s="137" t="s">
        <v>93</v>
      </c>
      <c r="M35" s="138" t="s">
        <v>213</v>
      </c>
      <c r="N35" s="44" t="s">
        <v>213</v>
      </c>
      <c r="O35" s="103" t="s">
        <v>213</v>
      </c>
      <c r="P35" s="103" t="s">
        <v>213</v>
      </c>
      <c r="Q35" s="103" t="s">
        <v>213</v>
      </c>
      <c r="R35" s="38">
        <v>855</v>
      </c>
      <c r="S35" s="38">
        <v>111</v>
      </c>
    </row>
    <row r="36" spans="1:19" s="49" customFormat="1" ht="15" customHeight="1">
      <c r="A36" s="147"/>
      <c r="B36" s="40"/>
      <c r="C36" s="41"/>
      <c r="D36" s="41"/>
      <c r="E36" s="41"/>
      <c r="F36" s="41"/>
      <c r="G36" s="41"/>
      <c r="H36" s="41"/>
      <c r="I36" s="41"/>
      <c r="J36" s="129"/>
      <c r="K36" s="15"/>
      <c r="L36" s="137" t="s">
        <v>94</v>
      </c>
      <c r="M36" s="138" t="s">
        <v>213</v>
      </c>
      <c r="N36" s="44" t="s">
        <v>213</v>
      </c>
      <c r="O36" s="103" t="s">
        <v>213</v>
      </c>
      <c r="P36" s="103" t="s">
        <v>213</v>
      </c>
      <c r="Q36" s="103" t="s">
        <v>213</v>
      </c>
      <c r="R36" s="38">
        <v>1540</v>
      </c>
      <c r="S36" s="38">
        <v>284</v>
      </c>
    </row>
    <row r="37" spans="1:19" s="49" customFormat="1" ht="15" customHeight="1">
      <c r="A37" s="146">
        <v>9</v>
      </c>
      <c r="B37" s="36">
        <v>4447558</v>
      </c>
      <c r="C37" s="38">
        <f t="shared" si="4"/>
        <v>4508274</v>
      </c>
      <c r="D37" s="38">
        <v>2448825</v>
      </c>
      <c r="E37" s="38">
        <v>35383</v>
      </c>
      <c r="F37" s="38">
        <v>1373749</v>
      </c>
      <c r="G37" s="38">
        <v>441451</v>
      </c>
      <c r="H37" s="38">
        <v>208866</v>
      </c>
      <c r="I37" s="38">
        <v>75155</v>
      </c>
      <c r="J37" s="129"/>
      <c r="K37" s="15"/>
      <c r="L37" s="137" t="s">
        <v>95</v>
      </c>
      <c r="M37" s="138" t="s">
        <v>213</v>
      </c>
      <c r="N37" s="44" t="s">
        <v>213</v>
      </c>
      <c r="O37" s="103" t="s">
        <v>213</v>
      </c>
      <c r="P37" s="103" t="s">
        <v>213</v>
      </c>
      <c r="Q37" s="103" t="s">
        <v>213</v>
      </c>
      <c r="R37" s="38">
        <v>3073</v>
      </c>
      <c r="S37" s="38">
        <v>383</v>
      </c>
    </row>
    <row r="38" spans="1:19" s="49" customFormat="1" ht="15" customHeight="1">
      <c r="A38" s="146">
        <v>10</v>
      </c>
      <c r="B38" s="36">
        <v>5064312</v>
      </c>
      <c r="C38" s="38">
        <f t="shared" si="4"/>
        <v>4602164</v>
      </c>
      <c r="D38" s="38">
        <v>2835588</v>
      </c>
      <c r="E38" s="38">
        <v>38562</v>
      </c>
      <c r="F38" s="38">
        <v>1230169</v>
      </c>
      <c r="G38" s="38">
        <v>304406</v>
      </c>
      <c r="H38" s="38">
        <v>193439</v>
      </c>
      <c r="I38" s="38">
        <v>75218</v>
      </c>
      <c r="J38" s="129"/>
      <c r="K38" s="15"/>
      <c r="L38" s="137" t="s">
        <v>96</v>
      </c>
      <c r="M38" s="138" t="s">
        <v>213</v>
      </c>
      <c r="N38" s="44" t="s">
        <v>213</v>
      </c>
      <c r="O38" s="103" t="s">
        <v>213</v>
      </c>
      <c r="P38" s="103" t="s">
        <v>213</v>
      </c>
      <c r="Q38" s="103" t="s">
        <v>213</v>
      </c>
      <c r="R38" s="38">
        <v>609</v>
      </c>
      <c r="S38" s="38">
        <v>292</v>
      </c>
    </row>
    <row r="39" spans="1:19" s="49" customFormat="1" ht="15" customHeight="1">
      <c r="A39" s="146">
        <v>11</v>
      </c>
      <c r="B39" s="36">
        <v>5903034</v>
      </c>
      <c r="C39" s="38">
        <f t="shared" si="4"/>
        <v>5354396</v>
      </c>
      <c r="D39" s="38">
        <v>3568601</v>
      </c>
      <c r="E39" s="38">
        <v>45655</v>
      </c>
      <c r="F39" s="38">
        <v>1300085</v>
      </c>
      <c r="G39" s="38">
        <v>227005</v>
      </c>
      <c r="H39" s="38">
        <v>213050</v>
      </c>
      <c r="I39" s="38">
        <v>75210</v>
      </c>
      <c r="J39" s="129"/>
      <c r="K39" s="15"/>
      <c r="L39" s="137" t="s">
        <v>97</v>
      </c>
      <c r="M39" s="138" t="s">
        <v>213</v>
      </c>
      <c r="N39" s="44" t="s">
        <v>213</v>
      </c>
      <c r="O39" s="103" t="s">
        <v>213</v>
      </c>
      <c r="P39" s="103" t="s">
        <v>213</v>
      </c>
      <c r="Q39" s="103" t="s">
        <v>213</v>
      </c>
      <c r="R39" s="38">
        <v>1193</v>
      </c>
      <c r="S39" s="38">
        <v>298</v>
      </c>
    </row>
    <row r="40" spans="1:19" s="49" customFormat="1" ht="15" customHeight="1">
      <c r="A40" s="146">
        <v>12</v>
      </c>
      <c r="B40" s="36">
        <v>7276075</v>
      </c>
      <c r="C40" s="38">
        <f t="shared" si="4"/>
        <v>6259827</v>
      </c>
      <c r="D40" s="38">
        <v>4188093</v>
      </c>
      <c r="E40" s="38">
        <v>52316</v>
      </c>
      <c r="F40" s="38">
        <v>1413953</v>
      </c>
      <c r="G40" s="38">
        <v>382263</v>
      </c>
      <c r="H40" s="38">
        <v>223202</v>
      </c>
      <c r="I40" s="38">
        <v>75426</v>
      </c>
      <c r="J40" s="129"/>
      <c r="K40" s="15"/>
      <c r="L40" s="137"/>
      <c r="M40" s="40"/>
      <c r="N40" s="41"/>
      <c r="O40" s="41"/>
      <c r="P40" s="41"/>
      <c r="Q40" s="41"/>
      <c r="R40" s="41"/>
      <c r="S40" s="41"/>
    </row>
    <row r="41" spans="1:19" s="49" customFormat="1" ht="15" customHeight="1">
      <c r="A41" s="136"/>
      <c r="B41" s="40"/>
      <c r="C41" s="41"/>
      <c r="D41" s="41"/>
      <c r="E41" s="41"/>
      <c r="F41" s="41"/>
      <c r="G41" s="41"/>
      <c r="H41" s="41"/>
      <c r="I41" s="41"/>
      <c r="J41" s="129"/>
      <c r="K41" s="273" t="s">
        <v>98</v>
      </c>
      <c r="L41" s="274"/>
      <c r="M41" s="18">
        <f aca="true" t="shared" si="6" ref="M41:S41">SUM(M42:M46)</f>
        <v>89621</v>
      </c>
      <c r="N41" s="18">
        <f t="shared" si="6"/>
        <v>10708</v>
      </c>
      <c r="O41" s="18">
        <f t="shared" si="6"/>
        <v>6495</v>
      </c>
      <c r="P41" s="18">
        <f t="shared" si="6"/>
        <v>10054</v>
      </c>
      <c r="Q41" s="18">
        <f t="shared" si="6"/>
        <v>654</v>
      </c>
      <c r="R41" s="18">
        <f t="shared" si="6"/>
        <v>432</v>
      </c>
      <c r="S41" s="18">
        <f t="shared" si="6"/>
        <v>38</v>
      </c>
    </row>
    <row r="42" spans="1:19" s="49" customFormat="1" ht="15" customHeight="1">
      <c r="A42" s="136"/>
      <c r="B42" s="40"/>
      <c r="C42" s="41"/>
      <c r="D42" s="41"/>
      <c r="E42" s="41"/>
      <c r="F42" s="41"/>
      <c r="G42" s="41"/>
      <c r="H42" s="41"/>
      <c r="I42" s="41"/>
      <c r="J42" s="129"/>
      <c r="K42" s="15"/>
      <c r="L42" s="137" t="s">
        <v>99</v>
      </c>
      <c r="M42" s="36">
        <v>30811</v>
      </c>
      <c r="N42" s="44">
        <f>SUM(P42:Q42)</f>
        <v>3795</v>
      </c>
      <c r="O42" s="38">
        <v>2539</v>
      </c>
      <c r="P42" s="38">
        <v>3436</v>
      </c>
      <c r="Q42" s="38">
        <v>359</v>
      </c>
      <c r="R42" s="38">
        <v>432</v>
      </c>
      <c r="S42" s="38">
        <v>38</v>
      </c>
    </row>
    <row r="43" spans="1:19" s="49" customFormat="1" ht="15" customHeight="1">
      <c r="A43" s="136"/>
      <c r="B43" s="40"/>
      <c r="C43" s="41"/>
      <c r="D43" s="41"/>
      <c r="E43" s="41"/>
      <c r="F43" s="41"/>
      <c r="G43" s="41"/>
      <c r="H43" s="41"/>
      <c r="I43" s="41"/>
      <c r="J43" s="129"/>
      <c r="K43" s="15"/>
      <c r="L43" s="137" t="s">
        <v>100</v>
      </c>
      <c r="M43" s="36">
        <v>10962</v>
      </c>
      <c r="N43" s="44">
        <f>SUM(P43:Q43)</f>
        <v>1342</v>
      </c>
      <c r="O43" s="38">
        <v>526</v>
      </c>
      <c r="P43" s="38">
        <v>1309</v>
      </c>
      <c r="Q43" s="38">
        <v>33</v>
      </c>
      <c r="R43" s="103" t="s">
        <v>213</v>
      </c>
      <c r="S43" s="103" t="s">
        <v>213</v>
      </c>
    </row>
    <row r="44" spans="2:19" s="49" customFormat="1" ht="15" customHeight="1">
      <c r="B44" s="36"/>
      <c r="C44" s="38"/>
      <c r="D44" s="38"/>
      <c r="E44" s="38"/>
      <c r="F44" s="38"/>
      <c r="G44" s="38"/>
      <c r="H44" s="38"/>
      <c r="I44" s="38"/>
      <c r="J44" s="129"/>
      <c r="K44" s="15"/>
      <c r="L44" s="137" t="s">
        <v>102</v>
      </c>
      <c r="M44" s="36">
        <v>10748</v>
      </c>
      <c r="N44" s="44">
        <f>SUM(P44:Q44)</f>
        <v>791</v>
      </c>
      <c r="O44" s="38">
        <v>575</v>
      </c>
      <c r="P44" s="38">
        <v>760</v>
      </c>
      <c r="Q44" s="38">
        <v>31</v>
      </c>
      <c r="R44" s="103" t="s">
        <v>213</v>
      </c>
      <c r="S44" s="103" t="s">
        <v>213</v>
      </c>
    </row>
    <row r="45" spans="1:19" s="49" customFormat="1" ht="15" customHeight="1">
      <c r="A45" s="20"/>
      <c r="B45" s="40"/>
      <c r="C45" s="41"/>
      <c r="D45" s="41"/>
      <c r="E45" s="41"/>
      <c r="F45" s="41"/>
      <c r="G45" s="41"/>
      <c r="H45" s="41"/>
      <c r="I45" s="41"/>
      <c r="J45" s="129"/>
      <c r="K45" s="15"/>
      <c r="L45" s="137" t="s">
        <v>103</v>
      </c>
      <c r="M45" s="36">
        <v>12049</v>
      </c>
      <c r="N45" s="44">
        <f>SUM(P45:Q45)</f>
        <v>1467</v>
      </c>
      <c r="O45" s="38">
        <v>302</v>
      </c>
      <c r="P45" s="38">
        <v>1348</v>
      </c>
      <c r="Q45" s="38">
        <v>119</v>
      </c>
      <c r="R45" s="103" t="s">
        <v>213</v>
      </c>
      <c r="S45" s="103" t="s">
        <v>213</v>
      </c>
    </row>
    <row r="46" spans="1:19" s="49" customFormat="1" ht="15" customHeight="1">
      <c r="A46" s="137" t="s">
        <v>101</v>
      </c>
      <c r="B46" s="38">
        <f aca="true" t="shared" si="7" ref="B46:H46">SUM(B48:B65)</f>
        <v>9304260</v>
      </c>
      <c r="C46" s="38">
        <f t="shared" si="7"/>
        <v>9163110</v>
      </c>
      <c r="D46" s="38">
        <f t="shared" si="7"/>
        <v>5916378</v>
      </c>
      <c r="E46" s="38">
        <f t="shared" si="7"/>
        <v>43431</v>
      </c>
      <c r="F46" s="38">
        <f t="shared" si="7"/>
        <v>1397541</v>
      </c>
      <c r="G46" s="38">
        <f t="shared" si="7"/>
        <v>1065068</v>
      </c>
      <c r="H46" s="38">
        <f t="shared" si="7"/>
        <v>740692</v>
      </c>
      <c r="I46" s="152">
        <v>10657</v>
      </c>
      <c r="J46" s="129"/>
      <c r="K46" s="15"/>
      <c r="L46" s="137" t="s">
        <v>104</v>
      </c>
      <c r="M46" s="36">
        <v>25051</v>
      </c>
      <c r="N46" s="44">
        <f>SUM(P46:Q46)</f>
        <v>3313</v>
      </c>
      <c r="O46" s="38">
        <v>2553</v>
      </c>
      <c r="P46" s="38">
        <v>3201</v>
      </c>
      <c r="Q46" s="38">
        <v>112</v>
      </c>
      <c r="R46" s="103" t="s">
        <v>213</v>
      </c>
      <c r="S46" s="103" t="s">
        <v>213</v>
      </c>
    </row>
    <row r="47" spans="1:19" s="49" customFormat="1" ht="15" customHeight="1">
      <c r="A47" s="136"/>
      <c r="B47" s="40"/>
      <c r="C47" s="41"/>
      <c r="D47" s="41"/>
      <c r="E47" s="41"/>
      <c r="F47" s="41"/>
      <c r="G47" s="41"/>
      <c r="H47" s="41"/>
      <c r="I47" s="41"/>
      <c r="J47" s="129"/>
      <c r="K47" s="15"/>
      <c r="L47" s="137"/>
      <c r="M47" s="40"/>
      <c r="N47" s="41"/>
      <c r="O47" s="41"/>
      <c r="P47" s="41"/>
      <c r="Q47" s="41"/>
      <c r="R47" s="41"/>
      <c r="S47" s="41"/>
    </row>
    <row r="48" spans="1:19" s="49" customFormat="1" ht="15" customHeight="1">
      <c r="A48" s="62" t="s">
        <v>215</v>
      </c>
      <c r="B48" s="36">
        <v>978290</v>
      </c>
      <c r="C48" s="38">
        <f>SUM(D48:H48)</f>
        <v>898662</v>
      </c>
      <c r="D48" s="38">
        <v>621538</v>
      </c>
      <c r="E48" s="38">
        <v>3439</v>
      </c>
      <c r="F48" s="38">
        <v>124355</v>
      </c>
      <c r="G48" s="38">
        <v>89994</v>
      </c>
      <c r="H48" s="38">
        <v>59336</v>
      </c>
      <c r="I48" s="38">
        <v>10577</v>
      </c>
      <c r="J48" s="129"/>
      <c r="K48" s="273" t="s">
        <v>105</v>
      </c>
      <c r="L48" s="274"/>
      <c r="M48" s="18">
        <f aca="true" t="shared" si="8" ref="M48:S48">SUM(M49:M52)</f>
        <v>34070</v>
      </c>
      <c r="N48" s="18">
        <f t="shared" si="8"/>
        <v>4386</v>
      </c>
      <c r="O48" s="18">
        <f t="shared" si="8"/>
        <v>650</v>
      </c>
      <c r="P48" s="18">
        <f t="shared" si="8"/>
        <v>3973</v>
      </c>
      <c r="Q48" s="18">
        <f t="shared" si="8"/>
        <v>413</v>
      </c>
      <c r="R48" s="18">
        <f t="shared" si="8"/>
        <v>5820</v>
      </c>
      <c r="S48" s="18">
        <f t="shared" si="8"/>
        <v>877</v>
      </c>
    </row>
    <row r="49" spans="1:19" s="49" customFormat="1" ht="15" customHeight="1">
      <c r="A49" s="146">
        <v>2</v>
      </c>
      <c r="B49" s="36">
        <v>962020</v>
      </c>
      <c r="C49" s="38">
        <f aca="true" t="shared" si="9" ref="C49:C65">SUM(D49:H49)</f>
        <v>937816</v>
      </c>
      <c r="D49" s="38">
        <v>629744</v>
      </c>
      <c r="E49" s="38">
        <v>4380</v>
      </c>
      <c r="F49" s="38">
        <v>128822</v>
      </c>
      <c r="G49" s="38">
        <v>113373</v>
      </c>
      <c r="H49" s="38">
        <v>61497</v>
      </c>
      <c r="I49" s="38">
        <v>10565</v>
      </c>
      <c r="J49" s="129"/>
      <c r="K49" s="135"/>
      <c r="L49" s="137" t="s">
        <v>106</v>
      </c>
      <c r="M49" s="36">
        <v>4044</v>
      </c>
      <c r="N49" s="44">
        <f>SUM(P49:Q49)</f>
        <v>405</v>
      </c>
      <c r="O49" s="103" t="s">
        <v>213</v>
      </c>
      <c r="P49" s="38">
        <v>394</v>
      </c>
      <c r="Q49" s="38">
        <v>11</v>
      </c>
      <c r="R49" s="38">
        <v>5623</v>
      </c>
      <c r="S49" s="38">
        <v>752</v>
      </c>
    </row>
    <row r="50" spans="1:19" s="49" customFormat="1" ht="15" customHeight="1">
      <c r="A50" s="146">
        <v>3</v>
      </c>
      <c r="B50" s="36">
        <v>930990</v>
      </c>
      <c r="C50" s="38">
        <f t="shared" si="9"/>
        <v>861638</v>
      </c>
      <c r="D50" s="38">
        <v>571444</v>
      </c>
      <c r="E50" s="38">
        <v>3789</v>
      </c>
      <c r="F50" s="38">
        <v>120260</v>
      </c>
      <c r="G50" s="38">
        <v>105546</v>
      </c>
      <c r="H50" s="38">
        <v>60599</v>
      </c>
      <c r="I50" s="38">
        <v>10571</v>
      </c>
      <c r="J50" s="129"/>
      <c r="K50" s="135"/>
      <c r="L50" s="137" t="s">
        <v>107</v>
      </c>
      <c r="M50" s="36">
        <v>7091</v>
      </c>
      <c r="N50" s="44">
        <f>SUM(P50:Q50)</f>
        <v>965</v>
      </c>
      <c r="O50" s="103" t="s">
        <v>213</v>
      </c>
      <c r="P50" s="38">
        <v>842</v>
      </c>
      <c r="Q50" s="38">
        <v>123</v>
      </c>
      <c r="R50" s="103" t="s">
        <v>213</v>
      </c>
      <c r="S50" s="103" t="s">
        <v>213</v>
      </c>
    </row>
    <row r="51" spans="1:19" s="49" customFormat="1" ht="15" customHeight="1">
      <c r="A51" s="146">
        <v>4</v>
      </c>
      <c r="B51" s="36">
        <v>787200</v>
      </c>
      <c r="C51" s="38">
        <f t="shared" si="9"/>
        <v>850721</v>
      </c>
      <c r="D51" s="38">
        <v>569876</v>
      </c>
      <c r="E51" s="38">
        <v>3912</v>
      </c>
      <c r="F51" s="38">
        <v>127889</v>
      </c>
      <c r="G51" s="38">
        <v>79708</v>
      </c>
      <c r="H51" s="38">
        <v>69336</v>
      </c>
      <c r="I51" s="38">
        <v>10573</v>
      </c>
      <c r="J51" s="129"/>
      <c r="K51" s="135"/>
      <c r="L51" s="137" t="s">
        <v>108</v>
      </c>
      <c r="M51" s="36">
        <v>15147</v>
      </c>
      <c r="N51" s="44">
        <f>SUM(P51:Q51)</f>
        <v>2241</v>
      </c>
      <c r="O51" s="103" t="s">
        <v>213</v>
      </c>
      <c r="P51" s="38">
        <v>2066</v>
      </c>
      <c r="Q51" s="38">
        <v>175</v>
      </c>
      <c r="R51" s="103" t="s">
        <v>213</v>
      </c>
      <c r="S51" s="38">
        <v>106</v>
      </c>
    </row>
    <row r="52" spans="1:19" s="49" customFormat="1" ht="15" customHeight="1">
      <c r="A52" s="147"/>
      <c r="B52" s="40"/>
      <c r="C52" s="41"/>
      <c r="D52" s="41"/>
      <c r="E52" s="41"/>
      <c r="F52" s="41"/>
      <c r="G52" s="41"/>
      <c r="H52" s="41"/>
      <c r="I52" s="41"/>
      <c r="J52" s="129"/>
      <c r="K52" s="135"/>
      <c r="L52" s="137" t="s">
        <v>109</v>
      </c>
      <c r="M52" s="36">
        <v>7788</v>
      </c>
      <c r="N52" s="44">
        <f>SUM(P52:Q52)</f>
        <v>775</v>
      </c>
      <c r="O52" s="38">
        <v>650</v>
      </c>
      <c r="P52" s="38">
        <v>671</v>
      </c>
      <c r="Q52" s="38">
        <v>104</v>
      </c>
      <c r="R52" s="38">
        <v>197</v>
      </c>
      <c r="S52" s="38">
        <v>19</v>
      </c>
    </row>
    <row r="53" spans="1:19" s="49" customFormat="1" ht="15" customHeight="1">
      <c r="A53" s="147"/>
      <c r="B53" s="40"/>
      <c r="C53" s="41"/>
      <c r="D53" s="41"/>
      <c r="E53" s="41"/>
      <c r="F53" s="41"/>
      <c r="G53" s="41"/>
      <c r="H53" s="41"/>
      <c r="I53" s="41"/>
      <c r="J53" s="129"/>
      <c r="K53" s="135"/>
      <c r="L53" s="137"/>
      <c r="M53" s="40"/>
      <c r="N53" s="41"/>
      <c r="O53" s="41"/>
      <c r="P53" s="41"/>
      <c r="Q53" s="41"/>
      <c r="R53" s="41"/>
      <c r="S53" s="41"/>
    </row>
    <row r="54" spans="1:19" s="49" customFormat="1" ht="15" customHeight="1">
      <c r="A54" s="147"/>
      <c r="B54" s="40"/>
      <c r="C54" s="41"/>
      <c r="D54" s="41"/>
      <c r="E54" s="41"/>
      <c r="F54" s="41"/>
      <c r="G54" s="41"/>
      <c r="H54" s="41"/>
      <c r="I54" s="41"/>
      <c r="J54" s="129"/>
      <c r="K54" s="273" t="s">
        <v>110</v>
      </c>
      <c r="L54" s="274"/>
      <c r="M54" s="18">
        <f aca="true" t="shared" si="10" ref="M54:S54">SUM(M55:M60)</f>
        <v>31503</v>
      </c>
      <c r="N54" s="18">
        <f t="shared" si="10"/>
        <v>4099</v>
      </c>
      <c r="O54" s="18">
        <f t="shared" si="10"/>
        <v>414</v>
      </c>
      <c r="P54" s="18">
        <f t="shared" si="10"/>
        <v>3679</v>
      </c>
      <c r="Q54" s="18">
        <f t="shared" si="10"/>
        <v>420</v>
      </c>
      <c r="R54" s="18">
        <f t="shared" si="10"/>
        <v>4464</v>
      </c>
      <c r="S54" s="18">
        <f t="shared" si="10"/>
        <v>547</v>
      </c>
    </row>
    <row r="55" spans="1:19" s="49" customFormat="1" ht="15" customHeight="1">
      <c r="A55" s="146">
        <v>5</v>
      </c>
      <c r="B55" s="36">
        <v>694940</v>
      </c>
      <c r="C55" s="38">
        <f t="shared" si="9"/>
        <v>740549</v>
      </c>
      <c r="D55" s="38">
        <v>527207</v>
      </c>
      <c r="E55" s="38">
        <v>1564</v>
      </c>
      <c r="F55" s="38">
        <v>109769</v>
      </c>
      <c r="G55" s="38">
        <v>42955</v>
      </c>
      <c r="H55" s="38">
        <v>59054</v>
      </c>
      <c r="I55" s="38">
        <v>10572</v>
      </c>
      <c r="J55" s="129"/>
      <c r="K55" s="15"/>
      <c r="L55" s="137" t="s">
        <v>111</v>
      </c>
      <c r="M55" s="36">
        <v>5952</v>
      </c>
      <c r="N55" s="44">
        <f>SUM(P55:Q55)</f>
        <v>856</v>
      </c>
      <c r="O55" s="103" t="s">
        <v>213</v>
      </c>
      <c r="P55" s="38">
        <v>707</v>
      </c>
      <c r="Q55" s="38">
        <v>149</v>
      </c>
      <c r="R55" s="103" t="s">
        <v>213</v>
      </c>
      <c r="S55" s="103" t="s">
        <v>213</v>
      </c>
    </row>
    <row r="56" spans="1:19" s="49" customFormat="1" ht="15" customHeight="1">
      <c r="A56" s="146">
        <v>6</v>
      </c>
      <c r="B56" s="36">
        <v>635450</v>
      </c>
      <c r="C56" s="38">
        <f t="shared" si="9"/>
        <v>676320</v>
      </c>
      <c r="D56" s="38">
        <v>448547</v>
      </c>
      <c r="E56" s="38">
        <v>2303</v>
      </c>
      <c r="F56" s="38">
        <v>110415</v>
      </c>
      <c r="G56" s="38">
        <v>57517</v>
      </c>
      <c r="H56" s="38">
        <v>57538</v>
      </c>
      <c r="I56" s="38">
        <v>10569</v>
      </c>
      <c r="J56" s="129"/>
      <c r="K56" s="15"/>
      <c r="L56" s="137" t="s">
        <v>112</v>
      </c>
      <c r="M56" s="36">
        <v>5559</v>
      </c>
      <c r="N56" s="44">
        <f>SUM(P56:Q56)</f>
        <v>793</v>
      </c>
      <c r="O56" s="103" t="s">
        <v>213</v>
      </c>
      <c r="P56" s="103">
        <v>737</v>
      </c>
      <c r="Q56" s="38">
        <v>56</v>
      </c>
      <c r="R56" s="103" t="s">
        <v>213</v>
      </c>
      <c r="S56" s="103" t="s">
        <v>213</v>
      </c>
    </row>
    <row r="57" spans="1:19" s="49" customFormat="1" ht="15" customHeight="1">
      <c r="A57" s="146">
        <v>7</v>
      </c>
      <c r="B57" s="36">
        <v>714800</v>
      </c>
      <c r="C57" s="38">
        <f t="shared" si="9"/>
        <v>679769</v>
      </c>
      <c r="D57" s="38">
        <v>392554</v>
      </c>
      <c r="E57" s="38">
        <v>4043</v>
      </c>
      <c r="F57" s="38">
        <v>109156</v>
      </c>
      <c r="G57" s="38">
        <v>114385</v>
      </c>
      <c r="H57" s="38">
        <v>59631</v>
      </c>
      <c r="I57" s="38">
        <v>10584</v>
      </c>
      <c r="J57" s="129"/>
      <c r="K57" s="15"/>
      <c r="L57" s="137" t="s">
        <v>113</v>
      </c>
      <c r="M57" s="36">
        <v>6140</v>
      </c>
      <c r="N57" s="44">
        <f>SUM(P57:Q57)</f>
        <v>789</v>
      </c>
      <c r="O57" s="103" t="s">
        <v>213</v>
      </c>
      <c r="P57" s="38">
        <v>724</v>
      </c>
      <c r="Q57" s="38">
        <v>65</v>
      </c>
      <c r="R57" s="38">
        <v>1108</v>
      </c>
      <c r="S57" s="38">
        <v>137</v>
      </c>
    </row>
    <row r="58" spans="1:19" s="49" customFormat="1" ht="15" customHeight="1">
      <c r="A58" s="146">
        <v>8</v>
      </c>
      <c r="B58" s="36">
        <v>653540</v>
      </c>
      <c r="C58" s="38">
        <f t="shared" si="9"/>
        <v>709199</v>
      </c>
      <c r="D58" s="38">
        <v>369279</v>
      </c>
      <c r="E58" s="38">
        <v>4711</v>
      </c>
      <c r="F58" s="38">
        <v>132323</v>
      </c>
      <c r="G58" s="38">
        <v>129898</v>
      </c>
      <c r="H58" s="38">
        <v>72988</v>
      </c>
      <c r="I58" s="38">
        <v>10571</v>
      </c>
      <c r="J58" s="129"/>
      <c r="K58" s="15"/>
      <c r="L58" s="137" t="s">
        <v>114</v>
      </c>
      <c r="M58" s="36">
        <v>8641</v>
      </c>
      <c r="N58" s="44">
        <f>SUM(P58:Q58)</f>
        <v>999</v>
      </c>
      <c r="O58" s="103" t="s">
        <v>213</v>
      </c>
      <c r="P58" s="38">
        <v>889</v>
      </c>
      <c r="Q58" s="38">
        <v>110</v>
      </c>
      <c r="R58" s="103" t="s">
        <v>213</v>
      </c>
      <c r="S58" s="103" t="s">
        <v>213</v>
      </c>
    </row>
    <row r="59" spans="1:19" s="49" customFormat="1" ht="15" customHeight="1">
      <c r="A59" s="147"/>
      <c r="B59" s="40"/>
      <c r="C59" s="41"/>
      <c r="D59" s="41"/>
      <c r="E59" s="41"/>
      <c r="F59" s="41"/>
      <c r="G59" s="41"/>
      <c r="H59" s="41"/>
      <c r="I59" s="41"/>
      <c r="J59" s="129"/>
      <c r="K59" s="15"/>
      <c r="L59" s="137" t="s">
        <v>115</v>
      </c>
      <c r="M59" s="138" t="s">
        <v>213</v>
      </c>
      <c r="N59" s="103" t="s">
        <v>213</v>
      </c>
      <c r="O59" s="103" t="s">
        <v>213</v>
      </c>
      <c r="P59" s="103" t="s">
        <v>213</v>
      </c>
      <c r="Q59" s="103" t="s">
        <v>213</v>
      </c>
      <c r="R59" s="38">
        <v>3356</v>
      </c>
      <c r="S59" s="38">
        <v>410</v>
      </c>
    </row>
    <row r="60" spans="1:19" s="49" customFormat="1" ht="15" customHeight="1">
      <c r="A60" s="147"/>
      <c r="B60" s="40"/>
      <c r="C60" s="41"/>
      <c r="D60" s="41"/>
      <c r="E60" s="41"/>
      <c r="F60" s="41"/>
      <c r="G60" s="41"/>
      <c r="H60" s="41"/>
      <c r="I60" s="41"/>
      <c r="J60" s="129"/>
      <c r="K60" s="15"/>
      <c r="L60" s="137" t="s">
        <v>116</v>
      </c>
      <c r="M60" s="36">
        <v>5211</v>
      </c>
      <c r="N60" s="44">
        <f>SUM(P60:Q60)</f>
        <v>662</v>
      </c>
      <c r="O60" s="38">
        <v>414</v>
      </c>
      <c r="P60" s="38">
        <v>622</v>
      </c>
      <c r="Q60" s="38">
        <v>40</v>
      </c>
      <c r="R60" s="103" t="s">
        <v>213</v>
      </c>
      <c r="S60" s="103" t="s">
        <v>213</v>
      </c>
    </row>
    <row r="61" spans="1:19" s="49" customFormat="1" ht="15" customHeight="1">
      <c r="A61" s="147"/>
      <c r="B61" s="40"/>
      <c r="C61" s="41"/>
      <c r="D61" s="41"/>
      <c r="E61" s="41"/>
      <c r="F61" s="41"/>
      <c r="G61" s="41"/>
      <c r="H61" s="41"/>
      <c r="I61" s="41"/>
      <c r="J61" s="129"/>
      <c r="K61" s="15"/>
      <c r="L61" s="137"/>
      <c r="M61" s="40"/>
      <c r="N61" s="41"/>
      <c r="O61" s="41"/>
      <c r="P61" s="41"/>
      <c r="Q61" s="41"/>
      <c r="R61" s="41"/>
      <c r="S61" s="41"/>
    </row>
    <row r="62" spans="1:19" s="49" customFormat="1" ht="15" customHeight="1">
      <c r="A62" s="146">
        <v>9</v>
      </c>
      <c r="B62" s="36">
        <v>602050</v>
      </c>
      <c r="C62" s="38">
        <f t="shared" si="9"/>
        <v>637902</v>
      </c>
      <c r="D62" s="38">
        <v>366968</v>
      </c>
      <c r="E62" s="38">
        <v>3816</v>
      </c>
      <c r="F62" s="38">
        <v>113690</v>
      </c>
      <c r="G62" s="38">
        <v>97576</v>
      </c>
      <c r="H62" s="38">
        <v>55852</v>
      </c>
      <c r="I62" s="38">
        <v>10581</v>
      </c>
      <c r="J62" s="129"/>
      <c r="K62" s="273" t="s">
        <v>117</v>
      </c>
      <c r="L62" s="274"/>
      <c r="M62" s="18">
        <f>SUM(M63:M66)</f>
        <v>23683</v>
      </c>
      <c r="N62" s="18">
        <f>SUM(N63:N66)</f>
        <v>3329</v>
      </c>
      <c r="O62" s="19" t="s">
        <v>216</v>
      </c>
      <c r="P62" s="18">
        <f>SUM(P63:P66)</f>
        <v>2848</v>
      </c>
      <c r="Q62" s="18">
        <f>SUM(Q63:Q66)</f>
        <v>481</v>
      </c>
      <c r="R62" s="18">
        <f>SUM(R63:R66)</f>
        <v>8274</v>
      </c>
      <c r="S62" s="18">
        <f>SUM(S63:S66)</f>
        <v>990</v>
      </c>
    </row>
    <row r="63" spans="1:19" s="49" customFormat="1" ht="15" customHeight="1">
      <c r="A63" s="146">
        <v>10</v>
      </c>
      <c r="B63" s="36">
        <v>642720</v>
      </c>
      <c r="C63" s="38">
        <f t="shared" si="9"/>
        <v>622246</v>
      </c>
      <c r="D63" s="38">
        <v>408743</v>
      </c>
      <c r="E63" s="38">
        <v>2588</v>
      </c>
      <c r="F63" s="38">
        <v>99064</v>
      </c>
      <c r="G63" s="38">
        <v>56367</v>
      </c>
      <c r="H63" s="38">
        <v>55484</v>
      </c>
      <c r="I63" s="38">
        <v>10596</v>
      </c>
      <c r="J63" s="129"/>
      <c r="K63" s="15"/>
      <c r="L63" s="137" t="s">
        <v>118</v>
      </c>
      <c r="M63" s="36">
        <v>7149</v>
      </c>
      <c r="N63" s="44">
        <f>SUM(P63:Q63)</f>
        <v>1039</v>
      </c>
      <c r="O63" s="103" t="s">
        <v>213</v>
      </c>
      <c r="P63" s="38">
        <v>889</v>
      </c>
      <c r="Q63" s="38">
        <v>150</v>
      </c>
      <c r="R63" s="38">
        <v>1873</v>
      </c>
      <c r="S63" s="38">
        <v>157</v>
      </c>
    </row>
    <row r="64" spans="1:19" s="49" customFormat="1" ht="15" customHeight="1">
      <c r="A64" s="146">
        <v>11</v>
      </c>
      <c r="B64" s="36">
        <v>750430</v>
      </c>
      <c r="C64" s="38">
        <f t="shared" si="9"/>
        <v>729399</v>
      </c>
      <c r="D64" s="38">
        <v>492311</v>
      </c>
      <c r="E64" s="38">
        <v>3125</v>
      </c>
      <c r="F64" s="38">
        <v>105196</v>
      </c>
      <c r="G64" s="38">
        <v>66178</v>
      </c>
      <c r="H64" s="38">
        <v>62589</v>
      </c>
      <c r="I64" s="38">
        <v>10653</v>
      </c>
      <c r="J64" s="129"/>
      <c r="K64" s="15"/>
      <c r="L64" s="137" t="s">
        <v>119</v>
      </c>
      <c r="M64" s="36">
        <v>5966</v>
      </c>
      <c r="N64" s="44">
        <f>SUM(P64:Q64)</f>
        <v>996</v>
      </c>
      <c r="O64" s="103" t="s">
        <v>213</v>
      </c>
      <c r="P64" s="38">
        <v>876</v>
      </c>
      <c r="Q64" s="38">
        <v>120</v>
      </c>
      <c r="R64" s="38">
        <v>1525</v>
      </c>
      <c r="S64" s="38">
        <v>100</v>
      </c>
    </row>
    <row r="65" spans="1:19" s="49" customFormat="1" ht="15" customHeight="1">
      <c r="A65" s="146">
        <v>12</v>
      </c>
      <c r="B65" s="36">
        <v>951830</v>
      </c>
      <c r="C65" s="38">
        <f t="shared" si="9"/>
        <v>818889</v>
      </c>
      <c r="D65" s="38">
        <v>518167</v>
      </c>
      <c r="E65" s="38">
        <v>5761</v>
      </c>
      <c r="F65" s="38">
        <v>116602</v>
      </c>
      <c r="G65" s="38">
        <v>111571</v>
      </c>
      <c r="H65" s="38">
        <v>66788</v>
      </c>
      <c r="I65" s="38">
        <v>10657</v>
      </c>
      <c r="J65" s="129"/>
      <c r="K65" s="15"/>
      <c r="L65" s="137" t="s">
        <v>120</v>
      </c>
      <c r="M65" s="36">
        <v>10568</v>
      </c>
      <c r="N65" s="44">
        <f>SUM(P65:Q65)</f>
        <v>1294</v>
      </c>
      <c r="O65" s="103" t="s">
        <v>213</v>
      </c>
      <c r="P65" s="38">
        <v>1083</v>
      </c>
      <c r="Q65" s="38">
        <v>211</v>
      </c>
      <c r="R65" s="38">
        <v>369</v>
      </c>
      <c r="S65" s="38">
        <v>37</v>
      </c>
    </row>
    <row r="66" spans="1:19" s="49" customFormat="1" ht="15" customHeight="1">
      <c r="A66" s="136"/>
      <c r="B66" s="37"/>
      <c r="C66" s="39"/>
      <c r="D66" s="39"/>
      <c r="E66" s="39"/>
      <c r="F66" s="39"/>
      <c r="G66" s="39"/>
      <c r="H66" s="39"/>
      <c r="I66" s="39"/>
      <c r="J66" s="129"/>
      <c r="K66" s="15"/>
      <c r="L66" s="137" t="s">
        <v>121</v>
      </c>
      <c r="M66" s="138" t="s">
        <v>213</v>
      </c>
      <c r="N66" s="44" t="s">
        <v>213</v>
      </c>
      <c r="O66" s="103" t="s">
        <v>213</v>
      </c>
      <c r="P66" s="103" t="s">
        <v>213</v>
      </c>
      <c r="Q66" s="103" t="s">
        <v>213</v>
      </c>
      <c r="R66" s="38">
        <v>4507</v>
      </c>
      <c r="S66" s="38">
        <v>696</v>
      </c>
    </row>
    <row r="67" spans="1:19" s="49" customFormat="1" ht="15" customHeight="1">
      <c r="A67" s="60"/>
      <c r="B67" s="37"/>
      <c r="C67" s="39"/>
      <c r="D67" s="39"/>
      <c r="E67" s="39"/>
      <c r="F67" s="39"/>
      <c r="G67" s="39"/>
      <c r="H67" s="39"/>
      <c r="I67" s="39"/>
      <c r="J67" s="129"/>
      <c r="K67" s="15"/>
      <c r="L67" s="137"/>
      <c r="M67" s="40"/>
      <c r="N67" s="41"/>
      <c r="O67" s="41"/>
      <c r="P67" s="41"/>
      <c r="Q67" s="41"/>
      <c r="R67" s="41"/>
      <c r="S67" s="41"/>
    </row>
    <row r="68" spans="1:20" s="49" customFormat="1" ht="15" customHeight="1">
      <c r="A68" s="139"/>
      <c r="B68" s="140"/>
      <c r="C68" s="74"/>
      <c r="D68" s="74"/>
      <c r="E68" s="74"/>
      <c r="F68" s="74"/>
      <c r="G68" s="74"/>
      <c r="H68" s="74"/>
      <c r="I68" s="74"/>
      <c r="J68" s="129"/>
      <c r="K68" s="273" t="s">
        <v>122</v>
      </c>
      <c r="L68" s="274"/>
      <c r="M68" s="19">
        <f>SUM(M69)</f>
        <v>7890</v>
      </c>
      <c r="N68" s="19">
        <f>SUM(N69)</f>
        <v>1374</v>
      </c>
      <c r="O68" s="19" t="s">
        <v>213</v>
      </c>
      <c r="P68" s="19">
        <f>SUM(P69)</f>
        <v>1133</v>
      </c>
      <c r="Q68" s="19">
        <f>SUM(Q69)</f>
        <v>241</v>
      </c>
      <c r="R68" s="19" t="s">
        <v>144</v>
      </c>
      <c r="S68" s="19" t="s">
        <v>144</v>
      </c>
      <c r="T68" s="108"/>
    </row>
    <row r="69" spans="1:19" s="49" customFormat="1" ht="15" customHeight="1">
      <c r="A69" s="129" t="s">
        <v>148</v>
      </c>
      <c r="J69" s="129"/>
      <c r="K69" s="16"/>
      <c r="L69" s="141" t="s">
        <v>123</v>
      </c>
      <c r="M69" s="142">
        <v>7890</v>
      </c>
      <c r="N69" s="155">
        <f>SUM(P69:Q69)</f>
        <v>1374</v>
      </c>
      <c r="O69" s="143" t="s">
        <v>213</v>
      </c>
      <c r="P69" s="144">
        <v>1133</v>
      </c>
      <c r="Q69" s="144">
        <v>241</v>
      </c>
      <c r="R69" s="143" t="s">
        <v>213</v>
      </c>
      <c r="S69" s="143" t="s">
        <v>213</v>
      </c>
    </row>
    <row r="70" s="49" customFormat="1" ht="15" customHeight="1">
      <c r="K70" s="49" t="s">
        <v>124</v>
      </c>
    </row>
    <row r="71" s="49" customFormat="1" ht="14.25"/>
    <row r="72" s="49" customFormat="1" ht="14.25"/>
    <row r="73" s="49" customFormat="1" ht="14.25"/>
    <row r="74" s="49" customFormat="1" ht="14.25"/>
    <row r="75" s="49" customFormat="1" ht="14.25"/>
  </sheetData>
  <sheetProtection/>
  <mergeCells count="38">
    <mergeCell ref="A2:I2"/>
    <mergeCell ref="K2:S2"/>
    <mergeCell ref="A4:A5"/>
    <mergeCell ref="B4:B5"/>
    <mergeCell ref="C4:H4"/>
    <mergeCell ref="I4:I5"/>
    <mergeCell ref="K4:L6"/>
    <mergeCell ref="M4:Q4"/>
    <mergeCell ref="R4:S4"/>
    <mergeCell ref="M5:M6"/>
    <mergeCell ref="R5:R6"/>
    <mergeCell ref="S5:S6"/>
    <mergeCell ref="K7:L7"/>
    <mergeCell ref="K8:L8"/>
    <mergeCell ref="N5:N6"/>
    <mergeCell ref="O5:O6"/>
    <mergeCell ref="P5:P6"/>
    <mergeCell ref="Q5:Q6"/>
    <mergeCell ref="K9:L9"/>
    <mergeCell ref="K10:L10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62:L62"/>
    <mergeCell ref="K68:L68"/>
    <mergeCell ref="K22:L22"/>
    <mergeCell ref="K25:L25"/>
    <mergeCell ref="K31:L31"/>
    <mergeCell ref="K41:L41"/>
    <mergeCell ref="K48:L48"/>
    <mergeCell ref="K54:L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2013-06-06T05:21:30Z</cp:lastPrinted>
  <dcterms:created xsi:type="dcterms:W3CDTF">1998-02-13T08:27:49Z</dcterms:created>
  <dcterms:modified xsi:type="dcterms:W3CDTF">2013-06-06T05:24:15Z</dcterms:modified>
  <cp:category/>
  <cp:version/>
  <cp:contentType/>
  <cp:contentStatus/>
</cp:coreProperties>
</file>