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0" windowWidth="15330" windowHeight="4665" activeTab="0"/>
  </bookViews>
  <sheets>
    <sheet name="１２０" sheetId="1" r:id="rId1"/>
    <sheet name="１２２" sheetId="2" r:id="rId2"/>
    <sheet name="１２４" sheetId="3" r:id="rId3"/>
    <sheet name="１２６" sheetId="4" r:id="rId4"/>
    <sheet name="１２８" sheetId="5" r:id="rId5"/>
    <sheet name="１３０" sheetId="6" r:id="rId6"/>
    <sheet name="１３２" sheetId="7" r:id="rId7"/>
    <sheet name="１３４" sheetId="8" r:id="rId8"/>
    <sheet name="１３６" sheetId="9" r:id="rId9"/>
    <sheet name="１３８" sheetId="10" r:id="rId10"/>
  </sheets>
  <definedNames>
    <definedName name="_xlnm.Print_Area" localSheetId="6">'１３２'!$A$1:$V$66</definedName>
  </definedNames>
  <calcPr calcMode="manual" fullCalcOnLoad="1"/>
</workbook>
</file>

<file path=xl/sharedStrings.xml><?xml version="1.0" encoding="utf-8"?>
<sst xmlns="http://schemas.openxmlformats.org/spreadsheetml/2006/main" count="2200" uniqueCount="595">
  <si>
    <t>％</t>
  </si>
  <si>
    <t>―</t>
  </si>
  <si>
    <t>120　商業及び貿易</t>
  </si>
  <si>
    <t>商業及び貿易　121</t>
  </si>
  <si>
    <t>構　成　比</t>
  </si>
  <si>
    <t>従 業 者 数</t>
  </si>
  <si>
    <t>年間商品販売額</t>
  </si>
  <si>
    <t>実  数</t>
  </si>
  <si>
    <t>増減率</t>
  </si>
  <si>
    <t>店</t>
  </si>
  <si>
    <t>店</t>
  </si>
  <si>
    <t>人</t>
  </si>
  <si>
    <t>万円</t>
  </si>
  <si>
    <t>合計</t>
  </si>
  <si>
    <t>卸売業計</t>
  </si>
  <si>
    <t>卸売業（代理商、仲立業を除く）</t>
  </si>
  <si>
    <t>各種商品卸売業</t>
  </si>
  <si>
    <t>繊維品卸売業</t>
  </si>
  <si>
    <t>衣服・身の回り品卸売業</t>
  </si>
  <si>
    <t>農畜産物・水産物卸売業</t>
  </si>
  <si>
    <t>食料・飲料卸売業</t>
  </si>
  <si>
    <t>建築材料卸売業</t>
  </si>
  <si>
    <t>化学製品卸売業</t>
  </si>
  <si>
    <t>鉱物・金属材料卸売業</t>
  </si>
  <si>
    <t>再生資源卸売業</t>
  </si>
  <si>
    <t>一般機械器具卸売業</t>
  </si>
  <si>
    <t>自動車卸売業</t>
  </si>
  <si>
    <t>電気機械器具卸売業</t>
  </si>
  <si>
    <t>その他の機械器具卸売業</t>
  </si>
  <si>
    <t>家具・建具・じゅう器等卸売業</t>
  </si>
  <si>
    <t>医薬品・化粧品等卸売業</t>
  </si>
  <si>
    <t>代理商、仲立業</t>
  </si>
  <si>
    <t>他に分類されない卸売業</t>
  </si>
  <si>
    <t>小売業計</t>
  </si>
  <si>
    <t>各種商品小売業</t>
  </si>
  <si>
    <t>飲食料品小売業</t>
  </si>
  <si>
    <t>自動車・自転車小売業</t>
  </si>
  <si>
    <t>家具・じゅう器・家庭用機械器具小売業</t>
  </si>
  <si>
    <t>その他の小売業</t>
  </si>
  <si>
    <t>資料　石川県統計課「商業統計」</t>
  </si>
  <si>
    <t>産業分類</t>
  </si>
  <si>
    <t>商　　　　　　　　　　　　　　　　　店　　　　　　　　　　　　　　　　　数</t>
  </si>
  <si>
    <t>計</t>
  </si>
  <si>
    <t>10時間以上12時間未満</t>
  </si>
  <si>
    <t>12時間以上14時間未満</t>
  </si>
  <si>
    <t>14 時 間 以 上</t>
  </si>
  <si>
    <t>終　日　営　業</t>
  </si>
  <si>
    <t>（時間階級別構成比）</t>
  </si>
  <si>
    <t>（産業別構成比）</t>
  </si>
  <si>
    <t>各種商品小売業</t>
  </si>
  <si>
    <t>飲食料品小売業</t>
  </si>
  <si>
    <t>家具・建具・じゅう器小売業</t>
  </si>
  <si>
    <t>資料　石川県統計課「商業統計」</t>
  </si>
  <si>
    <t>―</t>
  </si>
  <si>
    <t>１１　　　商　　　　業　　　　及　　　　び　　　　貿　　　　易</t>
  </si>
  <si>
    <t>122 商業及び貿易</t>
  </si>
  <si>
    <t>商業及び貿易 123</t>
  </si>
  <si>
    <t>産　　　業　　　分　　　類</t>
  </si>
  <si>
    <t>調　査　商　店　数</t>
  </si>
  <si>
    <t>売　場　面　積</t>
  </si>
  <si>
    <t>構　成　比</t>
  </si>
  <si>
    <t>店</t>
  </si>
  <si>
    <t>㎡</t>
  </si>
  <si>
    <t>％</t>
  </si>
  <si>
    <t>小　　売　　業　　計</t>
  </si>
  <si>
    <t>百　　　貨　　　店</t>
  </si>
  <si>
    <t>その他の各種商品小売業</t>
  </si>
  <si>
    <t>呉服・服地・寝具小売業</t>
  </si>
  <si>
    <t>男 子 服 小 売 業</t>
  </si>
  <si>
    <t>婦人・子供服小売業</t>
  </si>
  <si>
    <t>靴・履物小売業</t>
  </si>
  <si>
    <t>その他の織物・衣服・身の回り品小売業</t>
  </si>
  <si>
    <t>各種食料品小売業</t>
  </si>
  <si>
    <t>酒   小   売   業</t>
  </si>
  <si>
    <t>食  肉  小  売  業</t>
  </si>
  <si>
    <t>鮮  魚  小  売  業</t>
  </si>
  <si>
    <t>乾  物  小  売  業</t>
  </si>
  <si>
    <t>野菜・果実小売業</t>
  </si>
  <si>
    <t>菓子・パン小売業</t>
  </si>
  <si>
    <t>米 穀 類 小 売 業</t>
  </si>
  <si>
    <t>その他の飲食料品小売業</t>
  </si>
  <si>
    <t xml:space="preserve">自 動 車 小 売 業 </t>
  </si>
  <si>
    <t xml:space="preserve">自 転 車 小 売 業 </t>
  </si>
  <si>
    <t>家具・建具・畳小売業</t>
  </si>
  <si>
    <t>金物・荒物小売業</t>
  </si>
  <si>
    <t>陶磁器・ガラス器小売業</t>
  </si>
  <si>
    <t>家庭用機械器具小売業</t>
  </si>
  <si>
    <t>その他のじゅう器小売業</t>
  </si>
  <si>
    <t>医薬品・化粧品小売業</t>
  </si>
  <si>
    <t xml:space="preserve">農 耕 用 品 小 売 業 </t>
  </si>
  <si>
    <t>燃  料  小  売  業</t>
  </si>
  <si>
    <t>書籍・文房具小売業</t>
  </si>
  <si>
    <t>写真機・写真材料小売業</t>
  </si>
  <si>
    <t>時計・眼鏡・光学機械小売業</t>
  </si>
  <si>
    <t xml:space="preserve">中 古 品 小 売 業 </t>
  </si>
  <si>
    <t>他に分類されない小売業</t>
  </si>
  <si>
    <t>資料　石川県統計課「商業統計」</t>
  </si>
  <si>
    <t>124 商業及び貿易</t>
  </si>
  <si>
    <t>商業及び貿易 125</t>
  </si>
  <si>
    <t>産　　　　業　　　　分　　　　類</t>
  </si>
  <si>
    <t>計</t>
  </si>
  <si>
    <t>経 営 組 織 別</t>
  </si>
  <si>
    <t>法　　人</t>
  </si>
  <si>
    <t>個　　人</t>
  </si>
  <si>
    <t>人</t>
  </si>
  <si>
    <t>万円</t>
  </si>
  <si>
    <t>合　　　　　　　　　計</t>
  </si>
  <si>
    <t>卸　　売　　業　　計</t>
  </si>
  <si>
    <t xml:space="preserve">各 種 商 品 卸 売 業 </t>
  </si>
  <si>
    <t xml:space="preserve">繊 維・衣 服 等 卸 売 業 </t>
  </si>
  <si>
    <t>繊維品卸売業(衣服・身の回り品を除く)</t>
  </si>
  <si>
    <t>126 商業及び貿易</t>
  </si>
  <si>
    <t>商業及び貿易 127</t>
  </si>
  <si>
    <t>産　　　　　業　　　　　分　　　　　類</t>
  </si>
  <si>
    <t>市町村別</t>
  </si>
  <si>
    <t>従業者数</t>
  </si>
  <si>
    <t>年間商品　　　　販 売 額</t>
  </si>
  <si>
    <t>合　計</t>
  </si>
  <si>
    <t>市部計</t>
  </si>
  <si>
    <t>郡部計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</si>
  <si>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</si>
  <si>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</si>
  <si>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</si>
  <si>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</si>
  <si>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</si>
  <si>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</si>
  <si>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</si>
  <si>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</si>
  <si>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</si>
  <si>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</si>
  <si>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</si>
  <si>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根上町</t>
  </si>
  <si>
    <t>寺井町</t>
  </si>
  <si>
    <t>辰口町</t>
  </si>
  <si>
    <t>川北町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</si>
  <si>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</si>
  <si>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</si>
  <si>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</si>
  <si>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</si>
  <si>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</si>
  <si>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</si>
  <si>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</si>
  <si>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</si>
  <si>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</si>
  <si>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</si>
  <si>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</si>
  <si>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</si>
  <si>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</si>
  <si>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</si>
  <si>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</si>
  <si>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</si>
  <si>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</si>
  <si>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</si>
  <si>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</si>
  <si>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</si>
  <si>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</si>
  <si>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</si>
  <si>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</si>
  <si>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</si>
  <si>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</si>
  <si>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</si>
  <si>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</si>
  <si>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</si>
  <si>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</si>
  <si>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</si>
  <si>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</si>
  <si>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</si>
  <si>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</si>
  <si>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</si>
  <si>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t>（単位：百万円）</t>
  </si>
  <si>
    <t>（単位：金額　万円）</t>
  </si>
  <si>
    <t>年次及び月次</t>
  </si>
  <si>
    <t>総　　　額</t>
  </si>
  <si>
    <t>衣　料　品</t>
  </si>
  <si>
    <t>家 庭 用 品</t>
  </si>
  <si>
    <t>食堂・喫茶</t>
  </si>
  <si>
    <t>単　位</t>
  </si>
  <si>
    <t>数   量</t>
  </si>
  <si>
    <t>ア ジ ア</t>
  </si>
  <si>
    <t>ヨーロッパ</t>
  </si>
  <si>
    <t>北アメリカ</t>
  </si>
  <si>
    <t>南アメリカ</t>
  </si>
  <si>
    <t>アフリカ</t>
  </si>
  <si>
    <t>オセアニア</t>
  </si>
  <si>
    <t>不   明</t>
  </si>
  <si>
    <t>食品加工品</t>
  </si>
  <si>
    <t>繊    維    品</t>
  </si>
  <si>
    <t>(1)</t>
  </si>
  <si>
    <t>合  繊  糸</t>
  </si>
  <si>
    <t>t</t>
  </si>
  <si>
    <t>(2)</t>
  </si>
  <si>
    <t>織      物</t>
  </si>
  <si>
    <t>千㎡</t>
  </si>
  <si>
    <t>絹  織  物</t>
  </si>
  <si>
    <t>〃</t>
  </si>
  <si>
    <t>ビスコース人絹織物</t>
  </si>
  <si>
    <t>合成繊維織物</t>
  </si>
  <si>
    <t>(3)</t>
  </si>
  <si>
    <t>漁      網</t>
  </si>
  <si>
    <t>(4)</t>
  </si>
  <si>
    <t>繊 維 雑 品</t>
  </si>
  <si>
    <t>(5)</t>
  </si>
  <si>
    <t>縫  製  品</t>
  </si>
  <si>
    <t>(6)</t>
  </si>
  <si>
    <t>メ リ ヤ ス</t>
  </si>
  <si>
    <t>年次及び月次</t>
  </si>
  <si>
    <t>陶  磁  器</t>
  </si>
  <si>
    <t>洋飲食器</t>
  </si>
  <si>
    <t>九  谷  焼</t>
  </si>
  <si>
    <t>そ   の   他</t>
  </si>
  <si>
    <t>建 設 機 械</t>
  </si>
  <si>
    <t>金属加工機械</t>
  </si>
  <si>
    <t>繊 維 機 械</t>
  </si>
  <si>
    <t>食料品加工機械(充填機含)</t>
  </si>
  <si>
    <t>電気機器</t>
  </si>
  <si>
    <t>輸送用機器</t>
  </si>
  <si>
    <t>(7)</t>
  </si>
  <si>
    <t>その他の機械・部品</t>
  </si>
  <si>
    <t>漆　　　器</t>
  </si>
  <si>
    <t>そ　の　他</t>
  </si>
  <si>
    <t>x</t>
  </si>
  <si>
    <t>x</t>
  </si>
  <si>
    <t>-</t>
  </si>
  <si>
    <t>食産品</t>
  </si>
  <si>
    <t>平成3年</t>
  </si>
  <si>
    <t>平成6年</t>
  </si>
  <si>
    <t>対平成3年増減</t>
  </si>
  <si>
    <t>従　　　　業　　　　者　　　　数</t>
  </si>
  <si>
    <t>年　　間　　商　　品　　販　　売　　額</t>
  </si>
  <si>
    <t>注　　牛乳小売業、新聞小売業は開店、閉店時刻を調査していない。</t>
  </si>
  <si>
    <t>各種商品卸売業（従業員が常時100人以上）</t>
  </si>
  <si>
    <t>その他各種商品卸売業（従業員が常時100人未満）</t>
  </si>
  <si>
    <t>生糸・繭卸売業</t>
  </si>
  <si>
    <t>繊維原料卸売業（生糸・繭を除く）</t>
  </si>
  <si>
    <t>糸卸売業</t>
  </si>
  <si>
    <t>衣料・身の回り品卸売業</t>
  </si>
  <si>
    <t>男子服卸売業</t>
  </si>
  <si>
    <t>婦人・子供服卸売業</t>
  </si>
  <si>
    <t>下着類卸売業</t>
  </si>
  <si>
    <t>寝具類卸売業</t>
  </si>
  <si>
    <t>靴卸売業</t>
  </si>
  <si>
    <t>履物卸売業（靴を除く）</t>
  </si>
  <si>
    <t>かばん・袋物卸売業</t>
  </si>
  <si>
    <t>その他の衣服・身の回り品卸売業</t>
  </si>
  <si>
    <t>飲食料品卸売場</t>
  </si>
  <si>
    <t>農畜産物・水産物卸売業</t>
  </si>
  <si>
    <t>米麦卸売業</t>
  </si>
  <si>
    <t>雑穀・豆類卸売業</t>
  </si>
  <si>
    <t>野菜卸売業</t>
  </si>
  <si>
    <t>果実卸売業</t>
  </si>
  <si>
    <t>食肉卸売業</t>
  </si>
  <si>
    <t>生鮮魚介卸売業</t>
  </si>
  <si>
    <t>その他の農畜産物・水産物卸売業</t>
  </si>
  <si>
    <t>食料・飲料卸売業</t>
  </si>
  <si>
    <t>砂糖卸売業</t>
  </si>
  <si>
    <t>味噌・しょう油卸売業</t>
  </si>
  <si>
    <t>酒類卸売業</t>
  </si>
  <si>
    <t>乾物卸売業</t>
  </si>
  <si>
    <t>缶詰・瓶詰食品卸売業</t>
  </si>
  <si>
    <t>菓子・パン類卸売業</t>
  </si>
  <si>
    <t>清涼飲料卸売業</t>
  </si>
  <si>
    <t>茶類卸売業</t>
  </si>
  <si>
    <t>その他の食料・飲料卸売業</t>
  </si>
  <si>
    <t>建築材料、鉱物・金属材料卸売業</t>
  </si>
  <si>
    <t>建築材料卸売業</t>
  </si>
  <si>
    <t>木材・竹材卸売業</t>
  </si>
  <si>
    <t>セメント卸売業</t>
  </si>
  <si>
    <t>計</t>
  </si>
  <si>
    <t>家　　族</t>
  </si>
  <si>
    <t>常　　用</t>
  </si>
  <si>
    <t>従　　　業　　　者　　　数</t>
  </si>
  <si>
    <t>男</t>
  </si>
  <si>
    <t>女</t>
  </si>
  <si>
    <t>商品手持額</t>
  </si>
  <si>
    <t>身の回り品　　　</t>
  </si>
  <si>
    <t>食　料　品</t>
  </si>
  <si>
    <t>そ　の　他</t>
  </si>
  <si>
    <t>資料　北陸財務局経済調査課「百貨店、主要スーパー等売上高調査」</t>
  </si>
  <si>
    <t>商業及び貿易 135</t>
  </si>
  <si>
    <t>平成元年</t>
  </si>
  <si>
    <t>平成４年</t>
  </si>
  <si>
    <t>産　業　分　類</t>
  </si>
  <si>
    <t>合計</t>
  </si>
  <si>
    <t>食堂・レストラン</t>
  </si>
  <si>
    <t>そば・うどん店</t>
  </si>
  <si>
    <t>すし店</t>
  </si>
  <si>
    <t>喫茶店</t>
  </si>
  <si>
    <t>その他の一般飲食店</t>
  </si>
  <si>
    <t>　　日　本　料　理　店</t>
  </si>
  <si>
    <t>　　西　洋　料　理　店</t>
  </si>
  <si>
    <t>　一　般　食　堂</t>
  </si>
  <si>
    <t>中華・東洋料理　店</t>
  </si>
  <si>
    <t>資料　石川県統計課「商業統計課」</t>
  </si>
  <si>
    <t>138 商業及び貿易</t>
  </si>
  <si>
    <t>商業及び貿易 139</t>
  </si>
  <si>
    <t>飲食店数</t>
  </si>
  <si>
    <t>郡部計</t>
  </si>
  <si>
    <t>商業及び貿易 137</t>
  </si>
  <si>
    <t>その他の建築材料卸売業</t>
  </si>
  <si>
    <t>板ガラス卸売業</t>
  </si>
  <si>
    <t>科学製品卸売業</t>
  </si>
  <si>
    <t>塗料卸売業</t>
  </si>
  <si>
    <t>染料・顔料卸売業</t>
  </si>
  <si>
    <t>油脂・ろう卸売業</t>
  </si>
  <si>
    <t>火薬類卸売業</t>
  </si>
  <si>
    <t>その他の化学製品卸売業</t>
  </si>
  <si>
    <t>鉱物・金属材料卸売業</t>
  </si>
  <si>
    <t>石炭卸売業</t>
  </si>
  <si>
    <t>石油卸売業</t>
  </si>
  <si>
    <t>金属鉱物卸売業</t>
  </si>
  <si>
    <t>非金属鉱物卸売業</t>
  </si>
  <si>
    <t>鉄鋼卸売業</t>
  </si>
  <si>
    <t>非鉄金属卸売業</t>
  </si>
  <si>
    <t>再生資源卸売業</t>
  </si>
  <si>
    <t>空瓶・空缶等空容器卸売業</t>
  </si>
  <si>
    <t>鉄スクラップ卸売業</t>
  </si>
  <si>
    <t>非鉄金属スクラップ卸売業</t>
  </si>
  <si>
    <t>古紙卸売業</t>
  </si>
  <si>
    <t>その他の再生資源卸売業</t>
  </si>
  <si>
    <t>機械器具卸売業</t>
  </si>
  <si>
    <t>農業用機械器具卸売業</t>
  </si>
  <si>
    <t>一般機械器具卸売業</t>
  </si>
  <si>
    <t>建設機械・鉱山機械卸売業</t>
  </si>
  <si>
    <t>金属加工機械卸売業</t>
  </si>
  <si>
    <t>事務用機械器具卸売業</t>
  </si>
  <si>
    <t>自動車卸売業</t>
  </si>
  <si>
    <t>自動車卸売業（二輪自動車を含む）</t>
  </si>
  <si>
    <t>電気機械器具卸売業</t>
  </si>
  <si>
    <t>家庭用電気機械器具卸売業</t>
  </si>
  <si>
    <t>電気機械器具卸売業（家庭用を除く）</t>
  </si>
  <si>
    <t>その他の機械器具卸売業</t>
  </si>
  <si>
    <t>輸送用機械器具卸売業（自動車を除く）</t>
  </si>
  <si>
    <t>精密機械器具卸売業</t>
  </si>
  <si>
    <t>医療用機械器具卸売業</t>
  </si>
  <si>
    <t>その他の卸売業</t>
  </si>
  <si>
    <t>家具・建具・じゅう器等卸売業</t>
  </si>
  <si>
    <t>家具・建具卸売業</t>
  </si>
  <si>
    <t>荒物卸売業</t>
  </si>
  <si>
    <t>畳卸売業</t>
  </si>
  <si>
    <t>室内装飾繊維品卸売業</t>
  </si>
  <si>
    <t>陶磁器・ガラス器卸売業</t>
  </si>
  <si>
    <t>その他のじゅう器卸売業</t>
  </si>
  <si>
    <t>128 商業及び貿易</t>
  </si>
  <si>
    <t>商業及び貿易 129</t>
  </si>
  <si>
    <t>商業及び貿易 131</t>
  </si>
  <si>
    <t>130 商業及び貿易</t>
  </si>
  <si>
    <t>132 商業及び貿易</t>
  </si>
  <si>
    <t>商業及び貿易 133</t>
  </si>
  <si>
    <t>医薬品・化粧品等卸売業</t>
  </si>
  <si>
    <t>医薬品卸売業</t>
  </si>
  <si>
    <t>医薬用品卸売業</t>
  </si>
  <si>
    <t>化粧品卸売業</t>
  </si>
  <si>
    <t>合成洗剤卸売業</t>
  </si>
  <si>
    <t>代理商、仲立業</t>
  </si>
  <si>
    <t>他に分類されない卸売業</t>
  </si>
  <si>
    <t>紙・紙製品卸売業</t>
  </si>
  <si>
    <t>金物卸売業</t>
  </si>
  <si>
    <t>薪、炭卸売業</t>
  </si>
  <si>
    <t>肥料・飼料卸売業</t>
  </si>
  <si>
    <t>スポーツ用品・娯楽用品・がん具卸売業</t>
  </si>
  <si>
    <t>たばこ卸売業</t>
  </si>
  <si>
    <t>貴金属製品卸売業（宝石を含む）</t>
  </si>
  <si>
    <t>他に分類されないその他の卸売業</t>
  </si>
  <si>
    <t>小売業計</t>
  </si>
  <si>
    <t>各種商品小売業</t>
  </si>
  <si>
    <t>百貨店</t>
  </si>
  <si>
    <t>その他の各種商品小売業（従業員が常時50人未満）</t>
  </si>
  <si>
    <t>その他の各種商品小売業（従業員が常時50人未満）</t>
  </si>
  <si>
    <t>繊維・衣服・身の回り品小売業</t>
  </si>
  <si>
    <t>呉服・服地・寝具小売業</t>
  </si>
  <si>
    <t>呉服・服地小売業</t>
  </si>
  <si>
    <t>寝具小売業</t>
  </si>
  <si>
    <t>男子服小売業</t>
  </si>
  <si>
    <t>男子服小売業（製造小売）</t>
  </si>
  <si>
    <t>男子服小売業（製造小売でないもの）</t>
  </si>
  <si>
    <t>婦人・子供服小売業</t>
  </si>
  <si>
    <t>靴・履き物小売業</t>
  </si>
  <si>
    <t>靴小売業</t>
  </si>
  <si>
    <t>履き物小売業（靴を除く）</t>
  </si>
  <si>
    <t>その他の織物・衣服・身の回り品小売業</t>
  </si>
  <si>
    <t>かばん・袋物小売業</t>
  </si>
  <si>
    <t>洋品雑貨・小間物小売業</t>
  </si>
  <si>
    <t>他に分類されない織物・衣服・身の回り品小売業</t>
  </si>
  <si>
    <t>飲食料品小売業</t>
  </si>
  <si>
    <t>各種食料品小売業</t>
  </si>
  <si>
    <t>各種食料品小売業</t>
  </si>
  <si>
    <t>酒小売業</t>
  </si>
  <si>
    <t>酒小売業</t>
  </si>
  <si>
    <t>食肉小売業</t>
  </si>
  <si>
    <t>食肉小売業（卵、鳥肉を除く）</t>
  </si>
  <si>
    <t>卵、鶏肉小売業</t>
  </si>
  <si>
    <t>鮮魚小売業</t>
  </si>
  <si>
    <t>鮮魚小売業</t>
  </si>
  <si>
    <t>乾物小売業</t>
  </si>
  <si>
    <t>乾物小売業</t>
  </si>
  <si>
    <t>野菜・果実小売業</t>
  </si>
  <si>
    <t>野菜小売業</t>
  </si>
  <si>
    <t>果実小売業</t>
  </si>
  <si>
    <t>菓子・パン小売業</t>
  </si>
  <si>
    <t>菓子小売業（製造小売）</t>
  </si>
  <si>
    <t>菓子小売業（製造小売でないもの）</t>
  </si>
  <si>
    <t>パン小売業（製造小売）</t>
  </si>
  <si>
    <t>パン小売業（製造小売でないもの）</t>
  </si>
  <si>
    <t>米穀類小売業</t>
  </si>
  <si>
    <t>米穀類小売業</t>
  </si>
  <si>
    <t>その他の飲食料品小売業</t>
  </si>
  <si>
    <t>牛乳小売業</t>
  </si>
  <si>
    <t>料理品小売業</t>
  </si>
  <si>
    <t>茶小売業</t>
  </si>
  <si>
    <t>豆腐・かまぼこ等加工食品小売業（製造小売）</t>
  </si>
  <si>
    <t>豆腐・かまぼこ等加工食品小売業（製造小売でないもの）</t>
  </si>
  <si>
    <t>他に分類されない飲食料品小売業</t>
  </si>
  <si>
    <t>自動車・自転車小売業</t>
  </si>
  <si>
    <t>自動車小売業</t>
  </si>
  <si>
    <t>自動車（新車）小売業</t>
  </si>
  <si>
    <t>中古自動車小売業</t>
  </si>
  <si>
    <t>二輪自動車小売業（原動機付自転車を含む）</t>
  </si>
  <si>
    <t>自転車小売業</t>
  </si>
  <si>
    <t>家具・じゅう器・家庭用機械器具小売業</t>
  </si>
  <si>
    <t>家具・建具・畳小売業</t>
  </si>
  <si>
    <t>家具小売業（製造小売）</t>
  </si>
  <si>
    <t>家具小売業（製造小売でないもの）</t>
  </si>
  <si>
    <t>建具小売業（製造小売）</t>
  </si>
  <si>
    <t>建具小売業（製造小売でないもの）</t>
  </si>
  <si>
    <t>畳小売業（製造小売）</t>
  </si>
  <si>
    <t>畳小売業（製造小売でないもの）</t>
  </si>
  <si>
    <t>宗教用具小売業（製造小売）</t>
  </si>
  <si>
    <t>宗教用具小売業（製造小売でないもの）</t>
  </si>
  <si>
    <t>金物・荒物小売業</t>
  </si>
  <si>
    <t>金物小売業</t>
  </si>
  <si>
    <t>荒物小売業</t>
  </si>
  <si>
    <t>陶磁器・ガラス器小売業</t>
  </si>
  <si>
    <t>陶磁器・ガラス器小売業</t>
  </si>
  <si>
    <t>家庭用機械器具小売業</t>
  </si>
  <si>
    <t>家庭用電気機械器具小売業</t>
  </si>
  <si>
    <t>その他のじゅう器小売業</t>
  </si>
  <si>
    <t>その他の小売業</t>
  </si>
  <si>
    <t>医薬品・化粧品小売業</t>
  </si>
  <si>
    <t>医薬品小売業</t>
  </si>
  <si>
    <t>化粧品小売業</t>
  </si>
  <si>
    <t>農耕用品小売業</t>
  </si>
  <si>
    <t>農耕用機械器具小売業</t>
  </si>
  <si>
    <t>苗・種子小売業</t>
  </si>
  <si>
    <t>肥料・飼料小売業</t>
  </si>
  <si>
    <t>燃料小売業</t>
  </si>
  <si>
    <t>ガソリンスタンド</t>
  </si>
  <si>
    <t>燃料小売業（ガソリンスタンドを除く）</t>
  </si>
  <si>
    <t>書籍・文房具小売業</t>
  </si>
  <si>
    <t>書籍・雑誌小売業</t>
  </si>
  <si>
    <t>新聞小売業</t>
  </si>
  <si>
    <t>紙・文具小売業</t>
  </si>
  <si>
    <t>スポーツ用品・がん具・娯楽用品小売業</t>
  </si>
  <si>
    <t>スポーツ用品小売業</t>
  </si>
  <si>
    <t>がん具・娯楽用品小売業</t>
  </si>
  <si>
    <t>楽器小売業</t>
  </si>
  <si>
    <t>写真機・写真材料小売業</t>
  </si>
  <si>
    <t>写真機・写真材料小売業</t>
  </si>
  <si>
    <t>時計・眼鏡・光学機械小売業</t>
  </si>
  <si>
    <t>時計・眼鏡・光学機械小売業</t>
  </si>
  <si>
    <t>中古品小売業</t>
  </si>
  <si>
    <t>骨とう品小売業（他に分類されないもの）</t>
  </si>
  <si>
    <t>その他の中古品小売業</t>
  </si>
  <si>
    <t>他に分類されない小売業</t>
  </si>
  <si>
    <t>たばこ・喫煙具専門小売業</t>
  </si>
  <si>
    <t>花・植木小売業</t>
  </si>
  <si>
    <t>建築材料小売業</t>
  </si>
  <si>
    <t>貴金属製品小売業（宝石を含む）</t>
  </si>
  <si>
    <t>他に分類されないその他の小売業</t>
  </si>
  <si>
    <t>―</t>
  </si>
  <si>
    <t>繊維・衣服・身の回り品小売業</t>
  </si>
  <si>
    <t>織物卸売業（室内装飾繊維品を除く）</t>
  </si>
  <si>
    <t>産業細分類別の商店数、従業者数、年間商品販売額、その他の収入額、商品手持額及び売場面積（飲食店を除く）（平成６年７月１日現在）（つづき）</t>
  </si>
  <si>
    <t>自動車部分品・付属品卸売業</t>
  </si>
  <si>
    <t>その他の一般機器卸売業</t>
  </si>
  <si>
    <t>自動車部分品・付属品小売業</t>
  </si>
  <si>
    <t>家庭用機械器具小売業（家庭用電気機械器具は除く）</t>
  </si>
  <si>
    <t>（単位：従業者数　人、金額　万円）</t>
  </si>
  <si>
    <t>（単位：従業者数　人、金額　万円）</t>
  </si>
  <si>
    <t>キュプラ織物</t>
  </si>
  <si>
    <t>アセテート織物</t>
  </si>
  <si>
    <t>その他の織物</t>
  </si>
  <si>
    <t xml:space="preserve">金 額 </t>
  </si>
  <si>
    <t>ｔ</t>
  </si>
  <si>
    <t>資料　社団法人北陸経済調査会「石川県輸出実態調査報告書」（石川県委託調査）</t>
  </si>
  <si>
    <t>比　　　率（％）</t>
  </si>
  <si>
    <t>―</t>
  </si>
  <si>
    <t>(2) 　産業分類別営業時間階級別の商店数（平成6年7月1日現在）</t>
  </si>
  <si>
    <t>8　時　間　未　満</t>
  </si>
  <si>
    <t>8時間以上10時間未満</t>
  </si>
  <si>
    <t>(1)　産業分類別商店数、 従業者数、 年間商品販売額（飲食店を除く)　の前回比較　（各年7月1日現在）</t>
  </si>
  <si>
    <t>産 　　業 　　分　 　類</t>
  </si>
  <si>
    <t>商 　店　 数</t>
  </si>
  <si>
    <t>構 　成 　比</t>
  </si>
  <si>
    <t>商   　　　　　店　　　　   　数</t>
  </si>
  <si>
    <t>69　　商　　　　　　　　　　　　　　　　　業</t>
  </si>
  <si>
    <r>
      <t>注 1　年間商品販売額、</t>
    </r>
    <r>
      <rPr>
        <sz val="12"/>
        <rFont val="ＭＳ 明朝"/>
        <family val="1"/>
      </rPr>
      <t>修理料・サービス料・仲介手数料は平成5年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日から平成6年6月30日までの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年間の実績である。</t>
    </r>
  </si>
  <si>
    <t xml:space="preserve">   2　（　　）内はxの数値を含む。</t>
  </si>
  <si>
    <r>
      <t>(</t>
    </r>
    <r>
      <rPr>
        <sz val="12"/>
        <rFont val="ＭＳ 明朝"/>
        <family val="1"/>
      </rPr>
      <t xml:space="preserve">3) </t>
    </r>
    <r>
      <rPr>
        <sz val="12"/>
        <rFont val="ＭＳ 明朝"/>
        <family val="1"/>
      </rPr>
      <t>　産業分類別売場面積（飲食店を除く）の前回比較　（各年7月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日現在）</t>
    </r>
  </si>
  <si>
    <t>平成3年</t>
  </si>
  <si>
    <t>平成6年</t>
  </si>
  <si>
    <r>
      <t>対平成3年　　　増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減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率</t>
    </r>
  </si>
  <si>
    <t>1店当たり売場面積</t>
  </si>
  <si>
    <r>
      <t xml:space="preserve">注 </t>
    </r>
    <r>
      <rPr>
        <sz val="12"/>
        <rFont val="ＭＳ 明朝"/>
        <family val="1"/>
      </rPr>
      <t xml:space="preserve">1 </t>
    </r>
    <r>
      <rPr>
        <sz val="12"/>
        <rFont val="ＭＳ 明朝"/>
        <family val="1"/>
      </rPr>
      <t>調査商店数とは、売場面積を調査している業種の商店数。</t>
    </r>
  </si>
  <si>
    <r>
      <t xml:space="preserve"> </t>
    </r>
    <r>
      <rPr>
        <sz val="12"/>
        <rFont val="ＭＳ 明朝"/>
        <family val="1"/>
      </rPr>
      <t xml:space="preserve">  2 </t>
    </r>
    <r>
      <rPr>
        <sz val="12"/>
        <rFont val="ＭＳ 明朝"/>
        <family val="1"/>
      </rPr>
      <t>自動車(新車・中古）小売業、ガソリンスタンド、牛乳小売業、畳小売業及び新聞小売業は売場面積を調査していない。</t>
    </r>
  </si>
  <si>
    <r>
      <t xml:space="preserve"> </t>
    </r>
    <r>
      <rPr>
        <sz val="12"/>
        <rFont val="ＭＳ 明朝"/>
        <family val="1"/>
      </rPr>
      <t xml:space="preserve">  3 </t>
    </r>
    <r>
      <rPr>
        <sz val="12"/>
        <rFont val="ＭＳ 明朝"/>
        <family val="1"/>
      </rPr>
      <t>自動車小売業のうち、自動車部分品・付属品小売業は前回売場面積を調査していない。</t>
    </r>
  </si>
  <si>
    <t>スポーツ用品･がん具･娯楽用品･楽器小売業</t>
  </si>
  <si>
    <t>年　　  間　　　
商品販売額</t>
  </si>
  <si>
    <t>その他の　　　
収 入 額</t>
  </si>
  <si>
    <t>産業細分類別の商店数、従業者数、年間商品販売額、その他の収入額、商品手持額及び売場面積（飲食店を除く）（平成6年7月1日現在）（つづき）</t>
  </si>
  <si>
    <r>
      <t>(4)　産業細分類別の商店数、従業者数、年間商品販売額、その他の収入額、商品手持額及び売場面積（飲食店を除く）（平成6年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日現在）</t>
    </r>
  </si>
  <si>
    <r>
      <t>売 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面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積　　</t>
    </r>
    <r>
      <rPr>
        <sz val="11"/>
        <rFont val="ＭＳ 明朝"/>
        <family val="1"/>
      </rPr>
      <t>（小売業のみ）</t>
    </r>
  </si>
  <si>
    <r>
      <t>従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　業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　　者　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　規　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　模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　別</t>
    </r>
  </si>
  <si>
    <r>
      <t xml:space="preserve"> </t>
    </r>
    <r>
      <rPr>
        <sz val="12"/>
        <rFont val="ＭＳ 明朝"/>
        <family val="1"/>
      </rPr>
      <t xml:space="preserve">1 </t>
    </r>
    <r>
      <rPr>
        <sz val="12"/>
        <rFont val="ＭＳ 明朝"/>
        <family val="1"/>
      </rPr>
      <t>～</t>
    </r>
  </si>
  <si>
    <r>
      <t xml:space="preserve"> </t>
    </r>
    <r>
      <rPr>
        <sz val="12"/>
        <rFont val="ＭＳ 明朝"/>
        <family val="1"/>
      </rPr>
      <t xml:space="preserve">3 </t>
    </r>
    <r>
      <rPr>
        <sz val="12"/>
        <rFont val="ＭＳ 明朝"/>
        <family val="1"/>
      </rPr>
      <t>～</t>
    </r>
  </si>
  <si>
    <r>
      <t xml:space="preserve"> </t>
    </r>
    <r>
      <rPr>
        <sz val="12"/>
        <rFont val="ＭＳ 明朝"/>
        <family val="1"/>
      </rPr>
      <t xml:space="preserve">5 </t>
    </r>
    <r>
      <rPr>
        <sz val="12"/>
        <rFont val="ＭＳ 明朝"/>
        <family val="1"/>
      </rPr>
      <t>～</t>
    </r>
  </si>
  <si>
    <r>
      <t xml:space="preserve"> 10 </t>
    </r>
    <r>
      <rPr>
        <sz val="12"/>
        <rFont val="ＭＳ 明朝"/>
        <family val="1"/>
      </rPr>
      <t>～</t>
    </r>
  </si>
  <si>
    <r>
      <t xml:space="preserve"> 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 xml:space="preserve">0 </t>
    </r>
    <r>
      <rPr>
        <sz val="12"/>
        <rFont val="ＭＳ 明朝"/>
        <family val="1"/>
      </rPr>
      <t>～</t>
    </r>
  </si>
  <si>
    <r>
      <t xml:space="preserve"> 30 </t>
    </r>
    <r>
      <rPr>
        <sz val="12"/>
        <rFont val="ＭＳ 明朝"/>
        <family val="1"/>
      </rPr>
      <t>～</t>
    </r>
  </si>
  <si>
    <r>
      <t xml:space="preserve"> 50 </t>
    </r>
    <r>
      <rPr>
        <sz val="12"/>
        <rFont val="ＭＳ 明朝"/>
        <family val="1"/>
      </rPr>
      <t>～</t>
    </r>
  </si>
  <si>
    <r>
      <t>1</t>
    </r>
    <r>
      <rPr>
        <sz val="12"/>
        <rFont val="ＭＳ 明朝"/>
        <family val="1"/>
      </rPr>
      <t xml:space="preserve">00 </t>
    </r>
    <r>
      <rPr>
        <sz val="12"/>
        <rFont val="ＭＳ 明朝"/>
        <family val="1"/>
      </rPr>
      <t>人</t>
    </r>
  </si>
  <si>
    <r>
      <t>2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人</t>
    </r>
  </si>
  <si>
    <r>
      <t>4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人</t>
    </r>
  </si>
  <si>
    <r>
      <t>9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人</t>
    </r>
  </si>
  <si>
    <r>
      <t>1</t>
    </r>
    <r>
      <rPr>
        <sz val="12"/>
        <rFont val="ＭＳ 明朝"/>
        <family val="1"/>
      </rPr>
      <t xml:space="preserve">9 </t>
    </r>
    <r>
      <rPr>
        <sz val="12"/>
        <rFont val="ＭＳ 明朝"/>
        <family val="1"/>
      </rPr>
      <t>人</t>
    </r>
  </si>
  <si>
    <r>
      <t>2</t>
    </r>
    <r>
      <rPr>
        <sz val="12"/>
        <rFont val="ＭＳ 明朝"/>
        <family val="1"/>
      </rPr>
      <t xml:space="preserve">9 </t>
    </r>
    <r>
      <rPr>
        <sz val="12"/>
        <rFont val="ＭＳ 明朝"/>
        <family val="1"/>
      </rPr>
      <t>人</t>
    </r>
  </si>
  <si>
    <r>
      <t>4</t>
    </r>
    <r>
      <rPr>
        <sz val="12"/>
        <rFont val="ＭＳ 明朝"/>
        <family val="1"/>
      </rPr>
      <t xml:space="preserve">9 </t>
    </r>
    <r>
      <rPr>
        <sz val="12"/>
        <rFont val="ＭＳ 明朝"/>
        <family val="1"/>
      </rPr>
      <t>人</t>
    </r>
  </si>
  <si>
    <r>
      <t>9</t>
    </r>
    <r>
      <rPr>
        <sz val="12"/>
        <rFont val="ＭＳ 明朝"/>
        <family val="1"/>
      </rPr>
      <t xml:space="preserve">9 </t>
    </r>
    <r>
      <rPr>
        <sz val="12"/>
        <rFont val="ＭＳ 明朝"/>
        <family val="1"/>
      </rPr>
      <t>人</t>
    </r>
  </si>
  <si>
    <t>以　上</t>
  </si>
  <si>
    <r>
      <t xml:space="preserve">注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　従業者数の家族は個人事業主及び家族従業者で、常用は有給役員及び常時雇用従業者である。</t>
    </r>
  </si>
  <si>
    <r>
      <t xml:space="preserve">   2</t>
    </r>
    <r>
      <rPr>
        <sz val="12"/>
        <rFont val="ＭＳ 明朝"/>
        <family val="1"/>
      </rPr>
      <t>　年間商品販売額、修理料・サービス料・仲介手数料は平成5年</t>
    </r>
    <r>
      <rPr>
        <sz val="12"/>
        <rFont val="ＭＳ 明朝"/>
        <family val="1"/>
      </rPr>
      <t>7月1日から平成6年6月30日までの1か年間の実績である。</t>
    </r>
  </si>
  <si>
    <r>
      <t xml:space="preserve"> </t>
    </r>
    <r>
      <rPr>
        <sz val="12"/>
        <rFont val="ＭＳ 明朝"/>
        <family val="1"/>
      </rPr>
      <t xml:space="preserve">  3</t>
    </r>
    <r>
      <rPr>
        <sz val="12"/>
        <rFont val="ＭＳ 明朝"/>
        <family val="1"/>
      </rPr>
      <t>　（　）内はxの数値を含む</t>
    </r>
  </si>
  <si>
    <t>商　　　              　     　　　店　         　　　　　　          数</t>
  </si>
  <si>
    <t>計</t>
  </si>
  <si>
    <t>経営組織別</t>
  </si>
  <si>
    <r>
      <t>(</t>
    </r>
    <r>
      <rPr>
        <sz val="12"/>
        <rFont val="ＭＳ 明朝"/>
        <family val="1"/>
      </rPr>
      <t>5)</t>
    </r>
    <r>
      <rPr>
        <sz val="12"/>
        <rFont val="ＭＳ 明朝"/>
        <family val="1"/>
      </rPr>
      <t>　市町村別商店数、従業者数及び年間商品販売額（飲食店を除く）（平成6年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日現在）</t>
    </r>
  </si>
  <si>
    <r>
      <t xml:space="preserve">合　　 </t>
    </r>
    <r>
      <rPr>
        <sz val="12"/>
        <rFont val="ＭＳ 明朝"/>
        <family val="1"/>
      </rPr>
      <t xml:space="preserve">       </t>
    </r>
    <r>
      <rPr>
        <sz val="12"/>
        <rFont val="ＭＳ 明朝"/>
        <family val="1"/>
      </rPr>
      <t>　　　計</t>
    </r>
  </si>
  <si>
    <r>
      <t>卸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売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業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計</t>
    </r>
  </si>
  <si>
    <r>
      <t xml:space="preserve">小 　  </t>
    </r>
    <r>
      <rPr>
        <sz val="12"/>
        <rFont val="ＭＳ 明朝"/>
        <family val="1"/>
      </rPr>
      <t>売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　業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　計</t>
    </r>
  </si>
  <si>
    <r>
      <t>商 店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</si>
  <si>
    <r>
      <t>注　　年間商品販売額は平成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日から平成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30</t>
    </r>
    <r>
      <rPr>
        <sz val="12"/>
        <rFont val="ＭＳ 明朝"/>
        <family val="1"/>
      </rPr>
      <t>日までの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年間の実績である。</t>
    </r>
  </si>
  <si>
    <r>
      <t>平 成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元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年</t>
    </r>
  </si>
  <si>
    <r>
      <t>平 成</t>
    </r>
    <r>
      <rPr>
        <sz val="12"/>
        <rFont val="ＭＳ 明朝"/>
        <family val="1"/>
      </rPr>
      <t xml:space="preserve"> 4 </t>
    </r>
    <r>
      <rPr>
        <sz val="12"/>
        <rFont val="ＭＳ 明朝"/>
        <family val="1"/>
      </rPr>
      <t>年</t>
    </r>
  </si>
  <si>
    <r>
      <rPr>
        <sz val="12"/>
        <rFont val="ＭＳ 明朝"/>
        <family val="1"/>
      </rPr>
      <t>(6) 　飲　食　店　数　（各年10月1日現在）</t>
    </r>
  </si>
  <si>
    <r>
      <t xml:space="preserve">飲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食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店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数（店）</t>
    </r>
  </si>
  <si>
    <r>
      <t xml:space="preserve">構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成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比（％）</t>
    </r>
  </si>
  <si>
    <r>
      <t xml:space="preserve">対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元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年
増減率（％）</t>
    </r>
  </si>
  <si>
    <r>
      <t>平 成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元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年</t>
    </r>
  </si>
  <si>
    <r>
      <t>平 成</t>
    </r>
    <r>
      <rPr>
        <sz val="12"/>
        <rFont val="ＭＳ 明朝"/>
        <family val="1"/>
      </rPr>
      <t xml:space="preserve"> 4 </t>
    </r>
    <r>
      <rPr>
        <sz val="12"/>
        <rFont val="ＭＳ 明朝"/>
        <family val="1"/>
      </rPr>
      <t>年</t>
    </r>
  </si>
  <si>
    <r>
      <rPr>
        <sz val="12"/>
        <rFont val="ＭＳ 明朝"/>
        <family val="1"/>
      </rPr>
      <t xml:space="preserve">(7) </t>
    </r>
    <r>
      <rPr>
        <sz val="12"/>
        <rFont val="ＭＳ 明朝"/>
        <family val="1"/>
      </rPr>
      <t>　飲　食　店　従　業　者　数　（各年1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月1日現在）</t>
    </r>
  </si>
  <si>
    <t>従　業　員　数（人）</t>
  </si>
  <si>
    <r>
      <t>対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元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年
増減率（％）</t>
    </r>
  </si>
  <si>
    <r>
      <t xml:space="preserve">構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成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比（％）</t>
    </r>
  </si>
  <si>
    <t>(8) 　飲食店年間商品販売額　（各年10月1日現在）</t>
  </si>
  <si>
    <t>対 　元　 年
増減率（％）</t>
  </si>
  <si>
    <t>年間商品販売額（店）</t>
  </si>
  <si>
    <t>構　　成　　比（％）</t>
  </si>
  <si>
    <t>134　商業及び貿易</t>
  </si>
  <si>
    <t>注　　年間品販売額は平成3年10月1日～平成4年9月30日までの1年間である。</t>
  </si>
  <si>
    <t>136  商業及び貿易</t>
  </si>
  <si>
    <t>市町村</t>
  </si>
  <si>
    <t>産業分類</t>
  </si>
  <si>
    <t>合　　　　　　　　計</t>
  </si>
  <si>
    <t>す　　　し　　　店</t>
  </si>
  <si>
    <t>喫　　　茶　　　店</t>
  </si>
  <si>
    <r>
      <t>（9）　市町村別産業小分類別飲食店数、従業者数及び年間商品販売額　（平成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10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日現在）</t>
    </r>
  </si>
  <si>
    <t>注　　年間商品販売額は平成3年10月1日から平成4年9月30日までの1年間の実績である。</t>
  </si>
  <si>
    <t>―</t>
  </si>
  <si>
    <t xml:space="preserve">紙 製 品・印 刷 </t>
  </si>
  <si>
    <t>化  学  製  品</t>
  </si>
  <si>
    <t>窯  業  製  品</t>
  </si>
  <si>
    <t>身の回り品　　　</t>
  </si>
  <si>
    <t>耐火断熱レンガ</t>
  </si>
  <si>
    <t>鉄  鋼 ・ 金  属</t>
  </si>
  <si>
    <t>機  械  器  具</t>
  </si>
  <si>
    <t>そ　　の　　他</t>
  </si>
  <si>
    <t>　</t>
  </si>
  <si>
    <t>70　 百貨店及びスーパー売上高</t>
  </si>
  <si>
    <t>(1) 　百　 貨　 店　 売　 上　 高</t>
  </si>
  <si>
    <t>71　　品 目 別 仕 向 地 別 輸 出 実 績 （平成8年）</t>
  </si>
  <si>
    <t>品 　   目 　   別</t>
  </si>
  <si>
    <t>平成4年</t>
  </si>
  <si>
    <t>平成8年1月</t>
  </si>
  <si>
    <t>(2)  　ス　ー　パ　ー　売　上　高</t>
  </si>
  <si>
    <t>―</t>
  </si>
  <si>
    <t>-</t>
  </si>
  <si>
    <t>-</t>
  </si>
  <si>
    <t>-</t>
  </si>
  <si>
    <t>―</t>
  </si>
  <si>
    <t>x</t>
  </si>
  <si>
    <t>―</t>
  </si>
  <si>
    <t>x</t>
  </si>
  <si>
    <t>x</t>
  </si>
  <si>
    <t>x</t>
  </si>
  <si>
    <t>x</t>
  </si>
  <si>
    <t>―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</si>
</sst>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0.0_ ;[Red]\-0.0\ "/>
    <numFmt numFmtId="182" formatCode="0.0%"/>
    <numFmt numFmtId="183" formatCode="0.0_);[Red]\(0.0\)"/>
    <numFmt numFmtId="184" formatCode="#,##0.0;[Red]\-#,##0.0"/>
    <numFmt numFmtId="185" formatCode="#,##0_);\(#,##0\)"/>
    <numFmt numFmtId="186" formatCode="#,##0_ ;[Red]\-#,##0\ "/>
    <numFmt numFmtId="187" formatCode="#,##0.000;[Red]\-#,##0.000"/>
    <numFmt numFmtId="188" formatCode="#,##0.0000;[Red]\-#,##0.0000"/>
    <numFmt numFmtId="189" formatCode="0.000000000000_);[Red]\(0.000000000000\)"/>
    <numFmt numFmtId="190" formatCode="#,##0.0;\-#,##0.0"/>
    <numFmt numFmtId="191" formatCode="0.0;[Red]0.0"/>
    <numFmt numFmtId="192" formatCode="#,##0.0_ ;[Red]\-#,##0.0\ "/>
    <numFmt numFmtId="193" formatCode="#,##0_ "/>
    <numFmt numFmtId="194" formatCode="#,##0_);[Red]\(#,##0\)"/>
    <numFmt numFmtId="195" formatCode="#,##0.0_);\(#,##0.0\)"/>
    <numFmt numFmtId="196" formatCode="#,##0.0_);[Red]\(#,##0.0\)"/>
    <numFmt numFmtId="197" formatCode="#,##0.0;[Red]#,##0.0"/>
    <numFmt numFmtId="198" formatCode="#,##0.0;&quot;▲ &quot;#,##0.0"/>
    <numFmt numFmtId="199" formatCode="#,##0;[Red]#,##0"/>
    <numFmt numFmtId="200" formatCode="0.0_ "/>
    <numFmt numFmtId="201" formatCode="#,##0.00_);\(#,##0.00\)"/>
    <numFmt numFmtId="202" formatCode="0.00_ "/>
    <numFmt numFmtId="203" formatCode="0_ "/>
    <numFmt numFmtId="204" formatCode="#,##0.000_);\(#,##0.000\)"/>
    <numFmt numFmtId="205" formatCode="#,##0.00_);[Red]\(#,##0.00\)"/>
    <numFmt numFmtId="206" formatCode="0_ ;[Red]\-0\ "/>
    <numFmt numFmtId="207" formatCode="0_);\(0\)"/>
    <numFmt numFmtId="208" formatCode="\(#,##0;[Red]\-#,##0\)"/>
    <numFmt numFmtId="209" formatCode="\(#,##0\);[Red]\(\-#,##0\)"/>
    <numFmt numFmtId="210" formatCode="\(#,##0.0\);[Red]\(\-#,##0.0\)"/>
    <numFmt numFmtId="211" formatCode="\(#,##0_);\(#,##0\)"/>
    <numFmt numFmtId="212" formatCode="\(#,##0.00\);[Red]\(\-#,##0.00\)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0.0_);\(0.0\)"/>
    <numFmt numFmtId="217" formatCode="\(#,##0.0\)"/>
    <numFmt numFmtId="218" formatCode="\(#,##0\)"/>
    <numFmt numFmtId="219" formatCode="\(#,##0.0\)%"/>
  </numFmts>
  <fonts count="56">
    <font>
      <sz val="12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b/>
      <sz val="12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b/>
      <sz val="12"/>
      <name val="ＭＳ ゴシック"/>
      <family val="3"/>
    </font>
    <font>
      <sz val="12"/>
      <color indexed="12"/>
      <name val="ＭＳ 明朝"/>
      <family val="1"/>
    </font>
    <font>
      <b/>
      <sz val="12"/>
      <color indexed="12"/>
      <name val="ＭＳ ゴシック"/>
      <family val="3"/>
    </font>
    <font>
      <b/>
      <sz val="12"/>
      <color indexed="12"/>
      <name val="ＭＳ 明朝"/>
      <family val="1"/>
    </font>
    <font>
      <sz val="12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10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18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463">
    <xf numFmtId="0" fontId="0" fillId="0" borderId="0" xfId="0" applyAlignment="1">
      <alignment/>
    </xf>
    <xf numFmtId="0" fontId="3" fillId="0" borderId="10" xfId="0" applyFont="1" applyFill="1" applyBorder="1" applyAlignment="1">
      <alignment horizontal="distributed" vertical="center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right" vertical="top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11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189" fontId="0" fillId="0" borderId="0" xfId="0" applyNumberFormat="1" applyFont="1" applyFill="1" applyAlignment="1">
      <alignment vertical="center"/>
    </xf>
    <xf numFmtId="0" fontId="0" fillId="0" borderId="12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191" fontId="0" fillId="0" borderId="0" xfId="0" applyNumberFormat="1" applyFont="1" applyFill="1" applyAlignment="1">
      <alignment vertical="center"/>
    </xf>
    <xf numFmtId="0" fontId="2" fillId="0" borderId="12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12" xfId="0" applyFont="1" applyFill="1" applyBorder="1" applyAlignment="1" applyProtection="1">
      <alignment horizontal="left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7" fillId="0" borderId="13" xfId="0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vertical="top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right" vertical="center"/>
    </xf>
    <xf numFmtId="37" fontId="10" fillId="0" borderId="0" xfId="0" applyNumberFormat="1" applyFont="1" applyFill="1" applyBorder="1" applyAlignment="1" applyProtection="1">
      <alignment horizontal="right" vertical="center"/>
      <protection/>
    </xf>
    <xf numFmtId="192" fontId="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37" fontId="12" fillId="0" borderId="0" xfId="0" applyNumberFormat="1" applyFont="1" applyFill="1" applyBorder="1" applyAlignment="1" applyProtection="1">
      <alignment horizontal="right" vertical="center"/>
      <protection/>
    </xf>
    <xf numFmtId="37" fontId="10" fillId="0" borderId="0" xfId="0" applyNumberFormat="1" applyFont="1" applyFill="1" applyBorder="1" applyAlignment="1" applyProtection="1">
      <alignment vertical="center"/>
      <protection/>
    </xf>
    <xf numFmtId="37" fontId="12" fillId="0" borderId="0" xfId="0" applyNumberFormat="1" applyFont="1" applyFill="1" applyBorder="1" applyAlignment="1" applyProtection="1">
      <alignment vertical="center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2" fillId="0" borderId="15" xfId="0" applyFont="1" applyFill="1" applyBorder="1" applyAlignment="1">
      <alignment horizontal="center" vertical="center"/>
    </xf>
    <xf numFmtId="38" fontId="12" fillId="0" borderId="16" xfId="49" applyFont="1" applyFill="1" applyBorder="1" applyAlignment="1">
      <alignment horizontal="right" vertical="center"/>
    </xf>
    <xf numFmtId="0" fontId="0" fillId="0" borderId="13" xfId="0" applyFont="1" applyFill="1" applyBorder="1" applyAlignment="1" applyProtection="1">
      <alignment horizontal="centerContinuous" vertical="center"/>
      <protection/>
    </xf>
    <xf numFmtId="0" fontId="0" fillId="0" borderId="17" xfId="0" applyFont="1" applyFill="1" applyBorder="1" applyAlignment="1" applyProtection="1">
      <alignment horizontal="centerContinuous" vertical="center"/>
      <protection/>
    </xf>
    <xf numFmtId="0" fontId="12" fillId="0" borderId="0" xfId="0" applyFont="1" applyFill="1" applyBorder="1" applyAlignment="1" applyProtection="1">
      <alignment horizontal="distributed" vertical="center"/>
      <protection/>
    </xf>
    <xf numFmtId="0" fontId="10" fillId="0" borderId="10" xfId="0" applyFont="1" applyFill="1" applyBorder="1" applyAlignment="1">
      <alignment horizontal="distributed" vertical="distributed"/>
    </xf>
    <xf numFmtId="0" fontId="10" fillId="0" borderId="0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>
      <alignment vertical="center"/>
    </xf>
    <xf numFmtId="38" fontId="10" fillId="0" borderId="0" xfId="49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1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Font="1" applyFill="1" applyBorder="1" applyAlignment="1" applyProtection="1">
      <alignment horizontal="right" vertical="center"/>
      <protection/>
    </xf>
    <xf numFmtId="0" fontId="16" fillId="0" borderId="0" xfId="0" applyFont="1" applyFill="1" applyAlignment="1">
      <alignment vertical="center"/>
    </xf>
    <xf numFmtId="206" fontId="12" fillId="0" borderId="0" xfId="0" applyNumberFormat="1" applyFont="1" applyFill="1" applyBorder="1" applyAlignment="1" applyProtection="1">
      <alignment vertical="center"/>
      <protection/>
    </xf>
    <xf numFmtId="206" fontId="10" fillId="0" borderId="0" xfId="0" applyNumberFormat="1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15" fillId="0" borderId="12" xfId="0" applyFont="1" applyFill="1" applyBorder="1" applyAlignment="1">
      <alignment horizontal="distributed" vertical="center"/>
    </xf>
    <xf numFmtId="0" fontId="15" fillId="0" borderId="10" xfId="0" applyFont="1" applyFill="1" applyBorder="1" applyAlignment="1" applyProtection="1">
      <alignment horizontal="distributed" vertical="center"/>
      <protection/>
    </xf>
    <xf numFmtId="0" fontId="7" fillId="0" borderId="12" xfId="0" applyFont="1" applyFill="1" applyBorder="1" applyAlignment="1" applyProtection="1">
      <alignment horizontal="distributed" vertical="center"/>
      <protection/>
    </xf>
    <xf numFmtId="0" fontId="14" fillId="0" borderId="1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7" fillId="0" borderId="19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37" fontId="12" fillId="0" borderId="20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209" fontId="10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>
      <alignment horizontal="distributed"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186" fontId="0" fillId="0" borderId="21" xfId="0" applyNumberFormat="1" applyFont="1" applyFill="1" applyBorder="1" applyAlignment="1" applyProtection="1">
      <alignment horizontal="right" vertical="center"/>
      <protection/>
    </xf>
    <xf numFmtId="186" fontId="0" fillId="0" borderId="0" xfId="0" applyNumberFormat="1" applyFont="1" applyFill="1" applyBorder="1" applyAlignment="1" applyProtection="1">
      <alignment horizontal="right" vertical="center"/>
      <protection/>
    </xf>
    <xf numFmtId="186" fontId="0" fillId="0" borderId="13" xfId="0" applyNumberFormat="1" applyFont="1" applyFill="1" applyBorder="1" applyAlignment="1" applyProtection="1">
      <alignment horizontal="right" vertical="center"/>
      <protection/>
    </xf>
    <xf numFmtId="37" fontId="5" fillId="0" borderId="0" xfId="0" applyNumberFormat="1" applyFont="1" applyFill="1" applyBorder="1" applyAlignment="1" applyProtection="1">
      <alignment horizontal="right" vertical="center"/>
      <protection/>
    </xf>
    <xf numFmtId="199" fontId="0" fillId="0" borderId="0" xfId="0" applyNumberFormat="1" applyFont="1" applyFill="1" applyBorder="1" applyAlignment="1" applyProtection="1">
      <alignment horizontal="right" vertical="center"/>
      <protection/>
    </xf>
    <xf numFmtId="199" fontId="0" fillId="0" borderId="16" xfId="0" applyNumberFormat="1" applyFont="1" applyFill="1" applyBorder="1" applyAlignment="1" applyProtection="1">
      <alignment horizontal="right" vertical="center"/>
      <protection/>
    </xf>
    <xf numFmtId="199" fontId="0" fillId="0" borderId="22" xfId="0" applyNumberFormat="1" applyFont="1" applyFill="1" applyBorder="1" applyAlignment="1" applyProtection="1">
      <alignment horizontal="right" vertical="center"/>
      <protection/>
    </xf>
    <xf numFmtId="199" fontId="0" fillId="0" borderId="13" xfId="0" applyNumberFormat="1" applyFont="1" applyFill="1" applyBorder="1" applyAlignment="1" applyProtection="1">
      <alignment horizontal="right" vertical="center"/>
      <protection/>
    </xf>
    <xf numFmtId="186" fontId="0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center"/>
    </xf>
    <xf numFmtId="0" fontId="10" fillId="0" borderId="1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24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distributed" vertical="center"/>
    </xf>
    <xf numFmtId="184" fontId="0" fillId="0" borderId="0" xfId="0" applyNumberFormat="1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7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distributed" vertical="distributed"/>
    </xf>
    <xf numFmtId="0" fontId="7" fillId="0" borderId="0" xfId="0" applyFont="1" applyFill="1" applyAlignment="1">
      <alignment horizontal="distributed" vertical="center"/>
    </xf>
    <xf numFmtId="0" fontId="0" fillId="0" borderId="24" xfId="0" applyFont="1" applyFill="1" applyBorder="1" applyAlignment="1">
      <alignment vertical="center"/>
    </xf>
    <xf numFmtId="219" fontId="10" fillId="0" borderId="0" xfId="42" applyNumberFormat="1" applyFont="1" applyFill="1" applyAlignment="1" quotePrefix="1">
      <alignment horizontal="right" vertical="center"/>
    </xf>
    <xf numFmtId="0" fontId="10" fillId="0" borderId="10" xfId="0" applyFont="1" applyFill="1" applyBorder="1" applyAlignment="1">
      <alignment vertical="center"/>
    </xf>
    <xf numFmtId="185" fontId="10" fillId="0" borderId="0" xfId="49" applyNumberFormat="1" applyFont="1" applyFill="1" applyAlignment="1">
      <alignment horizontal="right" vertical="center"/>
    </xf>
    <xf numFmtId="0" fontId="1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17" xfId="0" applyFont="1" applyFill="1" applyBorder="1" applyAlignment="1" applyProtection="1">
      <alignment horizontal="centerContinuous" vertical="center"/>
      <protection/>
    </xf>
    <xf numFmtId="0" fontId="0" fillId="0" borderId="17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right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6" xfId="0" applyFont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13" fillId="0" borderId="0" xfId="0" applyFont="1" applyFill="1" applyBorder="1" applyAlignment="1" applyProtection="1">
      <alignment horizontal="distributed" vertical="center"/>
      <protection/>
    </xf>
    <xf numFmtId="38" fontId="0" fillId="0" borderId="12" xfId="49" applyFont="1" applyFill="1" applyBorder="1" applyAlignment="1" applyProtection="1">
      <alignment horizontal="distributed"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38" fontId="13" fillId="0" borderId="0" xfId="49" applyFont="1" applyFill="1" applyBorder="1" applyAlignment="1" applyProtection="1">
      <alignment horizontal="distributed" vertical="center"/>
      <protection/>
    </xf>
    <xf numFmtId="38" fontId="0" fillId="0" borderId="0" xfId="49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38" fontId="0" fillId="0" borderId="19" xfId="49" applyFont="1" applyFill="1" applyBorder="1" applyAlignment="1">
      <alignment horizontal="right" vertical="center"/>
    </xf>
    <xf numFmtId="38" fontId="10" fillId="0" borderId="0" xfId="49" applyFont="1" applyFill="1" applyAlignment="1">
      <alignment horizontal="right" vertical="center"/>
    </xf>
    <xf numFmtId="38" fontId="10" fillId="0" borderId="12" xfId="49" applyFont="1" applyFill="1" applyBorder="1" applyAlignment="1" applyProtection="1">
      <alignment horizontal="distributed" vertical="center"/>
      <protection/>
    </xf>
    <xf numFmtId="0" fontId="10" fillId="0" borderId="12" xfId="0" applyFont="1" applyFill="1" applyBorder="1" applyAlignment="1">
      <alignment horizontal="distributed" vertical="center" wrapText="1"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12" xfId="0" applyFont="1" applyFill="1" applyBorder="1" applyAlignment="1" applyProtection="1">
      <alignment vertical="center"/>
      <protection/>
    </xf>
    <xf numFmtId="38" fontId="10" fillId="0" borderId="0" xfId="49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distributed" vertical="center"/>
    </xf>
    <xf numFmtId="0" fontId="21" fillId="0" borderId="12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37" fontId="7" fillId="0" borderId="0" xfId="0" applyNumberFormat="1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right" vertical="center"/>
      <protection/>
    </xf>
    <xf numFmtId="37" fontId="13" fillId="0" borderId="20" xfId="0" applyNumberFormat="1" applyFont="1" applyFill="1" applyBorder="1" applyAlignment="1" applyProtection="1">
      <alignment vertical="center"/>
      <protection/>
    </xf>
    <xf numFmtId="37" fontId="13" fillId="0" borderId="0" xfId="0" applyNumberFormat="1" applyFont="1" applyFill="1" applyBorder="1" applyAlignment="1" applyProtection="1">
      <alignment vertical="center"/>
      <protection/>
    </xf>
    <xf numFmtId="38" fontId="13" fillId="0" borderId="20" xfId="49" applyFont="1" applyFill="1" applyBorder="1" applyAlignment="1" applyProtection="1">
      <alignment horizontal="right" vertical="center"/>
      <protection/>
    </xf>
    <xf numFmtId="38" fontId="13" fillId="0" borderId="0" xfId="49" applyFont="1" applyFill="1" applyBorder="1" applyAlignment="1" applyProtection="1">
      <alignment horizontal="right" vertical="center"/>
      <protection/>
    </xf>
    <xf numFmtId="37" fontId="7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>
      <alignment horizontal="center" vertical="center"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0" fontId="7" fillId="0" borderId="12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7" fillId="0" borderId="19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184" fontId="0" fillId="0" borderId="0" xfId="49" applyNumberFormat="1" applyFont="1" applyFill="1" applyBorder="1" applyAlignment="1" applyProtection="1">
      <alignment horizontal="right" vertical="center"/>
      <protection/>
    </xf>
    <xf numFmtId="37" fontId="13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top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 quotePrefix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center" vertical="center"/>
    </xf>
    <xf numFmtId="38" fontId="0" fillId="0" borderId="16" xfId="49" applyFont="1" applyFill="1" applyBorder="1" applyAlignment="1">
      <alignment horizontal="right" vertical="center"/>
    </xf>
    <xf numFmtId="38" fontId="0" fillId="0" borderId="16" xfId="49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distributed" vertical="center"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quotePrefix="1">
      <alignment horizontal="center" vertical="center"/>
    </xf>
    <xf numFmtId="38" fontId="0" fillId="0" borderId="16" xfId="0" applyNumberFormat="1" applyFont="1" applyBorder="1" applyAlignment="1">
      <alignment horizontal="right" vertical="center"/>
    </xf>
    <xf numFmtId="0" fontId="0" fillId="0" borderId="29" xfId="0" applyFont="1" applyFill="1" applyBorder="1" applyAlignment="1" applyProtection="1">
      <alignment horizontal="centerContinuous" vertical="center"/>
      <protection/>
    </xf>
    <xf numFmtId="0" fontId="0" fillId="0" borderId="3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2" xfId="0" applyFill="1" applyBorder="1" applyAlignment="1" applyProtection="1">
      <alignment horizontal="distributed" vertical="center"/>
      <protection/>
    </xf>
    <xf numFmtId="0" fontId="0" fillId="0" borderId="12" xfId="0" applyFill="1" applyBorder="1" applyAlignment="1" applyProtection="1">
      <alignment horizontal="distributed" vertical="center" indent="1"/>
      <protection/>
    </xf>
    <xf numFmtId="0" fontId="0" fillId="0" borderId="12" xfId="0" applyFont="1" applyFill="1" applyBorder="1" applyAlignment="1" applyProtection="1" quotePrefix="1">
      <alignment horizontal="right" vertical="center" indent="2"/>
      <protection/>
    </xf>
    <xf numFmtId="0" fontId="0" fillId="0" borderId="12" xfId="0" applyFont="1" applyFill="1" applyBorder="1" applyAlignment="1" applyProtection="1" quotePrefix="1">
      <alignment horizontal="right" vertical="center" indent="1"/>
      <protection/>
    </xf>
    <xf numFmtId="0" fontId="0" fillId="0" borderId="12" xfId="0" applyFont="1" applyFill="1" applyBorder="1" applyAlignment="1" applyProtection="1">
      <alignment horizontal="right" vertical="center" indent="1"/>
      <protection/>
    </xf>
    <xf numFmtId="0" fontId="0" fillId="0" borderId="14" xfId="0" applyFont="1" applyFill="1" applyBorder="1" applyAlignment="1" applyProtection="1" quotePrefix="1">
      <alignment horizontal="right" vertical="center" indent="1"/>
      <protection/>
    </xf>
    <xf numFmtId="0" fontId="7" fillId="0" borderId="12" xfId="0" applyFont="1" applyFill="1" applyBorder="1" applyAlignment="1" applyProtection="1" quotePrefix="1">
      <alignment horizontal="right" vertical="center" indent="2"/>
      <protection/>
    </xf>
    <xf numFmtId="38" fontId="0" fillId="0" borderId="0" xfId="49" applyFont="1" applyFill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209" fontId="0" fillId="0" borderId="0" xfId="49" applyNumberFormat="1" applyFont="1" applyFill="1" applyAlignment="1" quotePrefix="1">
      <alignment horizontal="right" vertical="center"/>
    </xf>
    <xf numFmtId="38" fontId="0" fillId="0" borderId="0" xfId="49" applyFont="1" applyFill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184" fontId="0" fillId="0" borderId="0" xfId="0" applyNumberFormat="1" applyFont="1" applyFill="1" applyBorder="1" applyAlignment="1">
      <alignment horizontal="right" vertical="center"/>
    </xf>
    <xf numFmtId="217" fontId="0" fillId="0" borderId="0" xfId="0" applyNumberFormat="1" applyFont="1" applyFill="1" applyAlignment="1">
      <alignment vertical="center"/>
    </xf>
    <xf numFmtId="218" fontId="0" fillId="0" borderId="0" xfId="49" applyNumberFormat="1" applyFont="1" applyFill="1" applyAlignment="1">
      <alignment vertical="center"/>
    </xf>
    <xf numFmtId="217" fontId="0" fillId="0" borderId="0" xfId="0" applyNumberFormat="1" applyFont="1" applyFill="1" applyBorder="1" applyAlignment="1">
      <alignment vertical="center"/>
    </xf>
    <xf numFmtId="38" fontId="0" fillId="0" borderId="20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31" xfId="49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84" fontId="0" fillId="0" borderId="19" xfId="0" applyNumberFormat="1" applyFont="1" applyFill="1" applyBorder="1" applyAlignment="1">
      <alignment vertical="center"/>
    </xf>
    <xf numFmtId="38" fontId="10" fillId="0" borderId="0" xfId="49" applyFont="1" applyFill="1" applyAlignment="1">
      <alignment vertical="center"/>
    </xf>
    <xf numFmtId="184" fontId="10" fillId="0" borderId="0" xfId="0" applyNumberFormat="1" applyFont="1" applyFill="1" applyBorder="1" applyAlignment="1">
      <alignment vertical="center"/>
    </xf>
    <xf numFmtId="176" fontId="10" fillId="0" borderId="0" xfId="0" applyNumberFormat="1" applyFont="1" applyFill="1" applyAlignment="1">
      <alignment vertical="center"/>
    </xf>
    <xf numFmtId="209" fontId="10" fillId="0" borderId="0" xfId="49" applyNumberFormat="1" applyFont="1" applyFill="1" applyAlignment="1" quotePrefix="1">
      <alignment horizontal="right" vertical="center"/>
    </xf>
    <xf numFmtId="200" fontId="0" fillId="0" borderId="0" xfId="0" applyNumberFormat="1" applyFont="1" applyFill="1" applyAlignment="1">
      <alignment horizontal="right" vertical="center"/>
    </xf>
    <xf numFmtId="185" fontId="0" fillId="0" borderId="0" xfId="49" applyNumberFormat="1" applyFont="1" applyFill="1" applyAlignment="1">
      <alignment horizontal="right" vertical="center"/>
    </xf>
    <xf numFmtId="217" fontId="0" fillId="0" borderId="0" xfId="49" applyNumberFormat="1" applyFont="1" applyFill="1" applyAlignment="1">
      <alignment horizontal="right" vertical="center"/>
    </xf>
    <xf numFmtId="38" fontId="0" fillId="0" borderId="0" xfId="49" applyFont="1" applyFill="1" applyAlignment="1" quotePrefix="1">
      <alignment horizontal="right" vertical="center"/>
    </xf>
    <xf numFmtId="194" fontId="0" fillId="0" borderId="0" xfId="49" applyNumberFormat="1" applyFont="1" applyFill="1" applyAlignment="1" quotePrefix="1">
      <alignment horizontal="right" vertical="center"/>
    </xf>
    <xf numFmtId="196" fontId="0" fillId="0" borderId="0" xfId="49" applyNumberFormat="1" applyFont="1" applyFill="1" applyAlignment="1">
      <alignment horizontal="right" vertical="center"/>
    </xf>
    <xf numFmtId="217" fontId="0" fillId="0" borderId="0" xfId="49" applyNumberFormat="1" applyFont="1" applyFill="1" applyAlignment="1" quotePrefix="1">
      <alignment horizontal="right" vertical="center"/>
    </xf>
    <xf numFmtId="196" fontId="0" fillId="0" borderId="0" xfId="49" applyNumberFormat="1" applyFont="1" applyFill="1" applyAlignment="1" quotePrefix="1">
      <alignment horizontal="right" vertical="center"/>
    </xf>
    <xf numFmtId="203" fontId="0" fillId="0" borderId="0" xfId="0" applyNumberFormat="1" applyFont="1" applyFill="1" applyAlignment="1">
      <alignment horizontal="right" vertical="center"/>
    </xf>
    <xf numFmtId="200" fontId="10" fillId="0" borderId="0" xfId="0" applyNumberFormat="1" applyFont="1" applyFill="1" applyAlignment="1">
      <alignment horizontal="right" vertical="center"/>
    </xf>
    <xf numFmtId="176" fontId="0" fillId="0" borderId="0" xfId="0" applyNumberFormat="1" applyFont="1" applyFill="1" applyBorder="1" applyAlignment="1" applyProtection="1">
      <alignment vertical="center"/>
      <protection/>
    </xf>
    <xf numFmtId="181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19" xfId="0" applyNumberFormat="1" applyFont="1" applyFill="1" applyBorder="1" applyAlignment="1" applyProtection="1">
      <alignment vertical="center"/>
      <protection/>
    </xf>
    <xf numFmtId="181" fontId="0" fillId="0" borderId="19" xfId="0" applyNumberFormat="1" applyFont="1" applyFill="1" applyBorder="1" applyAlignment="1" applyProtection="1">
      <alignment horizontal="right" vertical="center"/>
      <protection/>
    </xf>
    <xf numFmtId="176" fontId="0" fillId="0" borderId="19" xfId="0" applyNumberFormat="1" applyFont="1" applyFill="1" applyBorder="1" applyAlignment="1" applyProtection="1">
      <alignment horizontal="right" vertical="center"/>
      <protection/>
    </xf>
    <xf numFmtId="176" fontId="10" fillId="0" borderId="0" xfId="0" applyNumberFormat="1" applyFont="1" applyFill="1" applyBorder="1" applyAlignment="1" applyProtection="1">
      <alignment vertical="center"/>
      <protection/>
    </xf>
    <xf numFmtId="181" fontId="10" fillId="0" borderId="0" xfId="0" applyNumberFormat="1" applyFont="1" applyFill="1" applyBorder="1" applyAlignment="1" applyProtection="1">
      <alignment horizontal="right" vertical="center"/>
      <protection/>
    </xf>
    <xf numFmtId="176" fontId="1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20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 quotePrefix="1">
      <alignment horizontal="right" vertical="center"/>
      <protection/>
    </xf>
    <xf numFmtId="38" fontId="0" fillId="0" borderId="0" xfId="49" applyFont="1" applyFill="1" applyAlignment="1" applyProtection="1">
      <alignment horizontal="right" vertical="center"/>
      <protection/>
    </xf>
    <xf numFmtId="38" fontId="0" fillId="0" borderId="0" xfId="49" applyFont="1" applyFill="1" applyBorder="1" applyAlignment="1">
      <alignment horizontal="right" vertical="center"/>
    </xf>
    <xf numFmtId="38" fontId="0" fillId="0" borderId="22" xfId="49" applyFont="1" applyFill="1" applyBorder="1" applyAlignment="1" applyProtection="1">
      <alignment horizontal="right" vertical="center"/>
      <protection/>
    </xf>
    <xf numFmtId="38" fontId="0" fillId="0" borderId="19" xfId="49" applyFont="1" applyFill="1" applyBorder="1" applyAlignment="1" applyProtection="1">
      <alignment horizontal="right" vertical="center"/>
      <protection/>
    </xf>
    <xf numFmtId="38" fontId="0" fillId="0" borderId="19" xfId="49" applyFont="1" applyFill="1" applyBorder="1" applyAlignment="1">
      <alignment horizontal="right" vertical="center"/>
    </xf>
    <xf numFmtId="38" fontId="10" fillId="0" borderId="20" xfId="49" applyFont="1" applyFill="1" applyBorder="1" applyAlignment="1" applyProtection="1">
      <alignment horizontal="right" vertical="center"/>
      <protection/>
    </xf>
    <xf numFmtId="38" fontId="10" fillId="0" borderId="0" xfId="49" applyFont="1" applyFill="1" applyBorder="1" applyAlignment="1">
      <alignment horizontal="right" vertical="center"/>
    </xf>
    <xf numFmtId="37" fontId="0" fillId="0" borderId="0" xfId="0" applyNumberFormat="1" applyFont="1" applyFill="1" applyAlignment="1" applyProtection="1">
      <alignment horizontal="right" vertical="center"/>
      <protection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22" xfId="0" applyNumberFormat="1" applyFont="1" applyFill="1" applyBorder="1" applyAlignment="1" applyProtection="1">
      <alignment horizontal="right" vertical="center"/>
      <protection/>
    </xf>
    <xf numFmtId="37" fontId="0" fillId="0" borderId="19" xfId="0" applyNumberFormat="1" applyFont="1" applyFill="1" applyBorder="1" applyAlignment="1" applyProtection="1">
      <alignment horizontal="right" vertical="center"/>
      <protection/>
    </xf>
    <xf numFmtId="37" fontId="0" fillId="0" borderId="13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184" fontId="0" fillId="0" borderId="0" xfId="49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31" xfId="49" applyFont="1" applyFill="1" applyBorder="1" applyAlignment="1" applyProtection="1">
      <alignment horizontal="right" vertical="center"/>
      <protection/>
    </xf>
    <xf numFmtId="184" fontId="0" fillId="0" borderId="19" xfId="49" applyNumberFormat="1" applyFont="1" applyFill="1" applyBorder="1" applyAlignment="1" applyProtection="1">
      <alignment horizontal="right" vertical="center"/>
      <protection/>
    </xf>
    <xf numFmtId="176" fontId="0" fillId="0" borderId="19" xfId="0" applyNumberFormat="1" applyFont="1" applyFill="1" applyBorder="1" applyAlignment="1" applyProtection="1">
      <alignment horizontal="right" vertical="center"/>
      <protection/>
    </xf>
    <xf numFmtId="184" fontId="10" fillId="0" borderId="0" xfId="49" applyNumberFormat="1" applyFont="1" applyFill="1" applyBorder="1" applyAlignment="1" applyProtection="1">
      <alignment horizontal="right" vertical="center"/>
      <protection/>
    </xf>
    <xf numFmtId="38" fontId="0" fillId="0" borderId="20" xfId="49" applyNumberFormat="1" applyFont="1" applyFill="1" applyBorder="1" applyAlignment="1" applyProtection="1">
      <alignment horizontal="right" vertical="center"/>
      <protection/>
    </xf>
    <xf numFmtId="38" fontId="0" fillId="0" borderId="0" xfId="49" applyNumberFormat="1" applyFont="1" applyFill="1" applyBorder="1" applyAlignment="1" applyProtection="1">
      <alignment horizontal="right" vertical="center"/>
      <protection/>
    </xf>
    <xf numFmtId="38" fontId="0" fillId="0" borderId="31" xfId="49" applyNumberFormat="1" applyFont="1" applyFill="1" applyBorder="1" applyAlignment="1" applyProtection="1">
      <alignment horizontal="right" vertical="center"/>
      <protection/>
    </xf>
    <xf numFmtId="38" fontId="0" fillId="0" borderId="19" xfId="49" applyNumberFormat="1" applyFont="1" applyFill="1" applyBorder="1" applyAlignment="1" applyProtection="1">
      <alignment horizontal="right" vertical="center"/>
      <protection/>
    </xf>
    <xf numFmtId="38" fontId="10" fillId="0" borderId="20" xfId="49" applyNumberFormat="1" applyFont="1" applyFill="1" applyBorder="1" applyAlignment="1" applyProtection="1">
      <alignment horizontal="right" vertical="center"/>
      <protection/>
    </xf>
    <xf numFmtId="38" fontId="10" fillId="0" borderId="0" xfId="49" applyNumberFormat="1" applyFont="1" applyFill="1" applyBorder="1" applyAlignment="1" applyProtection="1">
      <alignment horizontal="right" vertical="center"/>
      <protection/>
    </xf>
    <xf numFmtId="38" fontId="10" fillId="0" borderId="0" xfId="49" applyFont="1" applyFill="1" applyAlignment="1" applyProtection="1">
      <alignment horizontal="right" vertical="center"/>
      <protection/>
    </xf>
    <xf numFmtId="186" fontId="1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32" xfId="49" applyFont="1" applyFill="1" applyBorder="1" applyAlignment="1" applyProtection="1">
      <alignment horizontal="right" vertical="center"/>
      <protection/>
    </xf>
    <xf numFmtId="38" fontId="0" fillId="0" borderId="21" xfId="49" applyFont="1" applyFill="1" applyBorder="1" applyAlignment="1" applyProtection="1">
      <alignment horizontal="right" vertical="center"/>
      <protection/>
    </xf>
    <xf numFmtId="38" fontId="0" fillId="0" borderId="16" xfId="49" applyFont="1" applyFill="1" applyBorder="1" applyAlignment="1" applyProtection="1">
      <alignment horizontal="right" vertical="center"/>
      <protection/>
    </xf>
    <xf numFmtId="38" fontId="0" fillId="0" borderId="16" xfId="49" applyFont="1" applyFill="1" applyBorder="1" applyAlignment="1">
      <alignment horizontal="right" vertical="center"/>
    </xf>
    <xf numFmtId="38" fontId="0" fillId="0" borderId="0" xfId="49" applyFont="1" applyFill="1" applyBorder="1" applyAlignment="1" applyProtection="1">
      <alignment horizontal="center" vertical="center"/>
      <protection/>
    </xf>
    <xf numFmtId="38" fontId="0" fillId="0" borderId="13" xfId="49" applyFont="1" applyFill="1" applyBorder="1" applyAlignment="1" applyProtection="1">
      <alignment horizontal="right" vertical="center"/>
      <protection/>
    </xf>
    <xf numFmtId="186" fontId="0" fillId="0" borderId="0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Alignment="1">
      <alignment horizontal="right" vertical="center"/>
    </xf>
    <xf numFmtId="184" fontId="0" fillId="0" borderId="19" xfId="49" applyNumberFormat="1" applyFont="1" applyFill="1" applyBorder="1" applyAlignment="1">
      <alignment horizontal="right" vertical="center"/>
    </xf>
    <xf numFmtId="38" fontId="10" fillId="0" borderId="0" xfId="49" applyFont="1" applyFill="1" applyBorder="1" applyAlignment="1">
      <alignment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distributed" vertical="center"/>
    </xf>
    <xf numFmtId="0" fontId="10" fillId="0" borderId="10" xfId="0" applyFont="1" applyFill="1" applyBorder="1" applyAlignment="1">
      <alignment horizontal="distributed" vertical="center"/>
    </xf>
    <xf numFmtId="0" fontId="0" fillId="0" borderId="39" xfId="0" applyFont="1" applyFill="1" applyBorder="1" applyAlignment="1">
      <alignment horizontal="distributed" vertical="center"/>
    </xf>
    <xf numFmtId="0" fontId="0" fillId="0" borderId="40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  <xf numFmtId="0" fontId="0" fillId="0" borderId="35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33" xfId="0" applyFill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33" xfId="0" applyFont="1" applyFill="1" applyBorder="1" applyAlignment="1">
      <alignment horizontal="left" vertical="center"/>
    </xf>
    <xf numFmtId="0" fontId="0" fillId="0" borderId="39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distributed" vertical="center"/>
      <protection/>
    </xf>
    <xf numFmtId="0" fontId="10" fillId="0" borderId="12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20" xfId="0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26" xfId="0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distributed" vertical="distributed"/>
      <protection/>
    </xf>
    <xf numFmtId="0" fontId="10" fillId="0" borderId="12" xfId="0" applyFont="1" applyFill="1" applyBorder="1" applyAlignment="1" applyProtection="1">
      <alignment horizontal="distributed" vertical="distributed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>
      <alignment horizontal="center" vertical="center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54" xfId="0" applyFont="1" applyFill="1" applyBorder="1" applyAlignment="1" applyProtection="1">
      <alignment horizontal="center" vertical="center" wrapText="1"/>
      <protection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38" xfId="0" applyFont="1" applyFill="1" applyBorder="1" applyAlignment="1" applyProtection="1">
      <alignment horizontal="center" vertical="center" wrapText="1"/>
      <protection/>
    </xf>
    <xf numFmtId="0" fontId="0" fillId="0" borderId="55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57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49" xfId="0" applyFill="1" applyBorder="1" applyAlignment="1" applyProtection="1">
      <alignment horizontal="center" vertical="center"/>
      <protection/>
    </xf>
    <xf numFmtId="0" fontId="0" fillId="0" borderId="50" xfId="0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5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4" xfId="0" applyFont="1" applyFill="1" applyBorder="1" applyAlignment="1" applyProtection="1">
      <alignment horizontal="left" vertical="center"/>
      <protection/>
    </xf>
    <xf numFmtId="0" fontId="0" fillId="0" borderId="3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24" xfId="0" applyFill="1" applyBorder="1" applyAlignment="1" applyProtection="1">
      <alignment horizontal="left" vertical="center"/>
      <protection/>
    </xf>
    <xf numFmtId="0" fontId="0" fillId="0" borderId="36" xfId="0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horizontal="distributed" vertical="center"/>
      <protection/>
    </xf>
    <xf numFmtId="0" fontId="0" fillId="0" borderId="47" xfId="0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>
      <alignment horizontal="center" vertical="center" wrapText="1"/>
    </xf>
    <xf numFmtId="0" fontId="0" fillId="0" borderId="37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5" fillId="0" borderId="12" xfId="0" applyFont="1" applyFill="1" applyBorder="1" applyAlignment="1" applyProtection="1">
      <alignment horizontal="left" vertical="center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48" xfId="0" applyBorder="1" applyAlignment="1">
      <alignment horizontal="center" vertical="center"/>
    </xf>
    <xf numFmtId="0" fontId="10" fillId="0" borderId="21" xfId="0" applyFont="1" applyFill="1" applyBorder="1" applyAlignment="1" applyProtection="1">
      <alignment horizontal="distributed" vertical="center"/>
      <protection/>
    </xf>
    <xf numFmtId="0" fontId="10" fillId="0" borderId="49" xfId="0" applyFont="1" applyFill="1" applyBorder="1" applyAlignment="1" applyProtection="1">
      <alignment horizontal="distributed" vertical="center"/>
      <protection/>
    </xf>
    <xf numFmtId="0" fontId="0" fillId="0" borderId="39" xfId="0" applyFont="1" applyFill="1" applyBorder="1" applyAlignment="1" applyProtection="1">
      <alignment horizontal="center" vertical="center" wrapText="1"/>
      <protection/>
    </xf>
    <xf numFmtId="0" fontId="0" fillId="0" borderId="47" xfId="0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48" xfId="0" applyFont="1" applyBorder="1" applyAlignment="1">
      <alignment horizontal="center" vertical="center"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Border="1" applyAlignment="1">
      <alignment horizontal="center" vertical="center" wrapText="1"/>
    </xf>
    <xf numFmtId="0" fontId="0" fillId="0" borderId="47" xfId="0" applyFont="1" applyFill="1" applyBorder="1" applyAlignment="1" applyProtection="1">
      <alignment horizontal="center" vertical="center" wrapText="1"/>
      <protection/>
    </xf>
    <xf numFmtId="0" fontId="0" fillId="0" borderId="48" xfId="0" applyFont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12" xfId="0" applyFont="1" applyFill="1" applyBorder="1" applyAlignment="1" applyProtection="1">
      <alignment horizontal="distributed" vertical="center"/>
      <protection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9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60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61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61" xfId="0" applyFont="1" applyFill="1" applyBorder="1" applyAlignment="1" applyProtection="1">
      <alignment horizontal="center" vertical="center" wrapText="1"/>
      <protection/>
    </xf>
    <xf numFmtId="0" fontId="0" fillId="0" borderId="48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61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2</xdr:col>
      <xdr:colOff>0</xdr:colOff>
      <xdr:row>6</xdr:row>
      <xdr:rowOff>161925</xdr:rowOff>
    </xdr:to>
    <xdr:sp>
      <xdr:nvSpPr>
        <xdr:cNvPr id="1" name="直線コネクタ 2"/>
        <xdr:cNvSpPr>
          <a:spLocks/>
        </xdr:cNvSpPr>
      </xdr:nvSpPr>
      <xdr:spPr>
        <a:xfrm>
          <a:off x="9525" y="981075"/>
          <a:ext cx="18192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8.796875" defaultRowHeight="15"/>
  <cols>
    <col min="1" max="1" width="2.59765625" style="92" customWidth="1"/>
    <col min="2" max="2" width="34.59765625" style="92" customWidth="1"/>
    <col min="3" max="3" width="10.59765625" style="92" customWidth="1"/>
    <col min="4" max="4" width="10.5" style="92" customWidth="1"/>
    <col min="5" max="5" width="10.09765625" style="92" customWidth="1"/>
    <col min="6" max="6" width="10.5" style="92" customWidth="1"/>
    <col min="7" max="7" width="10.09765625" style="92" customWidth="1"/>
    <col min="8" max="8" width="11" style="92" customWidth="1"/>
    <col min="9" max="9" width="11.09765625" style="92" customWidth="1"/>
    <col min="10" max="10" width="11.19921875" style="92" customWidth="1"/>
    <col min="11" max="11" width="10.09765625" style="92" customWidth="1"/>
    <col min="12" max="12" width="11.09765625" style="92" customWidth="1"/>
    <col min="13" max="13" width="10.09765625" style="92" customWidth="1"/>
    <col min="14" max="14" width="10.69921875" style="92" customWidth="1"/>
    <col min="15" max="16" width="15.09765625" style="92" customWidth="1"/>
    <col min="17" max="18" width="9.8984375" style="92" customWidth="1"/>
    <col min="19" max="19" width="15.59765625" style="92" customWidth="1"/>
    <col min="20" max="20" width="9.8984375" style="92" customWidth="1"/>
    <col min="21" max="16384" width="9" style="92" customWidth="1"/>
  </cols>
  <sheetData>
    <row r="1" spans="1:20" s="91" customFormat="1" ht="19.5" customHeight="1">
      <c r="A1" s="2" t="s">
        <v>2</v>
      </c>
      <c r="T1" s="3" t="s">
        <v>3</v>
      </c>
    </row>
    <row r="2" spans="1:20" s="42" customFormat="1" ht="24.75" customHeight="1">
      <c r="A2" s="303" t="s">
        <v>54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</row>
    <row r="3" spans="1:20" s="42" customFormat="1" ht="19.5" customHeight="1">
      <c r="A3" s="304" t="s">
        <v>494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</row>
    <row r="4" spans="1:20" ht="19.5" customHeight="1">
      <c r="A4" s="315" t="s">
        <v>489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</row>
    <row r="5" ht="18" customHeight="1" thickBot="1"/>
    <row r="6" spans="1:20" ht="14.25">
      <c r="A6" s="307" t="s">
        <v>490</v>
      </c>
      <c r="B6" s="308"/>
      <c r="C6" s="290" t="s">
        <v>493</v>
      </c>
      <c r="D6" s="291"/>
      <c r="E6" s="291"/>
      <c r="F6" s="291"/>
      <c r="G6" s="291"/>
      <c r="H6" s="292"/>
      <c r="I6" s="301" t="s">
        <v>227</v>
      </c>
      <c r="J6" s="291"/>
      <c r="K6" s="291"/>
      <c r="L6" s="291"/>
      <c r="M6" s="291"/>
      <c r="N6" s="292"/>
      <c r="O6" s="319" t="s">
        <v>228</v>
      </c>
      <c r="P6" s="319"/>
      <c r="Q6" s="319"/>
      <c r="R6" s="319"/>
      <c r="S6" s="319"/>
      <c r="T6" s="319"/>
    </row>
    <row r="7" spans="1:20" ht="14.25" customHeight="1">
      <c r="A7" s="309"/>
      <c r="B7" s="310"/>
      <c r="C7" s="305" t="s">
        <v>491</v>
      </c>
      <c r="D7" s="306"/>
      <c r="E7" s="305" t="s">
        <v>492</v>
      </c>
      <c r="F7" s="306"/>
      <c r="G7" s="287" t="s">
        <v>226</v>
      </c>
      <c r="H7" s="289"/>
      <c r="I7" s="306" t="s">
        <v>5</v>
      </c>
      <c r="J7" s="306"/>
      <c r="K7" s="306" t="s">
        <v>4</v>
      </c>
      <c r="L7" s="306"/>
      <c r="M7" s="287" t="s">
        <v>226</v>
      </c>
      <c r="N7" s="289"/>
      <c r="O7" s="306" t="s">
        <v>6</v>
      </c>
      <c r="P7" s="306"/>
      <c r="Q7" s="306" t="s">
        <v>4</v>
      </c>
      <c r="R7" s="306"/>
      <c r="S7" s="287" t="s">
        <v>226</v>
      </c>
      <c r="T7" s="289"/>
    </row>
    <row r="8" spans="1:20" ht="14.25">
      <c r="A8" s="311"/>
      <c r="B8" s="312"/>
      <c r="C8" s="94" t="s">
        <v>224</v>
      </c>
      <c r="D8" s="94" t="s">
        <v>225</v>
      </c>
      <c r="E8" s="94" t="s">
        <v>224</v>
      </c>
      <c r="F8" s="94" t="s">
        <v>225</v>
      </c>
      <c r="G8" s="94" t="s">
        <v>7</v>
      </c>
      <c r="H8" s="94" t="s">
        <v>8</v>
      </c>
      <c r="I8" s="94" t="s">
        <v>224</v>
      </c>
      <c r="J8" s="94" t="s">
        <v>225</v>
      </c>
      <c r="K8" s="94" t="s">
        <v>224</v>
      </c>
      <c r="L8" s="94" t="s">
        <v>225</v>
      </c>
      <c r="M8" s="94" t="s">
        <v>7</v>
      </c>
      <c r="N8" s="94" t="s">
        <v>8</v>
      </c>
      <c r="O8" s="94" t="s">
        <v>224</v>
      </c>
      <c r="P8" s="94" t="s">
        <v>225</v>
      </c>
      <c r="Q8" s="94" t="s">
        <v>224</v>
      </c>
      <c r="R8" s="94" t="s">
        <v>225</v>
      </c>
      <c r="S8" s="94" t="s">
        <v>7</v>
      </c>
      <c r="T8" s="95" t="s">
        <v>8</v>
      </c>
    </row>
    <row r="9" spans="2:20" ht="14.25">
      <c r="B9" s="96"/>
      <c r="C9" s="97" t="s">
        <v>9</v>
      </c>
      <c r="D9" s="97" t="s">
        <v>9</v>
      </c>
      <c r="E9" s="97" t="s">
        <v>0</v>
      </c>
      <c r="F9" s="97" t="s">
        <v>0</v>
      </c>
      <c r="G9" s="75" t="s">
        <v>10</v>
      </c>
      <c r="H9" s="98" t="s">
        <v>0</v>
      </c>
      <c r="I9" s="75" t="s">
        <v>11</v>
      </c>
      <c r="J9" s="75" t="s">
        <v>11</v>
      </c>
      <c r="K9" s="97" t="s">
        <v>0</v>
      </c>
      <c r="L9" s="97" t="s">
        <v>0</v>
      </c>
      <c r="M9" s="75" t="s">
        <v>11</v>
      </c>
      <c r="N9" s="98" t="s">
        <v>0</v>
      </c>
      <c r="O9" s="75" t="s">
        <v>12</v>
      </c>
      <c r="P9" s="75" t="s">
        <v>12</v>
      </c>
      <c r="Q9" s="75" t="s">
        <v>0</v>
      </c>
      <c r="R9" s="75" t="s">
        <v>0</v>
      </c>
      <c r="S9" s="75" t="s">
        <v>12</v>
      </c>
      <c r="T9" s="98" t="s">
        <v>0</v>
      </c>
    </row>
    <row r="10" spans="1:20" s="42" customFormat="1" ht="14.25">
      <c r="A10" s="293" t="s">
        <v>13</v>
      </c>
      <c r="B10" s="294"/>
      <c r="C10" s="224">
        <f>SUM(C12,C33)</f>
        <v>22764</v>
      </c>
      <c r="D10" s="224">
        <f>SUM(D12,D33)</f>
        <v>21138</v>
      </c>
      <c r="E10" s="43" t="s">
        <v>583</v>
      </c>
      <c r="F10" s="43" t="s">
        <v>583</v>
      </c>
      <c r="G10" s="224">
        <f>D10-C10</f>
        <v>-1626</v>
      </c>
      <c r="H10" s="225">
        <f>100*G10/C10</f>
        <v>-7.142857142857143</v>
      </c>
      <c r="I10" s="224">
        <f>SUM(I12,I33)</f>
        <v>115668</v>
      </c>
      <c r="J10" s="224">
        <f>SUM(J12,J33)</f>
        <v>117854</v>
      </c>
      <c r="K10" s="43" t="s">
        <v>583</v>
      </c>
      <c r="L10" s="43" t="s">
        <v>583</v>
      </c>
      <c r="M10" s="224">
        <f>J10-I10</f>
        <v>2186</v>
      </c>
      <c r="N10" s="225">
        <f>100*M10/I10</f>
        <v>1.8898917591728048</v>
      </c>
      <c r="O10" s="224">
        <f>SUM(O12,O33)</f>
        <v>554811698</v>
      </c>
      <c r="P10" s="224">
        <f>SUM(P12,P33)</f>
        <v>519542391</v>
      </c>
      <c r="Q10" s="43" t="s">
        <v>583</v>
      </c>
      <c r="R10" s="43" t="s">
        <v>583</v>
      </c>
      <c r="S10" s="224">
        <f>P10-O10</f>
        <v>-35269307</v>
      </c>
      <c r="T10" s="225">
        <f>100*S10/O10</f>
        <v>-6.356986906934323</v>
      </c>
    </row>
    <row r="11" spans="2:4" s="42" customFormat="1" ht="14.25">
      <c r="B11" s="117"/>
      <c r="C11" s="224"/>
      <c r="D11" s="224"/>
    </row>
    <row r="12" spans="1:20" s="42" customFormat="1" ht="14.25">
      <c r="A12" s="293" t="s">
        <v>14</v>
      </c>
      <c r="B12" s="294"/>
      <c r="C12" s="224">
        <f>SUM(C15:C31)</f>
        <v>5205</v>
      </c>
      <c r="D12" s="224">
        <f>SUM(D15:D31)</f>
        <v>4801</v>
      </c>
      <c r="E12" s="226">
        <f>100*C12/C$12</f>
        <v>100</v>
      </c>
      <c r="F12" s="226">
        <f>100*D12/D$12</f>
        <v>100</v>
      </c>
      <c r="G12" s="224">
        <f>D12-C12</f>
        <v>-404</v>
      </c>
      <c r="H12" s="225">
        <f>100*G12/C12</f>
        <v>-7.761767531219981</v>
      </c>
      <c r="I12" s="224">
        <f>SUM(I15:I31)</f>
        <v>44566</v>
      </c>
      <c r="J12" s="224">
        <f>SUM(J15:J31)</f>
        <v>44901</v>
      </c>
      <c r="K12" s="226">
        <f>100*I12/I$12</f>
        <v>100</v>
      </c>
      <c r="L12" s="226">
        <f>100*J12/J$12</f>
        <v>100</v>
      </c>
      <c r="M12" s="224">
        <f aca="true" t="shared" si="0" ref="M12:M39">J12-I12</f>
        <v>335</v>
      </c>
      <c r="N12" s="225">
        <f aca="true" t="shared" si="1" ref="N12:N39">100*M12/I12</f>
        <v>0.7516941165911233</v>
      </c>
      <c r="O12" s="224">
        <f>SUM(O15:O31)</f>
        <v>419536797</v>
      </c>
      <c r="P12" s="224">
        <f>SUM(P15:P31)</f>
        <v>380486331</v>
      </c>
      <c r="Q12" s="226">
        <f>100*O12/O$12</f>
        <v>100</v>
      </c>
      <c r="R12" s="226">
        <f>100*P12/P$12</f>
        <v>100</v>
      </c>
      <c r="S12" s="224">
        <f aca="true" t="shared" si="2" ref="S12:S39">P12-O12</f>
        <v>-39050466</v>
      </c>
      <c r="T12" s="225">
        <f aca="true" t="shared" si="3" ref="T12:T39">100*S12/O12</f>
        <v>-9.307995455759748</v>
      </c>
    </row>
    <row r="13" spans="2:20" s="42" customFormat="1" ht="14.25">
      <c r="B13" s="117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</row>
    <row r="14" spans="1:20" s="42" customFormat="1" ht="14.25">
      <c r="A14" s="294" t="s">
        <v>15</v>
      </c>
      <c r="B14" s="294"/>
      <c r="C14" s="224">
        <f>SUM(C15:C29,C31)</f>
        <v>5203</v>
      </c>
      <c r="D14" s="224">
        <f>SUM(D15:D29,D31)</f>
        <v>4799</v>
      </c>
      <c r="E14" s="226">
        <f>100*C14/C$12</f>
        <v>99.96157540826128</v>
      </c>
      <c r="F14" s="226">
        <f aca="true" t="shared" si="4" ref="F14:F31">100*D14/D$12</f>
        <v>99.95834201208082</v>
      </c>
      <c r="G14" s="224">
        <f>D14-C14</f>
        <v>-404</v>
      </c>
      <c r="H14" s="225">
        <f>100*G14/C14</f>
        <v>-7.764751105131655</v>
      </c>
      <c r="I14" s="227">
        <f>SUM(I15:I29,I31)</f>
        <v>44566</v>
      </c>
      <c r="J14" s="227">
        <f>SUM(J15:J29,J31)</f>
        <v>44901</v>
      </c>
      <c r="K14" s="226">
        <f aca="true" t="shared" si="5" ref="K14:K29">100*I14/I$12</f>
        <v>100</v>
      </c>
      <c r="L14" s="226">
        <f aca="true" t="shared" si="6" ref="L14:L29">100*J14/J$12</f>
        <v>100</v>
      </c>
      <c r="M14" s="224">
        <f t="shared" si="0"/>
        <v>335</v>
      </c>
      <c r="N14" s="225">
        <f t="shared" si="1"/>
        <v>0.7516941165911233</v>
      </c>
      <c r="O14" s="224">
        <f>SUM(O15:O29,O31)</f>
        <v>419536797</v>
      </c>
      <c r="P14" s="224">
        <f>SUM(P15:P29,P31)</f>
        <v>380486331</v>
      </c>
      <c r="Q14" s="226">
        <f aca="true" t="shared" si="7" ref="Q14:Q31">100*O14/O$12</f>
        <v>100</v>
      </c>
      <c r="R14" s="226">
        <f aca="true" t="shared" si="8" ref="R14:R31">100*P14/P$12</f>
        <v>100</v>
      </c>
      <c r="S14" s="224">
        <f t="shared" si="2"/>
        <v>-39050466</v>
      </c>
      <c r="T14" s="225">
        <f t="shared" si="3"/>
        <v>-9.307995455759748</v>
      </c>
    </row>
    <row r="15" spans="2:20" ht="14.25">
      <c r="B15" s="99" t="s">
        <v>16</v>
      </c>
      <c r="C15" s="208">
        <v>6</v>
      </c>
      <c r="D15" s="208">
        <v>11</v>
      </c>
      <c r="E15" s="210">
        <f>100*C15/C$12</f>
        <v>0.11527377521613832</v>
      </c>
      <c r="F15" s="210">
        <f t="shared" si="4"/>
        <v>0.22911893355550927</v>
      </c>
      <c r="G15" s="208">
        <f>D15-C15</f>
        <v>5</v>
      </c>
      <c r="H15" s="209">
        <f>100*G15/C15</f>
        <v>83.33333333333333</v>
      </c>
      <c r="I15" s="208">
        <v>137</v>
      </c>
      <c r="J15" s="208">
        <v>165</v>
      </c>
      <c r="K15" s="210">
        <f t="shared" si="5"/>
        <v>0.3074092357402504</v>
      </c>
      <c r="L15" s="210">
        <f t="shared" si="6"/>
        <v>0.367475111912875</v>
      </c>
      <c r="M15" s="208">
        <f t="shared" si="0"/>
        <v>28</v>
      </c>
      <c r="N15" s="209">
        <f t="shared" si="1"/>
        <v>20.437956204379564</v>
      </c>
      <c r="O15" s="208">
        <v>4958110</v>
      </c>
      <c r="P15" s="208">
        <v>4927137</v>
      </c>
      <c r="Q15" s="210">
        <f t="shared" si="7"/>
        <v>1.1818057523092544</v>
      </c>
      <c r="R15" s="210">
        <f t="shared" si="8"/>
        <v>1.2949576892947567</v>
      </c>
      <c r="S15" s="208">
        <f t="shared" si="2"/>
        <v>-30973</v>
      </c>
      <c r="T15" s="209">
        <f t="shared" si="3"/>
        <v>-0.6246936836818868</v>
      </c>
    </row>
    <row r="16" spans="2:20" ht="14.25">
      <c r="B16" s="99" t="s">
        <v>17</v>
      </c>
      <c r="C16" s="208">
        <v>209</v>
      </c>
      <c r="D16" s="208">
        <v>165</v>
      </c>
      <c r="E16" s="210">
        <f>100*C16/C$12</f>
        <v>4.015369836695485</v>
      </c>
      <c r="F16" s="210">
        <f t="shared" si="4"/>
        <v>3.436784003332639</v>
      </c>
      <c r="G16" s="208">
        <f aca="true" t="shared" si="9" ref="G16:G23">D16-C16</f>
        <v>-44</v>
      </c>
      <c r="H16" s="209">
        <f aca="true" t="shared" si="10" ref="H16:H24">100*G16/C16</f>
        <v>-21.05263157894737</v>
      </c>
      <c r="I16" s="208">
        <v>1285</v>
      </c>
      <c r="J16" s="208">
        <v>1229</v>
      </c>
      <c r="K16" s="210">
        <f t="shared" si="5"/>
        <v>2.883363999461473</v>
      </c>
      <c r="L16" s="210">
        <f t="shared" si="6"/>
        <v>2.7371328032783233</v>
      </c>
      <c r="M16" s="208">
        <f t="shared" si="0"/>
        <v>-56</v>
      </c>
      <c r="N16" s="209">
        <f t="shared" si="1"/>
        <v>-4.357976653696498</v>
      </c>
      <c r="O16" s="208">
        <v>42692092</v>
      </c>
      <c r="P16" s="208">
        <v>31414527</v>
      </c>
      <c r="Q16" s="210">
        <f t="shared" si="7"/>
        <v>10.176006563734147</v>
      </c>
      <c r="R16" s="210">
        <f t="shared" si="8"/>
        <v>8.256414078643997</v>
      </c>
      <c r="S16" s="208">
        <f t="shared" si="2"/>
        <v>-11277565</v>
      </c>
      <c r="T16" s="209">
        <f t="shared" si="3"/>
        <v>-26.416051478573596</v>
      </c>
    </row>
    <row r="17" spans="2:20" ht="14.25">
      <c r="B17" s="99" t="s">
        <v>18</v>
      </c>
      <c r="C17" s="208">
        <v>263</v>
      </c>
      <c r="D17" s="208">
        <v>247</v>
      </c>
      <c r="E17" s="210">
        <f aca="true" t="shared" si="11" ref="E17:E31">100*C17/C$12</f>
        <v>5.0528338136407305</v>
      </c>
      <c r="F17" s="210">
        <f t="shared" si="4"/>
        <v>5.144761508019163</v>
      </c>
      <c r="G17" s="208">
        <f t="shared" si="9"/>
        <v>-16</v>
      </c>
      <c r="H17" s="209">
        <f t="shared" si="10"/>
        <v>-6.083650190114068</v>
      </c>
      <c r="I17" s="208">
        <v>2504</v>
      </c>
      <c r="J17" s="208">
        <v>2408</v>
      </c>
      <c r="K17" s="210">
        <f t="shared" si="5"/>
        <v>5.618633038639321</v>
      </c>
      <c r="L17" s="210">
        <f t="shared" si="6"/>
        <v>5.362909512037594</v>
      </c>
      <c r="M17" s="208">
        <f t="shared" si="0"/>
        <v>-96</v>
      </c>
      <c r="N17" s="209">
        <f t="shared" si="1"/>
        <v>-3.8338658146964857</v>
      </c>
      <c r="O17" s="208">
        <v>9421405</v>
      </c>
      <c r="P17" s="208">
        <v>11226207</v>
      </c>
      <c r="Q17" s="210">
        <f t="shared" si="7"/>
        <v>2.245668334069872</v>
      </c>
      <c r="R17" s="210">
        <f t="shared" si="8"/>
        <v>2.950488909941945</v>
      </c>
      <c r="S17" s="208">
        <f t="shared" si="2"/>
        <v>1804802</v>
      </c>
      <c r="T17" s="209">
        <f t="shared" si="3"/>
        <v>19.156399708960606</v>
      </c>
    </row>
    <row r="18" spans="2:20" ht="14.25">
      <c r="B18" s="99" t="s">
        <v>19</v>
      </c>
      <c r="C18" s="208">
        <v>373</v>
      </c>
      <c r="D18" s="208">
        <v>367</v>
      </c>
      <c r="E18" s="210">
        <f t="shared" si="11"/>
        <v>7.166186359269933</v>
      </c>
      <c r="F18" s="210">
        <f t="shared" si="4"/>
        <v>7.644240783170173</v>
      </c>
      <c r="G18" s="208">
        <f t="shared" si="9"/>
        <v>-6</v>
      </c>
      <c r="H18" s="209">
        <f t="shared" si="10"/>
        <v>-1.6085790884718498</v>
      </c>
      <c r="I18" s="208">
        <v>4169</v>
      </c>
      <c r="J18" s="208">
        <v>4487</v>
      </c>
      <c r="K18" s="210">
        <f t="shared" si="5"/>
        <v>9.354664991248935</v>
      </c>
      <c r="L18" s="210">
        <f t="shared" si="6"/>
        <v>9.993095922139819</v>
      </c>
      <c r="M18" s="208">
        <f t="shared" si="0"/>
        <v>318</v>
      </c>
      <c r="N18" s="209">
        <f t="shared" si="1"/>
        <v>7.627728472055649</v>
      </c>
      <c r="O18" s="208">
        <v>47934663</v>
      </c>
      <c r="P18" s="208">
        <v>50124094</v>
      </c>
      <c r="Q18" s="210">
        <f t="shared" si="7"/>
        <v>11.425615903722505</v>
      </c>
      <c r="R18" s="210">
        <f t="shared" si="8"/>
        <v>13.173691120062864</v>
      </c>
      <c r="S18" s="208">
        <f t="shared" si="2"/>
        <v>2189431</v>
      </c>
      <c r="T18" s="209">
        <f t="shared" si="3"/>
        <v>4.567531850594214</v>
      </c>
    </row>
    <row r="19" spans="2:20" ht="14.25">
      <c r="B19" s="99" t="s">
        <v>20</v>
      </c>
      <c r="C19" s="208">
        <v>672</v>
      </c>
      <c r="D19" s="208">
        <v>608</v>
      </c>
      <c r="E19" s="210">
        <f t="shared" si="11"/>
        <v>12.910662824207494</v>
      </c>
      <c r="F19" s="210">
        <f t="shared" si="4"/>
        <v>12.664028327431785</v>
      </c>
      <c r="G19" s="208">
        <f t="shared" si="9"/>
        <v>-64</v>
      </c>
      <c r="H19" s="209">
        <f t="shared" si="10"/>
        <v>-9.523809523809524</v>
      </c>
      <c r="I19" s="208">
        <v>6084</v>
      </c>
      <c r="J19" s="208">
        <v>6242</v>
      </c>
      <c r="K19" s="210">
        <f t="shared" si="5"/>
        <v>13.65166270250864</v>
      </c>
      <c r="L19" s="210">
        <f t="shared" si="6"/>
        <v>13.90169483975858</v>
      </c>
      <c r="M19" s="208">
        <f t="shared" si="0"/>
        <v>158</v>
      </c>
      <c r="N19" s="209">
        <f t="shared" si="1"/>
        <v>2.5969756738987506</v>
      </c>
      <c r="O19" s="208">
        <v>61805258</v>
      </c>
      <c r="P19" s="208">
        <v>60674144</v>
      </c>
      <c r="Q19" s="210">
        <f t="shared" si="7"/>
        <v>14.731784778344485</v>
      </c>
      <c r="R19" s="210">
        <f t="shared" si="8"/>
        <v>15.94647141213596</v>
      </c>
      <c r="S19" s="208">
        <f t="shared" si="2"/>
        <v>-1131114</v>
      </c>
      <c r="T19" s="209">
        <f t="shared" si="3"/>
        <v>-1.8301258446328303</v>
      </c>
    </row>
    <row r="20" spans="2:20" ht="14.25">
      <c r="B20" s="99" t="s">
        <v>21</v>
      </c>
      <c r="C20" s="208">
        <v>546</v>
      </c>
      <c r="D20" s="208">
        <v>528</v>
      </c>
      <c r="E20" s="210">
        <f t="shared" si="11"/>
        <v>10.489913544668587</v>
      </c>
      <c r="F20" s="210">
        <f t="shared" si="4"/>
        <v>10.997708810664445</v>
      </c>
      <c r="G20" s="208">
        <f t="shared" si="9"/>
        <v>-18</v>
      </c>
      <c r="H20" s="209">
        <f t="shared" si="10"/>
        <v>-3.2967032967032965</v>
      </c>
      <c r="I20" s="208">
        <v>3870</v>
      </c>
      <c r="J20" s="208">
        <v>3884</v>
      </c>
      <c r="K20" s="210">
        <f t="shared" si="5"/>
        <v>8.683749943903424</v>
      </c>
      <c r="L20" s="210">
        <f t="shared" si="6"/>
        <v>8.65014142224004</v>
      </c>
      <c r="M20" s="208">
        <f t="shared" si="0"/>
        <v>14</v>
      </c>
      <c r="N20" s="209">
        <f t="shared" si="1"/>
        <v>0.36175710594315247</v>
      </c>
      <c r="O20" s="208">
        <v>42776645</v>
      </c>
      <c r="P20" s="208">
        <v>27550910</v>
      </c>
      <c r="Q20" s="210">
        <f t="shared" si="7"/>
        <v>10.196160457410366</v>
      </c>
      <c r="R20" s="210">
        <f t="shared" si="8"/>
        <v>7.240972343892165</v>
      </c>
      <c r="S20" s="208">
        <f t="shared" si="2"/>
        <v>-15225735</v>
      </c>
      <c r="T20" s="209">
        <f t="shared" si="3"/>
        <v>-35.59356980894598</v>
      </c>
    </row>
    <row r="21" spans="2:20" ht="14.25">
      <c r="B21" s="99" t="s">
        <v>22</v>
      </c>
      <c r="C21" s="208">
        <v>173</v>
      </c>
      <c r="D21" s="208">
        <v>163</v>
      </c>
      <c r="E21" s="210">
        <f t="shared" si="11"/>
        <v>3.323727185398655</v>
      </c>
      <c r="F21" s="210">
        <f t="shared" si="4"/>
        <v>3.3951260154134557</v>
      </c>
      <c r="G21" s="208">
        <f t="shared" si="9"/>
        <v>-10</v>
      </c>
      <c r="H21" s="209">
        <f t="shared" si="10"/>
        <v>-5.780346820809249</v>
      </c>
      <c r="I21" s="208">
        <v>1258</v>
      </c>
      <c r="J21" s="208">
        <v>1321</v>
      </c>
      <c r="K21" s="210">
        <f t="shared" si="5"/>
        <v>2.8227796975272628</v>
      </c>
      <c r="L21" s="210">
        <f t="shared" si="6"/>
        <v>2.942028017193381</v>
      </c>
      <c r="M21" s="208">
        <f t="shared" si="0"/>
        <v>63</v>
      </c>
      <c r="N21" s="209">
        <f t="shared" si="1"/>
        <v>5.007949125596184</v>
      </c>
      <c r="O21" s="208">
        <v>10468637</v>
      </c>
      <c r="P21" s="208">
        <v>9244955</v>
      </c>
      <c r="Q21" s="210">
        <f t="shared" si="7"/>
        <v>2.495284579292815</v>
      </c>
      <c r="R21" s="210">
        <f t="shared" si="8"/>
        <v>2.429773226202967</v>
      </c>
      <c r="S21" s="208">
        <f t="shared" si="2"/>
        <v>-1223682</v>
      </c>
      <c r="T21" s="209">
        <f t="shared" si="3"/>
        <v>-11.689028858293586</v>
      </c>
    </row>
    <row r="22" spans="2:20" ht="14.25">
      <c r="B22" s="99" t="s">
        <v>23</v>
      </c>
      <c r="C22" s="208">
        <v>204</v>
      </c>
      <c r="D22" s="208">
        <v>172</v>
      </c>
      <c r="E22" s="210">
        <f t="shared" si="11"/>
        <v>3.919308357348703</v>
      </c>
      <c r="F22" s="210">
        <f t="shared" si="4"/>
        <v>3.582586961049781</v>
      </c>
      <c r="G22" s="208">
        <f t="shared" si="9"/>
        <v>-32</v>
      </c>
      <c r="H22" s="209">
        <f t="shared" si="10"/>
        <v>-15.686274509803921</v>
      </c>
      <c r="I22" s="208">
        <v>2258</v>
      </c>
      <c r="J22" s="208">
        <v>2426</v>
      </c>
      <c r="K22" s="210">
        <f t="shared" si="5"/>
        <v>5.066642732127631</v>
      </c>
      <c r="L22" s="210">
        <f t="shared" si="6"/>
        <v>5.402997706064453</v>
      </c>
      <c r="M22" s="208">
        <f t="shared" si="0"/>
        <v>168</v>
      </c>
      <c r="N22" s="209">
        <f t="shared" si="1"/>
        <v>7.440212577502215</v>
      </c>
      <c r="O22" s="208">
        <v>47436726</v>
      </c>
      <c r="P22" s="208">
        <v>37769264</v>
      </c>
      <c r="Q22" s="210">
        <f t="shared" si="7"/>
        <v>11.306928579139626</v>
      </c>
      <c r="R22" s="210">
        <f t="shared" si="8"/>
        <v>9.926575785451805</v>
      </c>
      <c r="S22" s="208">
        <f t="shared" si="2"/>
        <v>-9667462</v>
      </c>
      <c r="T22" s="209">
        <f t="shared" si="3"/>
        <v>-20.379699054272844</v>
      </c>
    </row>
    <row r="23" spans="2:20" ht="14.25">
      <c r="B23" s="99" t="s">
        <v>24</v>
      </c>
      <c r="C23" s="208">
        <v>137</v>
      </c>
      <c r="D23" s="208">
        <v>113</v>
      </c>
      <c r="E23" s="210">
        <f t="shared" si="11"/>
        <v>2.6320845341018253</v>
      </c>
      <c r="F23" s="210">
        <f t="shared" si="4"/>
        <v>2.3536763174338677</v>
      </c>
      <c r="G23" s="208">
        <f t="shared" si="9"/>
        <v>-24</v>
      </c>
      <c r="H23" s="209">
        <f t="shared" si="10"/>
        <v>-17.51824817518248</v>
      </c>
      <c r="I23" s="208">
        <v>630</v>
      </c>
      <c r="J23" s="208">
        <v>550</v>
      </c>
      <c r="K23" s="210">
        <f t="shared" si="5"/>
        <v>1.4136337117982318</v>
      </c>
      <c r="L23" s="210">
        <f t="shared" si="6"/>
        <v>1.2249170397095832</v>
      </c>
      <c r="M23" s="208">
        <f t="shared" si="0"/>
        <v>-80</v>
      </c>
      <c r="N23" s="209">
        <f t="shared" si="1"/>
        <v>-12.698412698412698</v>
      </c>
      <c r="O23" s="208">
        <v>1632768</v>
      </c>
      <c r="P23" s="208">
        <v>801208</v>
      </c>
      <c r="Q23" s="210">
        <f t="shared" si="7"/>
        <v>0.3891835022995611</v>
      </c>
      <c r="R23" s="210">
        <f t="shared" si="8"/>
        <v>0.21057471312944484</v>
      </c>
      <c r="S23" s="208">
        <f t="shared" si="2"/>
        <v>-831560</v>
      </c>
      <c r="T23" s="209">
        <f t="shared" si="3"/>
        <v>-50.92946456569457</v>
      </c>
    </row>
    <row r="24" spans="2:20" ht="14.25">
      <c r="B24" s="99" t="s">
        <v>25</v>
      </c>
      <c r="C24" s="208">
        <v>702</v>
      </c>
      <c r="D24" s="208">
        <v>583</v>
      </c>
      <c r="E24" s="210">
        <f t="shared" si="11"/>
        <v>13.487031700288185</v>
      </c>
      <c r="F24" s="210">
        <f t="shared" si="4"/>
        <v>12.143303478441991</v>
      </c>
      <c r="G24" s="208">
        <f aca="true" t="shared" si="12" ref="G24:G29">D24-C24</f>
        <v>-119</v>
      </c>
      <c r="H24" s="209">
        <f t="shared" si="10"/>
        <v>-16.951566951566953</v>
      </c>
      <c r="I24" s="208">
        <v>5515</v>
      </c>
      <c r="J24" s="208">
        <v>4712</v>
      </c>
      <c r="K24" s="210">
        <f t="shared" si="5"/>
        <v>12.374904635821029</v>
      </c>
      <c r="L24" s="210">
        <f t="shared" si="6"/>
        <v>10.494198347475557</v>
      </c>
      <c r="M24" s="208">
        <f t="shared" si="0"/>
        <v>-803</v>
      </c>
      <c r="N24" s="209">
        <f t="shared" si="1"/>
        <v>-14.560290117860381</v>
      </c>
      <c r="O24" s="208">
        <v>45799322</v>
      </c>
      <c r="P24" s="208">
        <v>28972100</v>
      </c>
      <c r="Q24" s="210">
        <f t="shared" si="7"/>
        <v>10.916640048620097</v>
      </c>
      <c r="R24" s="210">
        <f t="shared" si="8"/>
        <v>7.614491675392144</v>
      </c>
      <c r="S24" s="208">
        <f t="shared" si="2"/>
        <v>-16827222</v>
      </c>
      <c r="T24" s="209">
        <f t="shared" si="3"/>
        <v>-36.741203286808485</v>
      </c>
    </row>
    <row r="25" spans="2:20" ht="14.25">
      <c r="B25" s="99" t="s">
        <v>26</v>
      </c>
      <c r="C25" s="208">
        <v>210</v>
      </c>
      <c r="D25" s="208">
        <v>220</v>
      </c>
      <c r="E25" s="210">
        <f t="shared" si="11"/>
        <v>4.034582132564841</v>
      </c>
      <c r="F25" s="210">
        <f t="shared" si="4"/>
        <v>4.5823786711101855</v>
      </c>
      <c r="G25" s="208">
        <f t="shared" si="12"/>
        <v>10</v>
      </c>
      <c r="H25" s="209">
        <f>100*G25/C25</f>
        <v>4.761904761904762</v>
      </c>
      <c r="I25" s="208">
        <v>2231</v>
      </c>
      <c r="J25" s="208">
        <v>2783</v>
      </c>
      <c r="K25" s="210">
        <f t="shared" si="5"/>
        <v>5.006058430193421</v>
      </c>
      <c r="L25" s="210">
        <f t="shared" si="6"/>
        <v>6.198080220930492</v>
      </c>
      <c r="M25" s="208">
        <f t="shared" si="0"/>
        <v>552</v>
      </c>
      <c r="N25" s="209">
        <f t="shared" si="1"/>
        <v>24.742268041237114</v>
      </c>
      <c r="O25" s="208">
        <v>12696438</v>
      </c>
      <c r="P25" s="208">
        <v>16501827</v>
      </c>
      <c r="Q25" s="210">
        <f t="shared" si="7"/>
        <v>3.0262990256847484</v>
      </c>
      <c r="R25" s="210">
        <f t="shared" si="8"/>
        <v>4.337035434789377</v>
      </c>
      <c r="S25" s="208">
        <f t="shared" si="2"/>
        <v>3805389</v>
      </c>
      <c r="T25" s="209">
        <f t="shared" si="3"/>
        <v>29.972099261225864</v>
      </c>
    </row>
    <row r="26" spans="2:20" ht="14.25">
      <c r="B26" s="99" t="s">
        <v>27</v>
      </c>
      <c r="C26" s="208">
        <v>316</v>
      </c>
      <c r="D26" s="208">
        <v>314</v>
      </c>
      <c r="E26" s="210">
        <f t="shared" si="11"/>
        <v>6.071085494716619</v>
      </c>
      <c r="F26" s="210">
        <f t="shared" si="4"/>
        <v>6.54030410331181</v>
      </c>
      <c r="G26" s="208">
        <f t="shared" si="12"/>
        <v>-2</v>
      </c>
      <c r="H26" s="209">
        <f>100*G26/C26</f>
        <v>-0.6329113924050633</v>
      </c>
      <c r="I26" s="208">
        <v>3573</v>
      </c>
      <c r="J26" s="208">
        <v>3657</v>
      </c>
      <c r="K26" s="210">
        <f t="shared" si="5"/>
        <v>8.017322622627114</v>
      </c>
      <c r="L26" s="210">
        <f t="shared" si="6"/>
        <v>8.144584753123539</v>
      </c>
      <c r="M26" s="208">
        <f t="shared" si="0"/>
        <v>84</v>
      </c>
      <c r="N26" s="209">
        <f t="shared" si="1"/>
        <v>2.3509655751469354</v>
      </c>
      <c r="O26" s="208">
        <v>28493555</v>
      </c>
      <c r="P26" s="208">
        <v>37419826</v>
      </c>
      <c r="Q26" s="210">
        <f t="shared" si="7"/>
        <v>6.791670052245739</v>
      </c>
      <c r="R26" s="210">
        <f t="shared" si="8"/>
        <v>9.834735955337118</v>
      </c>
      <c r="S26" s="208">
        <f t="shared" si="2"/>
        <v>8926271</v>
      </c>
      <c r="T26" s="209">
        <f t="shared" si="3"/>
        <v>31.327333496996076</v>
      </c>
    </row>
    <row r="27" spans="2:20" ht="14.25">
      <c r="B27" s="99" t="s">
        <v>28</v>
      </c>
      <c r="C27" s="208">
        <v>154</v>
      </c>
      <c r="D27" s="208">
        <v>146</v>
      </c>
      <c r="E27" s="210">
        <f t="shared" si="11"/>
        <v>2.9586935638808836</v>
      </c>
      <c r="F27" s="210">
        <f t="shared" si="4"/>
        <v>3.041033118100396</v>
      </c>
      <c r="G27" s="208">
        <f t="shared" si="12"/>
        <v>-8</v>
      </c>
      <c r="H27" s="209">
        <f>100*G27/C27</f>
        <v>-5.194805194805195</v>
      </c>
      <c r="I27" s="208">
        <v>1093</v>
      </c>
      <c r="J27" s="208">
        <v>1093</v>
      </c>
      <c r="K27" s="210">
        <f t="shared" si="5"/>
        <v>2.4525422968182022</v>
      </c>
      <c r="L27" s="210">
        <f t="shared" si="6"/>
        <v>2.4342442261864994</v>
      </c>
      <c r="M27" s="212" t="s">
        <v>1</v>
      </c>
      <c r="N27" s="212" t="s">
        <v>1</v>
      </c>
      <c r="O27" s="208">
        <v>6541546</v>
      </c>
      <c r="P27" s="208">
        <v>6927266</v>
      </c>
      <c r="Q27" s="210">
        <f t="shared" si="7"/>
        <v>1.5592305720921067</v>
      </c>
      <c r="R27" s="210">
        <f t="shared" si="8"/>
        <v>1.8206346550725365</v>
      </c>
      <c r="S27" s="208">
        <f t="shared" si="2"/>
        <v>385720</v>
      </c>
      <c r="T27" s="209">
        <f t="shared" si="3"/>
        <v>5.896465453273584</v>
      </c>
    </row>
    <row r="28" spans="2:20" ht="14.25">
      <c r="B28" s="99" t="s">
        <v>29</v>
      </c>
      <c r="C28" s="208">
        <v>475</v>
      </c>
      <c r="D28" s="208">
        <v>443</v>
      </c>
      <c r="E28" s="210">
        <f t="shared" si="11"/>
        <v>9.125840537944285</v>
      </c>
      <c r="F28" s="210">
        <f t="shared" si="4"/>
        <v>9.227244324099146</v>
      </c>
      <c r="G28" s="208">
        <f t="shared" si="12"/>
        <v>-32</v>
      </c>
      <c r="H28" s="209">
        <f>100*G28/C28</f>
        <v>-6.7368421052631575</v>
      </c>
      <c r="I28" s="208">
        <v>3282</v>
      </c>
      <c r="J28" s="208">
        <v>3206</v>
      </c>
      <c r="K28" s="210">
        <f t="shared" si="5"/>
        <v>7.364358479558407</v>
      </c>
      <c r="L28" s="210">
        <f t="shared" si="6"/>
        <v>7.14015278056168</v>
      </c>
      <c r="M28" s="208">
        <f t="shared" si="0"/>
        <v>-76</v>
      </c>
      <c r="N28" s="209">
        <f t="shared" si="1"/>
        <v>-2.315661182205972</v>
      </c>
      <c r="O28" s="208">
        <v>15641249</v>
      </c>
      <c r="P28" s="208">
        <v>11466938</v>
      </c>
      <c r="Q28" s="210">
        <f t="shared" si="7"/>
        <v>3.7282186239315735</v>
      </c>
      <c r="R28" s="210">
        <f t="shared" si="8"/>
        <v>3.013758199897068</v>
      </c>
      <c r="S28" s="208">
        <f t="shared" si="2"/>
        <v>-4174311</v>
      </c>
      <c r="T28" s="209">
        <f t="shared" si="3"/>
        <v>-26.68783675779345</v>
      </c>
    </row>
    <row r="29" spans="2:20" ht="14.25">
      <c r="B29" s="99" t="s">
        <v>30</v>
      </c>
      <c r="C29" s="208">
        <v>273</v>
      </c>
      <c r="D29" s="208">
        <v>236</v>
      </c>
      <c r="E29" s="210">
        <f t="shared" si="11"/>
        <v>5.244956772334294</v>
      </c>
      <c r="F29" s="210">
        <f t="shared" si="4"/>
        <v>4.915642574463654</v>
      </c>
      <c r="G29" s="208">
        <f t="shared" si="12"/>
        <v>-37</v>
      </c>
      <c r="H29" s="209">
        <f>100*G29/C29</f>
        <v>-13.553113553113553</v>
      </c>
      <c r="I29" s="208">
        <v>3024</v>
      </c>
      <c r="J29" s="208">
        <v>2991</v>
      </c>
      <c r="K29" s="210">
        <f t="shared" si="5"/>
        <v>6.785441816631513</v>
      </c>
      <c r="L29" s="210">
        <f t="shared" si="6"/>
        <v>6.661321574129752</v>
      </c>
      <c r="M29" s="208">
        <f t="shared" si="0"/>
        <v>-33</v>
      </c>
      <c r="N29" s="209">
        <f t="shared" si="1"/>
        <v>-1.0912698412698412</v>
      </c>
      <c r="O29" s="208">
        <v>19554373</v>
      </c>
      <c r="P29" s="208">
        <v>18978466</v>
      </c>
      <c r="Q29" s="210">
        <f t="shared" si="7"/>
        <v>4.660943483343607</v>
      </c>
      <c r="R29" s="210">
        <f t="shared" si="8"/>
        <v>4.987949488256386</v>
      </c>
      <c r="S29" s="208">
        <f t="shared" si="2"/>
        <v>-575907</v>
      </c>
      <c r="T29" s="209">
        <f t="shared" si="3"/>
        <v>-2.9451570756065664</v>
      </c>
    </row>
    <row r="30" spans="2:20" ht="14.25">
      <c r="B30" s="99" t="s">
        <v>31</v>
      </c>
      <c r="C30" s="208">
        <v>2</v>
      </c>
      <c r="D30" s="208">
        <v>2</v>
      </c>
      <c r="E30" s="210">
        <f t="shared" si="11"/>
        <v>0.03842459173871278</v>
      </c>
      <c r="F30" s="210">
        <f t="shared" si="4"/>
        <v>0.0416579879191835</v>
      </c>
      <c r="G30" s="212" t="s">
        <v>1</v>
      </c>
      <c r="H30" s="212" t="s">
        <v>1</v>
      </c>
      <c r="I30" s="212" t="s">
        <v>220</v>
      </c>
      <c r="J30" s="212" t="s">
        <v>220</v>
      </c>
      <c r="K30" s="213" t="s">
        <v>220</v>
      </c>
      <c r="L30" s="213" t="s">
        <v>220</v>
      </c>
      <c r="M30" s="212" t="s">
        <v>220</v>
      </c>
      <c r="N30" s="214" t="s">
        <v>220</v>
      </c>
      <c r="O30" s="212" t="s">
        <v>53</v>
      </c>
      <c r="P30" s="212" t="s">
        <v>53</v>
      </c>
      <c r="Q30" s="213" t="s">
        <v>1</v>
      </c>
      <c r="R30" s="213" t="s">
        <v>1</v>
      </c>
      <c r="S30" s="213" t="s">
        <v>1</v>
      </c>
      <c r="T30" s="213" t="s">
        <v>1</v>
      </c>
    </row>
    <row r="31" spans="2:20" ht="14.25">
      <c r="B31" s="99" t="s">
        <v>32</v>
      </c>
      <c r="C31" s="208">
        <v>490</v>
      </c>
      <c r="D31" s="208">
        <v>483</v>
      </c>
      <c r="E31" s="210">
        <f t="shared" si="11"/>
        <v>9.41402497598463</v>
      </c>
      <c r="F31" s="210">
        <f t="shared" si="4"/>
        <v>10.060404082482815</v>
      </c>
      <c r="G31" s="208">
        <f>D31-C31</f>
        <v>-7</v>
      </c>
      <c r="H31" s="209">
        <f aca="true" t="shared" si="13" ref="H31:H39">100*G31/C31</f>
        <v>-1.4285714285714286</v>
      </c>
      <c r="I31" s="211">
        <v>3653</v>
      </c>
      <c r="J31" s="211">
        <v>3747</v>
      </c>
      <c r="K31" s="215">
        <f>100*I31/I$12</f>
        <v>8.196831665395145</v>
      </c>
      <c r="L31" s="215">
        <f>100*J31/J$12</f>
        <v>8.345025723257834</v>
      </c>
      <c r="M31" s="216">
        <f t="shared" si="0"/>
        <v>94</v>
      </c>
      <c r="N31" s="217">
        <f t="shared" si="1"/>
        <v>2.5732274842595126</v>
      </c>
      <c r="O31" s="208">
        <v>21684010</v>
      </c>
      <c r="P31" s="208">
        <v>26487462</v>
      </c>
      <c r="Q31" s="210">
        <f t="shared" si="7"/>
        <v>5.168559743759497</v>
      </c>
      <c r="R31" s="210">
        <f t="shared" si="8"/>
        <v>6.9614753124994655</v>
      </c>
      <c r="S31" s="208">
        <f t="shared" si="2"/>
        <v>4803452</v>
      </c>
      <c r="T31" s="209">
        <f t="shared" si="3"/>
        <v>22.152046600236766</v>
      </c>
    </row>
    <row r="32" spans="2:20" ht="14.25">
      <c r="B32" s="99"/>
      <c r="C32" s="208"/>
      <c r="D32" s="208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</row>
    <row r="33" spans="1:20" s="42" customFormat="1" ht="14.25">
      <c r="A33" s="293" t="s">
        <v>33</v>
      </c>
      <c r="B33" s="294"/>
      <c r="C33" s="224">
        <f>SUM(C34:C39)</f>
        <v>17559</v>
      </c>
      <c r="D33" s="224">
        <f>SUM(D34:D39)</f>
        <v>16337</v>
      </c>
      <c r="E33" s="226">
        <f>100*C33/C$33</f>
        <v>100</v>
      </c>
      <c r="F33" s="226">
        <f>100*D33/D$33</f>
        <v>100</v>
      </c>
      <c r="G33" s="224">
        <f aca="true" t="shared" si="14" ref="G33:G39">D33-C33</f>
        <v>-1222</v>
      </c>
      <c r="H33" s="225">
        <f t="shared" si="13"/>
        <v>-6.959394042940942</v>
      </c>
      <c r="I33" s="224">
        <f>SUM(I34:I39)</f>
        <v>71102</v>
      </c>
      <c r="J33" s="224">
        <f>SUM(J34:J39)</f>
        <v>72953</v>
      </c>
      <c r="K33" s="226">
        <f>100*I33/I$33</f>
        <v>100</v>
      </c>
      <c r="L33" s="226">
        <f>100*J33/J$33</f>
        <v>100</v>
      </c>
      <c r="M33" s="224">
        <f t="shared" si="0"/>
        <v>1851</v>
      </c>
      <c r="N33" s="225">
        <f t="shared" si="1"/>
        <v>2.603302298106945</v>
      </c>
      <c r="O33" s="224">
        <f>SUM(O34:O39)</f>
        <v>135274901</v>
      </c>
      <c r="P33" s="224">
        <f>SUM(P34:P39)</f>
        <v>139056060</v>
      </c>
      <c r="Q33" s="226">
        <f>100*O33/O$33</f>
        <v>100</v>
      </c>
      <c r="R33" s="226">
        <f>100*P33/P$33</f>
        <v>100</v>
      </c>
      <c r="S33" s="224">
        <f t="shared" si="2"/>
        <v>3781159</v>
      </c>
      <c r="T33" s="225">
        <f t="shared" si="3"/>
        <v>2.795166710194081</v>
      </c>
    </row>
    <row r="34" spans="2:20" ht="14.25">
      <c r="B34" s="99" t="s">
        <v>34</v>
      </c>
      <c r="C34" s="218">
        <v>40</v>
      </c>
      <c r="D34" s="219">
        <v>35</v>
      </c>
      <c r="E34" s="210">
        <f aca="true" t="shared" si="15" ref="E34:E39">100*C34/C$33</f>
        <v>0.22780340566091464</v>
      </c>
      <c r="F34" s="210">
        <f aca="true" t="shared" si="16" ref="F34:F39">100*D34/D$33</f>
        <v>0.21423762012609415</v>
      </c>
      <c r="G34" s="208">
        <f t="shared" si="14"/>
        <v>-5</v>
      </c>
      <c r="H34" s="209">
        <f t="shared" si="13"/>
        <v>-12.5</v>
      </c>
      <c r="I34" s="219">
        <v>2829</v>
      </c>
      <c r="J34" s="219">
        <v>3402</v>
      </c>
      <c r="K34" s="210">
        <f aca="true" t="shared" si="17" ref="K34:K39">100*I34/I$33</f>
        <v>3.978791032601052</v>
      </c>
      <c r="L34" s="210">
        <f aca="true" t="shared" si="18" ref="L34:L39">100*J34/J$33</f>
        <v>4.663276356010034</v>
      </c>
      <c r="M34" s="208">
        <f t="shared" si="0"/>
        <v>573</v>
      </c>
      <c r="N34" s="209">
        <f t="shared" si="1"/>
        <v>20.254506892895016</v>
      </c>
      <c r="O34" s="219">
        <v>12005873</v>
      </c>
      <c r="P34" s="219">
        <v>13238679</v>
      </c>
      <c r="Q34" s="210">
        <f aca="true" t="shared" si="19" ref="Q34:Q39">100*O34/O$33</f>
        <v>8.875166724387402</v>
      </c>
      <c r="R34" s="210">
        <f aca="true" t="shared" si="20" ref="R34:R39">100*P34/P$33</f>
        <v>9.52038983414315</v>
      </c>
      <c r="S34" s="208">
        <f t="shared" si="2"/>
        <v>1232806</v>
      </c>
      <c r="T34" s="209">
        <f t="shared" si="3"/>
        <v>10.268357827873075</v>
      </c>
    </row>
    <row r="35" spans="2:20" ht="14.25">
      <c r="B35" s="99" t="s">
        <v>469</v>
      </c>
      <c r="C35" s="218">
        <v>2861</v>
      </c>
      <c r="D35" s="219">
        <v>2640</v>
      </c>
      <c r="E35" s="210">
        <f t="shared" si="15"/>
        <v>16.29363858989692</v>
      </c>
      <c r="F35" s="210">
        <f t="shared" si="16"/>
        <v>16.159637632368245</v>
      </c>
      <c r="G35" s="208">
        <f t="shared" si="14"/>
        <v>-221</v>
      </c>
      <c r="H35" s="209">
        <f t="shared" si="13"/>
        <v>-7.724571828032157</v>
      </c>
      <c r="I35" s="219">
        <v>8976</v>
      </c>
      <c r="J35" s="219">
        <v>8567</v>
      </c>
      <c r="K35" s="210">
        <f t="shared" si="17"/>
        <v>12.62411746505021</v>
      </c>
      <c r="L35" s="210">
        <f t="shared" si="18"/>
        <v>11.743177114032322</v>
      </c>
      <c r="M35" s="208">
        <f t="shared" si="0"/>
        <v>-409</v>
      </c>
      <c r="N35" s="209">
        <f t="shared" si="1"/>
        <v>-4.556595365418895</v>
      </c>
      <c r="O35" s="219">
        <v>14981333</v>
      </c>
      <c r="P35" s="219">
        <v>14143803</v>
      </c>
      <c r="Q35" s="210">
        <f t="shared" si="19"/>
        <v>11.074732185536769</v>
      </c>
      <c r="R35" s="210">
        <f t="shared" si="20"/>
        <v>10.171295663058482</v>
      </c>
      <c r="S35" s="208">
        <f t="shared" si="2"/>
        <v>-837530</v>
      </c>
      <c r="T35" s="209">
        <f t="shared" si="3"/>
        <v>-5.590490512426364</v>
      </c>
    </row>
    <row r="36" spans="2:20" ht="14.25">
      <c r="B36" s="99" t="s">
        <v>35</v>
      </c>
      <c r="C36" s="218">
        <v>6421</v>
      </c>
      <c r="D36" s="219">
        <v>5874</v>
      </c>
      <c r="E36" s="210">
        <f t="shared" si="15"/>
        <v>36.568141693718324</v>
      </c>
      <c r="F36" s="210">
        <f t="shared" si="16"/>
        <v>35.955193732019346</v>
      </c>
      <c r="G36" s="208">
        <f t="shared" si="14"/>
        <v>-547</v>
      </c>
      <c r="H36" s="209">
        <f t="shared" si="13"/>
        <v>-8.518922286248248</v>
      </c>
      <c r="I36" s="219">
        <v>24549</v>
      </c>
      <c r="J36" s="219">
        <v>26155</v>
      </c>
      <c r="K36" s="210">
        <f t="shared" si="17"/>
        <v>34.52645495204073</v>
      </c>
      <c r="L36" s="210">
        <f t="shared" si="18"/>
        <v>35.8518498211177</v>
      </c>
      <c r="M36" s="208">
        <f t="shared" si="0"/>
        <v>1606</v>
      </c>
      <c r="N36" s="209">
        <f t="shared" si="1"/>
        <v>6.542018004806713</v>
      </c>
      <c r="O36" s="219">
        <v>41589518</v>
      </c>
      <c r="P36" s="219">
        <v>44357220</v>
      </c>
      <c r="Q36" s="210">
        <f t="shared" si="19"/>
        <v>30.744445342451222</v>
      </c>
      <c r="R36" s="210">
        <f t="shared" si="20"/>
        <v>31.898803978769426</v>
      </c>
      <c r="S36" s="208">
        <f t="shared" si="2"/>
        <v>2767702</v>
      </c>
      <c r="T36" s="209">
        <f t="shared" si="3"/>
        <v>6.654806626996735</v>
      </c>
    </row>
    <row r="37" spans="2:20" ht="14.25">
      <c r="B37" s="99" t="s">
        <v>36</v>
      </c>
      <c r="C37" s="218">
        <v>1116</v>
      </c>
      <c r="D37" s="219">
        <v>1080</v>
      </c>
      <c r="E37" s="210">
        <f t="shared" si="15"/>
        <v>6.355715017939518</v>
      </c>
      <c r="F37" s="210">
        <f t="shared" si="16"/>
        <v>6.610760849605191</v>
      </c>
      <c r="G37" s="208">
        <f t="shared" si="14"/>
        <v>-36</v>
      </c>
      <c r="H37" s="209">
        <f t="shared" si="13"/>
        <v>-3.225806451612903</v>
      </c>
      <c r="I37" s="219">
        <v>7094</v>
      </c>
      <c r="J37" s="219">
        <v>6632</v>
      </c>
      <c r="K37" s="210">
        <f t="shared" si="17"/>
        <v>9.977215830778318</v>
      </c>
      <c r="L37" s="210">
        <f t="shared" si="18"/>
        <v>9.090784477677408</v>
      </c>
      <c r="M37" s="208">
        <f t="shared" si="0"/>
        <v>-462</v>
      </c>
      <c r="N37" s="209">
        <f t="shared" si="1"/>
        <v>-6.512545813363405</v>
      </c>
      <c r="O37" s="219">
        <v>21294255</v>
      </c>
      <c r="P37" s="219">
        <v>20155668</v>
      </c>
      <c r="Q37" s="210">
        <f t="shared" si="19"/>
        <v>15.741467813012852</v>
      </c>
      <c r="R37" s="210">
        <f t="shared" si="20"/>
        <v>14.494634753782035</v>
      </c>
      <c r="S37" s="208">
        <f t="shared" si="2"/>
        <v>-1138587</v>
      </c>
      <c r="T37" s="209">
        <f t="shared" si="3"/>
        <v>-5.346921035744148</v>
      </c>
    </row>
    <row r="38" spans="2:20" ht="14.25">
      <c r="B38" s="1" t="s">
        <v>37</v>
      </c>
      <c r="C38" s="218">
        <v>2014</v>
      </c>
      <c r="D38" s="219">
        <v>1770</v>
      </c>
      <c r="E38" s="210">
        <f t="shared" si="15"/>
        <v>11.469901475027052</v>
      </c>
      <c r="F38" s="210">
        <f t="shared" si="16"/>
        <v>10.834302503519618</v>
      </c>
      <c r="G38" s="208">
        <f t="shared" si="14"/>
        <v>-244</v>
      </c>
      <c r="H38" s="209">
        <f t="shared" si="13"/>
        <v>-12.11519364448858</v>
      </c>
      <c r="I38" s="219">
        <v>6975</v>
      </c>
      <c r="J38" s="219">
        <v>6426</v>
      </c>
      <c r="K38" s="210">
        <f t="shared" si="17"/>
        <v>9.80985063711288</v>
      </c>
      <c r="L38" s="210">
        <f t="shared" si="18"/>
        <v>8.80841089468562</v>
      </c>
      <c r="M38" s="208">
        <f t="shared" si="0"/>
        <v>-549</v>
      </c>
      <c r="N38" s="209">
        <f t="shared" si="1"/>
        <v>-7.870967741935484</v>
      </c>
      <c r="O38" s="219">
        <v>11817058</v>
      </c>
      <c r="P38" s="219">
        <v>12124748</v>
      </c>
      <c r="Q38" s="210">
        <f t="shared" si="19"/>
        <v>8.735587986126118</v>
      </c>
      <c r="R38" s="210">
        <f t="shared" si="20"/>
        <v>8.719323702972744</v>
      </c>
      <c r="S38" s="208">
        <f t="shared" si="2"/>
        <v>307690</v>
      </c>
      <c r="T38" s="209">
        <f t="shared" si="3"/>
        <v>2.6037783685245515</v>
      </c>
    </row>
    <row r="39" spans="1:20" ht="14.25">
      <c r="A39" s="102"/>
      <c r="B39" s="103" t="s">
        <v>38</v>
      </c>
      <c r="C39" s="220">
        <v>5107</v>
      </c>
      <c r="D39" s="221">
        <v>4938</v>
      </c>
      <c r="E39" s="210">
        <f t="shared" si="15"/>
        <v>29.084799817757276</v>
      </c>
      <c r="F39" s="222">
        <f t="shared" si="16"/>
        <v>30.225867662361512</v>
      </c>
      <c r="G39" s="221">
        <f t="shared" si="14"/>
        <v>-169</v>
      </c>
      <c r="H39" s="223">
        <f t="shared" si="13"/>
        <v>-3.309183473663599</v>
      </c>
      <c r="I39" s="221">
        <v>20679</v>
      </c>
      <c r="J39" s="221">
        <v>21771</v>
      </c>
      <c r="K39" s="210">
        <f t="shared" si="17"/>
        <v>29.08357008241681</v>
      </c>
      <c r="L39" s="222">
        <f t="shared" si="18"/>
        <v>29.84250133647691</v>
      </c>
      <c r="M39" s="221">
        <f t="shared" si="0"/>
        <v>1092</v>
      </c>
      <c r="N39" s="223">
        <f t="shared" si="1"/>
        <v>5.280719570578848</v>
      </c>
      <c r="O39" s="221">
        <v>33586864</v>
      </c>
      <c r="P39" s="221">
        <v>35035942</v>
      </c>
      <c r="Q39" s="222">
        <f t="shared" si="19"/>
        <v>24.82859994848564</v>
      </c>
      <c r="R39" s="222">
        <f t="shared" si="20"/>
        <v>25.195552067274164</v>
      </c>
      <c r="S39" s="221">
        <f t="shared" si="2"/>
        <v>1449078</v>
      </c>
      <c r="T39" s="223">
        <f t="shared" si="3"/>
        <v>4.3144188751888235</v>
      </c>
    </row>
    <row r="40" spans="1:20" ht="14.25">
      <c r="A40" s="122" t="s">
        <v>495</v>
      </c>
      <c r="B40" s="104"/>
      <c r="C40" s="101"/>
      <c r="D40" s="101"/>
      <c r="E40" s="105"/>
      <c r="F40" s="106"/>
      <c r="G40" s="101"/>
      <c r="H40" s="107"/>
      <c r="I40" s="101"/>
      <c r="J40" s="101"/>
      <c r="K40" s="105"/>
      <c r="L40" s="106"/>
      <c r="M40" s="101"/>
      <c r="N40" s="100"/>
      <c r="O40" s="101"/>
      <c r="P40" s="101"/>
      <c r="Q40" s="106"/>
      <c r="R40" s="106"/>
      <c r="S40" s="101"/>
      <c r="T40" s="107"/>
    </row>
    <row r="41" ht="14.25">
      <c r="A41" s="122" t="s">
        <v>496</v>
      </c>
    </row>
    <row r="42" spans="1:10" ht="14.25">
      <c r="A42" s="92" t="s">
        <v>39</v>
      </c>
      <c r="J42" s="108"/>
    </row>
    <row r="47" spans="1:20" ht="19.5" customHeight="1">
      <c r="A47" s="300"/>
      <c r="B47" s="300"/>
      <c r="C47" s="300"/>
      <c r="D47" s="300"/>
      <c r="E47" s="300"/>
      <c r="F47" s="300"/>
      <c r="G47" s="300"/>
      <c r="H47" s="300"/>
      <c r="I47" s="300"/>
      <c r="J47" s="300"/>
      <c r="K47" s="300"/>
      <c r="L47" s="300"/>
      <c r="M47" s="300"/>
      <c r="N47" s="300"/>
      <c r="O47" s="300"/>
      <c r="P47" s="300"/>
      <c r="Q47" s="300"/>
      <c r="R47" s="300"/>
      <c r="S47" s="300"/>
      <c r="T47" s="300"/>
    </row>
    <row r="48" spans="1:20" ht="19.5" customHeight="1">
      <c r="A48" s="313" t="s">
        <v>486</v>
      </c>
      <c r="B48" s="314"/>
      <c r="C48" s="314"/>
      <c r="D48" s="314"/>
      <c r="E48" s="314"/>
      <c r="F48" s="314"/>
      <c r="G48" s="314"/>
      <c r="H48" s="314"/>
      <c r="I48" s="314"/>
      <c r="J48" s="314"/>
      <c r="K48" s="314"/>
      <c r="L48" s="314"/>
      <c r="M48" s="314"/>
      <c r="N48" s="314"/>
      <c r="O48" s="314"/>
      <c r="P48" s="314"/>
      <c r="Q48" s="109"/>
      <c r="R48" s="109"/>
      <c r="S48" s="109"/>
      <c r="T48" s="109"/>
    </row>
    <row r="49" spans="17:24" ht="18" customHeight="1" thickBot="1">
      <c r="Q49" s="110"/>
      <c r="R49" s="110"/>
      <c r="S49" s="110"/>
      <c r="T49" s="110"/>
      <c r="U49" s="110"/>
      <c r="V49" s="110"/>
      <c r="W49" s="110"/>
      <c r="X49" s="110"/>
    </row>
    <row r="50" spans="1:24" ht="14.25">
      <c r="A50" s="295" t="s">
        <v>40</v>
      </c>
      <c r="B50" s="296"/>
      <c r="C50" s="301" t="s">
        <v>41</v>
      </c>
      <c r="D50" s="302"/>
      <c r="E50" s="302"/>
      <c r="F50" s="302"/>
      <c r="G50" s="302"/>
      <c r="H50" s="302"/>
      <c r="I50" s="302"/>
      <c r="J50" s="302"/>
      <c r="K50" s="302"/>
      <c r="L50" s="302"/>
      <c r="M50" s="302"/>
      <c r="N50" s="302"/>
      <c r="O50" s="302"/>
      <c r="P50" s="302"/>
      <c r="Q50" s="110"/>
      <c r="R50" s="110"/>
      <c r="S50" s="110"/>
      <c r="T50" s="110"/>
      <c r="U50" s="110"/>
      <c r="V50" s="110"/>
      <c r="W50" s="110"/>
      <c r="X50" s="110"/>
    </row>
    <row r="51" spans="1:24" ht="14.25">
      <c r="A51" s="297"/>
      <c r="B51" s="298"/>
      <c r="C51" s="287" t="s">
        <v>42</v>
      </c>
      <c r="D51" s="299"/>
      <c r="E51" s="316" t="s">
        <v>487</v>
      </c>
      <c r="F51" s="317"/>
      <c r="G51" s="316" t="s">
        <v>488</v>
      </c>
      <c r="H51" s="317"/>
      <c r="I51" s="318" t="s">
        <v>43</v>
      </c>
      <c r="J51" s="317"/>
      <c r="K51" s="318" t="s">
        <v>44</v>
      </c>
      <c r="L51" s="317"/>
      <c r="M51" s="287" t="s">
        <v>45</v>
      </c>
      <c r="N51" s="289"/>
      <c r="O51" s="287" t="s">
        <v>46</v>
      </c>
      <c r="P51" s="288"/>
      <c r="Q51" s="110"/>
      <c r="R51" s="110"/>
      <c r="S51" s="110"/>
      <c r="T51" s="110"/>
      <c r="U51" s="110"/>
      <c r="V51" s="110"/>
      <c r="W51" s="110"/>
      <c r="X51" s="110"/>
    </row>
    <row r="52" spans="2:24" ht="14.25">
      <c r="B52" s="96"/>
      <c r="D52" s="97" t="s">
        <v>10</v>
      </c>
      <c r="F52" s="97" t="s">
        <v>10</v>
      </c>
      <c r="H52" s="97" t="s">
        <v>10</v>
      </c>
      <c r="J52" s="97" t="s">
        <v>10</v>
      </c>
      <c r="L52" s="97" t="s">
        <v>10</v>
      </c>
      <c r="N52" s="97" t="s">
        <v>10</v>
      </c>
      <c r="P52" s="97" t="s">
        <v>10</v>
      </c>
      <c r="Q52" s="110"/>
      <c r="R52" s="110"/>
      <c r="S52" s="110"/>
      <c r="T52" s="110"/>
      <c r="U52" s="110"/>
      <c r="V52" s="110"/>
      <c r="W52" s="110"/>
      <c r="X52" s="110"/>
    </row>
    <row r="53" spans="1:24" s="42" customFormat="1" ht="14.25">
      <c r="A53" s="293" t="s">
        <v>33</v>
      </c>
      <c r="B53" s="294"/>
      <c r="D53" s="150">
        <f>SUM(D57,D61,D65,D69,D73,D77)</f>
        <v>15821</v>
      </c>
      <c r="E53" s="237"/>
      <c r="F53" s="150">
        <f aca="true" t="shared" si="21" ref="F53:P53">SUM(F57,F61,F65,F69,F73,F77)</f>
        <v>459</v>
      </c>
      <c r="G53" s="118"/>
      <c r="H53" s="150">
        <f t="shared" si="21"/>
        <v>4354</v>
      </c>
      <c r="I53" s="118"/>
      <c r="J53" s="150">
        <f t="shared" si="21"/>
        <v>5460</v>
      </c>
      <c r="K53" s="150"/>
      <c r="L53" s="150">
        <f t="shared" si="21"/>
        <v>4187</v>
      </c>
      <c r="M53" s="118"/>
      <c r="N53" s="150">
        <f t="shared" si="21"/>
        <v>1206</v>
      </c>
      <c r="O53" s="237"/>
      <c r="P53" s="150">
        <f t="shared" si="21"/>
        <v>155</v>
      </c>
      <c r="Q53" s="119"/>
      <c r="R53" s="119"/>
      <c r="S53" s="119"/>
      <c r="T53" s="119"/>
      <c r="U53" s="119"/>
      <c r="V53" s="119"/>
      <c r="W53" s="119"/>
      <c r="X53" s="119"/>
    </row>
    <row r="54" spans="2:24" s="42" customFormat="1" ht="14.25">
      <c r="B54" s="54" t="s">
        <v>47</v>
      </c>
      <c r="C54" s="43"/>
      <c r="D54" s="116">
        <f>D53/D$53</f>
        <v>1</v>
      </c>
      <c r="E54" s="237"/>
      <c r="F54" s="116">
        <f>F53/D$53</f>
        <v>0.02901207256178497</v>
      </c>
      <c r="G54" s="118"/>
      <c r="H54" s="116">
        <f>H53/D$53</f>
        <v>0.27520384299348966</v>
      </c>
      <c r="I54" s="118"/>
      <c r="J54" s="116">
        <f>J53/D$53</f>
        <v>0.3451109285127362</v>
      </c>
      <c r="K54" s="150"/>
      <c r="L54" s="116">
        <v>0.264</v>
      </c>
      <c r="M54" s="118"/>
      <c r="N54" s="116">
        <f>N53/D$53</f>
        <v>0.07622779849567031</v>
      </c>
      <c r="O54" s="237"/>
      <c r="P54" s="116">
        <f>P53/D$53</f>
        <v>0.009797105113456798</v>
      </c>
      <c r="Q54" s="119"/>
      <c r="R54" s="119"/>
      <c r="S54" s="119"/>
      <c r="T54" s="119"/>
      <c r="U54" s="119"/>
      <c r="V54" s="119"/>
      <c r="W54" s="119"/>
      <c r="X54" s="119"/>
    </row>
    <row r="55" spans="2:24" s="42" customFormat="1" ht="14.25">
      <c r="B55" s="54" t="s">
        <v>48</v>
      </c>
      <c r="C55" s="43"/>
      <c r="D55" s="116">
        <f>D53/D$53</f>
        <v>1</v>
      </c>
      <c r="E55" s="237"/>
      <c r="F55" s="116">
        <f aca="true" t="shared" si="22" ref="F55:P55">F53/F$53</f>
        <v>1</v>
      </c>
      <c r="G55" s="118"/>
      <c r="H55" s="116">
        <f t="shared" si="22"/>
        <v>1</v>
      </c>
      <c r="I55" s="118"/>
      <c r="J55" s="116">
        <f t="shared" si="22"/>
        <v>1</v>
      </c>
      <c r="K55" s="150"/>
      <c r="L55" s="116">
        <f t="shared" si="22"/>
        <v>1</v>
      </c>
      <c r="M55" s="118"/>
      <c r="N55" s="116">
        <f t="shared" si="22"/>
        <v>1</v>
      </c>
      <c r="O55" s="237"/>
      <c r="P55" s="116">
        <f t="shared" si="22"/>
        <v>1</v>
      </c>
      <c r="Q55" s="119"/>
      <c r="R55" s="119"/>
      <c r="S55" s="119"/>
      <c r="T55" s="119"/>
      <c r="U55" s="119"/>
      <c r="V55" s="119"/>
      <c r="W55" s="119"/>
      <c r="X55" s="119"/>
    </row>
    <row r="56" spans="2:24" ht="14.25">
      <c r="B56" s="112"/>
      <c r="C56" s="97"/>
      <c r="D56" s="229"/>
      <c r="E56" s="228"/>
      <c r="F56" s="229"/>
      <c r="G56" s="229"/>
      <c r="H56" s="229"/>
      <c r="I56" s="229"/>
      <c r="J56" s="229"/>
      <c r="K56" s="212"/>
      <c r="L56" s="229"/>
      <c r="M56" s="229"/>
      <c r="N56" s="229"/>
      <c r="O56" s="228"/>
      <c r="P56" s="229"/>
      <c r="Q56" s="110"/>
      <c r="R56" s="110"/>
      <c r="S56" s="110"/>
      <c r="T56" s="110"/>
      <c r="U56" s="110"/>
      <c r="V56" s="110"/>
      <c r="W56" s="110"/>
      <c r="X56" s="110"/>
    </row>
    <row r="57" spans="2:24" ht="14.25">
      <c r="B57" s="113" t="s">
        <v>49</v>
      </c>
      <c r="C57" s="97"/>
      <c r="D57" s="229">
        <f>SUM(F57,H57,J57,L57,N57,P57)</f>
        <v>35</v>
      </c>
      <c r="E57" s="228"/>
      <c r="F57" s="229">
        <v>1</v>
      </c>
      <c r="G57" s="229"/>
      <c r="H57" s="229">
        <v>16</v>
      </c>
      <c r="I57" s="229"/>
      <c r="J57" s="229">
        <v>13</v>
      </c>
      <c r="K57" s="212"/>
      <c r="L57" s="229">
        <v>3</v>
      </c>
      <c r="M57" s="229"/>
      <c r="N57" s="229">
        <v>2</v>
      </c>
      <c r="O57" s="228"/>
      <c r="P57" s="229" t="s">
        <v>584</v>
      </c>
      <c r="Q57" s="110"/>
      <c r="R57" s="110"/>
      <c r="S57" s="110"/>
      <c r="T57" s="110"/>
      <c r="U57" s="110"/>
      <c r="V57" s="110"/>
      <c r="W57" s="110"/>
      <c r="X57" s="110"/>
    </row>
    <row r="58" spans="2:24" ht="14.25">
      <c r="B58" s="113" t="s">
        <v>47</v>
      </c>
      <c r="C58" s="97"/>
      <c r="D58" s="230">
        <f>100*D57/D$57</f>
        <v>100</v>
      </c>
      <c r="E58" s="228"/>
      <c r="F58" s="230">
        <f>100*F57/D$57</f>
        <v>2.857142857142857</v>
      </c>
      <c r="G58" s="229"/>
      <c r="H58" s="230">
        <f>100*H57/D$57</f>
        <v>45.714285714285715</v>
      </c>
      <c r="I58" s="229"/>
      <c r="J58" s="230">
        <f>100*J57/D$57</f>
        <v>37.142857142857146</v>
      </c>
      <c r="K58" s="212"/>
      <c r="L58" s="230">
        <f>100*L57/D$57</f>
        <v>8.571428571428571</v>
      </c>
      <c r="M58" s="229"/>
      <c r="N58" s="230">
        <f>100*N57/D$57</f>
        <v>5.714285714285714</v>
      </c>
      <c r="O58" s="228"/>
      <c r="P58" s="229" t="s">
        <v>584</v>
      </c>
      <c r="Q58" s="110"/>
      <c r="R58" s="110"/>
      <c r="S58" s="110"/>
      <c r="T58" s="110"/>
      <c r="U58" s="110"/>
      <c r="V58" s="110"/>
      <c r="W58" s="110"/>
      <c r="X58" s="110"/>
    </row>
    <row r="59" spans="2:24" ht="14.25">
      <c r="B59" s="113" t="s">
        <v>48</v>
      </c>
      <c r="C59" s="97"/>
      <c r="D59" s="230">
        <f>100*D57/D$53</f>
        <v>0.22122495417483093</v>
      </c>
      <c r="E59" s="228"/>
      <c r="F59" s="230">
        <f aca="true" t="shared" si="23" ref="F59:N59">100*F57/F$53</f>
        <v>0.2178649237472767</v>
      </c>
      <c r="G59" s="229"/>
      <c r="H59" s="230">
        <f t="shared" si="23"/>
        <v>0.3674781809830041</v>
      </c>
      <c r="I59" s="229"/>
      <c r="J59" s="230">
        <f t="shared" si="23"/>
        <v>0.23809523809523808</v>
      </c>
      <c r="K59" s="212"/>
      <c r="L59" s="230">
        <f t="shared" si="23"/>
        <v>0.07165034631000716</v>
      </c>
      <c r="M59" s="229"/>
      <c r="N59" s="230">
        <f t="shared" si="23"/>
        <v>0.16583747927031509</v>
      </c>
      <c r="O59" s="228"/>
      <c r="P59" s="229" t="s">
        <v>584</v>
      </c>
      <c r="Q59" s="110"/>
      <c r="R59" s="110"/>
      <c r="S59" s="110"/>
      <c r="T59" s="110"/>
      <c r="U59" s="110"/>
      <c r="V59" s="110"/>
      <c r="W59" s="110"/>
      <c r="X59" s="110"/>
    </row>
    <row r="60" spans="2:24" ht="14.25">
      <c r="B60" s="112"/>
      <c r="D60" s="212"/>
      <c r="E60" s="228"/>
      <c r="F60" s="212"/>
      <c r="G60" s="229"/>
      <c r="H60" s="212"/>
      <c r="I60" s="229"/>
      <c r="J60" s="212"/>
      <c r="K60" s="212"/>
      <c r="L60" s="212"/>
      <c r="M60" s="229"/>
      <c r="N60" s="212"/>
      <c r="O60" s="228"/>
      <c r="P60" s="212"/>
      <c r="Q60" s="110"/>
      <c r="R60" s="110"/>
      <c r="S60" s="110"/>
      <c r="T60" s="110"/>
      <c r="U60" s="110"/>
      <c r="V60" s="110"/>
      <c r="W60" s="110"/>
      <c r="X60" s="110"/>
    </row>
    <row r="61" spans="1:24" ht="14.25">
      <c r="A61" s="111"/>
      <c r="B61" s="113" t="s">
        <v>469</v>
      </c>
      <c r="C61" s="111"/>
      <c r="D61" s="231">
        <f>SUM(F61,H61,J61,L61,N61)</f>
        <v>2640</v>
      </c>
      <c r="E61" s="228"/>
      <c r="F61" s="232">
        <v>71</v>
      </c>
      <c r="G61" s="229"/>
      <c r="H61" s="232">
        <v>1081</v>
      </c>
      <c r="I61" s="229"/>
      <c r="J61" s="232">
        <v>1030</v>
      </c>
      <c r="K61" s="212"/>
      <c r="L61" s="232">
        <v>419</v>
      </c>
      <c r="M61" s="229"/>
      <c r="N61" s="232">
        <v>39</v>
      </c>
      <c r="O61" s="228"/>
      <c r="P61" s="233" t="s">
        <v>584</v>
      </c>
      <c r="Q61" s="110"/>
      <c r="R61" s="110"/>
      <c r="S61" s="110"/>
      <c r="T61" s="110"/>
      <c r="U61" s="110"/>
      <c r="V61" s="110"/>
      <c r="W61" s="110"/>
      <c r="X61" s="110"/>
    </row>
    <row r="62" spans="2:24" ht="14.25">
      <c r="B62" s="113" t="s">
        <v>47</v>
      </c>
      <c r="D62" s="234">
        <f>100*D61/D$61</f>
        <v>100</v>
      </c>
      <c r="E62" s="228"/>
      <c r="F62" s="234">
        <f>100*F61/D$61</f>
        <v>2.6893939393939394</v>
      </c>
      <c r="G62" s="229"/>
      <c r="H62" s="234">
        <f>100*H61/D$61</f>
        <v>40.946969696969695</v>
      </c>
      <c r="I62" s="229"/>
      <c r="J62" s="234">
        <v>40</v>
      </c>
      <c r="K62" s="212"/>
      <c r="L62" s="234">
        <f>100*L61/D$61</f>
        <v>15.871212121212121</v>
      </c>
      <c r="M62" s="229"/>
      <c r="N62" s="234">
        <f>100*N61/D$61</f>
        <v>1.4772727272727273</v>
      </c>
      <c r="O62" s="228"/>
      <c r="P62" s="233" t="s">
        <v>584</v>
      </c>
      <c r="Q62" s="110"/>
      <c r="R62" s="110"/>
      <c r="S62" s="110"/>
      <c r="T62" s="110"/>
      <c r="U62" s="110"/>
      <c r="V62" s="110"/>
      <c r="W62" s="110"/>
      <c r="X62" s="110"/>
    </row>
    <row r="63" spans="2:24" ht="14.25">
      <c r="B63" s="113" t="s">
        <v>48</v>
      </c>
      <c r="D63" s="234">
        <f>100*D61/D$53</f>
        <v>16.686682257758676</v>
      </c>
      <c r="E63" s="228"/>
      <c r="F63" s="234">
        <f aca="true" t="shared" si="24" ref="F63:N63">100*F61/F$53</f>
        <v>15.468409586056644</v>
      </c>
      <c r="G63" s="229"/>
      <c r="H63" s="234">
        <f t="shared" si="24"/>
        <v>24.827744602664218</v>
      </c>
      <c r="I63" s="229"/>
      <c r="J63" s="234">
        <f t="shared" si="24"/>
        <v>18.864468864468865</v>
      </c>
      <c r="K63" s="212"/>
      <c r="L63" s="234">
        <f t="shared" si="24"/>
        <v>10.007165034631</v>
      </c>
      <c r="M63" s="229"/>
      <c r="N63" s="234">
        <f t="shared" si="24"/>
        <v>3.2338308457711444</v>
      </c>
      <c r="O63" s="228"/>
      <c r="P63" s="233" t="s">
        <v>584</v>
      </c>
      <c r="Q63" s="110"/>
      <c r="R63" s="110"/>
      <c r="S63" s="110"/>
      <c r="T63" s="110"/>
      <c r="U63" s="110"/>
      <c r="V63" s="110"/>
      <c r="W63" s="110"/>
      <c r="X63" s="110"/>
    </row>
    <row r="64" spans="2:24" ht="14.25">
      <c r="B64" s="112"/>
      <c r="D64" s="231"/>
      <c r="E64" s="228"/>
      <c r="F64" s="235"/>
      <c r="G64" s="229"/>
      <c r="H64" s="235"/>
      <c r="I64" s="229"/>
      <c r="J64" s="235"/>
      <c r="K64" s="212"/>
      <c r="L64" s="235"/>
      <c r="M64" s="229"/>
      <c r="N64" s="235"/>
      <c r="O64" s="228"/>
      <c r="P64" s="235"/>
      <c r="Q64" s="110"/>
      <c r="R64" s="110"/>
      <c r="S64" s="110"/>
      <c r="T64" s="110"/>
      <c r="U64" s="110"/>
      <c r="V64" s="110"/>
      <c r="W64" s="110"/>
      <c r="X64" s="110"/>
    </row>
    <row r="65" spans="2:24" ht="14.25">
      <c r="B65" s="113" t="s">
        <v>50</v>
      </c>
      <c r="D65" s="231">
        <f>SUM(F65,H65,J65,L65,N65,P65)</f>
        <v>5720</v>
      </c>
      <c r="E65" s="228"/>
      <c r="F65" s="232">
        <v>230</v>
      </c>
      <c r="G65" s="229"/>
      <c r="H65" s="232">
        <v>1054</v>
      </c>
      <c r="I65" s="229"/>
      <c r="J65" s="232">
        <v>1708</v>
      </c>
      <c r="K65" s="212"/>
      <c r="L65" s="232">
        <v>1879</v>
      </c>
      <c r="M65" s="229"/>
      <c r="N65" s="232">
        <v>733</v>
      </c>
      <c r="O65" s="228"/>
      <c r="P65" s="232">
        <v>116</v>
      </c>
      <c r="Q65" s="110"/>
      <c r="R65" s="110"/>
      <c r="S65" s="110"/>
      <c r="T65" s="110"/>
      <c r="U65" s="110"/>
      <c r="V65" s="110"/>
      <c r="W65" s="110"/>
      <c r="X65" s="110"/>
    </row>
    <row r="66" spans="2:24" ht="14.25">
      <c r="B66" s="113" t="s">
        <v>47</v>
      </c>
      <c r="D66" s="234">
        <f>100*D65/D$65</f>
        <v>100</v>
      </c>
      <c r="E66" s="228"/>
      <c r="F66" s="234">
        <f>100*F65/D$65</f>
        <v>4.020979020979021</v>
      </c>
      <c r="G66" s="229"/>
      <c r="H66" s="234">
        <f>100*H65/D$65</f>
        <v>18.426573426573427</v>
      </c>
      <c r="I66" s="229"/>
      <c r="J66" s="234">
        <f>100*J65/D$65</f>
        <v>29.86013986013986</v>
      </c>
      <c r="K66" s="212"/>
      <c r="L66" s="234">
        <f>100*L65/D$65</f>
        <v>32.84965034965035</v>
      </c>
      <c r="M66" s="229"/>
      <c r="N66" s="234">
        <f>100*N65/D$65</f>
        <v>12.814685314685315</v>
      </c>
      <c r="O66" s="228"/>
      <c r="P66" s="234">
        <f>100*P65/D$65</f>
        <v>2.027972027972028</v>
      </c>
      <c r="Q66" s="110"/>
      <c r="R66" s="110"/>
      <c r="S66" s="110"/>
      <c r="T66" s="110"/>
      <c r="U66" s="110"/>
      <c r="V66" s="110"/>
      <c r="W66" s="110"/>
      <c r="X66" s="110"/>
    </row>
    <row r="67" spans="1:24" ht="14.25">
      <c r="A67" s="114"/>
      <c r="B67" s="113" t="s">
        <v>48</v>
      </c>
      <c r="D67" s="234">
        <f>100*D65/D$53</f>
        <v>36.1544782251438</v>
      </c>
      <c r="E67" s="228"/>
      <c r="F67" s="234">
        <f aca="true" t="shared" si="25" ref="F67:P67">100*F65/F$53</f>
        <v>50.108932461873636</v>
      </c>
      <c r="G67" s="229"/>
      <c r="H67" s="234">
        <f t="shared" si="25"/>
        <v>24.207625172255398</v>
      </c>
      <c r="I67" s="229"/>
      <c r="J67" s="234">
        <f t="shared" si="25"/>
        <v>31.28205128205128</v>
      </c>
      <c r="K67" s="212"/>
      <c r="L67" s="234">
        <f t="shared" si="25"/>
        <v>44.87700023883449</v>
      </c>
      <c r="M67" s="229"/>
      <c r="N67" s="234">
        <f t="shared" si="25"/>
        <v>60.77943615257048</v>
      </c>
      <c r="O67" s="228"/>
      <c r="P67" s="234">
        <f t="shared" si="25"/>
        <v>74.83870967741936</v>
      </c>
      <c r="Q67" s="110"/>
      <c r="R67" s="110"/>
      <c r="S67" s="110"/>
      <c r="T67" s="110"/>
      <c r="U67" s="110"/>
      <c r="V67" s="110"/>
      <c r="W67" s="110"/>
      <c r="X67" s="110"/>
    </row>
    <row r="68" spans="1:24" ht="14.25">
      <c r="A68" s="114"/>
      <c r="B68" s="99"/>
      <c r="C68" s="111"/>
      <c r="D68" s="212"/>
      <c r="E68" s="228"/>
      <c r="F68" s="212"/>
      <c r="G68" s="229"/>
      <c r="H68" s="212"/>
      <c r="I68" s="229"/>
      <c r="J68" s="212"/>
      <c r="K68" s="212"/>
      <c r="L68" s="212"/>
      <c r="M68" s="229"/>
      <c r="N68" s="212"/>
      <c r="O68" s="228"/>
      <c r="P68" s="212"/>
      <c r="Q68" s="110"/>
      <c r="R68" s="110"/>
      <c r="S68" s="110"/>
      <c r="T68" s="110"/>
      <c r="U68" s="110"/>
      <c r="V68" s="110"/>
      <c r="W68" s="110"/>
      <c r="X68" s="110"/>
    </row>
    <row r="69" spans="1:24" ht="14.25">
      <c r="A69" s="111"/>
      <c r="B69" s="113" t="s">
        <v>36</v>
      </c>
      <c r="C69" s="111"/>
      <c r="D69" s="231">
        <f>SUM(F69,H69,J69,L69,N69,P69)</f>
        <v>1080</v>
      </c>
      <c r="E69" s="228"/>
      <c r="F69" s="231">
        <v>5</v>
      </c>
      <c r="G69" s="229"/>
      <c r="H69" s="231">
        <v>454</v>
      </c>
      <c r="I69" s="229"/>
      <c r="J69" s="231">
        <v>477</v>
      </c>
      <c r="K69" s="212"/>
      <c r="L69" s="231">
        <v>133</v>
      </c>
      <c r="M69" s="229"/>
      <c r="N69" s="231">
        <v>11</v>
      </c>
      <c r="O69" s="228"/>
      <c r="P69" s="212" t="s">
        <v>584</v>
      </c>
      <c r="Q69" s="110"/>
      <c r="R69" s="110"/>
      <c r="S69" s="110"/>
      <c r="T69" s="110"/>
      <c r="U69" s="110"/>
      <c r="V69" s="110"/>
      <c r="W69" s="110"/>
      <c r="X69" s="110"/>
    </row>
    <row r="70" spans="2:24" ht="14.25">
      <c r="B70" s="113" t="s">
        <v>47</v>
      </c>
      <c r="D70" s="234">
        <f>100*D69/D$69</f>
        <v>100</v>
      </c>
      <c r="E70" s="228"/>
      <c r="F70" s="234">
        <f>100*F69/D$69</f>
        <v>0.46296296296296297</v>
      </c>
      <c r="G70" s="229"/>
      <c r="H70" s="234">
        <f>100*H69/D$69</f>
        <v>42.03703703703704</v>
      </c>
      <c r="I70" s="229"/>
      <c r="J70" s="234">
        <f>100*J69/D$69</f>
        <v>44.166666666666664</v>
      </c>
      <c r="K70" s="212"/>
      <c r="L70" s="234">
        <f>100*L69/D$69</f>
        <v>12.314814814814815</v>
      </c>
      <c r="M70" s="229"/>
      <c r="N70" s="234">
        <f>100*N69/D$69</f>
        <v>1.0185185185185186</v>
      </c>
      <c r="O70" s="228"/>
      <c r="P70" s="228" t="s">
        <v>584</v>
      </c>
      <c r="Q70" s="110"/>
      <c r="R70" s="110"/>
      <c r="S70" s="110"/>
      <c r="T70" s="110"/>
      <c r="U70" s="110"/>
      <c r="V70" s="110"/>
      <c r="W70" s="110"/>
      <c r="X70" s="110"/>
    </row>
    <row r="71" spans="2:24" ht="14.25">
      <c r="B71" s="113" t="s">
        <v>48</v>
      </c>
      <c r="D71" s="234">
        <v>7.8</v>
      </c>
      <c r="E71" s="228"/>
      <c r="F71" s="234">
        <f aca="true" t="shared" si="26" ref="F71:N71">100*F69/F$53</f>
        <v>1.0893246187363834</v>
      </c>
      <c r="G71" s="229"/>
      <c r="H71" s="234">
        <f t="shared" si="26"/>
        <v>10.427193385392743</v>
      </c>
      <c r="I71" s="229"/>
      <c r="J71" s="234">
        <f t="shared" si="26"/>
        <v>8.736263736263735</v>
      </c>
      <c r="K71" s="212"/>
      <c r="L71" s="234">
        <f t="shared" si="26"/>
        <v>3.1764986864103175</v>
      </c>
      <c r="M71" s="229"/>
      <c r="N71" s="234">
        <f t="shared" si="26"/>
        <v>0.912106135986733</v>
      </c>
      <c r="O71" s="228"/>
      <c r="P71" s="228" t="s">
        <v>584</v>
      </c>
      <c r="Q71" s="110"/>
      <c r="R71" s="110"/>
      <c r="S71" s="110"/>
      <c r="T71" s="110"/>
      <c r="U71" s="110"/>
      <c r="V71" s="110"/>
      <c r="W71" s="110"/>
      <c r="X71" s="110"/>
    </row>
    <row r="72" spans="2:24" ht="14.25">
      <c r="B72" s="112"/>
      <c r="D72" s="228"/>
      <c r="E72" s="228"/>
      <c r="F72" s="228"/>
      <c r="G72" s="229"/>
      <c r="H72" s="228"/>
      <c r="I72" s="229"/>
      <c r="J72" s="228"/>
      <c r="K72" s="212"/>
      <c r="L72" s="228"/>
      <c r="M72" s="229"/>
      <c r="N72" s="228"/>
      <c r="O72" s="228"/>
      <c r="P72" s="228"/>
      <c r="Q72" s="110"/>
      <c r="R72" s="110"/>
      <c r="S72" s="110"/>
      <c r="T72" s="110"/>
      <c r="U72" s="110"/>
      <c r="V72" s="110"/>
      <c r="W72" s="110"/>
      <c r="X72" s="110"/>
    </row>
    <row r="73" spans="2:24" ht="14.25">
      <c r="B73" s="113" t="s">
        <v>51</v>
      </c>
      <c r="D73" s="212">
        <f>SUM(F73,H73,J73,L73,N73,P73)</f>
        <v>1770</v>
      </c>
      <c r="E73" s="228"/>
      <c r="F73" s="236">
        <v>20</v>
      </c>
      <c r="G73" s="229"/>
      <c r="H73" s="236">
        <v>500</v>
      </c>
      <c r="I73" s="229"/>
      <c r="J73" s="236">
        <v>856</v>
      </c>
      <c r="K73" s="212"/>
      <c r="L73" s="236">
        <v>366</v>
      </c>
      <c r="M73" s="229"/>
      <c r="N73" s="236">
        <v>27</v>
      </c>
      <c r="O73" s="228"/>
      <c r="P73" s="236">
        <v>1</v>
      </c>
      <c r="Q73" s="110"/>
      <c r="R73" s="110"/>
      <c r="S73" s="110"/>
      <c r="T73" s="110"/>
      <c r="U73" s="110"/>
      <c r="V73" s="110"/>
      <c r="W73" s="110"/>
      <c r="X73" s="110"/>
    </row>
    <row r="74" spans="2:24" ht="14.25">
      <c r="B74" s="113" t="s">
        <v>47</v>
      </c>
      <c r="D74" s="234">
        <f>100*D73/D$73</f>
        <v>100</v>
      </c>
      <c r="E74" s="228"/>
      <c r="F74" s="234">
        <f>100*F73/D$73</f>
        <v>1.1299435028248588</v>
      </c>
      <c r="G74" s="229"/>
      <c r="H74" s="234">
        <f>100*H73/D$73</f>
        <v>28.24858757062147</v>
      </c>
      <c r="I74" s="229"/>
      <c r="J74" s="234">
        <f>100*J73/D$73</f>
        <v>48.36158192090395</v>
      </c>
      <c r="K74" s="212"/>
      <c r="L74" s="234">
        <f>100*L73/D$73</f>
        <v>20.677966101694917</v>
      </c>
      <c r="M74" s="229"/>
      <c r="N74" s="234">
        <f>100*N73/D$73</f>
        <v>1.5254237288135593</v>
      </c>
      <c r="O74" s="228"/>
      <c r="P74" s="234">
        <f>100*P73/D$73</f>
        <v>0.05649717514124294</v>
      </c>
      <c r="Q74" s="110"/>
      <c r="R74" s="110"/>
      <c r="S74" s="110"/>
      <c r="T74" s="110"/>
      <c r="U74" s="110"/>
      <c r="V74" s="110"/>
      <c r="W74" s="110"/>
      <c r="X74" s="110"/>
    </row>
    <row r="75" spans="2:24" ht="14.25">
      <c r="B75" s="113" t="s">
        <v>48</v>
      </c>
      <c r="D75" s="234">
        <f>100*D73/D$53</f>
        <v>11.187661968270021</v>
      </c>
      <c r="E75" s="228"/>
      <c r="F75" s="234">
        <f aca="true" t="shared" si="27" ref="F75:P75">100*F73/F$53</f>
        <v>4.357298474945534</v>
      </c>
      <c r="G75" s="229"/>
      <c r="H75" s="234">
        <f t="shared" si="27"/>
        <v>11.483693155718878</v>
      </c>
      <c r="I75" s="229"/>
      <c r="J75" s="234">
        <f t="shared" si="27"/>
        <v>15.677655677655677</v>
      </c>
      <c r="K75" s="212"/>
      <c r="L75" s="234">
        <f t="shared" si="27"/>
        <v>8.741342249820875</v>
      </c>
      <c r="M75" s="229"/>
      <c r="N75" s="234">
        <f t="shared" si="27"/>
        <v>2.2388059701492535</v>
      </c>
      <c r="O75" s="228"/>
      <c r="P75" s="234">
        <f t="shared" si="27"/>
        <v>0.6451612903225806</v>
      </c>
      <c r="Q75" s="110"/>
      <c r="R75" s="110"/>
      <c r="S75" s="110"/>
      <c r="T75" s="110"/>
      <c r="U75" s="110"/>
      <c r="V75" s="110"/>
      <c r="W75" s="110"/>
      <c r="X75" s="110"/>
    </row>
    <row r="76" spans="2:24" ht="14.25">
      <c r="B76" s="112"/>
      <c r="D76" s="228"/>
      <c r="E76" s="228"/>
      <c r="F76" s="228"/>
      <c r="G76" s="229"/>
      <c r="H76" s="228"/>
      <c r="I76" s="229"/>
      <c r="J76" s="228"/>
      <c r="K76" s="212"/>
      <c r="L76" s="228"/>
      <c r="M76" s="229"/>
      <c r="N76" s="228"/>
      <c r="O76" s="228"/>
      <c r="P76" s="228"/>
      <c r="Q76" s="110"/>
      <c r="R76" s="110"/>
      <c r="S76" s="110"/>
      <c r="T76" s="110"/>
      <c r="U76" s="110"/>
      <c r="V76" s="110"/>
      <c r="W76" s="110"/>
      <c r="X76" s="110"/>
    </row>
    <row r="77" spans="2:24" ht="14.25">
      <c r="B77" s="113" t="s">
        <v>38</v>
      </c>
      <c r="D77" s="212">
        <f>SUM(F77,H77,J77,L77,N77,P77)</f>
        <v>4576</v>
      </c>
      <c r="E77" s="228"/>
      <c r="F77" s="236">
        <v>132</v>
      </c>
      <c r="G77" s="229"/>
      <c r="H77" s="212">
        <v>1249</v>
      </c>
      <c r="I77" s="229"/>
      <c r="J77" s="212">
        <v>1376</v>
      </c>
      <c r="K77" s="212"/>
      <c r="L77" s="212">
        <v>1387</v>
      </c>
      <c r="M77" s="229"/>
      <c r="N77" s="236">
        <v>394</v>
      </c>
      <c r="O77" s="228"/>
      <c r="P77" s="236">
        <v>38</v>
      </c>
      <c r="Q77" s="110"/>
      <c r="R77" s="110"/>
      <c r="S77" s="110"/>
      <c r="T77" s="110"/>
      <c r="U77" s="110"/>
      <c r="V77" s="110"/>
      <c r="W77" s="110"/>
      <c r="X77" s="110"/>
    </row>
    <row r="78" spans="2:24" ht="14.25">
      <c r="B78" s="113" t="s">
        <v>47</v>
      </c>
      <c r="D78" s="234">
        <f>100*D77/D$77</f>
        <v>100</v>
      </c>
      <c r="E78" s="228"/>
      <c r="F78" s="234">
        <f>100*F77/D$77</f>
        <v>2.8846153846153846</v>
      </c>
      <c r="G78" s="229"/>
      <c r="H78" s="234">
        <f>100*H77/D$77</f>
        <v>27.29458041958042</v>
      </c>
      <c r="I78" s="229"/>
      <c r="J78" s="234">
        <f>100*J77/D$77</f>
        <v>30.06993006993007</v>
      </c>
      <c r="K78" s="212"/>
      <c r="L78" s="234">
        <f>100*L77/D$77</f>
        <v>30.310314685314687</v>
      </c>
      <c r="M78" s="229"/>
      <c r="N78" s="234">
        <f>100*N77/D$77</f>
        <v>8.61013986013986</v>
      </c>
      <c r="O78" s="228"/>
      <c r="P78" s="234">
        <f>100*P77/D$77</f>
        <v>0.8304195804195804</v>
      </c>
      <c r="Q78" s="110"/>
      <c r="R78" s="110"/>
      <c r="S78" s="110"/>
      <c r="T78" s="110"/>
      <c r="U78" s="110"/>
      <c r="V78" s="110"/>
      <c r="W78" s="110"/>
      <c r="X78" s="110"/>
    </row>
    <row r="79" spans="2:24" ht="14.25">
      <c r="B79" s="113" t="s">
        <v>48</v>
      </c>
      <c r="D79" s="234">
        <f>100*D77/D$53</f>
        <v>28.92358258011504</v>
      </c>
      <c r="E79" s="228"/>
      <c r="F79" s="234">
        <f aca="true" t="shared" si="28" ref="F79:P79">100*F77/F$53</f>
        <v>28.758169934640524</v>
      </c>
      <c r="G79" s="229"/>
      <c r="H79" s="234">
        <f t="shared" si="28"/>
        <v>28.68626550298576</v>
      </c>
      <c r="I79" s="229"/>
      <c r="J79" s="234">
        <f t="shared" si="28"/>
        <v>25.2014652014652</v>
      </c>
      <c r="K79" s="212"/>
      <c r="L79" s="234">
        <f t="shared" si="28"/>
        <v>33.12634344399331</v>
      </c>
      <c r="M79" s="229"/>
      <c r="N79" s="234">
        <f t="shared" si="28"/>
        <v>32.66998341625207</v>
      </c>
      <c r="O79" s="228"/>
      <c r="P79" s="234">
        <f t="shared" si="28"/>
        <v>24.516129032258064</v>
      </c>
      <c r="Q79" s="110"/>
      <c r="R79" s="110"/>
      <c r="S79" s="110"/>
      <c r="T79" s="110"/>
      <c r="U79" s="110"/>
      <c r="V79" s="110"/>
      <c r="W79" s="110"/>
      <c r="X79" s="110"/>
    </row>
    <row r="80" spans="1:24" ht="14.25">
      <c r="A80" s="115" t="s">
        <v>229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0"/>
      <c r="R80" s="110"/>
      <c r="S80" s="110"/>
      <c r="T80" s="110"/>
      <c r="U80" s="110"/>
      <c r="V80" s="110"/>
      <c r="W80" s="110"/>
      <c r="X80" s="110"/>
    </row>
    <row r="81" spans="1:24" ht="14.25">
      <c r="A81" s="92" t="s">
        <v>52</v>
      </c>
      <c r="Q81" s="110"/>
      <c r="R81" s="110"/>
      <c r="S81" s="110"/>
      <c r="T81" s="110"/>
      <c r="U81" s="110"/>
      <c r="V81" s="110"/>
      <c r="W81" s="110"/>
      <c r="X81" s="110"/>
    </row>
    <row r="82" spans="17:24" ht="14.25">
      <c r="Q82" s="110"/>
      <c r="R82" s="110"/>
      <c r="S82" s="110"/>
      <c r="T82" s="110"/>
      <c r="U82" s="110"/>
      <c r="V82" s="110"/>
      <c r="W82" s="110"/>
      <c r="X82" s="110"/>
    </row>
  </sheetData>
  <sheetProtection/>
  <mergeCells count="32">
    <mergeCell ref="O7:P7"/>
    <mergeCell ref="Q7:R7"/>
    <mergeCell ref="I7:J7"/>
    <mergeCell ref="K7:L7"/>
    <mergeCell ref="A48:P48"/>
    <mergeCell ref="A4:T4"/>
    <mergeCell ref="E51:F51"/>
    <mergeCell ref="G51:H51"/>
    <mergeCell ref="I51:J51"/>
    <mergeCell ref="K51:L51"/>
    <mergeCell ref="A10:B10"/>
    <mergeCell ref="O6:T6"/>
    <mergeCell ref="A47:T47"/>
    <mergeCell ref="C50:P50"/>
    <mergeCell ref="S7:T7"/>
    <mergeCell ref="I6:N6"/>
    <mergeCell ref="A2:T2"/>
    <mergeCell ref="A3:T3"/>
    <mergeCell ref="C7:D7"/>
    <mergeCell ref="E7:F7"/>
    <mergeCell ref="G7:H7"/>
    <mergeCell ref="A6:B8"/>
    <mergeCell ref="O51:P51"/>
    <mergeCell ref="M51:N51"/>
    <mergeCell ref="M7:N7"/>
    <mergeCell ref="C6:H6"/>
    <mergeCell ref="A53:B53"/>
    <mergeCell ref="A50:B51"/>
    <mergeCell ref="C51:D51"/>
    <mergeCell ref="A12:B12"/>
    <mergeCell ref="A14:B14"/>
    <mergeCell ref="A33:B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8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U99"/>
  <sheetViews>
    <sheetView tabSelected="1" zoomScale="75" zoomScaleNormal="75" zoomScalePageLayoutView="0" workbookViewId="0" topLeftCell="G1">
      <selection activeCell="A1" sqref="A1"/>
    </sheetView>
  </sheetViews>
  <sheetFormatPr defaultColWidth="10.59765625" defaultRowHeight="15"/>
  <cols>
    <col min="1" max="1" width="16" style="92" customWidth="1"/>
    <col min="2" max="9" width="12.59765625" style="92" customWidth="1"/>
    <col min="10" max="10" width="3.8984375" style="92" customWidth="1"/>
    <col min="11" max="11" width="3.8984375" style="193" customWidth="1"/>
    <col min="12" max="12" width="3.09765625" style="193" customWidth="1"/>
    <col min="13" max="13" width="20.19921875" style="193" customWidth="1"/>
    <col min="14" max="14" width="5.09765625" style="193" customWidth="1"/>
    <col min="15" max="15" width="8.59765625" style="92" customWidth="1"/>
    <col min="16" max="16" width="13" style="92" customWidth="1"/>
    <col min="17" max="18" width="12.8984375" style="92" customWidth="1"/>
    <col min="19" max="19" width="13.5" style="92" customWidth="1"/>
    <col min="20" max="23" width="10.8984375" style="92" customWidth="1"/>
    <col min="24" max="25" width="10.59765625" style="92" customWidth="1"/>
    <col min="26" max="27" width="2.59765625" style="92" customWidth="1"/>
    <col min="28" max="16384" width="10.59765625" style="92" customWidth="1"/>
  </cols>
  <sheetData>
    <row r="1" spans="1:23" s="91" customFormat="1" ht="19.5" customHeight="1">
      <c r="A1" s="36" t="s">
        <v>293</v>
      </c>
      <c r="B1" s="36"/>
      <c r="K1" s="181"/>
      <c r="L1" s="181"/>
      <c r="M1" s="181"/>
      <c r="N1" s="181"/>
      <c r="W1" s="3" t="s">
        <v>294</v>
      </c>
    </row>
    <row r="2" spans="1:229" s="89" customFormat="1" ht="19.5" customHeight="1">
      <c r="A2" s="462" t="s">
        <v>576</v>
      </c>
      <c r="B2" s="462"/>
      <c r="C2" s="462"/>
      <c r="D2" s="462"/>
      <c r="E2" s="462"/>
      <c r="F2" s="462"/>
      <c r="G2" s="462"/>
      <c r="H2" s="462"/>
      <c r="I2" s="37"/>
      <c r="J2" s="304" t="s">
        <v>578</v>
      </c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134"/>
      <c r="Y2" s="37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34"/>
      <c r="HH2" s="134"/>
      <c r="HI2" s="134"/>
      <c r="HJ2" s="134"/>
      <c r="HK2" s="134"/>
      <c r="HL2" s="134"/>
      <c r="HM2" s="134"/>
      <c r="HN2" s="134"/>
      <c r="HO2" s="134"/>
      <c r="HP2" s="134"/>
      <c r="HQ2" s="134"/>
      <c r="HR2" s="134"/>
      <c r="HS2" s="134"/>
      <c r="HT2" s="134"/>
      <c r="HU2" s="134"/>
    </row>
    <row r="3" spans="1:229" s="89" customFormat="1" ht="19.5" customHeight="1">
      <c r="A3" s="449" t="s">
        <v>577</v>
      </c>
      <c r="B3" s="449"/>
      <c r="C3" s="449"/>
      <c r="D3" s="449"/>
      <c r="E3" s="449"/>
      <c r="F3" s="449"/>
      <c r="G3" s="449"/>
      <c r="H3" s="449"/>
      <c r="I3" s="37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134"/>
      <c r="Y3" s="37"/>
      <c r="Z3" s="182"/>
      <c r="AA3" s="182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  <c r="GQ3" s="134"/>
      <c r="GR3" s="134"/>
      <c r="GS3" s="134"/>
      <c r="GT3" s="134"/>
      <c r="GU3" s="134"/>
      <c r="GV3" s="134"/>
      <c r="GW3" s="134"/>
      <c r="GX3" s="134"/>
      <c r="GY3" s="134"/>
      <c r="GZ3" s="134"/>
      <c r="HA3" s="134"/>
      <c r="HB3" s="134"/>
      <c r="HC3" s="134"/>
      <c r="HD3" s="134"/>
      <c r="HE3" s="134"/>
      <c r="HF3" s="134"/>
      <c r="HG3" s="134"/>
      <c r="HH3" s="134"/>
      <c r="HI3" s="134"/>
      <c r="HJ3" s="134"/>
      <c r="HK3" s="134"/>
      <c r="HL3" s="134"/>
      <c r="HM3" s="134"/>
      <c r="HN3" s="134"/>
      <c r="HO3" s="134"/>
      <c r="HP3" s="134"/>
      <c r="HQ3" s="134"/>
      <c r="HR3" s="134"/>
      <c r="HS3" s="134"/>
      <c r="HT3" s="134"/>
      <c r="HU3" s="134"/>
    </row>
    <row r="4" spans="3:23" ht="18" customHeight="1" thickBot="1">
      <c r="C4" s="124"/>
      <c r="D4" s="124"/>
      <c r="E4" s="124"/>
      <c r="F4" s="124"/>
      <c r="G4" s="124"/>
      <c r="H4" s="136" t="s">
        <v>169</v>
      </c>
      <c r="K4" s="92"/>
      <c r="L4" s="92"/>
      <c r="M4" s="92"/>
      <c r="N4" s="92"/>
      <c r="W4" s="97" t="s">
        <v>170</v>
      </c>
    </row>
    <row r="5" spans="1:23" ht="21.75" customHeight="1">
      <c r="A5" s="451" t="s">
        <v>171</v>
      </c>
      <c r="B5" s="445" t="s">
        <v>172</v>
      </c>
      <c r="C5" s="445" t="s">
        <v>173</v>
      </c>
      <c r="D5" s="447" t="s">
        <v>274</v>
      </c>
      <c r="E5" s="445" t="s">
        <v>174</v>
      </c>
      <c r="F5" s="445" t="s">
        <v>275</v>
      </c>
      <c r="G5" s="440" t="s">
        <v>175</v>
      </c>
      <c r="H5" s="440" t="s">
        <v>276</v>
      </c>
      <c r="I5" s="358"/>
      <c r="J5" s="455" t="s">
        <v>579</v>
      </c>
      <c r="K5" s="456"/>
      <c r="L5" s="456"/>
      <c r="M5" s="457"/>
      <c r="N5" s="452" t="s">
        <v>176</v>
      </c>
      <c r="O5" s="453" t="s">
        <v>177</v>
      </c>
      <c r="P5" s="346" t="s">
        <v>481</v>
      </c>
      <c r="Q5" s="460" t="s">
        <v>178</v>
      </c>
      <c r="R5" s="460" t="s">
        <v>179</v>
      </c>
      <c r="S5" s="460" t="s">
        <v>180</v>
      </c>
      <c r="T5" s="460" t="s">
        <v>181</v>
      </c>
      <c r="U5" s="460" t="s">
        <v>182</v>
      </c>
      <c r="V5" s="460" t="s">
        <v>183</v>
      </c>
      <c r="W5" s="461" t="s">
        <v>184</v>
      </c>
    </row>
    <row r="6" spans="1:23" ht="21.75" customHeight="1">
      <c r="A6" s="349"/>
      <c r="B6" s="446"/>
      <c r="C6" s="446"/>
      <c r="D6" s="448"/>
      <c r="E6" s="344"/>
      <c r="F6" s="344"/>
      <c r="G6" s="441"/>
      <c r="H6" s="441"/>
      <c r="I6" s="314"/>
      <c r="J6" s="458"/>
      <c r="K6" s="458"/>
      <c r="L6" s="458"/>
      <c r="M6" s="459"/>
      <c r="N6" s="370"/>
      <c r="O6" s="454"/>
      <c r="P6" s="349"/>
      <c r="Q6" s="344"/>
      <c r="R6" s="344"/>
      <c r="S6" s="344"/>
      <c r="T6" s="344"/>
      <c r="U6" s="344"/>
      <c r="V6" s="344"/>
      <c r="W6" s="441"/>
    </row>
    <row r="7" spans="1:23" ht="21.75" customHeight="1">
      <c r="A7" s="202" t="s">
        <v>580</v>
      </c>
      <c r="B7" s="80">
        <f>SUM(C7:H7)</f>
        <v>75671</v>
      </c>
      <c r="C7" s="80">
        <v>30099</v>
      </c>
      <c r="D7" s="80">
        <v>7671</v>
      </c>
      <c r="E7" s="80">
        <v>9004</v>
      </c>
      <c r="F7" s="80">
        <v>15566</v>
      </c>
      <c r="G7" s="80">
        <v>1182</v>
      </c>
      <c r="H7" s="80">
        <v>12149</v>
      </c>
      <c r="I7" s="79"/>
      <c r="J7" s="412" t="s">
        <v>282</v>
      </c>
      <c r="K7" s="412"/>
      <c r="L7" s="412"/>
      <c r="M7" s="413"/>
      <c r="N7" s="49" t="s">
        <v>53</v>
      </c>
      <c r="O7" s="50" t="s">
        <v>485</v>
      </c>
      <c r="P7" s="286">
        <f>SUM(Q7:W7)</f>
        <v>49738918</v>
      </c>
      <c r="Q7" s="286">
        <f>SUM(Q9,Q11,Q13,Q27,Q29,Q31,Q38,Q40,Q49)</f>
        <v>26043877</v>
      </c>
      <c r="R7" s="286">
        <f aca="true" t="shared" si="0" ref="R7:W7">SUM(R9,R11,R13,R27,R29,R31,R38,R40,R49)</f>
        <v>17067239</v>
      </c>
      <c r="S7" s="286">
        <f t="shared" si="0"/>
        <v>5623588</v>
      </c>
      <c r="T7" s="286">
        <f t="shared" si="0"/>
        <v>265813</v>
      </c>
      <c r="U7" s="286">
        <f t="shared" si="0"/>
        <v>144773</v>
      </c>
      <c r="V7" s="286">
        <f t="shared" si="0"/>
        <v>259961</v>
      </c>
      <c r="W7" s="286">
        <f t="shared" si="0"/>
        <v>333667</v>
      </c>
    </row>
    <row r="8" spans="1:23" ht="21.75" customHeight="1">
      <c r="A8" s="203">
        <v>5</v>
      </c>
      <c r="B8" s="81">
        <v>73481</v>
      </c>
      <c r="C8" s="81">
        <v>29047</v>
      </c>
      <c r="D8" s="81">
        <v>7645</v>
      </c>
      <c r="E8" s="81">
        <v>9311</v>
      </c>
      <c r="F8" s="81">
        <v>15058</v>
      </c>
      <c r="G8" s="81">
        <v>1101</v>
      </c>
      <c r="H8" s="81">
        <v>11315</v>
      </c>
      <c r="I8" s="79"/>
      <c r="J8" s="183"/>
      <c r="K8" s="182"/>
      <c r="L8" s="442"/>
      <c r="M8" s="443"/>
      <c r="N8" s="184"/>
      <c r="O8" s="185"/>
      <c r="P8" s="283"/>
      <c r="Q8" s="283"/>
      <c r="R8" s="283"/>
      <c r="S8" s="283"/>
      <c r="T8" s="283"/>
      <c r="U8" s="283"/>
      <c r="V8" s="283"/>
      <c r="W8" s="283"/>
    </row>
    <row r="9" spans="1:28" ht="21.75" customHeight="1">
      <c r="A9" s="203">
        <v>6</v>
      </c>
      <c r="B9" s="81">
        <v>71303</v>
      </c>
      <c r="C9" s="81">
        <v>28518</v>
      </c>
      <c r="D9" s="81">
        <v>7548</v>
      </c>
      <c r="E9" s="81">
        <v>8763</v>
      </c>
      <c r="F9" s="81">
        <v>14728</v>
      </c>
      <c r="G9" s="81">
        <v>1158</v>
      </c>
      <c r="H9" s="81">
        <v>10592</v>
      </c>
      <c r="I9" s="79"/>
      <c r="J9" s="183">
        <v>1</v>
      </c>
      <c r="K9" s="436" t="s">
        <v>223</v>
      </c>
      <c r="L9" s="436"/>
      <c r="M9" s="437"/>
      <c r="N9" s="187" t="s">
        <v>482</v>
      </c>
      <c r="O9" s="188" t="s">
        <v>1</v>
      </c>
      <c r="P9" s="251" t="s">
        <v>594</v>
      </c>
      <c r="Q9" s="251" t="s">
        <v>594</v>
      </c>
      <c r="R9" s="251" t="s">
        <v>53</v>
      </c>
      <c r="S9" s="251" t="s">
        <v>53</v>
      </c>
      <c r="T9" s="251" t="s">
        <v>53</v>
      </c>
      <c r="U9" s="251" t="s">
        <v>53</v>
      </c>
      <c r="V9" s="251" t="s">
        <v>53</v>
      </c>
      <c r="W9" s="251" t="s">
        <v>53</v>
      </c>
      <c r="Z9" s="450"/>
      <c r="AA9" s="450"/>
      <c r="AB9" s="450"/>
    </row>
    <row r="10" spans="1:23" ht="21.75" customHeight="1">
      <c r="A10" s="203">
        <v>7</v>
      </c>
      <c r="B10" s="81">
        <v>69809</v>
      </c>
      <c r="C10" s="81">
        <v>28786</v>
      </c>
      <c r="D10" s="81">
        <v>7669</v>
      </c>
      <c r="E10" s="81">
        <v>8142</v>
      </c>
      <c r="F10" s="81">
        <v>14305</v>
      </c>
      <c r="G10" s="81">
        <v>932</v>
      </c>
      <c r="H10" s="81">
        <v>9978</v>
      </c>
      <c r="I10" s="79"/>
      <c r="J10" s="89"/>
      <c r="K10" s="89"/>
      <c r="L10" s="89"/>
      <c r="M10" s="173"/>
      <c r="N10" s="187"/>
      <c r="O10" s="189"/>
      <c r="P10" s="219"/>
      <c r="Q10" s="219"/>
      <c r="R10" s="219"/>
      <c r="S10" s="219"/>
      <c r="T10" s="219"/>
      <c r="U10" s="219"/>
      <c r="V10" s="219"/>
      <c r="W10" s="219"/>
    </row>
    <row r="11" spans="1:23" ht="21.75" customHeight="1">
      <c r="A11" s="207">
        <v>8</v>
      </c>
      <c r="B11" s="276">
        <v>70255</v>
      </c>
      <c r="C11" s="276">
        <f aca="true" t="shared" si="1" ref="C11:H11">SUM(C13:C26)</f>
        <v>29063</v>
      </c>
      <c r="D11" s="276">
        <f t="shared" si="1"/>
        <v>7998</v>
      </c>
      <c r="E11" s="276">
        <f t="shared" si="1"/>
        <v>8321</v>
      </c>
      <c r="F11" s="276">
        <f t="shared" si="1"/>
        <v>14295</v>
      </c>
      <c r="G11" s="276">
        <f t="shared" si="1"/>
        <v>912</v>
      </c>
      <c r="H11" s="276">
        <f t="shared" si="1"/>
        <v>9664</v>
      </c>
      <c r="I11" s="79"/>
      <c r="J11" s="183">
        <v>2</v>
      </c>
      <c r="K11" s="436" t="s">
        <v>185</v>
      </c>
      <c r="L11" s="436"/>
      <c r="M11" s="437"/>
      <c r="N11" s="187" t="s">
        <v>53</v>
      </c>
      <c r="O11" s="188" t="s">
        <v>1</v>
      </c>
      <c r="P11" s="251" t="s">
        <v>588</v>
      </c>
      <c r="Q11" s="251" t="s">
        <v>594</v>
      </c>
      <c r="R11" s="251" t="s">
        <v>53</v>
      </c>
      <c r="S11" s="251" t="s">
        <v>53</v>
      </c>
      <c r="T11" s="251" t="s">
        <v>53</v>
      </c>
      <c r="U11" s="251" t="s">
        <v>53</v>
      </c>
      <c r="V11" s="251" t="s">
        <v>53</v>
      </c>
      <c r="W11" s="251" t="s">
        <v>53</v>
      </c>
    </row>
    <row r="12" spans="1:23" ht="21.75" customHeight="1">
      <c r="A12" s="127"/>
      <c r="B12" s="89"/>
      <c r="C12" s="89"/>
      <c r="D12" s="89"/>
      <c r="E12" s="89"/>
      <c r="F12" s="89"/>
      <c r="G12" s="89"/>
      <c r="H12" s="89"/>
      <c r="I12" s="89"/>
      <c r="J12" s="120"/>
      <c r="K12" s="89"/>
      <c r="L12" s="89"/>
      <c r="M12" s="173"/>
      <c r="N12" s="187"/>
      <c r="O12" s="189"/>
      <c r="P12" s="219"/>
      <c r="Q12" s="219"/>
      <c r="R12" s="219"/>
      <c r="S12" s="219"/>
      <c r="T12" s="219"/>
      <c r="U12" s="219"/>
      <c r="V12" s="219"/>
      <c r="W12" s="219"/>
    </row>
    <row r="13" spans="1:23" ht="21.75" customHeight="1">
      <c r="A13" s="201" t="s">
        <v>581</v>
      </c>
      <c r="B13" s="81">
        <f>SUM(C13:H13)</f>
        <v>5708</v>
      </c>
      <c r="C13" s="81">
        <v>2893</v>
      </c>
      <c r="D13" s="81">
        <v>723</v>
      </c>
      <c r="E13" s="81">
        <v>533</v>
      </c>
      <c r="F13" s="81">
        <v>686</v>
      </c>
      <c r="G13" s="81">
        <v>81</v>
      </c>
      <c r="H13" s="81">
        <v>792</v>
      </c>
      <c r="I13" s="79"/>
      <c r="J13" s="183">
        <v>3</v>
      </c>
      <c r="K13" s="436" t="s">
        <v>186</v>
      </c>
      <c r="L13" s="436"/>
      <c r="M13" s="437"/>
      <c r="N13" s="187" t="s">
        <v>53</v>
      </c>
      <c r="O13" s="188" t="s">
        <v>1</v>
      </c>
      <c r="P13" s="219">
        <f>SUM(P14:P15,P22:P25)</f>
        <v>5954282</v>
      </c>
      <c r="Q13" s="219">
        <f aca="true" t="shared" si="2" ref="Q13:V13">SUM(Q14:Q15,Q22:Q25)</f>
        <v>4629453</v>
      </c>
      <c r="R13" s="219">
        <f t="shared" si="2"/>
        <v>727066</v>
      </c>
      <c r="S13" s="219">
        <f t="shared" si="2"/>
        <v>444448</v>
      </c>
      <c r="T13" s="219">
        <f t="shared" si="2"/>
        <v>26545</v>
      </c>
      <c r="U13" s="219">
        <f t="shared" si="2"/>
        <v>25090</v>
      </c>
      <c r="V13" s="219">
        <f t="shared" si="2"/>
        <v>101680</v>
      </c>
      <c r="W13" s="251" t="s">
        <v>53</v>
      </c>
    </row>
    <row r="14" spans="1:23" ht="21.75" customHeight="1">
      <c r="A14" s="204">
        <v>2</v>
      </c>
      <c r="B14" s="81">
        <f>SUM(C14:H14)</f>
        <v>4469</v>
      </c>
      <c r="C14" s="81">
        <v>1687</v>
      </c>
      <c r="D14" s="81">
        <v>437</v>
      </c>
      <c r="E14" s="81">
        <v>682</v>
      </c>
      <c r="F14" s="81">
        <v>870</v>
      </c>
      <c r="G14" s="81">
        <v>62</v>
      </c>
      <c r="H14" s="81">
        <v>731</v>
      </c>
      <c r="I14" s="79"/>
      <c r="J14" s="89"/>
      <c r="K14" s="89" t="s">
        <v>187</v>
      </c>
      <c r="L14" s="436" t="s">
        <v>188</v>
      </c>
      <c r="M14" s="437"/>
      <c r="N14" s="187" t="s">
        <v>189</v>
      </c>
      <c r="O14" s="189">
        <v>1451</v>
      </c>
      <c r="P14" s="219">
        <f>SUM(Q14:V14)</f>
        <v>59181</v>
      </c>
      <c r="Q14" s="219">
        <v>26369</v>
      </c>
      <c r="R14" s="219">
        <v>28648</v>
      </c>
      <c r="S14" s="251" t="s">
        <v>53</v>
      </c>
      <c r="T14" s="219">
        <v>147</v>
      </c>
      <c r="U14" s="251" t="s">
        <v>53</v>
      </c>
      <c r="V14" s="251">
        <v>4017</v>
      </c>
      <c r="W14" s="251" t="s">
        <v>53</v>
      </c>
    </row>
    <row r="15" spans="1:23" ht="21.75" customHeight="1">
      <c r="A15" s="204">
        <v>3</v>
      </c>
      <c r="B15" s="81">
        <f>SUM(C15:H15)</f>
        <v>6249</v>
      </c>
      <c r="C15" s="81">
        <v>2675</v>
      </c>
      <c r="D15" s="81">
        <v>890</v>
      </c>
      <c r="E15" s="81">
        <v>758</v>
      </c>
      <c r="F15" s="81">
        <v>926</v>
      </c>
      <c r="G15" s="81">
        <v>93</v>
      </c>
      <c r="H15" s="81">
        <v>907</v>
      </c>
      <c r="I15" s="79"/>
      <c r="J15" s="89"/>
      <c r="K15" s="89" t="s">
        <v>190</v>
      </c>
      <c r="L15" s="436" t="s">
        <v>191</v>
      </c>
      <c r="M15" s="437"/>
      <c r="N15" s="187" t="s">
        <v>192</v>
      </c>
      <c r="O15" s="189">
        <v>245445</v>
      </c>
      <c r="P15" s="219">
        <f>SUM(P16:P21)</f>
        <v>5726657</v>
      </c>
      <c r="Q15" s="219">
        <f aca="true" t="shared" si="3" ref="Q15:V15">SUM(Q16:Q21)</f>
        <v>4449059</v>
      </c>
      <c r="R15" s="219">
        <f t="shared" si="3"/>
        <v>693360</v>
      </c>
      <c r="S15" s="219">
        <f t="shared" si="3"/>
        <v>438208</v>
      </c>
      <c r="T15" s="219">
        <f t="shared" si="3"/>
        <v>25263</v>
      </c>
      <c r="U15" s="219">
        <f t="shared" si="3"/>
        <v>24374</v>
      </c>
      <c r="V15" s="219">
        <f t="shared" si="3"/>
        <v>96393</v>
      </c>
      <c r="W15" s="251" t="s">
        <v>53</v>
      </c>
    </row>
    <row r="16" spans="1:23" ht="21.75" customHeight="1">
      <c r="A16" s="204">
        <v>4</v>
      </c>
      <c r="B16" s="81">
        <v>5512</v>
      </c>
      <c r="C16" s="81">
        <v>2559</v>
      </c>
      <c r="D16" s="81">
        <v>650</v>
      </c>
      <c r="E16" s="81">
        <v>689</v>
      </c>
      <c r="F16" s="81">
        <v>806</v>
      </c>
      <c r="G16" s="81">
        <v>74</v>
      </c>
      <c r="H16" s="81">
        <v>733</v>
      </c>
      <c r="I16" s="79"/>
      <c r="J16" s="89"/>
      <c r="K16" s="89"/>
      <c r="L16" s="89"/>
      <c r="M16" s="186" t="s">
        <v>193</v>
      </c>
      <c r="N16" s="187" t="s">
        <v>194</v>
      </c>
      <c r="O16" s="189">
        <v>846</v>
      </c>
      <c r="P16" s="219">
        <f>SUM(Q16:V16)</f>
        <v>71747</v>
      </c>
      <c r="Q16" s="219">
        <v>67449</v>
      </c>
      <c r="R16" s="219">
        <v>820</v>
      </c>
      <c r="S16" s="219">
        <v>3471</v>
      </c>
      <c r="T16" s="251" t="s">
        <v>53</v>
      </c>
      <c r="U16" s="251" t="s">
        <v>53</v>
      </c>
      <c r="V16" s="251">
        <v>7</v>
      </c>
      <c r="W16" s="251" t="s">
        <v>53</v>
      </c>
    </row>
    <row r="17" spans="1:23" ht="21.75" customHeight="1">
      <c r="A17" s="205"/>
      <c r="B17" s="136"/>
      <c r="C17" s="136"/>
      <c r="D17" s="136"/>
      <c r="E17" s="136"/>
      <c r="F17" s="136"/>
      <c r="G17" s="136"/>
      <c r="H17" s="136"/>
      <c r="I17" s="123"/>
      <c r="J17" s="89"/>
      <c r="K17" s="89"/>
      <c r="L17" s="89"/>
      <c r="M17" s="173" t="s">
        <v>195</v>
      </c>
      <c r="N17" s="187" t="s">
        <v>194</v>
      </c>
      <c r="O17" s="189">
        <v>8339</v>
      </c>
      <c r="P17" s="219">
        <f>SUM(Q17:V17)</f>
        <v>308607</v>
      </c>
      <c r="Q17" s="219">
        <v>263615</v>
      </c>
      <c r="R17" s="219">
        <v>4458</v>
      </c>
      <c r="S17" s="219">
        <v>29802</v>
      </c>
      <c r="T17" s="219">
        <v>191</v>
      </c>
      <c r="U17" s="219">
        <v>420</v>
      </c>
      <c r="V17" s="219">
        <v>10121</v>
      </c>
      <c r="W17" s="251" t="s">
        <v>53</v>
      </c>
    </row>
    <row r="18" spans="1:23" ht="21.75" customHeight="1">
      <c r="A18" s="204">
        <v>5</v>
      </c>
      <c r="B18" s="81">
        <f>SUM(C18:H18)</f>
        <v>5289</v>
      </c>
      <c r="C18" s="81">
        <v>2191</v>
      </c>
      <c r="D18" s="81">
        <v>579</v>
      </c>
      <c r="E18" s="81">
        <v>521</v>
      </c>
      <c r="F18" s="81">
        <v>824</v>
      </c>
      <c r="G18" s="81">
        <v>71</v>
      </c>
      <c r="H18" s="81">
        <v>1103</v>
      </c>
      <c r="I18" s="79"/>
      <c r="J18" s="89"/>
      <c r="K18" s="89"/>
      <c r="L18" s="89"/>
      <c r="M18" s="186" t="s">
        <v>478</v>
      </c>
      <c r="N18" s="187" t="s">
        <v>194</v>
      </c>
      <c r="O18" s="189">
        <v>12553</v>
      </c>
      <c r="P18" s="219">
        <f>SUM(Q18:V18)</f>
        <v>336190</v>
      </c>
      <c r="Q18" s="219">
        <v>246647</v>
      </c>
      <c r="R18" s="219">
        <v>50416</v>
      </c>
      <c r="S18" s="219">
        <v>18766</v>
      </c>
      <c r="T18" s="251">
        <v>797</v>
      </c>
      <c r="U18" s="251">
        <v>2345</v>
      </c>
      <c r="V18" s="219">
        <v>17219</v>
      </c>
      <c r="W18" s="251" t="s">
        <v>53</v>
      </c>
    </row>
    <row r="19" spans="1:23" ht="21.75" customHeight="1">
      <c r="A19" s="204">
        <v>6</v>
      </c>
      <c r="B19" s="81">
        <v>5207</v>
      </c>
      <c r="C19" s="81">
        <v>2232</v>
      </c>
      <c r="D19" s="81">
        <v>648</v>
      </c>
      <c r="E19" s="81">
        <v>666</v>
      </c>
      <c r="F19" s="81">
        <v>897</v>
      </c>
      <c r="G19" s="81">
        <v>69</v>
      </c>
      <c r="H19" s="81">
        <v>694</v>
      </c>
      <c r="I19" s="79"/>
      <c r="J19" s="89"/>
      <c r="K19" s="89"/>
      <c r="L19" s="89"/>
      <c r="M19" s="186" t="s">
        <v>479</v>
      </c>
      <c r="N19" s="187" t="s">
        <v>194</v>
      </c>
      <c r="O19" s="188">
        <v>109</v>
      </c>
      <c r="P19" s="219">
        <f>SUM(Q19:V19)</f>
        <v>3175</v>
      </c>
      <c r="Q19" s="251">
        <v>2460</v>
      </c>
      <c r="R19" s="251">
        <v>118</v>
      </c>
      <c r="S19" s="251">
        <v>432</v>
      </c>
      <c r="T19" s="251">
        <v>4</v>
      </c>
      <c r="U19" s="251" t="s">
        <v>53</v>
      </c>
      <c r="V19" s="251">
        <v>161</v>
      </c>
      <c r="W19" s="251" t="s">
        <v>53</v>
      </c>
    </row>
    <row r="20" spans="1:23" ht="21.75" customHeight="1">
      <c r="A20" s="204">
        <v>7</v>
      </c>
      <c r="B20" s="81">
        <f>SUM(C20:H20)</f>
        <v>7755</v>
      </c>
      <c r="C20" s="81">
        <v>2748</v>
      </c>
      <c r="D20" s="81">
        <v>744</v>
      </c>
      <c r="E20" s="81">
        <v>846</v>
      </c>
      <c r="F20" s="81">
        <v>2513</v>
      </c>
      <c r="G20" s="81">
        <v>79</v>
      </c>
      <c r="H20" s="81">
        <v>825</v>
      </c>
      <c r="I20" s="79"/>
      <c r="J20" s="89"/>
      <c r="K20" s="89"/>
      <c r="L20" s="89"/>
      <c r="M20" s="186" t="s">
        <v>196</v>
      </c>
      <c r="N20" s="187" t="s">
        <v>194</v>
      </c>
      <c r="O20" s="189">
        <v>223598</v>
      </c>
      <c r="P20" s="219">
        <f>SUM(Q20:V20)</f>
        <v>5006938</v>
      </c>
      <c r="Q20" s="219">
        <v>3868888</v>
      </c>
      <c r="R20" s="219">
        <v>637548</v>
      </c>
      <c r="S20" s="219">
        <v>385737</v>
      </c>
      <c r="T20" s="219">
        <v>24271</v>
      </c>
      <c r="U20" s="219">
        <v>21609</v>
      </c>
      <c r="V20" s="219">
        <v>68885</v>
      </c>
      <c r="W20" s="251" t="s">
        <v>53</v>
      </c>
    </row>
    <row r="21" spans="1:23" ht="21.75" customHeight="1">
      <c r="A21" s="204">
        <v>8</v>
      </c>
      <c r="B21" s="81">
        <v>4334</v>
      </c>
      <c r="C21" s="81">
        <v>1601</v>
      </c>
      <c r="D21" s="81">
        <v>487</v>
      </c>
      <c r="E21" s="81">
        <v>621</v>
      </c>
      <c r="F21" s="81">
        <v>889</v>
      </c>
      <c r="G21" s="81">
        <v>97</v>
      </c>
      <c r="H21" s="81">
        <v>640</v>
      </c>
      <c r="I21" s="79"/>
      <c r="J21" s="89"/>
      <c r="K21" s="89"/>
      <c r="L21" s="89"/>
      <c r="M21" s="186" t="s">
        <v>480</v>
      </c>
      <c r="N21" s="187" t="s">
        <v>194</v>
      </c>
      <c r="O21" s="188" t="s">
        <v>566</v>
      </c>
      <c r="P21" s="251" t="s">
        <v>53</v>
      </c>
      <c r="Q21" s="251" t="s">
        <v>53</v>
      </c>
      <c r="R21" s="251" t="s">
        <v>53</v>
      </c>
      <c r="S21" s="251" t="s">
        <v>53</v>
      </c>
      <c r="T21" s="251" t="s">
        <v>53</v>
      </c>
      <c r="U21" s="251" t="s">
        <v>53</v>
      </c>
      <c r="V21" s="251" t="s">
        <v>53</v>
      </c>
      <c r="W21" s="251" t="s">
        <v>53</v>
      </c>
    </row>
    <row r="22" spans="1:23" ht="21.75" customHeight="1">
      <c r="A22" s="205"/>
      <c r="B22" s="136"/>
      <c r="C22" s="136"/>
      <c r="D22" s="136"/>
      <c r="E22" s="136"/>
      <c r="F22" s="136"/>
      <c r="G22" s="136"/>
      <c r="H22" s="136"/>
      <c r="I22" s="123"/>
      <c r="J22" s="89"/>
      <c r="K22" s="190" t="s">
        <v>197</v>
      </c>
      <c r="L22" s="434" t="s">
        <v>198</v>
      </c>
      <c r="M22" s="435"/>
      <c r="N22" s="187" t="s">
        <v>53</v>
      </c>
      <c r="O22" s="188" t="s">
        <v>566</v>
      </c>
      <c r="P22" s="251" t="s">
        <v>53</v>
      </c>
      <c r="Q22" s="251" t="s">
        <v>53</v>
      </c>
      <c r="R22" s="251" t="s">
        <v>53</v>
      </c>
      <c r="S22" s="251" t="s">
        <v>53</v>
      </c>
      <c r="T22" s="251" t="s">
        <v>53</v>
      </c>
      <c r="U22" s="251" t="s">
        <v>53</v>
      </c>
      <c r="V22" s="251" t="s">
        <v>53</v>
      </c>
      <c r="W22" s="251" t="s">
        <v>53</v>
      </c>
    </row>
    <row r="23" spans="1:23" ht="21.75" customHeight="1">
      <c r="A23" s="204">
        <v>9</v>
      </c>
      <c r="B23" s="81">
        <f>SUM(C23:H23)</f>
        <v>5081</v>
      </c>
      <c r="C23" s="81">
        <v>2323</v>
      </c>
      <c r="D23" s="81">
        <v>632</v>
      </c>
      <c r="E23" s="81">
        <v>644</v>
      </c>
      <c r="F23" s="81">
        <v>723</v>
      </c>
      <c r="G23" s="81">
        <v>69</v>
      </c>
      <c r="H23" s="81">
        <v>690</v>
      </c>
      <c r="I23" s="79"/>
      <c r="J23" s="89"/>
      <c r="K23" s="190" t="s">
        <v>199</v>
      </c>
      <c r="L23" s="434" t="s">
        <v>200</v>
      </c>
      <c r="M23" s="435"/>
      <c r="N23" s="187" t="s">
        <v>53</v>
      </c>
      <c r="O23" s="188" t="s">
        <v>566</v>
      </c>
      <c r="P23" s="219">
        <f>SUM(Q23:V23)</f>
        <v>52560</v>
      </c>
      <c r="Q23" s="219">
        <v>45664</v>
      </c>
      <c r="R23" s="219">
        <v>1545</v>
      </c>
      <c r="S23" s="219">
        <v>3853</v>
      </c>
      <c r="T23" s="219">
        <v>1075</v>
      </c>
      <c r="U23" s="219">
        <v>208</v>
      </c>
      <c r="V23" s="219">
        <v>215</v>
      </c>
      <c r="W23" s="251" t="s">
        <v>53</v>
      </c>
    </row>
    <row r="24" spans="1:23" ht="21.75" customHeight="1">
      <c r="A24" s="204">
        <v>10</v>
      </c>
      <c r="B24" s="81">
        <v>5467</v>
      </c>
      <c r="C24" s="81">
        <v>2516</v>
      </c>
      <c r="D24" s="81">
        <v>652</v>
      </c>
      <c r="E24" s="81">
        <v>608</v>
      </c>
      <c r="F24" s="81">
        <v>917</v>
      </c>
      <c r="G24" s="81">
        <v>65</v>
      </c>
      <c r="H24" s="81">
        <v>710</v>
      </c>
      <c r="I24" s="79"/>
      <c r="J24" s="89"/>
      <c r="K24" s="190" t="s">
        <v>201</v>
      </c>
      <c r="L24" s="434" t="s">
        <v>202</v>
      </c>
      <c r="M24" s="435"/>
      <c r="N24" s="187" t="s">
        <v>53</v>
      </c>
      <c r="O24" s="188" t="s">
        <v>566</v>
      </c>
      <c r="P24" s="251" t="s">
        <v>53</v>
      </c>
      <c r="Q24" s="251" t="s">
        <v>53</v>
      </c>
      <c r="R24" s="251" t="s">
        <v>53</v>
      </c>
      <c r="S24" s="251" t="s">
        <v>53</v>
      </c>
      <c r="T24" s="251" t="s">
        <v>53</v>
      </c>
      <c r="U24" s="251" t="s">
        <v>53</v>
      </c>
      <c r="V24" s="251" t="s">
        <v>53</v>
      </c>
      <c r="W24" s="251" t="s">
        <v>53</v>
      </c>
    </row>
    <row r="25" spans="1:23" ht="21.75" customHeight="1">
      <c r="A25" s="204">
        <v>11</v>
      </c>
      <c r="B25" s="81">
        <f>SUM(C25:H25)</f>
        <v>5862</v>
      </c>
      <c r="C25" s="81">
        <v>2567</v>
      </c>
      <c r="D25" s="81">
        <v>593</v>
      </c>
      <c r="E25" s="81">
        <v>924</v>
      </c>
      <c r="F25" s="81">
        <v>970</v>
      </c>
      <c r="G25" s="81">
        <v>67</v>
      </c>
      <c r="H25" s="81">
        <v>741</v>
      </c>
      <c r="I25" s="79"/>
      <c r="J25" s="89"/>
      <c r="K25" s="190" t="s">
        <v>203</v>
      </c>
      <c r="L25" s="434" t="s">
        <v>204</v>
      </c>
      <c r="M25" s="435"/>
      <c r="N25" s="187" t="s">
        <v>53</v>
      </c>
      <c r="O25" s="188" t="s">
        <v>566</v>
      </c>
      <c r="P25" s="219">
        <f>SUM(Q25:W25)</f>
        <v>115884</v>
      </c>
      <c r="Q25" s="219">
        <v>108361</v>
      </c>
      <c r="R25" s="219">
        <v>3513</v>
      </c>
      <c r="S25" s="219">
        <v>2387</v>
      </c>
      <c r="T25" s="219">
        <v>60</v>
      </c>
      <c r="U25" s="219">
        <v>508</v>
      </c>
      <c r="V25" s="219">
        <v>1055</v>
      </c>
      <c r="W25" s="251" t="s">
        <v>53</v>
      </c>
    </row>
    <row r="26" spans="1:23" ht="21.75" customHeight="1">
      <c r="A26" s="206">
        <v>12</v>
      </c>
      <c r="B26" s="82">
        <v>9322</v>
      </c>
      <c r="C26" s="82">
        <v>3071</v>
      </c>
      <c r="D26" s="82">
        <v>963</v>
      </c>
      <c r="E26" s="82">
        <v>829</v>
      </c>
      <c r="F26" s="82">
        <v>3274</v>
      </c>
      <c r="G26" s="82">
        <v>85</v>
      </c>
      <c r="H26" s="82">
        <v>1098</v>
      </c>
      <c r="I26" s="79"/>
      <c r="J26" s="183"/>
      <c r="K26" s="436"/>
      <c r="L26" s="436"/>
      <c r="M26" s="437"/>
      <c r="N26" s="187"/>
      <c r="O26" s="188"/>
      <c r="P26" s="219"/>
      <c r="Q26" s="219"/>
      <c r="R26" s="219"/>
      <c r="S26" s="219"/>
      <c r="T26" s="219"/>
      <c r="U26" s="219"/>
      <c r="V26" s="219"/>
      <c r="W26" s="219"/>
    </row>
    <row r="27" spans="1:23" ht="21.75" customHeight="1">
      <c r="A27" s="192" t="s">
        <v>277</v>
      </c>
      <c r="B27" s="192"/>
      <c r="C27" s="192"/>
      <c r="D27" s="192"/>
      <c r="E27" s="192"/>
      <c r="F27" s="192"/>
      <c r="G27" s="193"/>
      <c r="H27" s="193"/>
      <c r="I27" s="193"/>
      <c r="J27" s="194">
        <v>4</v>
      </c>
      <c r="K27" s="434" t="s">
        <v>567</v>
      </c>
      <c r="L27" s="434"/>
      <c r="M27" s="435"/>
      <c r="N27" s="187" t="s">
        <v>53</v>
      </c>
      <c r="O27" s="195" t="s">
        <v>566</v>
      </c>
      <c r="P27" s="251">
        <f>SUM(Q27:W27)</f>
        <v>2865</v>
      </c>
      <c r="Q27" s="251" t="s">
        <v>53</v>
      </c>
      <c r="R27" s="251" t="s">
        <v>53</v>
      </c>
      <c r="S27" s="251">
        <v>2865</v>
      </c>
      <c r="T27" s="251" t="s">
        <v>53</v>
      </c>
      <c r="U27" s="251" t="s">
        <v>53</v>
      </c>
      <c r="V27" s="251" t="s">
        <v>53</v>
      </c>
      <c r="W27" s="251" t="s">
        <v>53</v>
      </c>
    </row>
    <row r="28" spans="10:23" ht="21.75" customHeight="1">
      <c r="J28" s="183"/>
      <c r="K28" s="436"/>
      <c r="L28" s="436"/>
      <c r="M28" s="437"/>
      <c r="N28" s="187"/>
      <c r="O28" s="195"/>
      <c r="P28" s="219"/>
      <c r="Q28" s="219"/>
      <c r="R28" s="219"/>
      <c r="S28" s="219"/>
      <c r="T28" s="219"/>
      <c r="U28" s="219"/>
      <c r="V28" s="219"/>
      <c r="W28" s="251"/>
    </row>
    <row r="29" spans="1:23" ht="21.75" customHeight="1">
      <c r="A29" s="449"/>
      <c r="B29" s="449"/>
      <c r="C29" s="449"/>
      <c r="D29" s="449"/>
      <c r="E29" s="449"/>
      <c r="F29" s="449"/>
      <c r="G29" s="449"/>
      <c r="H29" s="449"/>
      <c r="I29" s="37"/>
      <c r="J29" s="194">
        <v>5</v>
      </c>
      <c r="K29" s="434" t="s">
        <v>568</v>
      </c>
      <c r="L29" s="434"/>
      <c r="M29" s="435"/>
      <c r="N29" s="187" t="s">
        <v>53</v>
      </c>
      <c r="O29" s="195" t="s">
        <v>566</v>
      </c>
      <c r="P29" s="219">
        <f>SUM(Q29:W29)</f>
        <v>51176</v>
      </c>
      <c r="Q29" s="219">
        <v>28865</v>
      </c>
      <c r="R29" s="251">
        <v>4528</v>
      </c>
      <c r="S29" s="219">
        <v>17674</v>
      </c>
      <c r="T29" s="251" t="s">
        <v>53</v>
      </c>
      <c r="U29" s="251" t="s">
        <v>53</v>
      </c>
      <c r="V29" s="251">
        <v>109</v>
      </c>
      <c r="W29" s="251" t="s">
        <v>53</v>
      </c>
    </row>
    <row r="30" spans="1:23" ht="21.75" customHeight="1">
      <c r="A30" s="333" t="s">
        <v>582</v>
      </c>
      <c r="B30" s="358"/>
      <c r="C30" s="358"/>
      <c r="D30" s="358"/>
      <c r="E30" s="358"/>
      <c r="F30" s="358"/>
      <c r="G30" s="358"/>
      <c r="H30" s="358"/>
      <c r="I30" s="123"/>
      <c r="J30" s="183"/>
      <c r="K30" s="436"/>
      <c r="L30" s="436"/>
      <c r="M30" s="437"/>
      <c r="N30" s="187"/>
      <c r="O30" s="188" t="s">
        <v>566</v>
      </c>
      <c r="P30" s="219"/>
      <c r="Q30" s="219"/>
      <c r="R30" s="219"/>
      <c r="S30" s="219"/>
      <c r="T30" s="219"/>
      <c r="U30" s="219"/>
      <c r="V30" s="219"/>
      <c r="W30" s="219"/>
    </row>
    <row r="31" spans="3:23" ht="21.75" customHeight="1" thickBot="1">
      <c r="C31" s="124"/>
      <c r="D31" s="196"/>
      <c r="E31" s="196"/>
      <c r="F31" s="196"/>
      <c r="G31" s="124"/>
      <c r="H31" s="136" t="s">
        <v>169</v>
      </c>
      <c r="J31" s="194">
        <v>6</v>
      </c>
      <c r="K31" s="434" t="s">
        <v>569</v>
      </c>
      <c r="L31" s="434"/>
      <c r="M31" s="435"/>
      <c r="N31" s="187" t="s">
        <v>53</v>
      </c>
      <c r="O31" s="188" t="s">
        <v>566</v>
      </c>
      <c r="P31" s="219">
        <f>SUM(P32:P33,P36)</f>
        <v>232964</v>
      </c>
      <c r="Q31" s="219">
        <f aca="true" t="shared" si="4" ref="Q31:W31">SUM(Q32:Q33,Q36)</f>
        <v>120919</v>
      </c>
      <c r="R31" s="219">
        <f t="shared" si="4"/>
        <v>10869</v>
      </c>
      <c r="S31" s="219">
        <f t="shared" si="4"/>
        <v>85884</v>
      </c>
      <c r="T31" s="219">
        <f t="shared" si="4"/>
        <v>36</v>
      </c>
      <c r="U31" s="219">
        <f t="shared" si="4"/>
        <v>268</v>
      </c>
      <c r="V31" s="219">
        <f t="shared" si="4"/>
        <v>1721</v>
      </c>
      <c r="W31" s="219">
        <f t="shared" si="4"/>
        <v>13267</v>
      </c>
    </row>
    <row r="32" spans="1:23" ht="21.75" customHeight="1">
      <c r="A32" s="345" t="s">
        <v>205</v>
      </c>
      <c r="B32" s="445" t="s">
        <v>172</v>
      </c>
      <c r="C32" s="445" t="s">
        <v>173</v>
      </c>
      <c r="D32" s="447" t="s">
        <v>570</v>
      </c>
      <c r="E32" s="445" t="s">
        <v>174</v>
      </c>
      <c r="F32" s="445" t="s">
        <v>275</v>
      </c>
      <c r="G32" s="440" t="s">
        <v>175</v>
      </c>
      <c r="H32" s="440" t="s">
        <v>276</v>
      </c>
      <c r="I32" s="123"/>
      <c r="J32" s="182"/>
      <c r="K32" s="190" t="s">
        <v>187</v>
      </c>
      <c r="L32" s="434" t="s">
        <v>571</v>
      </c>
      <c r="M32" s="435"/>
      <c r="N32" s="187" t="s">
        <v>53</v>
      </c>
      <c r="O32" s="188" t="s">
        <v>566</v>
      </c>
      <c r="P32" s="251">
        <f>SUM(Q32:W32)</f>
        <v>6214</v>
      </c>
      <c r="Q32" s="251">
        <v>5966</v>
      </c>
      <c r="R32" s="251">
        <v>6</v>
      </c>
      <c r="S32" s="251" t="s">
        <v>53</v>
      </c>
      <c r="T32" s="251">
        <v>36</v>
      </c>
      <c r="U32" s="251" t="s">
        <v>53</v>
      </c>
      <c r="V32" s="251">
        <v>120</v>
      </c>
      <c r="W32" s="251">
        <v>86</v>
      </c>
    </row>
    <row r="33" spans="1:23" ht="21.75" customHeight="1">
      <c r="A33" s="444"/>
      <c r="B33" s="446"/>
      <c r="C33" s="446"/>
      <c r="D33" s="448"/>
      <c r="E33" s="344"/>
      <c r="F33" s="344"/>
      <c r="G33" s="441"/>
      <c r="H33" s="441"/>
      <c r="I33" s="120"/>
      <c r="J33" s="182"/>
      <c r="K33" s="190" t="s">
        <v>190</v>
      </c>
      <c r="L33" s="434" t="s">
        <v>206</v>
      </c>
      <c r="M33" s="435"/>
      <c r="N33" s="187" t="s">
        <v>53</v>
      </c>
      <c r="O33" s="188" t="s">
        <v>566</v>
      </c>
      <c r="P33" s="219">
        <f>SUM(P34:P35)</f>
        <v>135749</v>
      </c>
      <c r="Q33" s="219">
        <f aca="true" t="shared" si="5" ref="Q33:W33">SUM(Q34:Q35)</f>
        <v>23956</v>
      </c>
      <c r="R33" s="219">
        <f t="shared" si="5"/>
        <v>10863</v>
      </c>
      <c r="S33" s="219">
        <f t="shared" si="5"/>
        <v>85884</v>
      </c>
      <c r="T33" s="251" t="s">
        <v>53</v>
      </c>
      <c r="U33" s="219">
        <f t="shared" si="5"/>
        <v>264</v>
      </c>
      <c r="V33" s="219">
        <f t="shared" si="5"/>
        <v>1601</v>
      </c>
      <c r="W33" s="219">
        <f t="shared" si="5"/>
        <v>13181</v>
      </c>
    </row>
    <row r="34" spans="1:23" ht="21.75" customHeight="1">
      <c r="A34" s="202" t="s">
        <v>580</v>
      </c>
      <c r="B34" s="277">
        <f>SUM(C34:H34)</f>
        <v>183134</v>
      </c>
      <c r="C34" s="278">
        <v>47261</v>
      </c>
      <c r="D34" s="278">
        <v>9097</v>
      </c>
      <c r="E34" s="278">
        <v>16041</v>
      </c>
      <c r="F34" s="278">
        <v>88650</v>
      </c>
      <c r="G34" s="278">
        <v>3802</v>
      </c>
      <c r="H34" s="278">
        <v>18283</v>
      </c>
      <c r="I34" s="79"/>
      <c r="J34" s="182"/>
      <c r="K34" s="190"/>
      <c r="L34" s="190"/>
      <c r="M34" s="191" t="s">
        <v>207</v>
      </c>
      <c r="N34" s="187" t="s">
        <v>53</v>
      </c>
      <c r="O34" s="188" t="s">
        <v>566</v>
      </c>
      <c r="P34" s="219">
        <f>SUM(Q34:W34)</f>
        <v>134730</v>
      </c>
      <c r="Q34" s="219">
        <v>23501</v>
      </c>
      <c r="R34" s="251">
        <v>10863</v>
      </c>
      <c r="S34" s="219">
        <v>85380</v>
      </c>
      <c r="T34" s="251" t="s">
        <v>53</v>
      </c>
      <c r="U34" s="251">
        <v>264</v>
      </c>
      <c r="V34" s="251">
        <v>1586</v>
      </c>
      <c r="W34" s="251">
        <v>13136</v>
      </c>
    </row>
    <row r="35" spans="1:23" ht="21.75" customHeight="1">
      <c r="A35" s="203">
        <v>5</v>
      </c>
      <c r="B35" s="279">
        <v>187140</v>
      </c>
      <c r="C35" s="247">
        <v>45491</v>
      </c>
      <c r="D35" s="247">
        <v>9074</v>
      </c>
      <c r="E35" s="247">
        <v>16383</v>
      </c>
      <c r="F35" s="247">
        <v>92597</v>
      </c>
      <c r="G35" s="247">
        <v>4107</v>
      </c>
      <c r="H35" s="247">
        <v>19486</v>
      </c>
      <c r="I35" s="79"/>
      <c r="J35" s="182"/>
      <c r="K35" s="190"/>
      <c r="L35" s="190"/>
      <c r="M35" s="191" t="s">
        <v>208</v>
      </c>
      <c r="N35" s="187" t="s">
        <v>53</v>
      </c>
      <c r="O35" s="188" t="s">
        <v>566</v>
      </c>
      <c r="P35" s="219">
        <f>SUM(Q35:W35)</f>
        <v>1019</v>
      </c>
      <c r="Q35" s="251">
        <v>455</v>
      </c>
      <c r="R35" s="251" t="s">
        <v>53</v>
      </c>
      <c r="S35" s="219">
        <v>504</v>
      </c>
      <c r="T35" s="251" t="s">
        <v>53</v>
      </c>
      <c r="U35" s="251" t="s">
        <v>53</v>
      </c>
      <c r="V35" s="251">
        <v>15</v>
      </c>
      <c r="W35" s="251">
        <v>45</v>
      </c>
    </row>
    <row r="36" spans="1:23" ht="21.75" customHeight="1">
      <c r="A36" s="203">
        <v>6</v>
      </c>
      <c r="B36" s="279">
        <v>193601</v>
      </c>
      <c r="C36" s="247">
        <v>44380</v>
      </c>
      <c r="D36" s="247">
        <v>9100</v>
      </c>
      <c r="E36" s="247">
        <v>16195</v>
      </c>
      <c r="F36" s="247">
        <v>98884</v>
      </c>
      <c r="G36" s="247">
        <v>4438</v>
      </c>
      <c r="H36" s="247">
        <v>20607</v>
      </c>
      <c r="I36" s="79"/>
      <c r="J36" s="182"/>
      <c r="K36" s="190" t="s">
        <v>197</v>
      </c>
      <c r="L36" s="434" t="s">
        <v>209</v>
      </c>
      <c r="M36" s="435"/>
      <c r="N36" s="187" t="s">
        <v>53</v>
      </c>
      <c r="O36" s="195" t="s">
        <v>566</v>
      </c>
      <c r="P36" s="219">
        <f>SUM(Q36:W36)</f>
        <v>91001</v>
      </c>
      <c r="Q36" s="219">
        <v>90997</v>
      </c>
      <c r="R36" s="251" t="s">
        <v>53</v>
      </c>
      <c r="S36" s="251" t="s">
        <v>53</v>
      </c>
      <c r="T36" s="251" t="s">
        <v>53</v>
      </c>
      <c r="U36" s="251">
        <v>4</v>
      </c>
      <c r="V36" s="251" t="s">
        <v>53</v>
      </c>
      <c r="W36" s="251" t="s">
        <v>53</v>
      </c>
    </row>
    <row r="37" spans="1:23" ht="21.75" customHeight="1">
      <c r="A37" s="203">
        <v>7</v>
      </c>
      <c r="B37" s="279">
        <v>208388</v>
      </c>
      <c r="C37" s="247">
        <v>44411</v>
      </c>
      <c r="D37" s="247">
        <v>9046</v>
      </c>
      <c r="E37" s="247">
        <v>16889</v>
      </c>
      <c r="F37" s="247">
        <v>112245</v>
      </c>
      <c r="G37" s="247">
        <v>4149</v>
      </c>
      <c r="H37" s="247">
        <v>21653</v>
      </c>
      <c r="I37" s="79"/>
      <c r="J37" s="183"/>
      <c r="K37" s="436"/>
      <c r="L37" s="436"/>
      <c r="M37" s="437"/>
      <c r="N37" s="187"/>
      <c r="O37" s="188"/>
      <c r="P37" s="219"/>
      <c r="Q37" s="219"/>
      <c r="R37" s="219"/>
      <c r="S37" s="219"/>
      <c r="T37" s="219"/>
      <c r="U37" s="219"/>
      <c r="V37" s="219"/>
      <c r="W37" s="219"/>
    </row>
    <row r="38" spans="1:23" ht="21.75" customHeight="1">
      <c r="A38" s="207">
        <v>8</v>
      </c>
      <c r="B38" s="57">
        <f aca="true" t="shared" si="6" ref="B38:H38">SUM(B40:B53)</f>
        <v>223442</v>
      </c>
      <c r="C38" s="57">
        <f t="shared" si="6"/>
        <v>45452</v>
      </c>
      <c r="D38" s="57">
        <f t="shared" si="6"/>
        <v>9430</v>
      </c>
      <c r="E38" s="57">
        <f t="shared" si="6"/>
        <v>18838</v>
      </c>
      <c r="F38" s="57">
        <f t="shared" si="6"/>
        <v>121549</v>
      </c>
      <c r="G38" s="57">
        <f t="shared" si="6"/>
        <v>4241</v>
      </c>
      <c r="H38" s="57">
        <f t="shared" si="6"/>
        <v>23930</v>
      </c>
      <c r="I38" s="79"/>
      <c r="J38" s="194">
        <v>7</v>
      </c>
      <c r="K38" s="434" t="s">
        <v>572</v>
      </c>
      <c r="L38" s="434"/>
      <c r="M38" s="435"/>
      <c r="N38" s="187" t="s">
        <v>53</v>
      </c>
      <c r="O38" s="188" t="s">
        <v>566</v>
      </c>
      <c r="P38" s="219">
        <f>SUM(Q38:W38)</f>
        <v>253259</v>
      </c>
      <c r="Q38" s="219">
        <v>217121</v>
      </c>
      <c r="R38" s="219">
        <v>658</v>
      </c>
      <c r="S38" s="219">
        <v>33213</v>
      </c>
      <c r="T38" s="251" t="s">
        <v>53</v>
      </c>
      <c r="U38" s="251">
        <v>93</v>
      </c>
      <c r="V38" s="251">
        <v>2174</v>
      </c>
      <c r="W38" s="251" t="s">
        <v>53</v>
      </c>
    </row>
    <row r="39" spans="1:23" ht="21.75" customHeight="1">
      <c r="A39" s="127"/>
      <c r="B39" s="280"/>
      <c r="C39" s="281"/>
      <c r="D39" s="281"/>
      <c r="E39" s="281"/>
      <c r="F39" s="281"/>
      <c r="G39" s="281"/>
      <c r="H39" s="281"/>
      <c r="I39" s="123"/>
      <c r="J39" s="183"/>
      <c r="K39" s="436"/>
      <c r="L39" s="436"/>
      <c r="M39" s="437"/>
      <c r="N39" s="187"/>
      <c r="O39" s="188"/>
      <c r="P39" s="219"/>
      <c r="Q39" s="219"/>
      <c r="R39" s="219"/>
      <c r="S39" s="219"/>
      <c r="T39" s="219"/>
      <c r="U39" s="219"/>
      <c r="V39" s="219"/>
      <c r="W39" s="219"/>
    </row>
    <row r="40" spans="1:23" ht="21.75" customHeight="1">
      <c r="A40" s="201" t="s">
        <v>581</v>
      </c>
      <c r="B40" s="279">
        <f>SUM(C40:H40)</f>
        <v>21108</v>
      </c>
      <c r="C40" s="247">
        <v>4921</v>
      </c>
      <c r="D40" s="247">
        <v>1017</v>
      </c>
      <c r="E40" s="247">
        <v>1681</v>
      </c>
      <c r="F40" s="247">
        <v>10665</v>
      </c>
      <c r="G40" s="247">
        <v>376</v>
      </c>
      <c r="H40" s="247">
        <v>2448</v>
      </c>
      <c r="I40" s="79"/>
      <c r="J40" s="194">
        <v>8</v>
      </c>
      <c r="K40" s="434" t="s">
        <v>573</v>
      </c>
      <c r="L40" s="434"/>
      <c r="M40" s="435"/>
      <c r="N40" s="187" t="s">
        <v>53</v>
      </c>
      <c r="O40" s="188" t="s">
        <v>566</v>
      </c>
      <c r="P40" s="219">
        <f>SUM(P41:P47)</f>
        <v>43213994</v>
      </c>
      <c r="Q40" s="219">
        <f aca="true" t="shared" si="7" ref="Q40:W40">SUM(Q41:Q47)</f>
        <v>21032861</v>
      </c>
      <c r="R40" s="219">
        <f t="shared" si="7"/>
        <v>16321670</v>
      </c>
      <c r="S40" s="219">
        <f t="shared" si="7"/>
        <v>5028223</v>
      </c>
      <c r="T40" s="219">
        <f t="shared" si="7"/>
        <v>238582</v>
      </c>
      <c r="U40" s="219">
        <f t="shared" si="7"/>
        <v>119270</v>
      </c>
      <c r="V40" s="219">
        <f t="shared" si="7"/>
        <v>152988</v>
      </c>
      <c r="W40" s="219">
        <f t="shared" si="7"/>
        <v>320400</v>
      </c>
    </row>
    <row r="41" spans="1:23" ht="21.75" customHeight="1">
      <c r="A41" s="204">
        <v>2</v>
      </c>
      <c r="B41" s="279">
        <v>16810</v>
      </c>
      <c r="C41" s="247">
        <v>3003</v>
      </c>
      <c r="D41" s="247">
        <v>630</v>
      </c>
      <c r="E41" s="247">
        <v>1278</v>
      </c>
      <c r="F41" s="247">
        <v>9803</v>
      </c>
      <c r="G41" s="247">
        <v>321</v>
      </c>
      <c r="H41" s="247">
        <v>1774</v>
      </c>
      <c r="I41" s="79"/>
      <c r="J41" s="182"/>
      <c r="K41" s="190" t="s">
        <v>187</v>
      </c>
      <c r="L41" s="434" t="s">
        <v>210</v>
      </c>
      <c r="M41" s="435"/>
      <c r="N41" s="187" t="s">
        <v>53</v>
      </c>
      <c r="O41" s="188" t="s">
        <v>566</v>
      </c>
      <c r="P41" s="219">
        <f>SUM(Q41:W41)</f>
        <v>1690020</v>
      </c>
      <c r="Q41" s="219">
        <v>788679</v>
      </c>
      <c r="R41" s="219">
        <v>224642</v>
      </c>
      <c r="S41" s="219">
        <v>529770</v>
      </c>
      <c r="T41" s="251">
        <v>5418</v>
      </c>
      <c r="U41" s="219">
        <v>42756</v>
      </c>
      <c r="V41" s="219">
        <v>98755</v>
      </c>
      <c r="W41" s="284" t="s">
        <v>53</v>
      </c>
    </row>
    <row r="42" spans="1:23" ht="21.75" customHeight="1">
      <c r="A42" s="204">
        <v>3</v>
      </c>
      <c r="B42" s="279">
        <v>17762</v>
      </c>
      <c r="C42" s="247">
        <v>3561</v>
      </c>
      <c r="D42" s="247">
        <v>843</v>
      </c>
      <c r="E42" s="247">
        <v>1475</v>
      </c>
      <c r="F42" s="247">
        <v>9548</v>
      </c>
      <c r="G42" s="247">
        <v>397</v>
      </c>
      <c r="H42" s="247">
        <v>1939</v>
      </c>
      <c r="I42" s="79"/>
      <c r="J42" s="182"/>
      <c r="K42" s="190" t="s">
        <v>190</v>
      </c>
      <c r="L42" s="434" t="s">
        <v>211</v>
      </c>
      <c r="M42" s="435"/>
      <c r="N42" s="187" t="s">
        <v>53</v>
      </c>
      <c r="O42" s="188" t="s">
        <v>566</v>
      </c>
      <c r="P42" s="219">
        <f aca="true" t="shared" si="8" ref="P42:P47">SUM(Q42:W42)</f>
        <v>2275986</v>
      </c>
      <c r="Q42" s="219">
        <v>1293332</v>
      </c>
      <c r="R42" s="219">
        <v>375589</v>
      </c>
      <c r="S42" s="219">
        <v>595693</v>
      </c>
      <c r="T42" s="219">
        <v>2222</v>
      </c>
      <c r="U42" s="284" t="s">
        <v>53</v>
      </c>
      <c r="V42" s="251">
        <v>9150</v>
      </c>
      <c r="W42" s="284" t="s">
        <v>53</v>
      </c>
    </row>
    <row r="43" spans="1:23" ht="21.75" customHeight="1">
      <c r="A43" s="204">
        <v>4</v>
      </c>
      <c r="B43" s="279">
        <f>SUM(C43:H43)</f>
        <v>18247</v>
      </c>
      <c r="C43" s="247">
        <v>3608</v>
      </c>
      <c r="D43" s="247">
        <v>787</v>
      </c>
      <c r="E43" s="247">
        <v>1724</v>
      </c>
      <c r="F43" s="247">
        <v>9754</v>
      </c>
      <c r="G43" s="247">
        <v>335</v>
      </c>
      <c r="H43" s="247">
        <v>2039</v>
      </c>
      <c r="I43" s="79"/>
      <c r="J43" s="182"/>
      <c r="K43" s="190" t="s">
        <v>197</v>
      </c>
      <c r="L43" s="434" t="s">
        <v>212</v>
      </c>
      <c r="M43" s="435"/>
      <c r="N43" s="187" t="s">
        <v>53</v>
      </c>
      <c r="O43" s="188" t="s">
        <v>566</v>
      </c>
      <c r="P43" s="219">
        <f t="shared" si="8"/>
        <v>5187287</v>
      </c>
      <c r="Q43" s="219">
        <v>3507164</v>
      </c>
      <c r="R43" s="219">
        <v>726597</v>
      </c>
      <c r="S43" s="219">
        <v>395330</v>
      </c>
      <c r="T43" s="219">
        <v>171395</v>
      </c>
      <c r="U43" s="219">
        <v>61047</v>
      </c>
      <c r="V43" s="251">
        <v>21117</v>
      </c>
      <c r="W43" s="219">
        <v>304637</v>
      </c>
    </row>
    <row r="44" spans="1:23" ht="21.75" customHeight="1">
      <c r="A44" s="205"/>
      <c r="B44" s="279"/>
      <c r="C44" s="247"/>
      <c r="D44" s="247"/>
      <c r="E44" s="247"/>
      <c r="F44" s="247"/>
      <c r="G44" s="247"/>
      <c r="H44" s="247"/>
      <c r="I44" s="123"/>
      <c r="J44" s="182"/>
      <c r="K44" s="190" t="s">
        <v>199</v>
      </c>
      <c r="L44" s="438" t="s">
        <v>213</v>
      </c>
      <c r="M44" s="439"/>
      <c r="N44" s="187" t="s">
        <v>53</v>
      </c>
      <c r="O44" s="188" t="s">
        <v>566</v>
      </c>
      <c r="P44" s="219">
        <f t="shared" si="8"/>
        <v>82278</v>
      </c>
      <c r="Q44" s="219">
        <v>69283</v>
      </c>
      <c r="R44" s="219">
        <v>299</v>
      </c>
      <c r="S44" s="219">
        <v>11959</v>
      </c>
      <c r="T44" s="251">
        <v>26</v>
      </c>
      <c r="U44" s="284" t="s">
        <v>53</v>
      </c>
      <c r="V44" s="251">
        <v>711</v>
      </c>
      <c r="W44" s="284" t="s">
        <v>53</v>
      </c>
    </row>
    <row r="45" spans="1:23" ht="21.75" customHeight="1">
      <c r="A45" s="204">
        <v>5</v>
      </c>
      <c r="B45" s="279">
        <f>SUM(C45:H45)</f>
        <v>17949</v>
      </c>
      <c r="C45" s="247">
        <v>3561</v>
      </c>
      <c r="D45" s="247">
        <v>799</v>
      </c>
      <c r="E45" s="247">
        <v>1351</v>
      </c>
      <c r="F45" s="247">
        <v>9976</v>
      </c>
      <c r="G45" s="247">
        <v>333</v>
      </c>
      <c r="H45" s="247">
        <v>1929</v>
      </c>
      <c r="I45" s="79"/>
      <c r="J45" s="182"/>
      <c r="K45" s="190" t="s">
        <v>201</v>
      </c>
      <c r="L45" s="434" t="s">
        <v>214</v>
      </c>
      <c r="M45" s="435"/>
      <c r="N45" s="187" t="s">
        <v>53</v>
      </c>
      <c r="O45" s="188" t="s">
        <v>566</v>
      </c>
      <c r="P45" s="219">
        <f t="shared" si="8"/>
        <v>32738717</v>
      </c>
      <c r="Q45" s="219">
        <v>14723445</v>
      </c>
      <c r="R45" s="219">
        <v>14795250</v>
      </c>
      <c r="S45" s="219">
        <v>3218753</v>
      </c>
      <c r="T45" s="251">
        <v>909</v>
      </c>
      <c r="U45" s="219">
        <v>360</v>
      </c>
      <c r="V45" s="284" t="s">
        <v>53</v>
      </c>
      <c r="W45" s="284" t="s">
        <v>53</v>
      </c>
    </row>
    <row r="46" spans="1:23" ht="21.75" customHeight="1">
      <c r="A46" s="204">
        <v>6</v>
      </c>
      <c r="B46" s="279">
        <v>17638</v>
      </c>
      <c r="C46" s="247">
        <v>3646</v>
      </c>
      <c r="D46" s="247">
        <v>737</v>
      </c>
      <c r="E46" s="247">
        <v>1361</v>
      </c>
      <c r="F46" s="247">
        <v>9825</v>
      </c>
      <c r="G46" s="247">
        <v>306</v>
      </c>
      <c r="H46" s="247">
        <v>1762</v>
      </c>
      <c r="I46" s="79"/>
      <c r="J46" s="182"/>
      <c r="K46" s="190" t="s">
        <v>203</v>
      </c>
      <c r="L46" s="434" t="s">
        <v>215</v>
      </c>
      <c r="M46" s="435"/>
      <c r="N46" s="187" t="s">
        <v>53</v>
      </c>
      <c r="O46" s="188" t="s">
        <v>566</v>
      </c>
      <c r="P46" s="219">
        <f t="shared" si="8"/>
        <v>293872</v>
      </c>
      <c r="Q46" s="219">
        <v>171352</v>
      </c>
      <c r="R46" s="251">
        <v>11759</v>
      </c>
      <c r="S46" s="219">
        <v>110205</v>
      </c>
      <c r="T46" s="251">
        <v>163</v>
      </c>
      <c r="U46" s="251">
        <v>83</v>
      </c>
      <c r="V46" s="251">
        <v>310</v>
      </c>
      <c r="W46" s="284" t="s">
        <v>53</v>
      </c>
    </row>
    <row r="47" spans="1:23" ht="21.75" customHeight="1">
      <c r="A47" s="204">
        <v>7</v>
      </c>
      <c r="B47" s="279">
        <f>SUM(C47:H47)</f>
        <v>19373</v>
      </c>
      <c r="C47" s="247">
        <v>4416</v>
      </c>
      <c r="D47" s="247">
        <v>861</v>
      </c>
      <c r="E47" s="247">
        <v>1762</v>
      </c>
      <c r="F47" s="247">
        <v>10047</v>
      </c>
      <c r="G47" s="247">
        <v>355</v>
      </c>
      <c r="H47" s="247">
        <v>1932</v>
      </c>
      <c r="I47" s="79"/>
      <c r="J47" s="182"/>
      <c r="K47" s="190" t="s">
        <v>216</v>
      </c>
      <c r="L47" s="434" t="s">
        <v>217</v>
      </c>
      <c r="M47" s="435"/>
      <c r="N47" s="187" t="s">
        <v>53</v>
      </c>
      <c r="O47" s="188" t="s">
        <v>566</v>
      </c>
      <c r="P47" s="219">
        <f t="shared" si="8"/>
        <v>945834</v>
      </c>
      <c r="Q47" s="219">
        <v>479606</v>
      </c>
      <c r="R47" s="219">
        <v>187534</v>
      </c>
      <c r="S47" s="219">
        <v>166513</v>
      </c>
      <c r="T47" s="219">
        <v>58449</v>
      </c>
      <c r="U47" s="251">
        <v>15024</v>
      </c>
      <c r="V47" s="219">
        <v>22945</v>
      </c>
      <c r="W47" s="219">
        <v>15763</v>
      </c>
    </row>
    <row r="48" spans="1:23" ht="21.75" customHeight="1">
      <c r="A48" s="204">
        <v>8</v>
      </c>
      <c r="B48" s="279">
        <v>19144</v>
      </c>
      <c r="C48" s="247">
        <v>3153</v>
      </c>
      <c r="D48" s="247">
        <v>693</v>
      </c>
      <c r="E48" s="247">
        <v>1609</v>
      </c>
      <c r="F48" s="247">
        <v>11067</v>
      </c>
      <c r="G48" s="247">
        <v>460</v>
      </c>
      <c r="H48" s="247">
        <v>2161</v>
      </c>
      <c r="I48" s="79"/>
      <c r="J48" s="183"/>
      <c r="K48" s="436"/>
      <c r="L48" s="436"/>
      <c r="M48" s="437"/>
      <c r="N48" s="187"/>
      <c r="O48" s="188"/>
      <c r="P48" s="219"/>
      <c r="Q48" s="219"/>
      <c r="R48" s="219"/>
      <c r="S48" s="219"/>
      <c r="T48" s="219"/>
      <c r="U48" s="219"/>
      <c r="V48" s="219"/>
      <c r="W48" s="219"/>
    </row>
    <row r="49" spans="1:23" ht="21.75" customHeight="1">
      <c r="A49" s="205"/>
      <c r="B49" s="279"/>
      <c r="C49" s="247"/>
      <c r="D49" s="247"/>
      <c r="E49" s="247"/>
      <c r="F49" s="247"/>
      <c r="G49" s="247"/>
      <c r="H49" s="247"/>
      <c r="I49" s="123"/>
      <c r="J49" s="194">
        <v>9</v>
      </c>
      <c r="K49" s="434" t="s">
        <v>574</v>
      </c>
      <c r="L49" s="434"/>
      <c r="M49" s="435"/>
      <c r="N49" s="187" t="s">
        <v>53</v>
      </c>
      <c r="O49" s="188" t="s">
        <v>566</v>
      </c>
      <c r="P49" s="219">
        <f>SUM(P50:P51)</f>
        <v>30378</v>
      </c>
      <c r="Q49" s="219">
        <f aca="true" t="shared" si="9" ref="Q49:V49">SUM(Q50:Q51)</f>
        <v>14658</v>
      </c>
      <c r="R49" s="219">
        <f t="shared" si="9"/>
        <v>2448</v>
      </c>
      <c r="S49" s="219">
        <f t="shared" si="9"/>
        <v>11281</v>
      </c>
      <c r="T49" s="219">
        <f t="shared" si="9"/>
        <v>650</v>
      </c>
      <c r="U49" s="219">
        <f t="shared" si="9"/>
        <v>52</v>
      </c>
      <c r="V49" s="219">
        <f t="shared" si="9"/>
        <v>1289</v>
      </c>
      <c r="W49" s="284" t="s">
        <v>53</v>
      </c>
    </row>
    <row r="50" spans="1:23" ht="21.75" customHeight="1">
      <c r="A50" s="204">
        <v>9</v>
      </c>
      <c r="B50" s="279">
        <v>17171</v>
      </c>
      <c r="C50" s="247">
        <v>3076</v>
      </c>
      <c r="D50" s="247">
        <v>668</v>
      </c>
      <c r="E50" s="247">
        <v>1460</v>
      </c>
      <c r="F50" s="247">
        <v>9796</v>
      </c>
      <c r="G50" s="247">
        <v>331</v>
      </c>
      <c r="H50" s="247">
        <v>1841</v>
      </c>
      <c r="I50" s="79"/>
      <c r="J50" s="182"/>
      <c r="K50" s="190" t="s">
        <v>187</v>
      </c>
      <c r="L50" s="434" t="s">
        <v>218</v>
      </c>
      <c r="M50" s="435"/>
      <c r="N50" s="187" t="s">
        <v>53</v>
      </c>
      <c r="O50" s="188" t="s">
        <v>566</v>
      </c>
      <c r="P50" s="219">
        <f>SUM(Q50:V50)</f>
        <v>27983</v>
      </c>
      <c r="Q50" s="219">
        <v>14563</v>
      </c>
      <c r="R50" s="219">
        <v>2448</v>
      </c>
      <c r="S50" s="219">
        <v>8981</v>
      </c>
      <c r="T50" s="251">
        <v>650</v>
      </c>
      <c r="U50" s="251">
        <v>52</v>
      </c>
      <c r="V50" s="251">
        <v>1289</v>
      </c>
      <c r="W50" s="284" t="s">
        <v>53</v>
      </c>
    </row>
    <row r="51" spans="1:23" ht="21.75" customHeight="1">
      <c r="A51" s="204">
        <v>10</v>
      </c>
      <c r="B51" s="279">
        <v>18524</v>
      </c>
      <c r="C51" s="247">
        <v>4092</v>
      </c>
      <c r="D51" s="247">
        <v>767</v>
      </c>
      <c r="E51" s="247">
        <v>1560</v>
      </c>
      <c r="F51" s="247">
        <v>9867</v>
      </c>
      <c r="G51" s="247">
        <v>341</v>
      </c>
      <c r="H51" s="247">
        <v>1895</v>
      </c>
      <c r="I51" s="79"/>
      <c r="J51" s="182"/>
      <c r="K51" s="190" t="s">
        <v>190</v>
      </c>
      <c r="L51" s="434" t="s">
        <v>219</v>
      </c>
      <c r="M51" s="435"/>
      <c r="N51" s="187" t="s">
        <v>53</v>
      </c>
      <c r="O51" s="188" t="s">
        <v>566</v>
      </c>
      <c r="P51" s="219">
        <f>SUM(Q51:V51)</f>
        <v>2395</v>
      </c>
      <c r="Q51" s="219">
        <v>95</v>
      </c>
      <c r="R51" s="284" t="s">
        <v>53</v>
      </c>
      <c r="S51" s="251">
        <v>2300</v>
      </c>
      <c r="T51" s="284" t="s">
        <v>53</v>
      </c>
      <c r="U51" s="284" t="s">
        <v>53</v>
      </c>
      <c r="V51" s="284" t="s">
        <v>53</v>
      </c>
      <c r="W51" s="284" t="s">
        <v>53</v>
      </c>
    </row>
    <row r="52" spans="1:23" ht="21.75" customHeight="1">
      <c r="A52" s="204">
        <v>11</v>
      </c>
      <c r="B52" s="279">
        <v>17785</v>
      </c>
      <c r="C52" s="247">
        <v>3932</v>
      </c>
      <c r="D52" s="247">
        <v>670</v>
      </c>
      <c r="E52" s="247">
        <v>1653</v>
      </c>
      <c r="F52" s="247">
        <v>9447</v>
      </c>
      <c r="G52" s="247">
        <v>314</v>
      </c>
      <c r="H52" s="247">
        <v>1770</v>
      </c>
      <c r="I52" s="79"/>
      <c r="J52" s="314"/>
      <c r="K52" s="314"/>
      <c r="L52" s="314"/>
      <c r="M52" s="347"/>
      <c r="N52" s="187"/>
      <c r="O52" s="188"/>
      <c r="P52" s="219"/>
      <c r="Q52" s="219"/>
      <c r="R52" s="219"/>
      <c r="S52" s="219"/>
      <c r="T52" s="219"/>
      <c r="U52" s="219"/>
      <c r="V52" s="219"/>
      <c r="W52" s="219"/>
    </row>
    <row r="53" spans="1:23" ht="21.75" customHeight="1">
      <c r="A53" s="206">
        <v>12</v>
      </c>
      <c r="B53" s="279">
        <f>SUM(C53:H53)</f>
        <v>21931</v>
      </c>
      <c r="C53" s="282">
        <v>4483</v>
      </c>
      <c r="D53" s="282">
        <v>958</v>
      </c>
      <c r="E53" s="282">
        <v>1924</v>
      </c>
      <c r="F53" s="282">
        <v>11754</v>
      </c>
      <c r="G53" s="282">
        <v>372</v>
      </c>
      <c r="H53" s="282">
        <v>2440</v>
      </c>
      <c r="I53" s="79"/>
      <c r="J53" s="199"/>
      <c r="K53" s="200" t="s">
        <v>575</v>
      </c>
      <c r="L53" s="432" t="s">
        <v>484</v>
      </c>
      <c r="M53" s="433"/>
      <c r="N53" s="197"/>
      <c r="O53" s="102"/>
      <c r="P53" s="285">
        <f>100*P7/$P7</f>
        <v>100</v>
      </c>
      <c r="Q53" s="285">
        <f>100*Q7/$P7</f>
        <v>52.36116515441691</v>
      </c>
      <c r="R53" s="285">
        <f aca="true" t="shared" si="10" ref="R53:W53">100*R7/$P7</f>
        <v>34.313651535403324</v>
      </c>
      <c r="S53" s="285">
        <f t="shared" si="10"/>
        <v>11.306212973913103</v>
      </c>
      <c r="T53" s="285">
        <f t="shared" si="10"/>
        <v>0.5344165307335395</v>
      </c>
      <c r="U53" s="285">
        <f t="shared" si="10"/>
        <v>0.2910658410381987</v>
      </c>
      <c r="V53" s="285">
        <f t="shared" si="10"/>
        <v>0.5226510958682293</v>
      </c>
      <c r="W53" s="285">
        <f t="shared" si="10"/>
        <v>0.6708368686266959</v>
      </c>
    </row>
    <row r="54" spans="1:10" ht="21.75" customHeight="1">
      <c r="A54" s="192" t="s">
        <v>277</v>
      </c>
      <c r="B54" s="192"/>
      <c r="C54" s="192"/>
      <c r="D54" s="192"/>
      <c r="E54" s="192"/>
      <c r="F54" s="192"/>
      <c r="G54" s="193"/>
      <c r="H54" s="193"/>
      <c r="I54" s="193"/>
      <c r="J54" s="198" t="s">
        <v>483</v>
      </c>
    </row>
    <row r="55" ht="21.75" customHeight="1"/>
    <row r="56" ht="21.75" customHeight="1"/>
    <row r="57" spans="11:14" ht="21.75" customHeight="1">
      <c r="K57" s="92"/>
      <c r="L57" s="92"/>
      <c r="M57" s="92"/>
      <c r="N57" s="92"/>
    </row>
    <row r="58" ht="21.75" customHeight="1"/>
    <row r="59" ht="21.75" customHeight="1"/>
    <row r="60" spans="11:14" ht="21.75" customHeight="1">
      <c r="K60" s="92"/>
      <c r="L60" s="92"/>
      <c r="M60" s="92"/>
      <c r="N60" s="92"/>
    </row>
    <row r="61" spans="11:14" ht="21.75" customHeight="1">
      <c r="K61" s="92"/>
      <c r="L61" s="92"/>
      <c r="M61" s="92"/>
      <c r="N61" s="92"/>
    </row>
    <row r="62" spans="11:14" ht="21.75" customHeight="1">
      <c r="K62" s="92"/>
      <c r="L62" s="92"/>
      <c r="M62" s="92"/>
      <c r="N62" s="92"/>
    </row>
    <row r="63" spans="11:14" ht="21.75" customHeight="1">
      <c r="K63" s="92"/>
      <c r="L63" s="92"/>
      <c r="M63" s="92"/>
      <c r="N63" s="92"/>
    </row>
    <row r="64" spans="11:14" ht="21.75" customHeight="1">
      <c r="K64" s="92"/>
      <c r="L64" s="92"/>
      <c r="M64" s="92"/>
      <c r="N64" s="92"/>
    </row>
    <row r="65" spans="11:14" ht="21.75" customHeight="1">
      <c r="K65" s="92"/>
      <c r="L65" s="92"/>
      <c r="M65" s="92"/>
      <c r="N65" s="92"/>
    </row>
    <row r="66" spans="11:14" ht="21.75" customHeight="1">
      <c r="K66" s="92"/>
      <c r="L66" s="92"/>
      <c r="M66" s="92"/>
      <c r="N66" s="92"/>
    </row>
    <row r="67" spans="11:14" ht="21.75" customHeight="1">
      <c r="K67" s="92"/>
      <c r="L67" s="92"/>
      <c r="M67" s="92"/>
      <c r="N67" s="92"/>
    </row>
    <row r="68" spans="11:14" ht="21.75" customHeight="1">
      <c r="K68" s="92"/>
      <c r="L68" s="92"/>
      <c r="M68" s="92"/>
      <c r="N68" s="92"/>
    </row>
    <row r="69" spans="11:14" ht="21.75" customHeight="1">
      <c r="K69" s="92"/>
      <c r="L69" s="92"/>
      <c r="M69" s="92"/>
      <c r="N69" s="92"/>
    </row>
    <row r="70" spans="11:14" ht="15" customHeight="1">
      <c r="K70" s="92"/>
      <c r="L70" s="92"/>
      <c r="M70" s="92"/>
      <c r="N70" s="92"/>
    </row>
    <row r="71" spans="11:14" ht="15" customHeight="1">
      <c r="K71" s="92"/>
      <c r="L71" s="92"/>
      <c r="M71" s="92"/>
      <c r="N71" s="92"/>
    </row>
    <row r="72" spans="11:14" ht="15" customHeight="1">
      <c r="K72" s="92"/>
      <c r="L72" s="92"/>
      <c r="M72" s="92"/>
      <c r="N72" s="92"/>
    </row>
    <row r="73" spans="11:14" ht="15" customHeight="1">
      <c r="K73" s="92"/>
      <c r="L73" s="92"/>
      <c r="M73" s="92"/>
      <c r="N73" s="92"/>
    </row>
    <row r="74" spans="11:14" ht="15" customHeight="1">
      <c r="K74" s="92"/>
      <c r="L74" s="92"/>
      <c r="M74" s="92"/>
      <c r="N74" s="92"/>
    </row>
    <row r="75" spans="11:14" ht="15" customHeight="1">
      <c r="K75" s="92"/>
      <c r="L75" s="92"/>
      <c r="M75" s="92"/>
      <c r="N75" s="92"/>
    </row>
    <row r="76" spans="11:14" ht="14.25">
      <c r="K76" s="92"/>
      <c r="L76" s="92"/>
      <c r="M76" s="92"/>
      <c r="N76" s="92"/>
    </row>
    <row r="77" spans="11:14" ht="14.25">
      <c r="K77" s="92"/>
      <c r="L77" s="92"/>
      <c r="M77" s="92"/>
      <c r="N77" s="92"/>
    </row>
    <row r="78" spans="11:14" ht="14.25">
      <c r="K78" s="92"/>
      <c r="L78" s="92"/>
      <c r="M78" s="92"/>
      <c r="N78" s="92"/>
    </row>
    <row r="79" spans="11:14" ht="14.25">
      <c r="K79" s="92"/>
      <c r="L79" s="92"/>
      <c r="M79" s="92"/>
      <c r="N79" s="92"/>
    </row>
    <row r="80" spans="11:14" ht="14.25">
      <c r="K80" s="92"/>
      <c r="L80" s="92"/>
      <c r="M80" s="92"/>
      <c r="N80" s="92"/>
    </row>
    <row r="81" spans="11:14" ht="14.25">
      <c r="K81" s="92"/>
      <c r="L81" s="92"/>
      <c r="M81" s="92"/>
      <c r="N81" s="92"/>
    </row>
    <row r="82" spans="11:14" ht="14.25">
      <c r="K82" s="92"/>
      <c r="L82" s="92"/>
      <c r="M82" s="92"/>
      <c r="N82" s="92"/>
    </row>
    <row r="83" spans="11:14" ht="14.25">
      <c r="K83" s="92"/>
      <c r="L83" s="92"/>
      <c r="M83" s="92"/>
      <c r="N83" s="92"/>
    </row>
    <row r="84" spans="11:14" ht="14.25">
      <c r="K84" s="92"/>
      <c r="L84" s="92"/>
      <c r="M84" s="92"/>
      <c r="N84" s="92"/>
    </row>
    <row r="85" spans="11:14" ht="14.25">
      <c r="K85" s="92"/>
      <c r="L85" s="92"/>
      <c r="M85" s="92"/>
      <c r="N85" s="92"/>
    </row>
    <row r="86" spans="11:14" ht="14.25">
      <c r="K86" s="92"/>
      <c r="L86" s="92"/>
      <c r="M86" s="92"/>
      <c r="N86" s="92"/>
    </row>
    <row r="87" spans="11:14" ht="14.25">
      <c r="K87" s="92"/>
      <c r="L87" s="92"/>
      <c r="M87" s="92"/>
      <c r="N87" s="92"/>
    </row>
    <row r="88" spans="11:14" ht="14.25">
      <c r="K88" s="92"/>
      <c r="L88" s="92"/>
      <c r="M88" s="92"/>
      <c r="N88" s="92"/>
    </row>
    <row r="89" spans="11:14" ht="14.25">
      <c r="K89" s="92"/>
      <c r="L89" s="92"/>
      <c r="M89" s="92"/>
      <c r="N89" s="92"/>
    </row>
    <row r="90" spans="11:14" ht="14.25">
      <c r="K90" s="92"/>
      <c r="L90" s="92"/>
      <c r="M90" s="92"/>
      <c r="N90" s="92"/>
    </row>
    <row r="91" spans="11:14" ht="14.25">
      <c r="K91" s="92"/>
      <c r="L91" s="92"/>
      <c r="M91" s="92"/>
      <c r="N91" s="92"/>
    </row>
    <row r="92" spans="11:14" ht="14.25">
      <c r="K92" s="92"/>
      <c r="L92" s="92"/>
      <c r="M92" s="92"/>
      <c r="N92" s="92"/>
    </row>
    <row r="93" spans="11:14" ht="14.25">
      <c r="K93" s="92"/>
      <c r="L93" s="92"/>
      <c r="M93" s="92"/>
      <c r="N93" s="92"/>
    </row>
    <row r="94" spans="11:14" ht="14.25">
      <c r="K94" s="92"/>
      <c r="L94" s="92"/>
      <c r="M94" s="92"/>
      <c r="N94" s="92"/>
    </row>
    <row r="95" spans="11:14" ht="14.25">
      <c r="K95" s="92"/>
      <c r="L95" s="92"/>
      <c r="M95" s="92"/>
      <c r="N95" s="92"/>
    </row>
    <row r="96" spans="11:14" ht="14.25">
      <c r="K96" s="92"/>
      <c r="L96" s="92"/>
      <c r="M96" s="92"/>
      <c r="N96" s="92"/>
    </row>
    <row r="97" spans="11:14" ht="14.25">
      <c r="K97" s="92"/>
      <c r="L97" s="92"/>
      <c r="M97" s="92"/>
      <c r="N97" s="92"/>
    </row>
    <row r="98" spans="11:14" ht="14.25">
      <c r="K98" s="92"/>
      <c r="L98" s="92"/>
      <c r="M98" s="92"/>
      <c r="N98" s="92"/>
    </row>
    <row r="99" spans="11:14" ht="14.25">
      <c r="K99" s="92"/>
      <c r="L99" s="92"/>
      <c r="M99" s="92"/>
      <c r="N99" s="92"/>
    </row>
  </sheetData>
  <sheetProtection/>
  <mergeCells count="71">
    <mergeCell ref="P5:P6"/>
    <mergeCell ref="Q5:Q6"/>
    <mergeCell ref="A3:H3"/>
    <mergeCell ref="A2:H2"/>
    <mergeCell ref="J2:W2"/>
    <mergeCell ref="J7:M7"/>
    <mergeCell ref="E5:E6"/>
    <mergeCell ref="F5:F6"/>
    <mergeCell ref="G5:G6"/>
    <mergeCell ref="H5:H6"/>
    <mergeCell ref="R5:R6"/>
    <mergeCell ref="W5:W6"/>
    <mergeCell ref="S5:S6"/>
    <mergeCell ref="T5:T6"/>
    <mergeCell ref="U5:U6"/>
    <mergeCell ref="V5:V6"/>
    <mergeCell ref="A5:A6"/>
    <mergeCell ref="B5:B6"/>
    <mergeCell ref="C5:C6"/>
    <mergeCell ref="D5:D6"/>
    <mergeCell ref="N5:N6"/>
    <mergeCell ref="O5:O6"/>
    <mergeCell ref="I5:I6"/>
    <mergeCell ref="J5:M6"/>
    <mergeCell ref="L15:M15"/>
    <mergeCell ref="L22:M22"/>
    <mergeCell ref="L23:M23"/>
    <mergeCell ref="Z9:AB9"/>
    <mergeCell ref="K11:M11"/>
    <mergeCell ref="K13:M13"/>
    <mergeCell ref="L14:M14"/>
    <mergeCell ref="K9:M9"/>
    <mergeCell ref="E32:E33"/>
    <mergeCell ref="F32:F33"/>
    <mergeCell ref="G32:G33"/>
    <mergeCell ref="L24:M24"/>
    <mergeCell ref="K26:M26"/>
    <mergeCell ref="K28:M28"/>
    <mergeCell ref="A29:H29"/>
    <mergeCell ref="L25:M25"/>
    <mergeCell ref="K27:M27"/>
    <mergeCell ref="K29:M29"/>
    <mergeCell ref="H32:H33"/>
    <mergeCell ref="L32:M32"/>
    <mergeCell ref="L36:M36"/>
    <mergeCell ref="L8:M8"/>
    <mergeCell ref="A30:H30"/>
    <mergeCell ref="K30:M30"/>
    <mergeCell ref="A32:A33"/>
    <mergeCell ref="B32:B33"/>
    <mergeCell ref="C32:C33"/>
    <mergeCell ref="D32:D33"/>
    <mergeCell ref="L50:M50"/>
    <mergeCell ref="L41:M41"/>
    <mergeCell ref="L42:M42"/>
    <mergeCell ref="L43:M43"/>
    <mergeCell ref="L44:M44"/>
    <mergeCell ref="K37:M37"/>
    <mergeCell ref="K38:M38"/>
    <mergeCell ref="K39:M39"/>
    <mergeCell ref="K49:M49"/>
    <mergeCell ref="L53:M53"/>
    <mergeCell ref="K31:M31"/>
    <mergeCell ref="L33:M33"/>
    <mergeCell ref="K40:M40"/>
    <mergeCell ref="L47:M47"/>
    <mergeCell ref="L51:M51"/>
    <mergeCell ref="J52:M52"/>
    <mergeCell ref="L45:M45"/>
    <mergeCell ref="L46:M46"/>
    <mergeCell ref="K48:M4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tabSelected="1" zoomScale="75" zoomScaleNormal="75" zoomScalePageLayoutView="0" workbookViewId="0" topLeftCell="A1">
      <selection activeCell="A1" sqref="A1"/>
    </sheetView>
  </sheetViews>
  <sheetFormatPr defaultColWidth="10.59765625" defaultRowHeight="15"/>
  <cols>
    <col min="1" max="1" width="2.59765625" style="7" customWidth="1"/>
    <col min="2" max="2" width="38.69921875" style="7" customWidth="1"/>
    <col min="3" max="12" width="14.8984375" style="7" customWidth="1"/>
    <col min="13" max="13" width="10.59765625" style="7" customWidth="1"/>
    <col min="14" max="14" width="20.09765625" style="7" bestFit="1" customWidth="1"/>
    <col min="15" max="16384" width="10.59765625" style="7" customWidth="1"/>
  </cols>
  <sheetData>
    <row r="1" spans="1:12" s="6" customFormat="1" ht="19.5" customHeight="1">
      <c r="A1" s="2" t="s">
        <v>55</v>
      </c>
      <c r="L1" s="3" t="s">
        <v>56</v>
      </c>
    </row>
    <row r="2" spans="1:12" ht="19.5" customHeight="1">
      <c r="A2" s="322"/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</row>
    <row r="3" spans="2:12" ht="19.5" customHeight="1">
      <c r="B3" s="8"/>
      <c r="C3" s="41"/>
      <c r="D3" s="333" t="s">
        <v>497</v>
      </c>
      <c r="E3" s="334"/>
      <c r="F3" s="334"/>
      <c r="G3" s="334"/>
      <c r="H3" s="334"/>
      <c r="I3" s="334"/>
      <c r="J3" s="334"/>
      <c r="K3" s="8"/>
      <c r="L3" s="8"/>
    </row>
    <row r="4" spans="1:12" ht="18" customHeight="1" thickBot="1">
      <c r="A4" s="9"/>
      <c r="B4" s="9"/>
      <c r="C4" s="9"/>
      <c r="D4" s="9"/>
      <c r="E4" s="9"/>
      <c r="F4" s="9"/>
      <c r="G4" s="9"/>
      <c r="H4" s="52"/>
      <c r="I4" s="52"/>
      <c r="J4" s="52"/>
      <c r="K4" s="52"/>
      <c r="L4" s="52"/>
    </row>
    <row r="5" spans="1:12" ht="20.25" customHeight="1">
      <c r="A5" s="323" t="s">
        <v>57</v>
      </c>
      <c r="B5" s="324"/>
      <c r="C5" s="327" t="s">
        <v>58</v>
      </c>
      <c r="D5" s="328"/>
      <c r="E5" s="327" t="s">
        <v>59</v>
      </c>
      <c r="F5" s="328"/>
      <c r="G5" s="10" t="s">
        <v>60</v>
      </c>
      <c r="H5" s="51"/>
      <c r="I5" s="329" t="s">
        <v>500</v>
      </c>
      <c r="J5" s="331" t="s">
        <v>501</v>
      </c>
      <c r="K5" s="332"/>
      <c r="L5" s="329" t="s">
        <v>500</v>
      </c>
    </row>
    <row r="6" spans="1:12" ht="20.25" customHeight="1">
      <c r="A6" s="325"/>
      <c r="B6" s="326"/>
      <c r="C6" s="121" t="s">
        <v>498</v>
      </c>
      <c r="D6" s="121" t="s">
        <v>499</v>
      </c>
      <c r="E6" s="121" t="s">
        <v>498</v>
      </c>
      <c r="F6" s="121" t="s">
        <v>499</v>
      </c>
      <c r="G6" s="121" t="s">
        <v>498</v>
      </c>
      <c r="H6" s="121" t="s">
        <v>499</v>
      </c>
      <c r="I6" s="330"/>
      <c r="J6" s="121" t="s">
        <v>498</v>
      </c>
      <c r="K6" s="121" t="s">
        <v>499</v>
      </c>
      <c r="L6" s="330"/>
    </row>
    <row r="7" spans="1:12" ht="20.25" customHeight="1">
      <c r="A7" s="11"/>
      <c r="B7" s="12"/>
      <c r="C7" s="13" t="s">
        <v>61</v>
      </c>
      <c r="D7" s="13" t="s">
        <v>61</v>
      </c>
      <c r="E7" s="13" t="s">
        <v>62</v>
      </c>
      <c r="F7" s="13" t="s">
        <v>62</v>
      </c>
      <c r="G7" s="13" t="s">
        <v>63</v>
      </c>
      <c r="H7" s="13" t="s">
        <v>63</v>
      </c>
      <c r="I7" s="13" t="s">
        <v>63</v>
      </c>
      <c r="J7" s="13" t="s">
        <v>62</v>
      </c>
      <c r="K7" s="13" t="s">
        <v>62</v>
      </c>
      <c r="L7" s="13" t="s">
        <v>63</v>
      </c>
    </row>
    <row r="8" spans="1:14" ht="20.25" customHeight="1">
      <c r="A8" s="320" t="s">
        <v>64</v>
      </c>
      <c r="B8" s="321"/>
      <c r="C8" s="39">
        <f>SUM(C9:C40)</f>
        <v>15334</v>
      </c>
      <c r="D8" s="39">
        <f>SUM(D9:D40)</f>
        <v>14459</v>
      </c>
      <c r="E8" s="39">
        <f>SUM(E9:E40)</f>
        <v>1140927</v>
      </c>
      <c r="F8" s="39">
        <f>SUM(F9:F40)</f>
        <v>1332530</v>
      </c>
      <c r="G8" s="244">
        <f>100*E8/E$8</f>
        <v>100</v>
      </c>
      <c r="H8" s="244">
        <f>100*F8/F$8</f>
        <v>100</v>
      </c>
      <c r="I8" s="245">
        <f>100*(F8-E8)/E8</f>
        <v>16.79362483314007</v>
      </c>
      <c r="J8" s="246">
        <f aca="true" t="shared" si="0" ref="J8:K10">E8/C8</f>
        <v>74.4050476066258</v>
      </c>
      <c r="K8" s="246">
        <f t="shared" si="0"/>
        <v>92.15920879728888</v>
      </c>
      <c r="L8" s="245">
        <f>100*(K8-J8)/J8</f>
        <v>23.861501016070942</v>
      </c>
      <c r="M8" s="40"/>
      <c r="N8" s="14"/>
    </row>
    <row r="9" spans="1:14" ht="20.25" customHeight="1">
      <c r="A9" s="11"/>
      <c r="B9" s="15" t="s">
        <v>65</v>
      </c>
      <c r="C9" s="169">
        <v>13</v>
      </c>
      <c r="D9" s="84">
        <v>15</v>
      </c>
      <c r="E9" s="81">
        <v>118376</v>
      </c>
      <c r="F9" s="81">
        <v>157448</v>
      </c>
      <c r="G9" s="238">
        <f>100*E9/E$8</f>
        <v>10.375422792168123</v>
      </c>
      <c r="H9" s="238">
        <f aca="true" t="shared" si="1" ref="H9:H40">100*F9/F$8</f>
        <v>11.815718970679834</v>
      </c>
      <c r="I9" s="239">
        <f aca="true" t="shared" si="2" ref="I9:I40">100*(F9-E9)/E9</f>
        <v>33.00669054538082</v>
      </c>
      <c r="J9" s="240">
        <f t="shared" si="0"/>
        <v>9105.846153846154</v>
      </c>
      <c r="K9" s="240">
        <f t="shared" si="0"/>
        <v>10496.533333333333</v>
      </c>
      <c r="L9" s="239">
        <f>100*(K9-J9)/J9</f>
        <v>15.272465139330032</v>
      </c>
      <c r="M9" s="40"/>
      <c r="N9" s="17"/>
    </row>
    <row r="10" spans="1:14" ht="20.25" customHeight="1">
      <c r="A10" s="11"/>
      <c r="B10" s="15" t="s">
        <v>66</v>
      </c>
      <c r="C10" s="85">
        <v>27</v>
      </c>
      <c r="D10" s="84">
        <v>20</v>
      </c>
      <c r="E10" s="81">
        <v>2567</v>
      </c>
      <c r="F10" s="81">
        <v>1307</v>
      </c>
      <c r="G10" s="238">
        <f aca="true" t="shared" si="3" ref="G10:G40">100*E10/E$8</f>
        <v>0.2249924841817224</v>
      </c>
      <c r="H10" s="238">
        <f t="shared" si="1"/>
        <v>0.09808409566763976</v>
      </c>
      <c r="I10" s="239">
        <f t="shared" si="2"/>
        <v>-49.08453447604207</v>
      </c>
      <c r="J10" s="240">
        <f t="shared" si="0"/>
        <v>95.07407407407408</v>
      </c>
      <c r="K10" s="240">
        <f t="shared" si="0"/>
        <v>65.35</v>
      </c>
      <c r="L10" s="239">
        <f>100*(K10-J10)/J10</f>
        <v>-31.264121542656806</v>
      </c>
      <c r="M10" s="40"/>
      <c r="N10" s="17"/>
    </row>
    <row r="11" spans="1:14" ht="20.25" customHeight="1">
      <c r="A11" s="11"/>
      <c r="B11" s="15" t="s">
        <v>67</v>
      </c>
      <c r="C11" s="85">
        <v>704</v>
      </c>
      <c r="D11" s="84">
        <v>665</v>
      </c>
      <c r="E11" s="81">
        <v>49090</v>
      </c>
      <c r="F11" s="81">
        <v>50175</v>
      </c>
      <c r="G11" s="238">
        <f t="shared" si="3"/>
        <v>4.302641623872518</v>
      </c>
      <c r="H11" s="238">
        <f t="shared" si="1"/>
        <v>3.7653936496739284</v>
      </c>
      <c r="I11" s="239">
        <f t="shared" si="2"/>
        <v>2.2102261152984313</v>
      </c>
      <c r="J11" s="240">
        <f>E11/C11</f>
        <v>69.73011363636364</v>
      </c>
      <c r="K11" s="240">
        <f aca="true" t="shared" si="4" ref="K11:K40">F11/D11</f>
        <v>75.45112781954887</v>
      </c>
      <c r="L11" s="239">
        <f aca="true" t="shared" si="5" ref="L11:L40">100*(K11-J11)/J11</f>
        <v>8.204510052887356</v>
      </c>
      <c r="M11" s="40"/>
      <c r="N11" s="17"/>
    </row>
    <row r="12" spans="1:14" ht="20.25" customHeight="1">
      <c r="A12" s="11"/>
      <c r="B12" s="15" t="s">
        <v>68</v>
      </c>
      <c r="C12" s="85">
        <v>353</v>
      </c>
      <c r="D12" s="84">
        <v>303</v>
      </c>
      <c r="E12" s="81">
        <v>29632</v>
      </c>
      <c r="F12" s="81">
        <v>35663</v>
      </c>
      <c r="G12" s="238">
        <f t="shared" si="3"/>
        <v>2.5971863230513432</v>
      </c>
      <c r="H12" s="238">
        <f t="shared" si="1"/>
        <v>2.6763374933397373</v>
      </c>
      <c r="I12" s="239">
        <f t="shared" si="2"/>
        <v>20.35299676025918</v>
      </c>
      <c r="J12" s="240">
        <f>E12/C12</f>
        <v>83.94334277620396</v>
      </c>
      <c r="K12" s="240">
        <f t="shared" si="4"/>
        <v>117.6996699669967</v>
      </c>
      <c r="L12" s="239">
        <f t="shared" si="5"/>
        <v>40.21322724875079</v>
      </c>
      <c r="M12" s="40"/>
      <c r="N12" s="17"/>
    </row>
    <row r="13" spans="1:14" ht="20.25" customHeight="1">
      <c r="A13" s="11"/>
      <c r="B13" s="15" t="s">
        <v>69</v>
      </c>
      <c r="C13" s="85">
        <v>1069</v>
      </c>
      <c r="D13" s="84">
        <v>1012</v>
      </c>
      <c r="E13" s="81">
        <v>98573</v>
      </c>
      <c r="F13" s="81">
        <v>95674</v>
      </c>
      <c r="G13" s="238">
        <f t="shared" si="3"/>
        <v>8.639728922183453</v>
      </c>
      <c r="H13" s="238">
        <f t="shared" si="1"/>
        <v>7.179875875214817</v>
      </c>
      <c r="I13" s="239">
        <f t="shared" si="2"/>
        <v>-2.940967607762775</v>
      </c>
      <c r="J13" s="240">
        <f>E13/C13</f>
        <v>92.21047708138447</v>
      </c>
      <c r="K13" s="240">
        <f t="shared" si="4"/>
        <v>94.53952569169961</v>
      </c>
      <c r="L13" s="239">
        <f t="shared" si="5"/>
        <v>2.525796074408698</v>
      </c>
      <c r="M13" s="40"/>
      <c r="N13" s="17"/>
    </row>
    <row r="14" spans="1:14" ht="20.25" customHeight="1">
      <c r="A14" s="11"/>
      <c r="B14" s="15" t="s">
        <v>70</v>
      </c>
      <c r="C14" s="85">
        <v>313</v>
      </c>
      <c r="D14" s="84">
        <v>282</v>
      </c>
      <c r="E14" s="81">
        <v>22002</v>
      </c>
      <c r="F14" s="81">
        <v>24302</v>
      </c>
      <c r="G14" s="238">
        <f t="shared" si="3"/>
        <v>1.928431880391997</v>
      </c>
      <c r="H14" s="238">
        <f t="shared" si="1"/>
        <v>1.823748808657216</v>
      </c>
      <c r="I14" s="239">
        <f t="shared" si="2"/>
        <v>10.453595127715662</v>
      </c>
      <c r="J14" s="240">
        <f aca="true" t="shared" si="6" ref="J14:J24">E14/C14</f>
        <v>70.29392971246007</v>
      </c>
      <c r="K14" s="240">
        <f t="shared" si="4"/>
        <v>86.177304964539</v>
      </c>
      <c r="L14" s="239">
        <f t="shared" si="5"/>
        <v>22.595657003457443</v>
      </c>
      <c r="M14" s="40"/>
      <c r="N14" s="17"/>
    </row>
    <row r="15" spans="1:14" ht="20.25" customHeight="1">
      <c r="A15" s="11"/>
      <c r="B15" s="18" t="s">
        <v>71</v>
      </c>
      <c r="C15" s="85">
        <v>422</v>
      </c>
      <c r="D15" s="84">
        <v>378</v>
      </c>
      <c r="E15" s="81">
        <v>36983</v>
      </c>
      <c r="F15" s="81">
        <v>34801</v>
      </c>
      <c r="G15" s="238">
        <f t="shared" si="3"/>
        <v>3.24148696630021</v>
      </c>
      <c r="H15" s="238">
        <f t="shared" si="1"/>
        <v>2.611648518232235</v>
      </c>
      <c r="I15" s="239">
        <f t="shared" si="2"/>
        <v>-5.9000081118351675</v>
      </c>
      <c r="J15" s="240">
        <f t="shared" si="6"/>
        <v>87.63744075829383</v>
      </c>
      <c r="K15" s="240">
        <f t="shared" si="4"/>
        <v>92.06613756613757</v>
      </c>
      <c r="L15" s="239">
        <f t="shared" si="5"/>
        <v>5.053430097369214</v>
      </c>
      <c r="M15" s="40"/>
      <c r="N15" s="17"/>
    </row>
    <row r="16" spans="1:14" ht="20.25" customHeight="1">
      <c r="A16" s="11"/>
      <c r="B16" s="15" t="s">
        <v>72</v>
      </c>
      <c r="C16" s="85">
        <v>774</v>
      </c>
      <c r="D16" s="84">
        <v>773</v>
      </c>
      <c r="E16" s="81">
        <v>146752</v>
      </c>
      <c r="F16" s="81">
        <v>156986</v>
      </c>
      <c r="G16" s="238">
        <f t="shared" si="3"/>
        <v>12.862523193859028</v>
      </c>
      <c r="H16" s="238">
        <f t="shared" si="1"/>
        <v>11.781048081469086</v>
      </c>
      <c r="I16" s="239">
        <f t="shared" si="2"/>
        <v>6.973669864805931</v>
      </c>
      <c r="J16" s="240">
        <f t="shared" si="6"/>
        <v>189.60206718346254</v>
      </c>
      <c r="K16" s="240">
        <f t="shared" si="4"/>
        <v>203.08667529107373</v>
      </c>
      <c r="L16" s="239">
        <f t="shared" si="5"/>
        <v>7.112057536041119</v>
      </c>
      <c r="M16" s="40"/>
      <c r="N16" s="17"/>
    </row>
    <row r="17" spans="1:14" ht="20.25" customHeight="1">
      <c r="A17" s="11"/>
      <c r="B17" s="15" t="s">
        <v>73</v>
      </c>
      <c r="C17" s="85">
        <v>1190</v>
      </c>
      <c r="D17" s="84">
        <v>1006</v>
      </c>
      <c r="E17" s="81">
        <v>47775</v>
      </c>
      <c r="F17" s="81">
        <v>45935</v>
      </c>
      <c r="G17" s="238">
        <f t="shared" si="3"/>
        <v>4.187384468944989</v>
      </c>
      <c r="H17" s="238">
        <f t="shared" si="1"/>
        <v>3.447201939168349</v>
      </c>
      <c r="I17" s="239">
        <f t="shared" si="2"/>
        <v>-3.851386708529566</v>
      </c>
      <c r="J17" s="240">
        <f t="shared" si="6"/>
        <v>40.14705882352941</v>
      </c>
      <c r="K17" s="240">
        <f t="shared" si="4"/>
        <v>45.6610337972167</v>
      </c>
      <c r="L17" s="239">
        <f t="shared" si="5"/>
        <v>13.734443157902406</v>
      </c>
      <c r="M17" s="40"/>
      <c r="N17" s="17"/>
    </row>
    <row r="18" spans="1:14" ht="20.25" customHeight="1">
      <c r="A18" s="11"/>
      <c r="B18" s="15" t="s">
        <v>74</v>
      </c>
      <c r="C18" s="85">
        <v>181</v>
      </c>
      <c r="D18" s="84">
        <v>169</v>
      </c>
      <c r="E18" s="81">
        <v>6842</v>
      </c>
      <c r="F18" s="81">
        <v>7949</v>
      </c>
      <c r="G18" s="238">
        <f t="shared" si="3"/>
        <v>0.5996877977293902</v>
      </c>
      <c r="H18" s="238">
        <f t="shared" si="1"/>
        <v>0.5965344119832199</v>
      </c>
      <c r="I18" s="239">
        <f t="shared" si="2"/>
        <v>16.179479684302834</v>
      </c>
      <c r="J18" s="240">
        <f t="shared" si="6"/>
        <v>37.80110497237569</v>
      </c>
      <c r="K18" s="240">
        <f t="shared" si="4"/>
        <v>47.03550295857988</v>
      </c>
      <c r="L18" s="239">
        <f t="shared" si="5"/>
        <v>24.428910194430852</v>
      </c>
      <c r="M18" s="40"/>
      <c r="N18" s="17"/>
    </row>
    <row r="19" spans="1:14" ht="20.25" customHeight="1">
      <c r="A19" s="11"/>
      <c r="B19" s="15" t="s">
        <v>75</v>
      </c>
      <c r="C19" s="85">
        <v>554</v>
      </c>
      <c r="D19" s="84">
        <v>453</v>
      </c>
      <c r="E19" s="81">
        <v>17146</v>
      </c>
      <c r="F19" s="81">
        <v>16668</v>
      </c>
      <c r="G19" s="238">
        <f t="shared" si="3"/>
        <v>1.5028130634124708</v>
      </c>
      <c r="H19" s="238">
        <f t="shared" si="1"/>
        <v>1.250853639317689</v>
      </c>
      <c r="I19" s="239">
        <f t="shared" si="2"/>
        <v>-2.787822232590692</v>
      </c>
      <c r="J19" s="240">
        <f t="shared" si="6"/>
        <v>30.949458483754512</v>
      </c>
      <c r="K19" s="240">
        <f t="shared" si="4"/>
        <v>36.794701986754966</v>
      </c>
      <c r="L19" s="239">
        <f t="shared" si="5"/>
        <v>18.886416077582243</v>
      </c>
      <c r="M19" s="40"/>
      <c r="N19" s="17"/>
    </row>
    <row r="20" spans="1:14" ht="20.25" customHeight="1">
      <c r="A20" s="11"/>
      <c r="B20" s="15" t="s">
        <v>76</v>
      </c>
      <c r="C20" s="85">
        <v>116</v>
      </c>
      <c r="D20" s="84">
        <v>86</v>
      </c>
      <c r="E20" s="81">
        <v>7535</v>
      </c>
      <c r="F20" s="81">
        <v>6601</v>
      </c>
      <c r="G20" s="238">
        <f t="shared" si="3"/>
        <v>0.6604278801360648</v>
      </c>
      <c r="H20" s="238">
        <f t="shared" si="1"/>
        <v>0.495373462511163</v>
      </c>
      <c r="I20" s="239">
        <f t="shared" si="2"/>
        <v>-12.395487723954878</v>
      </c>
      <c r="J20" s="240">
        <f t="shared" si="6"/>
        <v>64.95689655172414</v>
      </c>
      <c r="K20" s="240">
        <f t="shared" si="4"/>
        <v>76.75581395348837</v>
      </c>
      <c r="L20" s="239">
        <f t="shared" si="5"/>
        <v>18.164225860712016</v>
      </c>
      <c r="M20" s="40"/>
      <c r="N20" s="17"/>
    </row>
    <row r="21" spans="1:14" ht="20.25" customHeight="1">
      <c r="A21" s="11"/>
      <c r="B21" s="15" t="s">
        <v>77</v>
      </c>
      <c r="C21" s="85">
        <v>324</v>
      </c>
      <c r="D21" s="84">
        <v>255</v>
      </c>
      <c r="E21" s="81">
        <v>17321</v>
      </c>
      <c r="F21" s="81">
        <v>13565</v>
      </c>
      <c r="G21" s="238">
        <f t="shared" si="3"/>
        <v>1.518151468060621</v>
      </c>
      <c r="H21" s="238">
        <f t="shared" si="1"/>
        <v>1.0179883379736292</v>
      </c>
      <c r="I21" s="239">
        <f t="shared" si="2"/>
        <v>-21.684660239016225</v>
      </c>
      <c r="J21" s="240">
        <f t="shared" si="6"/>
        <v>53.45987654320987</v>
      </c>
      <c r="K21" s="240">
        <f t="shared" si="4"/>
        <v>53.19607843137255</v>
      </c>
      <c r="L21" s="239">
        <f t="shared" si="5"/>
        <v>-0.4934506566323723</v>
      </c>
      <c r="M21" s="40"/>
      <c r="N21" s="17"/>
    </row>
    <row r="22" spans="1:14" ht="20.25" customHeight="1">
      <c r="A22" s="11"/>
      <c r="B22" s="15" t="s">
        <v>78</v>
      </c>
      <c r="C22" s="85">
        <v>1447</v>
      </c>
      <c r="D22" s="84">
        <v>1203</v>
      </c>
      <c r="E22" s="81">
        <v>46646</v>
      </c>
      <c r="F22" s="81">
        <v>44757</v>
      </c>
      <c r="G22" s="238">
        <f t="shared" si="3"/>
        <v>4.088429846957781</v>
      </c>
      <c r="H22" s="238">
        <f t="shared" si="1"/>
        <v>3.358798676202412</v>
      </c>
      <c r="I22" s="239">
        <f t="shared" si="2"/>
        <v>-4.049650559533507</v>
      </c>
      <c r="J22" s="240">
        <f t="shared" si="6"/>
        <v>32.23635107118176</v>
      </c>
      <c r="K22" s="240">
        <f t="shared" si="4"/>
        <v>37.204488778054866</v>
      </c>
      <c r="L22" s="239">
        <f t="shared" si="5"/>
        <v>15.411600698549472</v>
      </c>
      <c r="M22" s="40"/>
      <c r="N22" s="17"/>
    </row>
    <row r="23" spans="1:14" ht="20.25" customHeight="1">
      <c r="A23" s="11"/>
      <c r="B23" s="15" t="s">
        <v>79</v>
      </c>
      <c r="C23" s="85">
        <v>347</v>
      </c>
      <c r="D23" s="84">
        <v>317</v>
      </c>
      <c r="E23" s="81">
        <v>10324</v>
      </c>
      <c r="F23" s="81">
        <v>10759</v>
      </c>
      <c r="G23" s="238">
        <f t="shared" si="3"/>
        <v>0.9048782262142977</v>
      </c>
      <c r="H23" s="238">
        <f t="shared" si="1"/>
        <v>0.8074114654079083</v>
      </c>
      <c r="I23" s="239">
        <f t="shared" si="2"/>
        <v>4.213483146067416</v>
      </c>
      <c r="J23" s="240">
        <f t="shared" si="6"/>
        <v>29.7521613832853</v>
      </c>
      <c r="K23" s="240">
        <f t="shared" si="4"/>
        <v>33.94006309148265</v>
      </c>
      <c r="L23" s="239">
        <f t="shared" si="5"/>
        <v>14.075957891752031</v>
      </c>
      <c r="M23" s="40"/>
      <c r="N23" s="17"/>
    </row>
    <row r="24" spans="1:14" ht="20.25" customHeight="1">
      <c r="A24" s="11"/>
      <c r="B24" s="15" t="s">
        <v>80</v>
      </c>
      <c r="C24" s="85">
        <v>1330</v>
      </c>
      <c r="D24" s="84">
        <v>1458</v>
      </c>
      <c r="E24" s="81">
        <v>51181</v>
      </c>
      <c r="F24" s="81">
        <v>73664</v>
      </c>
      <c r="G24" s="238">
        <f t="shared" si="3"/>
        <v>4.485913647411271</v>
      </c>
      <c r="H24" s="238">
        <f t="shared" si="1"/>
        <v>5.528130698745994</v>
      </c>
      <c r="I24" s="239">
        <f t="shared" si="2"/>
        <v>43.92841093374494</v>
      </c>
      <c r="J24" s="240">
        <f t="shared" si="6"/>
        <v>38.481954887218045</v>
      </c>
      <c r="K24" s="240">
        <f t="shared" si="4"/>
        <v>50.52400548696845</v>
      </c>
      <c r="L24" s="239">
        <f t="shared" si="5"/>
        <v>31.29272053626939</v>
      </c>
      <c r="M24" s="40"/>
      <c r="N24" s="17"/>
    </row>
    <row r="25" spans="1:14" ht="20.25" customHeight="1">
      <c r="A25" s="11"/>
      <c r="B25" s="15" t="s">
        <v>81</v>
      </c>
      <c r="C25" s="85">
        <v>83</v>
      </c>
      <c r="D25" s="84">
        <v>250</v>
      </c>
      <c r="E25" s="81">
        <v>7329</v>
      </c>
      <c r="F25" s="81">
        <v>29871</v>
      </c>
      <c r="G25" s="238">
        <f t="shared" si="3"/>
        <v>0.642372386664528</v>
      </c>
      <c r="H25" s="238">
        <f t="shared" si="1"/>
        <v>2.2416756095547568</v>
      </c>
      <c r="I25" s="239">
        <f t="shared" si="2"/>
        <v>307.57265656979126</v>
      </c>
      <c r="J25" s="240">
        <f aca="true" t="shared" si="7" ref="J25:J30">E25/C25</f>
        <v>88.3012048192771</v>
      </c>
      <c r="K25" s="240">
        <f t="shared" si="4"/>
        <v>119.484</v>
      </c>
      <c r="L25" s="239">
        <f t="shared" si="5"/>
        <v>35.31412198117069</v>
      </c>
      <c r="M25" s="40"/>
      <c r="N25" s="17"/>
    </row>
    <row r="26" spans="1:14" ht="20.25" customHeight="1">
      <c r="A26" s="11"/>
      <c r="B26" s="15" t="s">
        <v>82</v>
      </c>
      <c r="C26" s="85">
        <v>220</v>
      </c>
      <c r="D26" s="84">
        <v>193</v>
      </c>
      <c r="E26" s="81">
        <v>11100</v>
      </c>
      <c r="F26" s="81">
        <v>8907</v>
      </c>
      <c r="G26" s="238">
        <f t="shared" si="3"/>
        <v>0.9728930948255234</v>
      </c>
      <c r="H26" s="238">
        <f t="shared" si="1"/>
        <v>0.6684277277059428</v>
      </c>
      <c r="I26" s="239">
        <f t="shared" si="2"/>
        <v>-19.756756756756758</v>
      </c>
      <c r="J26" s="240">
        <f t="shared" si="7"/>
        <v>50.45454545454545</v>
      </c>
      <c r="K26" s="240">
        <f t="shared" si="4"/>
        <v>46.15025906735751</v>
      </c>
      <c r="L26" s="239">
        <f t="shared" si="5"/>
        <v>-8.531018064696825</v>
      </c>
      <c r="M26" s="40"/>
      <c r="N26" s="17"/>
    </row>
    <row r="27" spans="1:14" ht="20.25" customHeight="1">
      <c r="A27" s="11"/>
      <c r="B27" s="15" t="s">
        <v>83</v>
      </c>
      <c r="C27" s="85">
        <v>521</v>
      </c>
      <c r="D27" s="84">
        <v>451</v>
      </c>
      <c r="E27" s="81">
        <v>96902</v>
      </c>
      <c r="F27" s="81">
        <v>125072</v>
      </c>
      <c r="G27" s="238">
        <f t="shared" si="3"/>
        <v>8.49326906980026</v>
      </c>
      <c r="H27" s="238">
        <f t="shared" si="1"/>
        <v>9.386055098196664</v>
      </c>
      <c r="I27" s="239">
        <f t="shared" si="2"/>
        <v>29.070607417803554</v>
      </c>
      <c r="J27" s="240">
        <f t="shared" si="7"/>
        <v>185.9923224568138</v>
      </c>
      <c r="K27" s="240">
        <f t="shared" si="4"/>
        <v>277.32150776053214</v>
      </c>
      <c r="L27" s="239">
        <f t="shared" si="5"/>
        <v>49.103739389524726</v>
      </c>
      <c r="M27" s="40"/>
      <c r="N27" s="17"/>
    </row>
    <row r="28" spans="1:14" ht="20.25" customHeight="1">
      <c r="A28" s="11"/>
      <c r="B28" s="15" t="s">
        <v>84</v>
      </c>
      <c r="C28" s="85">
        <v>293</v>
      </c>
      <c r="D28" s="84">
        <v>255</v>
      </c>
      <c r="E28" s="81">
        <v>27896</v>
      </c>
      <c r="F28" s="81">
        <v>35128</v>
      </c>
      <c r="G28" s="238">
        <f t="shared" si="3"/>
        <v>2.445029348941694</v>
      </c>
      <c r="H28" s="238">
        <f t="shared" si="1"/>
        <v>2.63618830345283</v>
      </c>
      <c r="I28" s="239">
        <f t="shared" si="2"/>
        <v>25.92486377975337</v>
      </c>
      <c r="J28" s="240">
        <f t="shared" si="7"/>
        <v>95.20819112627986</v>
      </c>
      <c r="K28" s="240">
        <f t="shared" si="4"/>
        <v>137.75686274509803</v>
      </c>
      <c r="L28" s="239">
        <f t="shared" si="5"/>
        <v>44.6901375979127</v>
      </c>
      <c r="M28" s="40"/>
      <c r="N28" s="17"/>
    </row>
    <row r="29" spans="1:14" ht="20.25" customHeight="1">
      <c r="A29" s="11"/>
      <c r="B29" s="15" t="s">
        <v>85</v>
      </c>
      <c r="C29" s="85">
        <v>179</v>
      </c>
      <c r="D29" s="84">
        <v>152</v>
      </c>
      <c r="E29" s="81">
        <v>16222</v>
      </c>
      <c r="F29" s="81">
        <v>17430</v>
      </c>
      <c r="G29" s="238">
        <f t="shared" si="3"/>
        <v>1.421826286870238</v>
      </c>
      <c r="H29" s="238">
        <f t="shared" si="1"/>
        <v>1.308038092951003</v>
      </c>
      <c r="I29" s="239">
        <f t="shared" si="2"/>
        <v>7.446677351744545</v>
      </c>
      <c r="J29" s="240">
        <f t="shared" si="7"/>
        <v>90.62569832402235</v>
      </c>
      <c r="K29" s="240">
        <f t="shared" si="4"/>
        <v>114.67105263157895</v>
      </c>
      <c r="L29" s="239">
        <f t="shared" si="5"/>
        <v>26.53260030238337</v>
      </c>
      <c r="M29" s="40"/>
      <c r="N29" s="17"/>
    </row>
    <row r="30" spans="1:14" ht="20.25" customHeight="1">
      <c r="A30" s="11"/>
      <c r="B30" s="15" t="s">
        <v>86</v>
      </c>
      <c r="C30" s="85">
        <v>775</v>
      </c>
      <c r="D30" s="84">
        <v>745</v>
      </c>
      <c r="E30" s="81">
        <v>47426</v>
      </c>
      <c r="F30" s="81">
        <v>52286</v>
      </c>
      <c r="G30" s="238">
        <f t="shared" si="3"/>
        <v>4.15679530767525</v>
      </c>
      <c r="H30" s="238">
        <f t="shared" si="1"/>
        <v>3.9238140979940415</v>
      </c>
      <c r="I30" s="239">
        <f t="shared" si="2"/>
        <v>10.247543541517311</v>
      </c>
      <c r="J30" s="240">
        <f t="shared" si="7"/>
        <v>61.19483870967742</v>
      </c>
      <c r="K30" s="240">
        <f t="shared" si="4"/>
        <v>70.18255033557047</v>
      </c>
      <c r="L30" s="239">
        <f t="shared" si="5"/>
        <v>14.6870419391623</v>
      </c>
      <c r="M30" s="40"/>
      <c r="N30" s="17"/>
    </row>
    <row r="31" spans="1:14" ht="20.25" customHeight="1">
      <c r="A31" s="11"/>
      <c r="B31" s="15" t="s">
        <v>87</v>
      </c>
      <c r="C31" s="85">
        <v>83</v>
      </c>
      <c r="D31" s="84">
        <v>66</v>
      </c>
      <c r="E31" s="81">
        <v>8042</v>
      </c>
      <c r="F31" s="81">
        <v>8448</v>
      </c>
      <c r="G31" s="238">
        <f t="shared" si="3"/>
        <v>0.7048654296024198</v>
      </c>
      <c r="H31" s="238">
        <f t="shared" si="1"/>
        <v>0.633981974139419</v>
      </c>
      <c r="I31" s="239">
        <f t="shared" si="2"/>
        <v>5.048495399154439</v>
      </c>
      <c r="J31" s="240">
        <f aca="true" t="shared" si="8" ref="J31:J40">E31/C31</f>
        <v>96.89156626506023</v>
      </c>
      <c r="K31" s="240">
        <f t="shared" si="4"/>
        <v>128</v>
      </c>
      <c r="L31" s="239">
        <f t="shared" si="5"/>
        <v>32.10644118378514</v>
      </c>
      <c r="M31" s="40"/>
      <c r="N31" s="17"/>
    </row>
    <row r="32" spans="1:14" ht="20.25" customHeight="1">
      <c r="A32" s="11"/>
      <c r="B32" s="15" t="s">
        <v>88</v>
      </c>
      <c r="C32" s="85">
        <v>867</v>
      </c>
      <c r="D32" s="84">
        <v>814</v>
      </c>
      <c r="E32" s="81">
        <v>37480</v>
      </c>
      <c r="F32" s="81">
        <v>43195</v>
      </c>
      <c r="G32" s="238">
        <f t="shared" si="3"/>
        <v>3.2850480355009566</v>
      </c>
      <c r="H32" s="238">
        <f t="shared" si="1"/>
        <v>3.2415780507755922</v>
      </c>
      <c r="I32" s="239">
        <f t="shared" si="2"/>
        <v>15.248132337246531</v>
      </c>
      <c r="J32" s="240">
        <f t="shared" si="8"/>
        <v>43.22952710495963</v>
      </c>
      <c r="K32" s="240">
        <f t="shared" si="4"/>
        <v>53.065110565110565</v>
      </c>
      <c r="L32" s="239">
        <f t="shared" si="5"/>
        <v>22.75200336166185</v>
      </c>
      <c r="M32" s="40"/>
      <c r="N32" s="17"/>
    </row>
    <row r="33" spans="1:14" ht="20.25" customHeight="1">
      <c r="A33" s="11"/>
      <c r="B33" s="15" t="s">
        <v>89</v>
      </c>
      <c r="C33" s="85">
        <v>157</v>
      </c>
      <c r="D33" s="84">
        <v>161</v>
      </c>
      <c r="E33" s="81">
        <v>12781</v>
      </c>
      <c r="F33" s="81">
        <v>16251</v>
      </c>
      <c r="G33" s="238">
        <f t="shared" si="3"/>
        <v>1.1202294274743256</v>
      </c>
      <c r="H33" s="238">
        <f t="shared" si="1"/>
        <v>1.2195597847703241</v>
      </c>
      <c r="I33" s="239">
        <f t="shared" si="2"/>
        <v>27.149675299272356</v>
      </c>
      <c r="J33" s="240">
        <f t="shared" si="8"/>
        <v>81.40764331210191</v>
      </c>
      <c r="K33" s="240">
        <f t="shared" si="4"/>
        <v>100.93788819875776</v>
      </c>
      <c r="L33" s="239">
        <f t="shared" si="5"/>
        <v>23.990677155191054</v>
      </c>
      <c r="M33" s="40"/>
      <c r="N33" s="17"/>
    </row>
    <row r="34" spans="1:14" ht="20.25" customHeight="1">
      <c r="A34" s="11"/>
      <c r="B34" s="15" t="s">
        <v>90</v>
      </c>
      <c r="C34" s="85">
        <v>281</v>
      </c>
      <c r="D34" s="84">
        <v>256</v>
      </c>
      <c r="E34" s="81">
        <v>7586</v>
      </c>
      <c r="F34" s="81">
        <v>15489</v>
      </c>
      <c r="G34" s="238">
        <f t="shared" si="3"/>
        <v>0.6648979294906685</v>
      </c>
      <c r="H34" s="238">
        <f t="shared" si="1"/>
        <v>1.16237533113701</v>
      </c>
      <c r="I34" s="239">
        <f t="shared" si="2"/>
        <v>104.17875032955445</v>
      </c>
      <c r="J34" s="240">
        <f t="shared" si="8"/>
        <v>26.99644128113879</v>
      </c>
      <c r="K34" s="240">
        <f t="shared" si="4"/>
        <v>60.50390625</v>
      </c>
      <c r="L34" s="239">
        <f t="shared" si="5"/>
        <v>124.11808141642501</v>
      </c>
      <c r="M34" s="40"/>
      <c r="N34" s="17"/>
    </row>
    <row r="35" spans="1:14" ht="20.25" customHeight="1">
      <c r="A35" s="11"/>
      <c r="B35" s="15" t="s">
        <v>91</v>
      </c>
      <c r="C35" s="85">
        <v>526</v>
      </c>
      <c r="D35" s="84">
        <v>527</v>
      </c>
      <c r="E35" s="81">
        <v>37886</v>
      </c>
      <c r="F35" s="81">
        <v>46507</v>
      </c>
      <c r="G35" s="238">
        <f t="shared" si="3"/>
        <v>3.320633134284665</v>
      </c>
      <c r="H35" s="238">
        <f t="shared" si="1"/>
        <v>3.4901278020007056</v>
      </c>
      <c r="I35" s="239">
        <f t="shared" si="2"/>
        <v>22.755107427545795</v>
      </c>
      <c r="J35" s="240">
        <f t="shared" si="8"/>
        <v>72.02661596958175</v>
      </c>
      <c r="K35" s="240">
        <f t="shared" si="4"/>
        <v>88.24857685009488</v>
      </c>
      <c r="L35" s="239">
        <f t="shared" si="5"/>
        <v>22.522175534893897</v>
      </c>
      <c r="M35" s="40"/>
      <c r="N35" s="17"/>
    </row>
    <row r="36" spans="1:14" ht="20.25" customHeight="1">
      <c r="A36" s="11"/>
      <c r="B36" s="18" t="s">
        <v>505</v>
      </c>
      <c r="C36" s="85">
        <v>427</v>
      </c>
      <c r="D36" s="84">
        <v>392</v>
      </c>
      <c r="E36" s="81">
        <v>38989</v>
      </c>
      <c r="F36" s="81">
        <v>46486</v>
      </c>
      <c r="G36" s="238">
        <f t="shared" si="3"/>
        <v>3.4173089075812912</v>
      </c>
      <c r="H36" s="238">
        <f t="shared" si="1"/>
        <v>3.488551852491126</v>
      </c>
      <c r="I36" s="239">
        <f t="shared" si="2"/>
        <v>19.228500346251508</v>
      </c>
      <c r="J36" s="240">
        <f t="shared" si="8"/>
        <v>91.30913348946136</v>
      </c>
      <c r="K36" s="240">
        <f t="shared" si="4"/>
        <v>118.58673469387755</v>
      </c>
      <c r="L36" s="239">
        <f t="shared" si="5"/>
        <v>29.873902162881098</v>
      </c>
      <c r="N36" s="17"/>
    </row>
    <row r="37" spans="1:14" ht="20.25" customHeight="1">
      <c r="A37" s="11"/>
      <c r="B37" s="15" t="s">
        <v>92</v>
      </c>
      <c r="C37" s="85">
        <v>152</v>
      </c>
      <c r="D37" s="84">
        <v>135</v>
      </c>
      <c r="E37" s="81">
        <v>5509</v>
      </c>
      <c r="F37" s="81">
        <v>6032</v>
      </c>
      <c r="G37" s="238">
        <f t="shared" si="3"/>
        <v>0.48285297832376656</v>
      </c>
      <c r="H37" s="238">
        <f t="shared" si="1"/>
        <v>0.45267273532303215</v>
      </c>
      <c r="I37" s="239">
        <f t="shared" si="2"/>
        <v>9.493555999273916</v>
      </c>
      <c r="J37" s="240">
        <f t="shared" si="8"/>
        <v>36.24342105263158</v>
      </c>
      <c r="K37" s="240">
        <f t="shared" si="4"/>
        <v>44.681481481481484</v>
      </c>
      <c r="L37" s="239">
        <f t="shared" si="5"/>
        <v>23.2816334214047</v>
      </c>
      <c r="M37" s="40"/>
      <c r="N37" s="17"/>
    </row>
    <row r="38" spans="1:14" ht="20.25" customHeight="1">
      <c r="A38" s="11"/>
      <c r="B38" s="15" t="s">
        <v>93</v>
      </c>
      <c r="C38" s="85">
        <v>199</v>
      </c>
      <c r="D38" s="84">
        <v>191</v>
      </c>
      <c r="E38" s="81">
        <v>10482</v>
      </c>
      <c r="F38" s="81">
        <v>11296</v>
      </c>
      <c r="G38" s="238">
        <f t="shared" si="3"/>
        <v>0.9187266144109132</v>
      </c>
      <c r="H38" s="238">
        <f t="shared" si="1"/>
        <v>0.8477107457242989</v>
      </c>
      <c r="I38" s="239">
        <f t="shared" si="2"/>
        <v>7.765693569929403</v>
      </c>
      <c r="J38" s="240">
        <f t="shared" si="8"/>
        <v>52.67336683417086</v>
      </c>
      <c r="K38" s="240">
        <f t="shared" si="4"/>
        <v>59.1413612565445</v>
      </c>
      <c r="L38" s="239">
        <f t="shared" si="5"/>
        <v>12.279439897465702</v>
      </c>
      <c r="M38" s="40"/>
      <c r="N38" s="17"/>
    </row>
    <row r="39" spans="1:14" ht="20.25" customHeight="1">
      <c r="A39" s="11"/>
      <c r="B39" s="15" t="s">
        <v>94</v>
      </c>
      <c r="C39" s="85">
        <v>111</v>
      </c>
      <c r="D39" s="84">
        <v>105</v>
      </c>
      <c r="E39" s="81">
        <v>5211</v>
      </c>
      <c r="F39" s="81">
        <v>5709</v>
      </c>
      <c r="G39" s="238">
        <f t="shared" si="3"/>
        <v>0.4567338664086309</v>
      </c>
      <c r="H39" s="238">
        <f t="shared" si="1"/>
        <v>0.42843313096140423</v>
      </c>
      <c r="I39" s="239">
        <f t="shared" si="2"/>
        <v>9.55670696603339</v>
      </c>
      <c r="J39" s="240">
        <f t="shared" si="8"/>
        <v>46.945945945945944</v>
      </c>
      <c r="K39" s="240">
        <f t="shared" si="4"/>
        <v>54.371428571428574</v>
      </c>
      <c r="L39" s="239">
        <f t="shared" si="5"/>
        <v>15.81709022123531</v>
      </c>
      <c r="M39" s="40"/>
      <c r="N39" s="17"/>
    </row>
    <row r="40" spans="1:14" ht="20.25" customHeight="1">
      <c r="A40" s="19"/>
      <c r="B40" s="20" t="s">
        <v>95</v>
      </c>
      <c r="C40" s="86">
        <v>1296</v>
      </c>
      <c r="D40" s="87">
        <v>1371</v>
      </c>
      <c r="E40" s="88">
        <v>61341</v>
      </c>
      <c r="F40" s="88">
        <v>88169</v>
      </c>
      <c r="G40" s="241">
        <f t="shared" si="3"/>
        <v>5.3764175972695885</v>
      </c>
      <c r="H40" s="241">
        <f t="shared" si="1"/>
        <v>6.6166615385769925</v>
      </c>
      <c r="I40" s="242">
        <f t="shared" si="2"/>
        <v>43.73583736815507</v>
      </c>
      <c r="J40" s="243">
        <f t="shared" si="8"/>
        <v>47.33101851851852</v>
      </c>
      <c r="K40" s="243">
        <f t="shared" si="4"/>
        <v>64.30999270605398</v>
      </c>
      <c r="L40" s="242">
        <f t="shared" si="5"/>
        <v>35.87282657121004</v>
      </c>
      <c r="M40" s="40"/>
      <c r="N40" s="17"/>
    </row>
    <row r="41" spans="1:10" ht="15" customHeight="1">
      <c r="A41" s="122" t="s">
        <v>502</v>
      </c>
      <c r="G41" s="26"/>
      <c r="H41" s="76"/>
      <c r="J41" s="26"/>
    </row>
    <row r="42" ht="15" customHeight="1">
      <c r="A42" s="122" t="s">
        <v>503</v>
      </c>
    </row>
    <row r="43" ht="15" customHeight="1">
      <c r="A43" s="122" t="s">
        <v>504</v>
      </c>
    </row>
    <row r="44" ht="15" customHeight="1">
      <c r="A44" s="7" t="s">
        <v>96</v>
      </c>
    </row>
  </sheetData>
  <sheetProtection/>
  <mergeCells count="9">
    <mergeCell ref="A8:B8"/>
    <mergeCell ref="A2:L2"/>
    <mergeCell ref="A5:B6"/>
    <mergeCell ref="C5:D5"/>
    <mergeCell ref="E5:F5"/>
    <mergeCell ref="I5:I6"/>
    <mergeCell ref="J5:K5"/>
    <mergeCell ref="L5:L6"/>
    <mergeCell ref="D3:J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4"/>
  <sheetViews>
    <sheetView tabSelected="1" zoomScale="75" zoomScaleNormal="75" zoomScalePageLayoutView="0" workbookViewId="0" topLeftCell="A1">
      <selection activeCell="A1" sqref="A1"/>
    </sheetView>
  </sheetViews>
  <sheetFormatPr defaultColWidth="10.59765625" defaultRowHeight="15"/>
  <cols>
    <col min="1" max="1" width="2.8984375" style="92" customWidth="1"/>
    <col min="2" max="2" width="45.19921875" style="92" customWidth="1"/>
    <col min="3" max="13" width="9.59765625" style="92" customWidth="1"/>
    <col min="14" max="14" width="11.59765625" style="92" customWidth="1"/>
    <col min="15" max="17" width="9.59765625" style="92" customWidth="1"/>
    <col min="18" max="18" width="9.69921875" style="92" customWidth="1"/>
    <col min="19" max="19" width="14.09765625" style="92" customWidth="1"/>
    <col min="20" max="20" width="13.09765625" style="92" customWidth="1"/>
    <col min="21" max="21" width="12.8984375" style="92" customWidth="1"/>
    <col min="22" max="22" width="14" style="92" customWidth="1"/>
    <col min="23" max="16384" width="10.59765625" style="92" customWidth="1"/>
  </cols>
  <sheetData>
    <row r="1" spans="1:22" s="91" customFormat="1" ht="19.5" customHeight="1">
      <c r="A1" s="2" t="s">
        <v>97</v>
      </c>
      <c r="Q1" s="3"/>
      <c r="V1" s="3" t="s">
        <v>98</v>
      </c>
    </row>
    <row r="2" spans="1:19" ht="19.5" customHeight="1">
      <c r="A2" s="300"/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93"/>
      <c r="S2" s="93"/>
    </row>
    <row r="3" spans="1:22" ht="19.5" customHeight="1">
      <c r="A3" s="358" t="s">
        <v>509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</row>
    <row r="4" spans="1:22" ht="18" customHeight="1" thickBo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5"/>
      <c r="O4" s="125"/>
      <c r="P4" s="125"/>
      <c r="Q4" s="125"/>
      <c r="R4" s="125"/>
      <c r="S4" s="125"/>
      <c r="T4" s="126"/>
      <c r="U4" s="126"/>
      <c r="V4" s="126"/>
    </row>
    <row r="5" spans="1:22" ht="18" customHeight="1">
      <c r="A5" s="345" t="s">
        <v>99</v>
      </c>
      <c r="B5" s="346"/>
      <c r="C5" s="350" t="s">
        <v>531</v>
      </c>
      <c r="D5" s="351"/>
      <c r="E5" s="351"/>
      <c r="F5" s="351"/>
      <c r="G5" s="351"/>
      <c r="H5" s="351"/>
      <c r="I5" s="351"/>
      <c r="J5" s="351"/>
      <c r="K5" s="351"/>
      <c r="L5" s="351"/>
      <c r="M5" s="352"/>
      <c r="N5" s="362" t="s">
        <v>270</v>
      </c>
      <c r="O5" s="363"/>
      <c r="P5" s="363"/>
      <c r="Q5" s="363"/>
      <c r="R5" s="364"/>
      <c r="S5" s="335" t="s">
        <v>506</v>
      </c>
      <c r="T5" s="338" t="s">
        <v>507</v>
      </c>
      <c r="U5" s="359" t="s">
        <v>273</v>
      </c>
      <c r="V5" s="335" t="s">
        <v>510</v>
      </c>
    </row>
    <row r="6" spans="1:22" ht="18" customHeight="1">
      <c r="A6" s="314"/>
      <c r="B6" s="347"/>
      <c r="C6" s="353" t="s">
        <v>100</v>
      </c>
      <c r="D6" s="354" t="s">
        <v>101</v>
      </c>
      <c r="E6" s="355"/>
      <c r="F6" s="354" t="s">
        <v>511</v>
      </c>
      <c r="G6" s="356"/>
      <c r="H6" s="356"/>
      <c r="I6" s="356"/>
      <c r="J6" s="356"/>
      <c r="K6" s="356"/>
      <c r="L6" s="356"/>
      <c r="M6" s="357"/>
      <c r="N6" s="128"/>
      <c r="O6" s="365" t="s">
        <v>268</v>
      </c>
      <c r="P6" s="366"/>
      <c r="Q6" s="367" t="s">
        <v>269</v>
      </c>
      <c r="R6" s="368"/>
      <c r="S6" s="336"/>
      <c r="T6" s="339"/>
      <c r="U6" s="360"/>
      <c r="V6" s="336"/>
    </row>
    <row r="7" spans="1:22" ht="18" customHeight="1">
      <c r="A7" s="314"/>
      <c r="B7" s="347"/>
      <c r="C7" s="347"/>
      <c r="D7" s="343" t="s">
        <v>102</v>
      </c>
      <c r="E7" s="343" t="s">
        <v>103</v>
      </c>
      <c r="F7" s="129" t="s">
        <v>512</v>
      </c>
      <c r="G7" s="129" t="s">
        <v>513</v>
      </c>
      <c r="H7" s="129" t="s">
        <v>514</v>
      </c>
      <c r="I7" s="129" t="s">
        <v>515</v>
      </c>
      <c r="J7" s="129" t="s">
        <v>516</v>
      </c>
      <c r="K7" s="129" t="s">
        <v>517</v>
      </c>
      <c r="L7" s="129" t="s">
        <v>518</v>
      </c>
      <c r="M7" s="130" t="s">
        <v>519</v>
      </c>
      <c r="N7" s="128" t="s">
        <v>267</v>
      </c>
      <c r="O7" s="369" t="s">
        <v>271</v>
      </c>
      <c r="P7" s="369" t="s">
        <v>272</v>
      </c>
      <c r="Q7" s="369" t="s">
        <v>271</v>
      </c>
      <c r="R7" s="369" t="s">
        <v>272</v>
      </c>
      <c r="S7" s="336"/>
      <c r="T7" s="339"/>
      <c r="U7" s="360"/>
      <c r="V7" s="336"/>
    </row>
    <row r="8" spans="1:22" ht="18" customHeight="1">
      <c r="A8" s="348"/>
      <c r="B8" s="349"/>
      <c r="C8" s="349"/>
      <c r="D8" s="344"/>
      <c r="E8" s="344"/>
      <c r="F8" s="131" t="s">
        <v>520</v>
      </c>
      <c r="G8" s="131" t="s">
        <v>521</v>
      </c>
      <c r="H8" s="131" t="s">
        <v>522</v>
      </c>
      <c r="I8" s="131" t="s">
        <v>523</v>
      </c>
      <c r="J8" s="131" t="s">
        <v>524</v>
      </c>
      <c r="K8" s="131" t="s">
        <v>525</v>
      </c>
      <c r="L8" s="131" t="s">
        <v>526</v>
      </c>
      <c r="M8" s="132" t="s">
        <v>527</v>
      </c>
      <c r="N8" s="133"/>
      <c r="O8" s="370"/>
      <c r="P8" s="370"/>
      <c r="Q8" s="370"/>
      <c r="R8" s="370"/>
      <c r="S8" s="337"/>
      <c r="T8" s="340"/>
      <c r="U8" s="361"/>
      <c r="V8" s="337"/>
    </row>
    <row r="9" spans="1:22" ht="18" customHeight="1">
      <c r="A9" s="134"/>
      <c r="B9" s="135"/>
      <c r="C9" s="136" t="s">
        <v>61</v>
      </c>
      <c r="D9" s="136" t="s">
        <v>61</v>
      </c>
      <c r="E9" s="136" t="s">
        <v>61</v>
      </c>
      <c r="F9" s="136" t="s">
        <v>61</v>
      </c>
      <c r="G9" s="136" t="s">
        <v>61</v>
      </c>
      <c r="H9" s="136" t="s">
        <v>61</v>
      </c>
      <c r="I9" s="136" t="s">
        <v>61</v>
      </c>
      <c r="J9" s="136" t="s">
        <v>61</v>
      </c>
      <c r="K9" s="136" t="s">
        <v>61</v>
      </c>
      <c r="L9" s="136" t="s">
        <v>61</v>
      </c>
      <c r="M9" s="136" t="s">
        <v>61</v>
      </c>
      <c r="N9" s="136" t="s">
        <v>104</v>
      </c>
      <c r="O9" s="136" t="s">
        <v>104</v>
      </c>
      <c r="P9" s="136" t="s">
        <v>104</v>
      </c>
      <c r="Q9" s="136" t="s">
        <v>104</v>
      </c>
      <c r="R9" s="136" t="s">
        <v>104</v>
      </c>
      <c r="S9" s="136" t="s">
        <v>105</v>
      </c>
      <c r="T9" s="136" t="s">
        <v>105</v>
      </c>
      <c r="U9" s="136" t="s">
        <v>105</v>
      </c>
      <c r="V9" s="136" t="s">
        <v>62</v>
      </c>
    </row>
    <row r="10" spans="1:22" s="42" customFormat="1" ht="18" customHeight="1">
      <c r="A10" s="320" t="s">
        <v>106</v>
      </c>
      <c r="B10" s="321"/>
      <c r="C10" s="57">
        <f>SUM(C12,'１２８'!C29)</f>
        <v>21138</v>
      </c>
      <c r="D10" s="57">
        <f>SUM(D12,'１２８'!D29)</f>
        <v>9514</v>
      </c>
      <c r="E10" s="57">
        <f>SUM(E12,'１２８'!E29)</f>
        <v>11624</v>
      </c>
      <c r="F10" s="57">
        <f>SUM(F12,'１２８'!F29)</f>
        <v>9341</v>
      </c>
      <c r="G10" s="57">
        <f>SUM(G12,'１２８'!G29)</f>
        <v>5361</v>
      </c>
      <c r="H10" s="57">
        <f>SUM(H12,'１２８'!H29)</f>
        <v>3804</v>
      </c>
      <c r="I10" s="57">
        <f>SUM(I12,'１２８'!I29)</f>
        <v>1678</v>
      </c>
      <c r="J10" s="57">
        <f>SUM(J12,'１２８'!J29)</f>
        <v>488</v>
      </c>
      <c r="K10" s="57">
        <f>SUM(K12,'１２８'!K29)</f>
        <v>297</v>
      </c>
      <c r="L10" s="57">
        <f>SUM(L12,'１２８'!L29)</f>
        <v>130</v>
      </c>
      <c r="M10" s="57">
        <f>SUM(M12,'１２８'!M29)</f>
        <v>39</v>
      </c>
      <c r="N10" s="57">
        <v>117854</v>
      </c>
      <c r="O10" s="57">
        <f>SUM(O12,'１２８'!O29)</f>
        <v>9062</v>
      </c>
      <c r="P10" s="57">
        <f>SUM(P12,'１２８'!P29)</f>
        <v>9944</v>
      </c>
      <c r="Q10" s="57">
        <v>52276</v>
      </c>
      <c r="R10" s="57">
        <v>46572</v>
      </c>
      <c r="S10" s="57">
        <f>SUM(S12,'１２８'!S29)</f>
        <v>519542391</v>
      </c>
      <c r="T10" s="57">
        <v>11053226</v>
      </c>
      <c r="U10" s="57">
        <f>SUM(U12,'１２８'!U29)</f>
        <v>33688269</v>
      </c>
      <c r="V10" s="57">
        <f>SUM(V12,'１２８'!V29)</f>
        <v>1332530</v>
      </c>
    </row>
    <row r="11" spans="1:22" s="42" customFormat="1" ht="18" customHeight="1">
      <c r="A11" s="153"/>
      <c r="B11" s="154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150"/>
      <c r="S11" s="150"/>
      <c r="T11" s="150"/>
      <c r="U11" s="150"/>
      <c r="V11" s="150"/>
    </row>
    <row r="12" spans="1:22" s="42" customFormat="1" ht="18" customHeight="1">
      <c r="A12" s="320" t="s">
        <v>107</v>
      </c>
      <c r="B12" s="321"/>
      <c r="C12" s="57">
        <f>SUM(C14,C19,C36,C57,'１２６'!C35,'１２６'!C57)</f>
        <v>4801</v>
      </c>
      <c r="D12" s="57">
        <f>SUM(D14,D19,D36,D57,'１２６'!D35,'１２６'!D57)</f>
        <v>3699</v>
      </c>
      <c r="E12" s="57">
        <f>SUM(E14,E19,E36,E57,'１２６'!E35,'１２６'!E57)</f>
        <v>1102</v>
      </c>
      <c r="F12" s="57">
        <f>SUM(F14,F19,F36,F57,'１２６'!F35,'１２６'!F57)</f>
        <v>975</v>
      </c>
      <c r="G12" s="57">
        <f>SUM(G14,G19,G36,G57,'１２６'!G35,'１２６'!G57)</f>
        <v>1148</v>
      </c>
      <c r="H12" s="57">
        <f>SUM(H14,H19,H36,H57,'１２６'!H35,'１２６'!H57)</f>
        <v>1441</v>
      </c>
      <c r="I12" s="57">
        <f>SUM(I14,I19,I36,I57,'１２６'!I35,'１２６'!I57)</f>
        <v>753</v>
      </c>
      <c r="J12" s="57">
        <f>SUM(J14,J19,J36,J57,'１２６'!J35,'１２６'!J57)</f>
        <v>224</v>
      </c>
      <c r="K12" s="57">
        <f>SUM(K14,K19,K36,K57,'１２６'!K35,'１２６'!K57)</f>
        <v>158</v>
      </c>
      <c r="L12" s="57">
        <f>SUM(L14,L19,L36,L57,'１２６'!L35,'１２６'!L57)</f>
        <v>82</v>
      </c>
      <c r="M12" s="57">
        <f>SUM(M14,M19,M36,M57,'１２６'!M35,'１２６'!M57)</f>
        <v>20</v>
      </c>
      <c r="N12" s="57">
        <v>44901</v>
      </c>
      <c r="O12" s="57">
        <f>SUM(O14,O19,O36,O57,'１２６'!O35,'１２６'!O57)</f>
        <v>1118</v>
      </c>
      <c r="P12" s="57">
        <f>SUM(P14,P19,P36,P57,'１２６'!P35,'１２６'!P57)</f>
        <v>794</v>
      </c>
      <c r="Q12" s="57">
        <v>28600</v>
      </c>
      <c r="R12" s="57">
        <v>14389</v>
      </c>
      <c r="S12" s="57">
        <f>SUM(S14,S19,S36,S57,'１２６'!S35,'１２６'!S57)</f>
        <v>380486331</v>
      </c>
      <c r="T12" s="57">
        <v>5825724</v>
      </c>
      <c r="U12" s="57">
        <f>SUM(U14,U19,U36,U57,'１２６'!U35,'１２６'!U57)</f>
        <v>17869186</v>
      </c>
      <c r="V12" s="150" t="s">
        <v>585</v>
      </c>
    </row>
    <row r="13" spans="1:22" s="42" customFormat="1" ht="18" customHeight="1">
      <c r="A13" s="153"/>
      <c r="B13" s="154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150"/>
      <c r="S13" s="150"/>
      <c r="T13" s="150"/>
      <c r="U13" s="150"/>
      <c r="V13" s="150"/>
    </row>
    <row r="14" spans="1:22" s="42" customFormat="1" ht="18" customHeight="1">
      <c r="A14" s="320" t="s">
        <v>108</v>
      </c>
      <c r="B14" s="321"/>
      <c r="C14" s="57">
        <f>SUM(C15)</f>
        <v>11</v>
      </c>
      <c r="D14" s="57">
        <f>SUM(D15)</f>
        <v>10</v>
      </c>
      <c r="E14" s="57">
        <f aca="true" t="shared" si="0" ref="E14:U14">SUM(E15)</f>
        <v>1</v>
      </c>
      <c r="F14" s="57">
        <f t="shared" si="0"/>
        <v>2</v>
      </c>
      <c r="G14" s="57">
        <f t="shared" si="0"/>
        <v>1</v>
      </c>
      <c r="H14" s="57">
        <f t="shared" si="0"/>
        <v>2</v>
      </c>
      <c r="I14" s="57">
        <f t="shared" si="0"/>
        <v>2</v>
      </c>
      <c r="J14" s="57">
        <f t="shared" si="0"/>
        <v>2</v>
      </c>
      <c r="K14" s="57">
        <f t="shared" si="0"/>
        <v>2</v>
      </c>
      <c r="L14" s="57" t="s">
        <v>585</v>
      </c>
      <c r="M14" s="57" t="s">
        <v>585</v>
      </c>
      <c r="N14" s="57">
        <f t="shared" si="0"/>
        <v>165</v>
      </c>
      <c r="O14" s="57">
        <f t="shared" si="0"/>
        <v>1</v>
      </c>
      <c r="P14" s="57" t="s">
        <v>585</v>
      </c>
      <c r="Q14" s="57">
        <f t="shared" si="0"/>
        <v>115</v>
      </c>
      <c r="R14" s="57">
        <f t="shared" si="0"/>
        <v>49</v>
      </c>
      <c r="S14" s="57">
        <f t="shared" si="0"/>
        <v>4927137</v>
      </c>
      <c r="T14" s="57">
        <f t="shared" si="0"/>
        <v>1281</v>
      </c>
      <c r="U14" s="57">
        <f t="shared" si="0"/>
        <v>40383</v>
      </c>
      <c r="V14" s="150" t="s">
        <v>585</v>
      </c>
    </row>
    <row r="15" spans="1:22" s="42" customFormat="1" ht="18" customHeight="1">
      <c r="A15" s="55"/>
      <c r="B15" s="55" t="s">
        <v>108</v>
      </c>
      <c r="C15" s="255">
        <f>SUM(C16:C17)</f>
        <v>11</v>
      </c>
      <c r="D15" s="57">
        <f>SUM(D16:D17)</f>
        <v>10</v>
      </c>
      <c r="E15" s="57">
        <f aca="true" t="shared" si="1" ref="E15:U15">SUM(E16:E17)</f>
        <v>1</v>
      </c>
      <c r="F15" s="57">
        <f t="shared" si="1"/>
        <v>2</v>
      </c>
      <c r="G15" s="57">
        <f t="shared" si="1"/>
        <v>1</v>
      </c>
      <c r="H15" s="57">
        <f t="shared" si="1"/>
        <v>2</v>
      </c>
      <c r="I15" s="57">
        <f t="shared" si="1"/>
        <v>2</v>
      </c>
      <c r="J15" s="57">
        <f t="shared" si="1"/>
        <v>2</v>
      </c>
      <c r="K15" s="57">
        <f t="shared" si="1"/>
        <v>2</v>
      </c>
      <c r="L15" s="57" t="s">
        <v>585</v>
      </c>
      <c r="M15" s="57" t="s">
        <v>585</v>
      </c>
      <c r="N15" s="57">
        <f t="shared" si="1"/>
        <v>165</v>
      </c>
      <c r="O15" s="57">
        <f t="shared" si="1"/>
        <v>1</v>
      </c>
      <c r="P15" s="57" t="s">
        <v>585</v>
      </c>
      <c r="Q15" s="57">
        <f t="shared" si="1"/>
        <v>115</v>
      </c>
      <c r="R15" s="57">
        <f t="shared" si="1"/>
        <v>49</v>
      </c>
      <c r="S15" s="57">
        <f t="shared" si="1"/>
        <v>4927137</v>
      </c>
      <c r="T15" s="57">
        <f t="shared" si="1"/>
        <v>1281</v>
      </c>
      <c r="U15" s="57">
        <f t="shared" si="1"/>
        <v>40383</v>
      </c>
      <c r="V15" s="150" t="s">
        <v>585</v>
      </c>
    </row>
    <row r="16" spans="1:22" ht="18" customHeight="1">
      <c r="A16" s="146"/>
      <c r="B16" s="157" t="s">
        <v>230</v>
      </c>
      <c r="C16" s="247" t="s">
        <v>222</v>
      </c>
      <c r="D16" s="247" t="s">
        <v>222</v>
      </c>
      <c r="E16" s="247" t="s">
        <v>222</v>
      </c>
      <c r="F16" s="247" t="s">
        <v>222</v>
      </c>
      <c r="G16" s="247" t="s">
        <v>222</v>
      </c>
      <c r="H16" s="247" t="s">
        <v>222</v>
      </c>
      <c r="I16" s="247" t="s">
        <v>222</v>
      </c>
      <c r="J16" s="247" t="s">
        <v>222</v>
      </c>
      <c r="K16" s="247" t="s">
        <v>222</v>
      </c>
      <c r="L16" s="247" t="s">
        <v>222</v>
      </c>
      <c r="M16" s="247" t="s">
        <v>222</v>
      </c>
      <c r="N16" s="247" t="s">
        <v>222</v>
      </c>
      <c r="O16" s="247" t="s">
        <v>222</v>
      </c>
      <c r="P16" s="247" t="s">
        <v>222</v>
      </c>
      <c r="Q16" s="247" t="s">
        <v>222</v>
      </c>
      <c r="R16" s="212" t="s">
        <v>222</v>
      </c>
      <c r="S16" s="212" t="s">
        <v>222</v>
      </c>
      <c r="T16" s="212" t="s">
        <v>222</v>
      </c>
      <c r="U16" s="212" t="s">
        <v>222</v>
      </c>
      <c r="V16" s="212" t="s">
        <v>222</v>
      </c>
    </row>
    <row r="17" spans="1:22" ht="18" customHeight="1">
      <c r="A17" s="134"/>
      <c r="B17" s="139" t="s">
        <v>231</v>
      </c>
      <c r="C17" s="247">
        <f>SUM(F17:M17)</f>
        <v>11</v>
      </c>
      <c r="D17" s="247">
        <v>10</v>
      </c>
      <c r="E17" s="247">
        <v>1</v>
      </c>
      <c r="F17" s="247">
        <v>2</v>
      </c>
      <c r="G17" s="247">
        <v>1</v>
      </c>
      <c r="H17" s="247">
        <v>2</v>
      </c>
      <c r="I17" s="247">
        <v>2</v>
      </c>
      <c r="J17" s="247">
        <v>2</v>
      </c>
      <c r="K17" s="247">
        <v>2</v>
      </c>
      <c r="L17" s="247" t="s">
        <v>222</v>
      </c>
      <c r="M17" s="247" t="s">
        <v>222</v>
      </c>
      <c r="N17" s="247">
        <f>SUM(O17:R17)</f>
        <v>165</v>
      </c>
      <c r="O17" s="247">
        <v>1</v>
      </c>
      <c r="P17" s="247" t="s">
        <v>222</v>
      </c>
      <c r="Q17" s="247">
        <v>115</v>
      </c>
      <c r="R17" s="212">
        <v>49</v>
      </c>
      <c r="S17" s="212">
        <v>4927137</v>
      </c>
      <c r="T17" s="212">
        <v>1281</v>
      </c>
      <c r="U17" s="212">
        <v>40383</v>
      </c>
      <c r="V17" s="212" t="s">
        <v>222</v>
      </c>
    </row>
    <row r="18" spans="1:22" ht="18" customHeight="1">
      <c r="A18" s="134"/>
      <c r="B18" s="139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12"/>
      <c r="S18" s="212"/>
      <c r="T18" s="212"/>
      <c r="U18" s="212"/>
      <c r="V18" s="212"/>
    </row>
    <row r="19" spans="1:22" s="42" customFormat="1" ht="18" customHeight="1">
      <c r="A19" s="320" t="s">
        <v>109</v>
      </c>
      <c r="B19" s="321"/>
      <c r="C19" s="57">
        <f>SUM(C20,C26)</f>
        <v>412</v>
      </c>
      <c r="D19" s="57">
        <f>SUM(D20,D26)</f>
        <v>289</v>
      </c>
      <c r="E19" s="57">
        <f aca="true" t="shared" si="2" ref="E19:U19">SUM(E20,E26)</f>
        <v>123</v>
      </c>
      <c r="F19" s="57">
        <f t="shared" si="2"/>
        <v>118</v>
      </c>
      <c r="G19" s="57">
        <f t="shared" si="2"/>
        <v>97</v>
      </c>
      <c r="H19" s="57">
        <f t="shared" si="2"/>
        <v>112</v>
      </c>
      <c r="I19" s="57">
        <f t="shared" si="2"/>
        <v>45</v>
      </c>
      <c r="J19" s="57">
        <f t="shared" si="2"/>
        <v>16</v>
      </c>
      <c r="K19" s="57">
        <f t="shared" si="2"/>
        <v>16</v>
      </c>
      <c r="L19" s="57">
        <f t="shared" si="2"/>
        <v>5</v>
      </c>
      <c r="M19" s="57">
        <f t="shared" si="2"/>
        <v>3</v>
      </c>
      <c r="N19" s="57">
        <f t="shared" si="2"/>
        <v>3637</v>
      </c>
      <c r="O19" s="57">
        <f t="shared" si="2"/>
        <v>110</v>
      </c>
      <c r="P19" s="57">
        <f t="shared" si="2"/>
        <v>72</v>
      </c>
      <c r="Q19" s="57">
        <f t="shared" si="2"/>
        <v>1808</v>
      </c>
      <c r="R19" s="57">
        <f t="shared" si="2"/>
        <v>1647</v>
      </c>
      <c r="S19" s="57">
        <f t="shared" si="2"/>
        <v>42640734</v>
      </c>
      <c r="T19" s="57">
        <f t="shared" si="2"/>
        <v>143592</v>
      </c>
      <c r="U19" s="57">
        <f t="shared" si="2"/>
        <v>4242515</v>
      </c>
      <c r="V19" s="150" t="s">
        <v>585</v>
      </c>
    </row>
    <row r="20" spans="1:22" s="42" customFormat="1" ht="18" customHeight="1">
      <c r="A20" s="153"/>
      <c r="B20" s="90" t="s">
        <v>110</v>
      </c>
      <c r="C20" s="57">
        <f>SUM(C21:C24)</f>
        <v>165</v>
      </c>
      <c r="D20" s="57">
        <f>SUM(D21:D24)</f>
        <v>113</v>
      </c>
      <c r="E20" s="57">
        <f aca="true" t="shared" si="3" ref="E20:U20">SUM(E21:E24)</f>
        <v>52</v>
      </c>
      <c r="F20" s="57">
        <f t="shared" si="3"/>
        <v>60</v>
      </c>
      <c r="G20" s="57">
        <f t="shared" si="3"/>
        <v>35</v>
      </c>
      <c r="H20" s="57">
        <f t="shared" si="3"/>
        <v>41</v>
      </c>
      <c r="I20" s="57">
        <f t="shared" si="3"/>
        <v>14</v>
      </c>
      <c r="J20" s="57">
        <f t="shared" si="3"/>
        <v>5</v>
      </c>
      <c r="K20" s="57">
        <f t="shared" si="3"/>
        <v>9</v>
      </c>
      <c r="L20" s="57">
        <f t="shared" si="3"/>
        <v>1</v>
      </c>
      <c r="M20" s="57" t="s">
        <v>585</v>
      </c>
      <c r="N20" s="57">
        <f t="shared" si="3"/>
        <v>1229</v>
      </c>
      <c r="O20" s="57">
        <f t="shared" si="3"/>
        <v>51</v>
      </c>
      <c r="P20" s="57">
        <f t="shared" si="3"/>
        <v>30</v>
      </c>
      <c r="Q20" s="57">
        <f t="shared" si="3"/>
        <v>641</v>
      </c>
      <c r="R20" s="57">
        <f t="shared" si="3"/>
        <v>507</v>
      </c>
      <c r="S20" s="57">
        <f t="shared" si="3"/>
        <v>31414527</v>
      </c>
      <c r="T20" s="57">
        <f t="shared" si="3"/>
        <v>72379</v>
      </c>
      <c r="U20" s="57">
        <f t="shared" si="3"/>
        <v>2446938</v>
      </c>
      <c r="V20" s="150" t="s">
        <v>585</v>
      </c>
    </row>
    <row r="21" spans="1:22" ht="18" customHeight="1">
      <c r="A21" s="134"/>
      <c r="B21" s="140" t="s">
        <v>232</v>
      </c>
      <c r="C21" s="247">
        <f>SUM(F21:M21)</f>
        <v>7</v>
      </c>
      <c r="D21" s="247">
        <v>4</v>
      </c>
      <c r="E21" s="247">
        <v>3</v>
      </c>
      <c r="F21" s="247">
        <v>2</v>
      </c>
      <c r="G21" s="247">
        <v>3</v>
      </c>
      <c r="H21" s="247">
        <v>2</v>
      </c>
      <c r="I21" s="247" t="s">
        <v>222</v>
      </c>
      <c r="J21" s="247" t="s">
        <v>222</v>
      </c>
      <c r="K21" s="247" t="s">
        <v>222</v>
      </c>
      <c r="L21" s="247" t="s">
        <v>222</v>
      </c>
      <c r="M21" s="247" t="s">
        <v>222</v>
      </c>
      <c r="N21" s="247">
        <f>SUM(O21:R21)</f>
        <v>28</v>
      </c>
      <c r="O21" s="247">
        <v>3</v>
      </c>
      <c r="P21" s="247" t="s">
        <v>222</v>
      </c>
      <c r="Q21" s="247">
        <v>15</v>
      </c>
      <c r="R21" s="212">
        <v>10</v>
      </c>
      <c r="S21" s="212">
        <v>288386</v>
      </c>
      <c r="T21" s="212">
        <v>2654</v>
      </c>
      <c r="U21" s="212">
        <v>14810</v>
      </c>
      <c r="V21" s="212" t="s">
        <v>222</v>
      </c>
    </row>
    <row r="22" spans="1:22" ht="18" customHeight="1">
      <c r="A22" s="134"/>
      <c r="B22" s="140" t="s">
        <v>233</v>
      </c>
      <c r="C22" s="247">
        <f>SUM(F22:M22)</f>
        <v>22</v>
      </c>
      <c r="D22" s="247">
        <v>14</v>
      </c>
      <c r="E22" s="247">
        <v>8</v>
      </c>
      <c r="F22" s="247">
        <v>10</v>
      </c>
      <c r="G22" s="247">
        <v>4</v>
      </c>
      <c r="H22" s="247">
        <v>4</v>
      </c>
      <c r="I22" s="247">
        <v>4</v>
      </c>
      <c r="J22" s="247" t="s">
        <v>222</v>
      </c>
      <c r="K22" s="247" t="s">
        <v>222</v>
      </c>
      <c r="L22" s="247" t="s">
        <v>222</v>
      </c>
      <c r="M22" s="247" t="s">
        <v>222</v>
      </c>
      <c r="N22" s="247">
        <f>SUM(O22:R22)</f>
        <v>116</v>
      </c>
      <c r="O22" s="247">
        <v>8</v>
      </c>
      <c r="P22" s="247">
        <v>10</v>
      </c>
      <c r="Q22" s="247">
        <v>54</v>
      </c>
      <c r="R22" s="212">
        <v>44</v>
      </c>
      <c r="S22" s="212">
        <v>690670</v>
      </c>
      <c r="T22" s="212">
        <v>3490</v>
      </c>
      <c r="U22" s="212">
        <v>76373</v>
      </c>
      <c r="V22" s="212" t="s">
        <v>222</v>
      </c>
    </row>
    <row r="23" spans="1:22" ht="18" customHeight="1">
      <c r="A23" s="134"/>
      <c r="B23" s="140" t="s">
        <v>234</v>
      </c>
      <c r="C23" s="247">
        <f>SUM(F23:M23)</f>
        <v>32</v>
      </c>
      <c r="D23" s="247">
        <v>19</v>
      </c>
      <c r="E23" s="247">
        <v>13</v>
      </c>
      <c r="F23" s="247">
        <v>14</v>
      </c>
      <c r="G23" s="247">
        <v>7</v>
      </c>
      <c r="H23" s="247">
        <v>8</v>
      </c>
      <c r="I23" s="247">
        <v>1</v>
      </c>
      <c r="J23" s="247" t="s">
        <v>222</v>
      </c>
      <c r="K23" s="247">
        <v>2</v>
      </c>
      <c r="L23" s="247" t="s">
        <v>222</v>
      </c>
      <c r="M23" s="247" t="s">
        <v>222</v>
      </c>
      <c r="N23" s="247">
        <f>SUM(O23:R23)</f>
        <v>191</v>
      </c>
      <c r="O23" s="247">
        <v>12</v>
      </c>
      <c r="P23" s="247">
        <v>7</v>
      </c>
      <c r="Q23" s="247">
        <v>103</v>
      </c>
      <c r="R23" s="212">
        <v>69</v>
      </c>
      <c r="S23" s="212">
        <v>5943549</v>
      </c>
      <c r="T23" s="212">
        <v>27072</v>
      </c>
      <c r="U23" s="212">
        <v>142902</v>
      </c>
      <c r="V23" s="212" t="s">
        <v>222</v>
      </c>
    </row>
    <row r="24" spans="1:22" ht="18" customHeight="1">
      <c r="A24" s="134"/>
      <c r="B24" s="140" t="s">
        <v>470</v>
      </c>
      <c r="C24" s="247">
        <f>SUM(F24:M24)</f>
        <v>104</v>
      </c>
      <c r="D24" s="247">
        <v>76</v>
      </c>
      <c r="E24" s="247">
        <v>28</v>
      </c>
      <c r="F24" s="247">
        <v>34</v>
      </c>
      <c r="G24" s="247">
        <v>21</v>
      </c>
      <c r="H24" s="247">
        <v>27</v>
      </c>
      <c r="I24" s="247">
        <v>9</v>
      </c>
      <c r="J24" s="247">
        <v>5</v>
      </c>
      <c r="K24" s="247">
        <v>7</v>
      </c>
      <c r="L24" s="247">
        <v>1</v>
      </c>
      <c r="M24" s="247" t="s">
        <v>222</v>
      </c>
      <c r="N24" s="247">
        <f>SUM(O24:R24)</f>
        <v>894</v>
      </c>
      <c r="O24" s="247">
        <v>28</v>
      </c>
      <c r="P24" s="247">
        <v>13</v>
      </c>
      <c r="Q24" s="247">
        <v>469</v>
      </c>
      <c r="R24" s="212">
        <v>384</v>
      </c>
      <c r="S24" s="212">
        <v>24491922</v>
      </c>
      <c r="T24" s="212">
        <v>39163</v>
      </c>
      <c r="U24" s="212">
        <v>2212853</v>
      </c>
      <c r="V24" s="212" t="s">
        <v>222</v>
      </c>
    </row>
    <row r="25" spans="1:22" ht="18" customHeight="1">
      <c r="A25" s="134"/>
      <c r="B25" s="140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12"/>
      <c r="S25" s="212"/>
      <c r="T25" s="212"/>
      <c r="U25" s="212"/>
      <c r="V25" s="212"/>
    </row>
    <row r="26" spans="1:22" s="42" customFormat="1" ht="18" customHeight="1">
      <c r="A26" s="53"/>
      <c r="B26" s="78" t="s">
        <v>235</v>
      </c>
      <c r="C26" s="247">
        <f>SUM(C27:C34)</f>
        <v>247</v>
      </c>
      <c r="D26" s="247">
        <f>SUM(D27:D34)</f>
        <v>176</v>
      </c>
      <c r="E26" s="247">
        <f aca="true" t="shared" si="4" ref="E26:U26">SUM(E27:E34)</f>
        <v>71</v>
      </c>
      <c r="F26" s="247">
        <f t="shared" si="4"/>
        <v>58</v>
      </c>
      <c r="G26" s="247">
        <f t="shared" si="4"/>
        <v>62</v>
      </c>
      <c r="H26" s="247">
        <f t="shared" si="4"/>
        <v>71</v>
      </c>
      <c r="I26" s="247">
        <f t="shared" si="4"/>
        <v>31</v>
      </c>
      <c r="J26" s="247">
        <f t="shared" si="4"/>
        <v>11</v>
      </c>
      <c r="K26" s="247">
        <f t="shared" si="4"/>
        <v>7</v>
      </c>
      <c r="L26" s="247">
        <f t="shared" si="4"/>
        <v>4</v>
      </c>
      <c r="M26" s="247">
        <f t="shared" si="4"/>
        <v>3</v>
      </c>
      <c r="N26" s="247">
        <f t="shared" si="4"/>
        <v>2408</v>
      </c>
      <c r="O26" s="247">
        <f t="shared" si="4"/>
        <v>59</v>
      </c>
      <c r="P26" s="247">
        <f t="shared" si="4"/>
        <v>42</v>
      </c>
      <c r="Q26" s="247">
        <f t="shared" si="4"/>
        <v>1167</v>
      </c>
      <c r="R26" s="247">
        <f t="shared" si="4"/>
        <v>1140</v>
      </c>
      <c r="S26" s="247">
        <f t="shared" si="4"/>
        <v>11226207</v>
      </c>
      <c r="T26" s="247">
        <f t="shared" si="4"/>
        <v>71213</v>
      </c>
      <c r="U26" s="247">
        <f t="shared" si="4"/>
        <v>1795577</v>
      </c>
      <c r="V26" s="212" t="s">
        <v>222</v>
      </c>
    </row>
    <row r="27" spans="1:22" ht="18" customHeight="1">
      <c r="A27" s="134"/>
      <c r="B27" s="140" t="s">
        <v>236</v>
      </c>
      <c r="C27" s="247">
        <f>SUM(F27:M27)</f>
        <v>26</v>
      </c>
      <c r="D27" s="247">
        <v>15</v>
      </c>
      <c r="E27" s="247">
        <v>11</v>
      </c>
      <c r="F27" s="247">
        <v>10</v>
      </c>
      <c r="G27" s="247">
        <v>4</v>
      </c>
      <c r="H27" s="247">
        <v>8</v>
      </c>
      <c r="I27" s="247">
        <v>2</v>
      </c>
      <c r="J27" s="247">
        <v>1</v>
      </c>
      <c r="K27" s="247">
        <v>1</v>
      </c>
      <c r="L27" s="247" t="s">
        <v>222</v>
      </c>
      <c r="M27" s="247" t="s">
        <v>222</v>
      </c>
      <c r="N27" s="247">
        <f>SUM(O27:R27)</f>
        <v>170</v>
      </c>
      <c r="O27" s="247">
        <v>8</v>
      </c>
      <c r="P27" s="247">
        <v>5</v>
      </c>
      <c r="Q27" s="247">
        <v>92</v>
      </c>
      <c r="R27" s="212">
        <v>65</v>
      </c>
      <c r="S27" s="212">
        <v>784242</v>
      </c>
      <c r="T27" s="212">
        <v>354</v>
      </c>
      <c r="U27" s="212">
        <v>132373</v>
      </c>
      <c r="V27" s="212" t="s">
        <v>222</v>
      </c>
    </row>
    <row r="28" spans="1:22" ht="18" customHeight="1">
      <c r="A28" s="134"/>
      <c r="B28" s="140" t="s">
        <v>237</v>
      </c>
      <c r="C28" s="247">
        <f aca="true" t="shared" si="5" ref="C28:C34">SUM(F28:M28)</f>
        <v>50</v>
      </c>
      <c r="D28" s="247">
        <v>37</v>
      </c>
      <c r="E28" s="247">
        <v>13</v>
      </c>
      <c r="F28" s="247">
        <v>3</v>
      </c>
      <c r="G28" s="247">
        <v>19</v>
      </c>
      <c r="H28" s="247">
        <v>19</v>
      </c>
      <c r="I28" s="247">
        <v>3</v>
      </c>
      <c r="J28" s="247">
        <v>2</v>
      </c>
      <c r="K28" s="247">
        <v>2</v>
      </c>
      <c r="L28" s="247">
        <v>1</v>
      </c>
      <c r="M28" s="247">
        <v>1</v>
      </c>
      <c r="N28" s="247">
        <f aca="true" t="shared" si="6" ref="N28:N34">SUM(O28:R28)</f>
        <v>572</v>
      </c>
      <c r="O28" s="247">
        <v>14</v>
      </c>
      <c r="P28" s="247">
        <v>10</v>
      </c>
      <c r="Q28" s="247">
        <v>252</v>
      </c>
      <c r="R28" s="212">
        <v>296</v>
      </c>
      <c r="S28" s="212">
        <v>2235514</v>
      </c>
      <c r="T28" s="212">
        <v>33039</v>
      </c>
      <c r="U28" s="212">
        <v>402013</v>
      </c>
      <c r="V28" s="212" t="s">
        <v>222</v>
      </c>
    </row>
    <row r="29" spans="1:22" ht="18" customHeight="1">
      <c r="A29" s="134"/>
      <c r="B29" s="140" t="s">
        <v>238</v>
      </c>
      <c r="C29" s="247">
        <f t="shared" si="5"/>
        <v>21</v>
      </c>
      <c r="D29" s="247">
        <v>15</v>
      </c>
      <c r="E29" s="247">
        <v>6</v>
      </c>
      <c r="F29" s="247">
        <v>6</v>
      </c>
      <c r="G29" s="247">
        <v>7</v>
      </c>
      <c r="H29" s="247">
        <v>5</v>
      </c>
      <c r="I29" s="247">
        <v>1</v>
      </c>
      <c r="J29" s="247">
        <v>1</v>
      </c>
      <c r="K29" s="247" t="s">
        <v>222</v>
      </c>
      <c r="L29" s="247">
        <v>1</v>
      </c>
      <c r="M29" s="247" t="s">
        <v>222</v>
      </c>
      <c r="N29" s="247">
        <f t="shared" si="6"/>
        <v>176</v>
      </c>
      <c r="O29" s="247">
        <v>3</v>
      </c>
      <c r="P29" s="247">
        <v>5</v>
      </c>
      <c r="Q29" s="247">
        <v>74</v>
      </c>
      <c r="R29" s="212">
        <v>94</v>
      </c>
      <c r="S29" s="212">
        <v>1625198</v>
      </c>
      <c r="T29" s="212">
        <v>811</v>
      </c>
      <c r="U29" s="212">
        <v>49763</v>
      </c>
      <c r="V29" s="212" t="s">
        <v>222</v>
      </c>
    </row>
    <row r="30" spans="1:22" ht="18" customHeight="1">
      <c r="A30" s="134"/>
      <c r="B30" s="140" t="s">
        <v>239</v>
      </c>
      <c r="C30" s="247">
        <f t="shared" si="5"/>
        <v>15</v>
      </c>
      <c r="D30" s="247">
        <v>12</v>
      </c>
      <c r="E30" s="247">
        <v>3</v>
      </c>
      <c r="F30" s="247">
        <v>2</v>
      </c>
      <c r="G30" s="247">
        <v>7</v>
      </c>
      <c r="H30" s="247">
        <v>3</v>
      </c>
      <c r="I30" s="247">
        <v>2</v>
      </c>
      <c r="J30" s="247">
        <v>1</v>
      </c>
      <c r="K30" s="247" t="s">
        <v>222</v>
      </c>
      <c r="L30" s="247" t="s">
        <v>222</v>
      </c>
      <c r="M30" s="247" t="s">
        <v>222</v>
      </c>
      <c r="N30" s="247">
        <f t="shared" si="6"/>
        <v>106</v>
      </c>
      <c r="O30" s="247">
        <v>3</v>
      </c>
      <c r="P30" s="247">
        <v>2</v>
      </c>
      <c r="Q30" s="247">
        <v>58</v>
      </c>
      <c r="R30" s="212">
        <v>43</v>
      </c>
      <c r="S30" s="212">
        <v>322092</v>
      </c>
      <c r="T30" s="212">
        <v>487</v>
      </c>
      <c r="U30" s="212">
        <v>63763</v>
      </c>
      <c r="V30" s="212" t="s">
        <v>222</v>
      </c>
    </row>
    <row r="31" spans="1:22" ht="18" customHeight="1">
      <c r="A31" s="134"/>
      <c r="B31" s="140" t="s">
        <v>240</v>
      </c>
      <c r="C31" s="247">
        <f t="shared" si="5"/>
        <v>23</v>
      </c>
      <c r="D31" s="247">
        <v>17</v>
      </c>
      <c r="E31" s="247">
        <v>6</v>
      </c>
      <c r="F31" s="247">
        <v>7</v>
      </c>
      <c r="G31" s="247">
        <v>4</v>
      </c>
      <c r="H31" s="247">
        <v>8</v>
      </c>
      <c r="I31" s="247">
        <v>3</v>
      </c>
      <c r="J31" s="247">
        <v>1</v>
      </c>
      <c r="K31" s="247" t="s">
        <v>222</v>
      </c>
      <c r="L31" s="247" t="s">
        <v>222</v>
      </c>
      <c r="M31" s="247" t="s">
        <v>222</v>
      </c>
      <c r="N31" s="247">
        <f t="shared" si="6"/>
        <v>141</v>
      </c>
      <c r="O31" s="247">
        <v>5</v>
      </c>
      <c r="P31" s="247">
        <v>4</v>
      </c>
      <c r="Q31" s="247">
        <v>72</v>
      </c>
      <c r="R31" s="212">
        <v>60</v>
      </c>
      <c r="S31" s="212">
        <v>599127</v>
      </c>
      <c r="T31" s="212">
        <v>6867</v>
      </c>
      <c r="U31" s="212">
        <v>111929</v>
      </c>
      <c r="V31" s="212" t="s">
        <v>222</v>
      </c>
    </row>
    <row r="32" spans="1:22" ht="18" customHeight="1">
      <c r="A32" s="134"/>
      <c r="B32" s="140" t="s">
        <v>241</v>
      </c>
      <c r="C32" s="247">
        <f t="shared" si="5"/>
        <v>9</v>
      </c>
      <c r="D32" s="247">
        <v>5</v>
      </c>
      <c r="E32" s="247">
        <v>4</v>
      </c>
      <c r="F32" s="247">
        <v>3</v>
      </c>
      <c r="G32" s="247">
        <v>5</v>
      </c>
      <c r="H32" s="247">
        <v>1</v>
      </c>
      <c r="I32" s="247" t="s">
        <v>222</v>
      </c>
      <c r="J32" s="247" t="s">
        <v>222</v>
      </c>
      <c r="K32" s="247" t="s">
        <v>222</v>
      </c>
      <c r="L32" s="247" t="s">
        <v>222</v>
      </c>
      <c r="M32" s="247" t="s">
        <v>222</v>
      </c>
      <c r="N32" s="247">
        <f t="shared" si="6"/>
        <v>28</v>
      </c>
      <c r="O32" s="247">
        <v>5</v>
      </c>
      <c r="P32" s="247">
        <v>3</v>
      </c>
      <c r="Q32" s="247">
        <v>9</v>
      </c>
      <c r="R32" s="212">
        <v>11</v>
      </c>
      <c r="S32" s="212">
        <v>63005</v>
      </c>
      <c r="T32" s="212">
        <v>1000</v>
      </c>
      <c r="U32" s="212">
        <v>12656</v>
      </c>
      <c r="V32" s="212" t="s">
        <v>222</v>
      </c>
    </row>
    <row r="33" spans="1:22" ht="18" customHeight="1">
      <c r="A33" s="134"/>
      <c r="B33" s="140" t="s">
        <v>242</v>
      </c>
      <c r="C33" s="247">
        <f t="shared" si="5"/>
        <v>8</v>
      </c>
      <c r="D33" s="247">
        <v>5</v>
      </c>
      <c r="E33" s="247">
        <v>3</v>
      </c>
      <c r="F33" s="247">
        <v>4</v>
      </c>
      <c r="G33" s="247">
        <v>1</v>
      </c>
      <c r="H33" s="247">
        <v>1</v>
      </c>
      <c r="I33" s="247">
        <v>1</v>
      </c>
      <c r="J33" s="247" t="s">
        <v>222</v>
      </c>
      <c r="K33" s="247" t="s">
        <v>222</v>
      </c>
      <c r="L33" s="247" t="s">
        <v>222</v>
      </c>
      <c r="M33" s="247">
        <v>1</v>
      </c>
      <c r="N33" s="247">
        <f t="shared" si="6"/>
        <v>163</v>
      </c>
      <c r="O33" s="247">
        <v>2</v>
      </c>
      <c r="P33" s="247">
        <v>1</v>
      </c>
      <c r="Q33" s="247">
        <v>43</v>
      </c>
      <c r="R33" s="212">
        <v>117</v>
      </c>
      <c r="S33" s="212">
        <v>1934721</v>
      </c>
      <c r="T33" s="212" t="s">
        <v>222</v>
      </c>
      <c r="U33" s="212">
        <v>271330</v>
      </c>
      <c r="V33" s="212" t="s">
        <v>222</v>
      </c>
    </row>
    <row r="34" spans="1:22" ht="18" customHeight="1">
      <c r="A34" s="134"/>
      <c r="B34" s="140" t="s">
        <v>243</v>
      </c>
      <c r="C34" s="247">
        <f t="shared" si="5"/>
        <v>95</v>
      </c>
      <c r="D34" s="247">
        <v>70</v>
      </c>
      <c r="E34" s="247">
        <v>25</v>
      </c>
      <c r="F34" s="247">
        <v>23</v>
      </c>
      <c r="G34" s="247">
        <v>15</v>
      </c>
      <c r="H34" s="247">
        <v>26</v>
      </c>
      <c r="I34" s="247">
        <v>19</v>
      </c>
      <c r="J34" s="247">
        <v>5</v>
      </c>
      <c r="K34" s="247">
        <v>4</v>
      </c>
      <c r="L34" s="247">
        <v>2</v>
      </c>
      <c r="M34" s="247">
        <v>1</v>
      </c>
      <c r="N34" s="247">
        <f t="shared" si="6"/>
        <v>1052</v>
      </c>
      <c r="O34" s="247">
        <v>19</v>
      </c>
      <c r="P34" s="247">
        <v>12</v>
      </c>
      <c r="Q34" s="247">
        <v>567</v>
      </c>
      <c r="R34" s="212">
        <v>454</v>
      </c>
      <c r="S34" s="212">
        <v>3662308</v>
      </c>
      <c r="T34" s="212">
        <v>28655</v>
      </c>
      <c r="U34" s="212">
        <v>751750</v>
      </c>
      <c r="V34" s="212" t="s">
        <v>222</v>
      </c>
    </row>
    <row r="35" spans="1:22" ht="18" customHeight="1">
      <c r="A35" s="134"/>
      <c r="B35" s="140"/>
      <c r="C35" s="247"/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12"/>
      <c r="S35" s="212"/>
      <c r="T35" s="212"/>
      <c r="U35" s="212"/>
      <c r="V35" s="212"/>
    </row>
    <row r="36" spans="1:22" s="42" customFormat="1" ht="18" customHeight="1">
      <c r="A36" s="341" t="s">
        <v>244</v>
      </c>
      <c r="B36" s="342"/>
      <c r="C36" s="57">
        <f>SUM(C37,C46)</f>
        <v>975</v>
      </c>
      <c r="D36" s="57">
        <f>SUM(D37,D46)</f>
        <v>713</v>
      </c>
      <c r="E36" s="57">
        <f aca="true" t="shared" si="7" ref="E36:U36">SUM(E37,E46)</f>
        <v>262</v>
      </c>
      <c r="F36" s="57">
        <f t="shared" si="7"/>
        <v>195</v>
      </c>
      <c r="G36" s="57">
        <f t="shared" si="7"/>
        <v>204</v>
      </c>
      <c r="H36" s="57">
        <f t="shared" si="7"/>
        <v>254</v>
      </c>
      <c r="I36" s="57">
        <f t="shared" si="7"/>
        <v>183</v>
      </c>
      <c r="J36" s="57">
        <f t="shared" si="7"/>
        <v>63</v>
      </c>
      <c r="K36" s="57">
        <f t="shared" si="7"/>
        <v>51</v>
      </c>
      <c r="L36" s="57">
        <f t="shared" si="7"/>
        <v>18</v>
      </c>
      <c r="M36" s="57">
        <f t="shared" si="7"/>
        <v>7</v>
      </c>
      <c r="N36" s="57">
        <f t="shared" si="7"/>
        <v>10729</v>
      </c>
      <c r="O36" s="57">
        <f t="shared" si="7"/>
        <v>275</v>
      </c>
      <c r="P36" s="57">
        <f t="shared" si="7"/>
        <v>219</v>
      </c>
      <c r="Q36" s="57">
        <f t="shared" si="7"/>
        <v>6631</v>
      </c>
      <c r="R36" s="57">
        <f t="shared" si="7"/>
        <v>3604</v>
      </c>
      <c r="S36" s="57">
        <f t="shared" si="7"/>
        <v>110798238</v>
      </c>
      <c r="T36" s="57">
        <f t="shared" si="7"/>
        <v>461864</v>
      </c>
      <c r="U36" s="57">
        <f t="shared" si="7"/>
        <v>1670438</v>
      </c>
      <c r="V36" s="212" t="s">
        <v>222</v>
      </c>
    </row>
    <row r="37" spans="1:22" s="42" customFormat="1" ht="18" customHeight="1">
      <c r="A37" s="55"/>
      <c r="B37" s="78" t="s">
        <v>245</v>
      </c>
      <c r="C37" s="57">
        <f>SUM(C38:C44)</f>
        <v>367</v>
      </c>
      <c r="D37" s="57">
        <f>SUM(D38:D44)</f>
        <v>264</v>
      </c>
      <c r="E37" s="57">
        <f aca="true" t="shared" si="8" ref="E37:U37">SUM(E38:E44)</f>
        <v>103</v>
      </c>
      <c r="F37" s="57">
        <f t="shared" si="8"/>
        <v>66</v>
      </c>
      <c r="G37" s="57">
        <f t="shared" si="8"/>
        <v>80</v>
      </c>
      <c r="H37" s="57">
        <f t="shared" si="8"/>
        <v>100</v>
      </c>
      <c r="I37" s="57">
        <f t="shared" si="8"/>
        <v>61</v>
      </c>
      <c r="J37" s="57">
        <f t="shared" si="8"/>
        <v>26</v>
      </c>
      <c r="K37" s="57">
        <f t="shared" si="8"/>
        <v>24</v>
      </c>
      <c r="L37" s="57">
        <f t="shared" si="8"/>
        <v>5</v>
      </c>
      <c r="M37" s="57">
        <f t="shared" si="8"/>
        <v>5</v>
      </c>
      <c r="N37" s="57">
        <f t="shared" si="8"/>
        <v>4487</v>
      </c>
      <c r="O37" s="57">
        <f t="shared" si="8"/>
        <v>114</v>
      </c>
      <c r="P37" s="57">
        <f t="shared" si="8"/>
        <v>85</v>
      </c>
      <c r="Q37" s="57">
        <f t="shared" si="8"/>
        <v>2811</v>
      </c>
      <c r="R37" s="57">
        <f t="shared" si="8"/>
        <v>1477</v>
      </c>
      <c r="S37" s="57">
        <f t="shared" si="8"/>
        <v>50124094</v>
      </c>
      <c r="T37" s="57">
        <f t="shared" si="8"/>
        <v>147026</v>
      </c>
      <c r="U37" s="57">
        <f t="shared" si="8"/>
        <v>677263</v>
      </c>
      <c r="V37" s="212" t="s">
        <v>222</v>
      </c>
    </row>
    <row r="38" spans="1:22" ht="18" customHeight="1">
      <c r="A38" s="134"/>
      <c r="B38" s="140" t="s">
        <v>246</v>
      </c>
      <c r="C38" s="247">
        <f>SUM(F38:M38)</f>
        <v>20</v>
      </c>
      <c r="D38" s="247">
        <v>17</v>
      </c>
      <c r="E38" s="247">
        <v>3</v>
      </c>
      <c r="F38" s="247">
        <v>4</v>
      </c>
      <c r="G38" s="247">
        <v>5</v>
      </c>
      <c r="H38" s="247">
        <v>7</v>
      </c>
      <c r="I38" s="247">
        <v>2</v>
      </c>
      <c r="J38" s="247" t="s">
        <v>222</v>
      </c>
      <c r="K38" s="247" t="s">
        <v>222</v>
      </c>
      <c r="L38" s="247" t="s">
        <v>222</v>
      </c>
      <c r="M38" s="247">
        <v>2</v>
      </c>
      <c r="N38" s="247">
        <f>SUM(O38:R38)</f>
        <v>366</v>
      </c>
      <c r="O38" s="247">
        <v>3</v>
      </c>
      <c r="P38" s="247">
        <v>4</v>
      </c>
      <c r="Q38" s="247">
        <v>254</v>
      </c>
      <c r="R38" s="212">
        <v>105</v>
      </c>
      <c r="S38" s="212">
        <v>9603154</v>
      </c>
      <c r="T38" s="212">
        <v>20176</v>
      </c>
      <c r="U38" s="212">
        <v>97587</v>
      </c>
      <c r="V38" s="212" t="s">
        <v>222</v>
      </c>
    </row>
    <row r="39" spans="1:22" ht="18" customHeight="1">
      <c r="A39" s="101"/>
      <c r="B39" s="142" t="s">
        <v>247</v>
      </c>
      <c r="C39" s="247">
        <f aca="true" t="shared" si="9" ref="C39:C44">SUM(F39:M39)</f>
        <v>8</v>
      </c>
      <c r="D39" s="247">
        <v>6</v>
      </c>
      <c r="E39" s="247">
        <v>2</v>
      </c>
      <c r="F39" s="247" t="s">
        <v>222</v>
      </c>
      <c r="G39" s="247">
        <v>1</v>
      </c>
      <c r="H39" s="247">
        <v>4</v>
      </c>
      <c r="I39" s="247" t="s">
        <v>222</v>
      </c>
      <c r="J39" s="247">
        <v>1</v>
      </c>
      <c r="K39" s="247">
        <v>2</v>
      </c>
      <c r="L39" s="247" t="s">
        <v>222</v>
      </c>
      <c r="M39" s="247" t="s">
        <v>222</v>
      </c>
      <c r="N39" s="247">
        <f aca="true" t="shared" si="10" ref="N39:N44">SUM(O39:R39)</f>
        <v>138</v>
      </c>
      <c r="O39" s="249">
        <v>4</v>
      </c>
      <c r="P39" s="249">
        <v>2</v>
      </c>
      <c r="Q39" s="247">
        <v>90</v>
      </c>
      <c r="R39" s="212">
        <v>42</v>
      </c>
      <c r="S39" s="212">
        <v>1274478</v>
      </c>
      <c r="T39" s="212">
        <v>8162</v>
      </c>
      <c r="U39" s="212">
        <v>83515</v>
      </c>
      <c r="V39" s="212" t="s">
        <v>222</v>
      </c>
    </row>
    <row r="40" spans="1:22" ht="18" customHeight="1">
      <c r="A40" s="143"/>
      <c r="B40" s="142" t="s">
        <v>248</v>
      </c>
      <c r="C40" s="247">
        <f t="shared" si="9"/>
        <v>57</v>
      </c>
      <c r="D40" s="247">
        <v>43</v>
      </c>
      <c r="E40" s="247">
        <v>14</v>
      </c>
      <c r="F40" s="247">
        <v>6</v>
      </c>
      <c r="G40" s="247">
        <v>12</v>
      </c>
      <c r="H40" s="247">
        <v>18</v>
      </c>
      <c r="I40" s="247">
        <v>11</v>
      </c>
      <c r="J40" s="247">
        <v>4</v>
      </c>
      <c r="K40" s="247">
        <v>5</v>
      </c>
      <c r="L40" s="247" t="s">
        <v>222</v>
      </c>
      <c r="M40" s="247">
        <v>1</v>
      </c>
      <c r="N40" s="247">
        <f t="shared" si="10"/>
        <v>786</v>
      </c>
      <c r="O40" s="249">
        <v>14</v>
      </c>
      <c r="P40" s="247">
        <v>11</v>
      </c>
      <c r="Q40" s="247">
        <v>468</v>
      </c>
      <c r="R40" s="212">
        <v>293</v>
      </c>
      <c r="S40" s="212">
        <v>7388185</v>
      </c>
      <c r="T40" s="212">
        <v>1686</v>
      </c>
      <c r="U40" s="212">
        <v>26732</v>
      </c>
      <c r="V40" s="212" t="s">
        <v>222</v>
      </c>
    </row>
    <row r="41" spans="1:22" ht="18" customHeight="1">
      <c r="A41" s="143"/>
      <c r="B41" s="142" t="s">
        <v>249</v>
      </c>
      <c r="C41" s="247">
        <f t="shared" si="9"/>
        <v>25</v>
      </c>
      <c r="D41" s="247">
        <v>19</v>
      </c>
      <c r="E41" s="247">
        <v>6</v>
      </c>
      <c r="F41" s="247">
        <v>4</v>
      </c>
      <c r="G41" s="247">
        <v>4</v>
      </c>
      <c r="H41" s="247">
        <v>9</v>
      </c>
      <c r="I41" s="247">
        <v>7</v>
      </c>
      <c r="J41" s="247" t="s">
        <v>222</v>
      </c>
      <c r="K41" s="247">
        <v>1</v>
      </c>
      <c r="L41" s="247" t="s">
        <v>222</v>
      </c>
      <c r="M41" s="247" t="s">
        <v>222</v>
      </c>
      <c r="N41" s="247">
        <f t="shared" si="10"/>
        <v>199</v>
      </c>
      <c r="O41" s="247">
        <v>5</v>
      </c>
      <c r="P41" s="247">
        <v>5</v>
      </c>
      <c r="Q41" s="247">
        <v>128</v>
      </c>
      <c r="R41" s="212">
        <v>61</v>
      </c>
      <c r="S41" s="212">
        <v>1379261</v>
      </c>
      <c r="T41" s="212">
        <v>5041</v>
      </c>
      <c r="U41" s="212">
        <v>9668</v>
      </c>
      <c r="V41" s="212" t="s">
        <v>222</v>
      </c>
    </row>
    <row r="42" spans="1:22" ht="18" customHeight="1">
      <c r="A42" s="143"/>
      <c r="B42" s="142" t="s">
        <v>250</v>
      </c>
      <c r="C42" s="247">
        <f t="shared" si="9"/>
        <v>78</v>
      </c>
      <c r="D42" s="247">
        <v>47</v>
      </c>
      <c r="E42" s="247">
        <v>31</v>
      </c>
      <c r="F42" s="247">
        <v>19</v>
      </c>
      <c r="G42" s="247">
        <v>18</v>
      </c>
      <c r="H42" s="247">
        <v>22</v>
      </c>
      <c r="I42" s="247">
        <v>9</v>
      </c>
      <c r="J42" s="247">
        <v>4</v>
      </c>
      <c r="K42" s="247">
        <v>4</v>
      </c>
      <c r="L42" s="247">
        <v>2</v>
      </c>
      <c r="M42" s="247" t="s">
        <v>222</v>
      </c>
      <c r="N42" s="247">
        <f t="shared" si="10"/>
        <v>759</v>
      </c>
      <c r="O42" s="247">
        <v>35</v>
      </c>
      <c r="P42" s="247">
        <v>25</v>
      </c>
      <c r="Q42" s="247">
        <v>433</v>
      </c>
      <c r="R42" s="212">
        <v>266</v>
      </c>
      <c r="S42" s="212">
        <v>4469115</v>
      </c>
      <c r="T42" s="212">
        <v>6715</v>
      </c>
      <c r="U42" s="212">
        <v>56876</v>
      </c>
      <c r="V42" s="212" t="s">
        <v>222</v>
      </c>
    </row>
    <row r="43" spans="1:22" ht="18" customHeight="1">
      <c r="A43" s="143"/>
      <c r="B43" s="142" t="s">
        <v>251</v>
      </c>
      <c r="C43" s="247">
        <f t="shared" si="9"/>
        <v>144</v>
      </c>
      <c r="D43" s="247">
        <v>105</v>
      </c>
      <c r="E43" s="247">
        <v>39</v>
      </c>
      <c r="F43" s="247">
        <v>22</v>
      </c>
      <c r="G43" s="247">
        <v>31</v>
      </c>
      <c r="H43" s="247">
        <v>32</v>
      </c>
      <c r="I43" s="247">
        <v>27</v>
      </c>
      <c r="J43" s="247">
        <v>17</v>
      </c>
      <c r="K43" s="247">
        <v>10</v>
      </c>
      <c r="L43" s="247">
        <v>3</v>
      </c>
      <c r="M43" s="247">
        <v>2</v>
      </c>
      <c r="N43" s="247">
        <f t="shared" si="10"/>
        <v>1992</v>
      </c>
      <c r="O43" s="247">
        <v>45</v>
      </c>
      <c r="P43" s="247">
        <v>31</v>
      </c>
      <c r="Q43" s="247">
        <v>1317</v>
      </c>
      <c r="R43" s="212">
        <v>599</v>
      </c>
      <c r="S43" s="212">
        <v>23521829</v>
      </c>
      <c r="T43" s="212">
        <v>104538</v>
      </c>
      <c r="U43" s="212">
        <v>367202</v>
      </c>
      <c r="V43" s="212" t="s">
        <v>222</v>
      </c>
    </row>
    <row r="44" spans="1:22" ht="18" customHeight="1">
      <c r="A44" s="143"/>
      <c r="B44" s="142" t="s">
        <v>252</v>
      </c>
      <c r="C44" s="247">
        <f t="shared" si="9"/>
        <v>35</v>
      </c>
      <c r="D44" s="247">
        <v>27</v>
      </c>
      <c r="E44" s="247">
        <v>8</v>
      </c>
      <c r="F44" s="247">
        <v>11</v>
      </c>
      <c r="G44" s="247">
        <v>9</v>
      </c>
      <c r="H44" s="247">
        <v>8</v>
      </c>
      <c r="I44" s="247">
        <v>5</v>
      </c>
      <c r="J44" s="247" t="s">
        <v>222</v>
      </c>
      <c r="K44" s="247">
        <v>2</v>
      </c>
      <c r="L44" s="247" t="s">
        <v>222</v>
      </c>
      <c r="M44" s="247" t="s">
        <v>222</v>
      </c>
      <c r="N44" s="247">
        <f t="shared" si="10"/>
        <v>247</v>
      </c>
      <c r="O44" s="247">
        <v>8</v>
      </c>
      <c r="P44" s="247">
        <v>7</v>
      </c>
      <c r="Q44" s="247">
        <v>121</v>
      </c>
      <c r="R44" s="212">
        <v>111</v>
      </c>
      <c r="S44" s="212">
        <v>2488072</v>
      </c>
      <c r="T44" s="212">
        <v>708</v>
      </c>
      <c r="U44" s="212">
        <v>35683</v>
      </c>
      <c r="V44" s="212" t="s">
        <v>222</v>
      </c>
    </row>
    <row r="45" spans="1:22" ht="18" customHeight="1">
      <c r="A45" s="143"/>
      <c r="B45" s="142"/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12"/>
      <c r="S45" s="212"/>
      <c r="T45" s="212"/>
      <c r="U45" s="212"/>
      <c r="V45" s="212"/>
    </row>
    <row r="46" spans="1:22" s="42" customFormat="1" ht="18" customHeight="1">
      <c r="A46" s="155"/>
      <c r="B46" s="151" t="s">
        <v>253</v>
      </c>
      <c r="C46" s="57">
        <f>SUM(C47:C55)</f>
        <v>608</v>
      </c>
      <c r="D46" s="57">
        <f>SUM(D47:D55)</f>
        <v>449</v>
      </c>
      <c r="E46" s="57">
        <f aca="true" t="shared" si="11" ref="E46:U46">SUM(E47:E55)</f>
        <v>159</v>
      </c>
      <c r="F46" s="57">
        <f t="shared" si="11"/>
        <v>129</v>
      </c>
      <c r="G46" s="57">
        <f t="shared" si="11"/>
        <v>124</v>
      </c>
      <c r="H46" s="57">
        <f t="shared" si="11"/>
        <v>154</v>
      </c>
      <c r="I46" s="57">
        <f t="shared" si="11"/>
        <v>122</v>
      </c>
      <c r="J46" s="57">
        <f t="shared" si="11"/>
        <v>37</v>
      </c>
      <c r="K46" s="57">
        <f t="shared" si="11"/>
        <v>27</v>
      </c>
      <c r="L46" s="57">
        <f t="shared" si="11"/>
        <v>13</v>
      </c>
      <c r="M46" s="57">
        <f t="shared" si="11"/>
        <v>2</v>
      </c>
      <c r="N46" s="57">
        <f t="shared" si="11"/>
        <v>6242</v>
      </c>
      <c r="O46" s="57">
        <f t="shared" si="11"/>
        <v>161</v>
      </c>
      <c r="P46" s="57">
        <f t="shared" si="11"/>
        <v>134</v>
      </c>
      <c r="Q46" s="57">
        <f t="shared" si="11"/>
        <v>3820</v>
      </c>
      <c r="R46" s="57">
        <f t="shared" si="11"/>
        <v>2127</v>
      </c>
      <c r="S46" s="57">
        <f t="shared" si="11"/>
        <v>60674144</v>
      </c>
      <c r="T46" s="57">
        <f t="shared" si="11"/>
        <v>314838</v>
      </c>
      <c r="U46" s="57">
        <f t="shared" si="11"/>
        <v>993175</v>
      </c>
      <c r="V46" s="150" t="s">
        <v>585</v>
      </c>
    </row>
    <row r="47" spans="1:22" ht="18" customHeight="1">
      <c r="A47" s="144"/>
      <c r="B47" s="142" t="s">
        <v>254</v>
      </c>
      <c r="C47" s="247">
        <f>SUM(F47:M47)</f>
        <v>4</v>
      </c>
      <c r="D47" s="247">
        <v>3</v>
      </c>
      <c r="E47" s="247">
        <v>1</v>
      </c>
      <c r="F47" s="247">
        <v>1</v>
      </c>
      <c r="G47" s="247">
        <v>1</v>
      </c>
      <c r="H47" s="247" t="s">
        <v>222</v>
      </c>
      <c r="I47" s="247">
        <v>1</v>
      </c>
      <c r="J47" s="247">
        <v>1</v>
      </c>
      <c r="K47" s="247" t="s">
        <v>222</v>
      </c>
      <c r="L47" s="247" t="s">
        <v>222</v>
      </c>
      <c r="M47" s="247" t="s">
        <v>222</v>
      </c>
      <c r="N47" s="247">
        <f>SUM(O47:R47)</f>
        <v>40</v>
      </c>
      <c r="O47" s="247" t="s">
        <v>222</v>
      </c>
      <c r="P47" s="247">
        <v>1</v>
      </c>
      <c r="Q47" s="247">
        <v>31</v>
      </c>
      <c r="R47" s="212">
        <v>8</v>
      </c>
      <c r="S47" s="212">
        <v>512818</v>
      </c>
      <c r="T47" s="212">
        <v>672</v>
      </c>
      <c r="U47" s="212">
        <v>10720</v>
      </c>
      <c r="V47" s="212" t="s">
        <v>222</v>
      </c>
    </row>
    <row r="48" spans="1:22" ht="18" customHeight="1">
      <c r="A48" s="143"/>
      <c r="B48" s="142" t="s">
        <v>255</v>
      </c>
      <c r="C48" s="247">
        <f aca="true" t="shared" si="12" ref="C48:C55">SUM(F48:M48)</f>
        <v>18</v>
      </c>
      <c r="D48" s="247">
        <v>10</v>
      </c>
      <c r="E48" s="247">
        <v>8</v>
      </c>
      <c r="F48" s="247">
        <v>14</v>
      </c>
      <c r="G48" s="247">
        <v>1</v>
      </c>
      <c r="H48" s="247">
        <v>1</v>
      </c>
      <c r="I48" s="247">
        <v>1</v>
      </c>
      <c r="J48" s="247" t="s">
        <v>222</v>
      </c>
      <c r="K48" s="247">
        <v>1</v>
      </c>
      <c r="L48" s="247" t="s">
        <v>222</v>
      </c>
      <c r="M48" s="247" t="s">
        <v>222</v>
      </c>
      <c r="N48" s="247">
        <f aca="true" t="shared" si="13" ref="N48:N55">SUM(O48:R48)</f>
        <v>93</v>
      </c>
      <c r="O48" s="247">
        <v>8</v>
      </c>
      <c r="P48" s="247">
        <v>7</v>
      </c>
      <c r="Q48" s="247">
        <v>41</v>
      </c>
      <c r="R48" s="212">
        <v>37</v>
      </c>
      <c r="S48" s="212">
        <v>744353</v>
      </c>
      <c r="T48" s="212">
        <v>862</v>
      </c>
      <c r="U48" s="212">
        <v>14062</v>
      </c>
      <c r="V48" s="212" t="s">
        <v>222</v>
      </c>
    </row>
    <row r="49" spans="1:22" ht="18" customHeight="1">
      <c r="A49" s="143"/>
      <c r="B49" s="142" t="s">
        <v>256</v>
      </c>
      <c r="C49" s="247">
        <f t="shared" si="12"/>
        <v>77</v>
      </c>
      <c r="D49" s="247">
        <v>60</v>
      </c>
      <c r="E49" s="247">
        <v>17</v>
      </c>
      <c r="F49" s="247">
        <v>12</v>
      </c>
      <c r="G49" s="247">
        <v>15</v>
      </c>
      <c r="H49" s="247">
        <v>25</v>
      </c>
      <c r="I49" s="247">
        <v>16</v>
      </c>
      <c r="J49" s="247">
        <v>3</v>
      </c>
      <c r="K49" s="247">
        <v>3</v>
      </c>
      <c r="L49" s="247">
        <v>3</v>
      </c>
      <c r="M49" s="247" t="s">
        <v>222</v>
      </c>
      <c r="N49" s="247">
        <f t="shared" si="13"/>
        <v>805</v>
      </c>
      <c r="O49" s="247">
        <v>19</v>
      </c>
      <c r="P49" s="247">
        <v>21</v>
      </c>
      <c r="Q49" s="247">
        <v>547</v>
      </c>
      <c r="R49" s="212">
        <v>218</v>
      </c>
      <c r="S49" s="212">
        <v>15455051</v>
      </c>
      <c r="T49" s="212">
        <v>154726</v>
      </c>
      <c r="U49" s="212">
        <v>228482</v>
      </c>
      <c r="V49" s="212" t="s">
        <v>222</v>
      </c>
    </row>
    <row r="50" spans="1:22" ht="18" customHeight="1">
      <c r="A50" s="143"/>
      <c r="B50" s="142" t="s">
        <v>257</v>
      </c>
      <c r="C50" s="247">
        <f t="shared" si="12"/>
        <v>55</v>
      </c>
      <c r="D50" s="247">
        <v>47</v>
      </c>
      <c r="E50" s="247">
        <v>8</v>
      </c>
      <c r="F50" s="247">
        <v>9</v>
      </c>
      <c r="G50" s="247">
        <v>10</v>
      </c>
      <c r="H50" s="247">
        <v>22</v>
      </c>
      <c r="I50" s="247">
        <v>10</v>
      </c>
      <c r="J50" s="247">
        <v>2</v>
      </c>
      <c r="K50" s="247">
        <v>2</v>
      </c>
      <c r="L50" s="247" t="s">
        <v>222</v>
      </c>
      <c r="M50" s="247" t="s">
        <v>222</v>
      </c>
      <c r="N50" s="247">
        <f t="shared" si="13"/>
        <v>452</v>
      </c>
      <c r="O50" s="247">
        <v>9</v>
      </c>
      <c r="P50" s="247">
        <v>5</v>
      </c>
      <c r="Q50" s="247">
        <v>242</v>
      </c>
      <c r="R50" s="212">
        <v>196</v>
      </c>
      <c r="S50" s="212">
        <v>3075923</v>
      </c>
      <c r="T50" s="212">
        <v>3915</v>
      </c>
      <c r="U50" s="212">
        <v>67585</v>
      </c>
      <c r="V50" s="212" t="s">
        <v>222</v>
      </c>
    </row>
    <row r="51" spans="1:22" ht="18" customHeight="1">
      <c r="A51" s="143"/>
      <c r="B51" s="142" t="s">
        <v>258</v>
      </c>
      <c r="C51" s="247">
        <f t="shared" si="12"/>
        <v>17</v>
      </c>
      <c r="D51" s="247">
        <v>16</v>
      </c>
      <c r="E51" s="247">
        <v>1</v>
      </c>
      <c r="F51" s="247">
        <v>2</v>
      </c>
      <c r="G51" s="247">
        <v>2</v>
      </c>
      <c r="H51" s="247">
        <v>8</v>
      </c>
      <c r="I51" s="247">
        <v>4</v>
      </c>
      <c r="J51" s="247">
        <v>1</v>
      </c>
      <c r="K51" s="247" t="s">
        <v>222</v>
      </c>
      <c r="L51" s="247" t="s">
        <v>222</v>
      </c>
      <c r="M51" s="247" t="s">
        <v>222</v>
      </c>
      <c r="N51" s="247">
        <f t="shared" si="13"/>
        <v>150</v>
      </c>
      <c r="O51" s="247">
        <v>1</v>
      </c>
      <c r="P51" s="247">
        <v>2</v>
      </c>
      <c r="Q51" s="247">
        <v>86</v>
      </c>
      <c r="R51" s="212">
        <v>61</v>
      </c>
      <c r="S51" s="212">
        <v>1914877</v>
      </c>
      <c r="T51" s="212">
        <v>905</v>
      </c>
      <c r="U51" s="212">
        <v>26109</v>
      </c>
      <c r="V51" s="212" t="s">
        <v>222</v>
      </c>
    </row>
    <row r="52" spans="1:22" ht="18" customHeight="1">
      <c r="A52" s="143"/>
      <c r="B52" s="142" t="s">
        <v>259</v>
      </c>
      <c r="C52" s="247">
        <f t="shared" si="12"/>
        <v>106</v>
      </c>
      <c r="D52" s="247">
        <v>65</v>
      </c>
      <c r="E52" s="247">
        <v>41</v>
      </c>
      <c r="F52" s="247">
        <v>31</v>
      </c>
      <c r="G52" s="247">
        <v>21</v>
      </c>
      <c r="H52" s="247">
        <v>23</v>
      </c>
      <c r="I52" s="247">
        <v>15</v>
      </c>
      <c r="J52" s="247">
        <v>6</v>
      </c>
      <c r="K52" s="247">
        <v>6</v>
      </c>
      <c r="L52" s="247">
        <v>3</v>
      </c>
      <c r="M52" s="247">
        <v>1</v>
      </c>
      <c r="N52" s="247">
        <f t="shared" si="13"/>
        <v>1171</v>
      </c>
      <c r="O52" s="247">
        <v>43</v>
      </c>
      <c r="P52" s="247">
        <v>35</v>
      </c>
      <c r="Q52" s="247">
        <v>637</v>
      </c>
      <c r="R52" s="212">
        <v>456</v>
      </c>
      <c r="S52" s="212">
        <v>6550229</v>
      </c>
      <c r="T52" s="212">
        <v>58943</v>
      </c>
      <c r="U52" s="212">
        <v>113413</v>
      </c>
      <c r="V52" s="212" t="s">
        <v>222</v>
      </c>
    </row>
    <row r="53" spans="1:22" ht="18" customHeight="1">
      <c r="A53" s="144"/>
      <c r="B53" s="145" t="s">
        <v>260</v>
      </c>
      <c r="C53" s="247">
        <f t="shared" si="12"/>
        <v>29</v>
      </c>
      <c r="D53" s="247">
        <v>23</v>
      </c>
      <c r="E53" s="247">
        <v>6</v>
      </c>
      <c r="F53" s="247">
        <v>4</v>
      </c>
      <c r="G53" s="247">
        <v>5</v>
      </c>
      <c r="H53" s="247">
        <v>4</v>
      </c>
      <c r="I53" s="247">
        <v>10</v>
      </c>
      <c r="J53" s="247">
        <v>5</v>
      </c>
      <c r="K53" s="247">
        <v>1</v>
      </c>
      <c r="L53" s="247" t="s">
        <v>222</v>
      </c>
      <c r="M53" s="247" t="s">
        <v>222</v>
      </c>
      <c r="N53" s="247">
        <f t="shared" si="13"/>
        <v>351</v>
      </c>
      <c r="O53" s="247">
        <v>5</v>
      </c>
      <c r="P53" s="247">
        <v>2</v>
      </c>
      <c r="Q53" s="247">
        <v>283</v>
      </c>
      <c r="R53" s="212">
        <v>61</v>
      </c>
      <c r="S53" s="212">
        <v>2136864</v>
      </c>
      <c r="T53" s="212">
        <v>50</v>
      </c>
      <c r="U53" s="212">
        <v>35416</v>
      </c>
      <c r="V53" s="212" t="s">
        <v>222</v>
      </c>
    </row>
    <row r="54" spans="1:22" ht="18" customHeight="1">
      <c r="A54" s="143"/>
      <c r="B54" s="142" t="s">
        <v>261</v>
      </c>
      <c r="C54" s="247">
        <f t="shared" si="12"/>
        <v>26</v>
      </c>
      <c r="D54" s="247">
        <v>17</v>
      </c>
      <c r="E54" s="247">
        <v>9</v>
      </c>
      <c r="F54" s="247">
        <v>4</v>
      </c>
      <c r="G54" s="247">
        <v>10</v>
      </c>
      <c r="H54" s="247">
        <v>6</v>
      </c>
      <c r="I54" s="247">
        <v>5</v>
      </c>
      <c r="J54" s="247" t="s">
        <v>222</v>
      </c>
      <c r="K54" s="247">
        <v>1</v>
      </c>
      <c r="L54" s="247" t="s">
        <v>222</v>
      </c>
      <c r="M54" s="247" t="s">
        <v>222</v>
      </c>
      <c r="N54" s="247">
        <f t="shared" si="13"/>
        <v>178</v>
      </c>
      <c r="O54" s="247">
        <v>7</v>
      </c>
      <c r="P54" s="247">
        <v>6</v>
      </c>
      <c r="Q54" s="247">
        <v>110</v>
      </c>
      <c r="R54" s="212">
        <v>55</v>
      </c>
      <c r="S54" s="212">
        <v>990215</v>
      </c>
      <c r="T54" s="212">
        <v>1925</v>
      </c>
      <c r="U54" s="212">
        <v>45002</v>
      </c>
      <c r="V54" s="212" t="s">
        <v>222</v>
      </c>
    </row>
    <row r="55" spans="1:22" ht="18" customHeight="1">
      <c r="A55" s="134"/>
      <c r="B55" s="140" t="s">
        <v>262</v>
      </c>
      <c r="C55" s="247">
        <f t="shared" si="12"/>
        <v>276</v>
      </c>
      <c r="D55" s="247">
        <v>208</v>
      </c>
      <c r="E55" s="247">
        <v>68</v>
      </c>
      <c r="F55" s="247">
        <v>52</v>
      </c>
      <c r="G55" s="247">
        <v>59</v>
      </c>
      <c r="H55" s="247">
        <v>65</v>
      </c>
      <c r="I55" s="247">
        <v>60</v>
      </c>
      <c r="J55" s="247">
        <v>19</v>
      </c>
      <c r="K55" s="247">
        <v>13</v>
      </c>
      <c r="L55" s="250">
        <v>7</v>
      </c>
      <c r="M55" s="247">
        <v>1</v>
      </c>
      <c r="N55" s="247">
        <f t="shared" si="13"/>
        <v>3002</v>
      </c>
      <c r="O55" s="247">
        <v>69</v>
      </c>
      <c r="P55" s="247">
        <v>55</v>
      </c>
      <c r="Q55" s="250">
        <v>1843</v>
      </c>
      <c r="R55" s="212">
        <v>1035</v>
      </c>
      <c r="S55" s="212">
        <v>29293814</v>
      </c>
      <c r="T55" s="212">
        <v>92840</v>
      </c>
      <c r="U55" s="212">
        <v>452386</v>
      </c>
      <c r="V55" s="212" t="s">
        <v>222</v>
      </c>
    </row>
    <row r="56" spans="1:22" ht="18" customHeight="1">
      <c r="A56" s="134"/>
      <c r="B56" s="140"/>
      <c r="C56" s="247"/>
      <c r="D56" s="247"/>
      <c r="E56" s="250"/>
      <c r="F56" s="250"/>
      <c r="G56" s="250"/>
      <c r="H56" s="250"/>
      <c r="I56" s="250"/>
      <c r="J56" s="250"/>
      <c r="K56" s="250"/>
      <c r="L56" s="250"/>
      <c r="M56" s="250"/>
      <c r="N56" s="247"/>
      <c r="O56" s="250"/>
      <c r="P56" s="250"/>
      <c r="Q56" s="250"/>
      <c r="R56" s="212"/>
      <c r="S56" s="212"/>
      <c r="T56" s="212"/>
      <c r="U56" s="212"/>
      <c r="V56" s="212"/>
    </row>
    <row r="57" spans="1:22" s="42" customFormat="1" ht="18" customHeight="1">
      <c r="A57" s="341" t="s">
        <v>263</v>
      </c>
      <c r="B57" s="342"/>
      <c r="C57" s="57">
        <f>SUM(C58,'１２６'!C13,'１２６'!C20,'１２６'!C28)</f>
        <v>976</v>
      </c>
      <c r="D57" s="57">
        <f>SUM(D58,'１２６'!D13,'１２６'!D20,'１２６'!D28)</f>
        <v>732</v>
      </c>
      <c r="E57" s="57">
        <f>SUM(E58,'１２６'!E13,'１２６'!E20,'１２６'!E28)</f>
        <v>244</v>
      </c>
      <c r="F57" s="57">
        <f>SUM(F58,'１２６'!F13,'１２６'!F20,'１２６'!F28)</f>
        <v>203</v>
      </c>
      <c r="G57" s="57">
        <f>SUM(G58,'１２６'!G13,'１２６'!G20,'１２６'!G28)</f>
        <v>239</v>
      </c>
      <c r="H57" s="57">
        <f>SUM(H58,'１２６'!H13,'１２６'!H20,'１２６'!H28)</f>
        <v>316</v>
      </c>
      <c r="I57" s="57">
        <f>SUM(I58,'１２６'!I13,'１２６'!I20,'１２６'!I28)</f>
        <v>147</v>
      </c>
      <c r="J57" s="57">
        <f>SUM(J58,'１２６'!J13,'１２６'!J20,'１２６'!J28)</f>
        <v>38</v>
      </c>
      <c r="K57" s="57">
        <f>SUM(K58,'１２６'!K13,'１２６'!K20,'１２６'!K28)</f>
        <v>20</v>
      </c>
      <c r="L57" s="57">
        <f>SUM(L58,'１２６'!L13,'１２６'!L20,'１２６'!L28)</f>
        <v>9</v>
      </c>
      <c r="M57" s="57">
        <f>SUM(M58,'１２６'!M13,'１２６'!M20,'１２６'!M28)</f>
        <v>4</v>
      </c>
      <c r="N57" s="57">
        <f>SUM(N58,'１２６'!N13,'１２６'!N20,'１２６'!N28)</f>
        <v>8181</v>
      </c>
      <c r="O57" s="57">
        <f>SUM(O58,'１２６'!O13,'１２６'!O20,'１２６'!O28)</f>
        <v>267</v>
      </c>
      <c r="P57" s="57">
        <f>SUM(P58,'１２６'!P13,'１２６'!P20,'１２６'!P28)</f>
        <v>154</v>
      </c>
      <c r="Q57" s="57">
        <f>SUM(Q58,'１２６'!Q13,'１２６'!Q20,'１２６'!Q28)</f>
        <v>5470</v>
      </c>
      <c r="R57" s="57">
        <f>SUM(R58,'１２６'!R13,'１２６'!R20,'１２６'!R28)</f>
        <v>2290</v>
      </c>
      <c r="S57" s="57">
        <f>SUM(S58,'１２６'!S13,'１２６'!S20,'１２６'!S28)</f>
        <v>75366337</v>
      </c>
      <c r="T57" s="57">
        <f>SUM(T58,'１２６'!T13,'１２６'!T20,'１２６'!T28)</f>
        <v>2186842</v>
      </c>
      <c r="U57" s="57">
        <f>SUM(U58,'１２６'!U13,'１２６'!U20,'１２６'!U28)</f>
        <v>3723025</v>
      </c>
      <c r="V57" s="150" t="s">
        <v>585</v>
      </c>
    </row>
    <row r="58" spans="1:22" s="42" customFormat="1" ht="18" customHeight="1">
      <c r="A58" s="156"/>
      <c r="B58" s="152" t="s">
        <v>264</v>
      </c>
      <c r="C58" s="256">
        <f>SUM(C59:C60,'１２６'!C10:C11)</f>
        <v>528</v>
      </c>
      <c r="D58" s="256">
        <f>SUM(D59:D60,'１２６'!D10:D11)</f>
        <v>390</v>
      </c>
      <c r="E58" s="256">
        <f>SUM(E59:E60,'１２６'!E10:E11)</f>
        <v>138</v>
      </c>
      <c r="F58" s="256">
        <f>SUM(F59:F60,'１２６'!F10:F11)</f>
        <v>104</v>
      </c>
      <c r="G58" s="256">
        <f>SUM(G59:G60,'１２６'!G10:G11)</f>
        <v>131</v>
      </c>
      <c r="H58" s="256">
        <f>SUM(H59:H60,'１２６'!H10:H11)</f>
        <v>190</v>
      </c>
      <c r="I58" s="256">
        <f>SUM(I59:I60,'１２６'!I10:I11)</f>
        <v>74</v>
      </c>
      <c r="J58" s="256">
        <f>SUM(J59:J60,'１２６'!J10:J11)</f>
        <v>16</v>
      </c>
      <c r="K58" s="256">
        <f>SUM(K59:K60,'１２６'!K10:K11)</f>
        <v>10</v>
      </c>
      <c r="L58" s="256">
        <f>SUM(L59:L60,'１２６'!L10:L11)</f>
        <v>2</v>
      </c>
      <c r="M58" s="256">
        <f>SUM(M59:M60,'１２６'!M10:M11)</f>
        <v>1</v>
      </c>
      <c r="N58" s="256">
        <f>SUM(N59:N60,'１２６'!N10:N11)</f>
        <v>3884</v>
      </c>
      <c r="O58" s="256">
        <f>SUM(O59:O60,'１２６'!O10:O11)</f>
        <v>150</v>
      </c>
      <c r="P58" s="256">
        <f>SUM(P59:P60,'１２６'!P10:P11)</f>
        <v>86</v>
      </c>
      <c r="Q58" s="256">
        <f>SUM(Q59:Q60,'１２６'!Q10:Q11)</f>
        <v>2578</v>
      </c>
      <c r="R58" s="256">
        <f>SUM(R59:R60,'１２６'!R10:R11)</f>
        <v>1070</v>
      </c>
      <c r="S58" s="256">
        <f>SUM(S59:S60,'１２６'!S10:S11)</f>
        <v>27550910</v>
      </c>
      <c r="T58" s="256">
        <f>SUM(T59:T60,'１２６'!T10:T11)</f>
        <v>668178</v>
      </c>
      <c r="U58" s="256">
        <f>SUM(U59:U60,'１２６'!U10:U11)</f>
        <v>1545710</v>
      </c>
      <c r="V58" s="150" t="s">
        <v>585</v>
      </c>
    </row>
    <row r="59" spans="1:22" ht="18" customHeight="1">
      <c r="A59" s="141"/>
      <c r="B59" s="146" t="s">
        <v>265</v>
      </c>
      <c r="C59" s="248">
        <f>SUM(F59:M59)</f>
        <v>173</v>
      </c>
      <c r="D59" s="247">
        <v>120</v>
      </c>
      <c r="E59" s="247">
        <v>53</v>
      </c>
      <c r="F59" s="247">
        <v>40</v>
      </c>
      <c r="G59" s="247">
        <v>46</v>
      </c>
      <c r="H59" s="247">
        <v>64</v>
      </c>
      <c r="I59" s="247">
        <v>19</v>
      </c>
      <c r="J59" s="247">
        <v>3</v>
      </c>
      <c r="K59" s="247">
        <v>1</v>
      </c>
      <c r="L59" s="247" t="s">
        <v>222</v>
      </c>
      <c r="M59" s="247" t="s">
        <v>222</v>
      </c>
      <c r="N59" s="247">
        <f>SUM(O59:R59)</f>
        <v>986</v>
      </c>
      <c r="O59" s="247">
        <v>61</v>
      </c>
      <c r="P59" s="247">
        <v>37</v>
      </c>
      <c r="Q59" s="247">
        <v>632</v>
      </c>
      <c r="R59" s="212">
        <v>256</v>
      </c>
      <c r="S59" s="212">
        <v>8383831</v>
      </c>
      <c r="T59" s="212">
        <v>31226</v>
      </c>
      <c r="U59" s="212">
        <v>822141</v>
      </c>
      <c r="V59" s="212" t="s">
        <v>222</v>
      </c>
    </row>
    <row r="60" spans="1:22" ht="18" customHeight="1">
      <c r="A60" s="147"/>
      <c r="B60" s="148" t="s">
        <v>266</v>
      </c>
      <c r="C60" s="252">
        <f>SUM(F60:M60)</f>
        <v>18</v>
      </c>
      <c r="D60" s="253">
        <v>16</v>
      </c>
      <c r="E60" s="253">
        <v>2</v>
      </c>
      <c r="F60" s="253">
        <v>5</v>
      </c>
      <c r="G60" s="253">
        <v>3</v>
      </c>
      <c r="H60" s="253">
        <v>4</v>
      </c>
      <c r="I60" s="253">
        <v>4</v>
      </c>
      <c r="J60" s="253">
        <v>2</v>
      </c>
      <c r="K60" s="253" t="s">
        <v>222</v>
      </c>
      <c r="L60" s="253" t="s">
        <v>222</v>
      </c>
      <c r="M60" s="253" t="s">
        <v>222</v>
      </c>
      <c r="N60" s="253">
        <f>SUM(O60:R60)</f>
        <v>157</v>
      </c>
      <c r="O60" s="253">
        <v>2</v>
      </c>
      <c r="P60" s="253">
        <v>1</v>
      </c>
      <c r="Q60" s="253">
        <v>112</v>
      </c>
      <c r="R60" s="254">
        <v>42</v>
      </c>
      <c r="S60" s="254">
        <v>1632802</v>
      </c>
      <c r="T60" s="254">
        <v>161208</v>
      </c>
      <c r="U60" s="254">
        <v>54077</v>
      </c>
      <c r="V60" s="254" t="s">
        <v>222</v>
      </c>
    </row>
    <row r="61" ht="15" customHeight="1">
      <c r="A61" s="92" t="s">
        <v>528</v>
      </c>
    </row>
    <row r="62" ht="15" customHeight="1">
      <c r="A62" s="92" t="s">
        <v>529</v>
      </c>
    </row>
    <row r="63" ht="15" customHeight="1">
      <c r="A63" s="92" t="s">
        <v>530</v>
      </c>
    </row>
    <row r="64" ht="15" customHeight="1">
      <c r="A64" s="92" t="s">
        <v>96</v>
      </c>
    </row>
    <row r="65" ht="15" customHeight="1"/>
  </sheetData>
  <sheetProtection/>
  <mergeCells count="26">
    <mergeCell ref="O6:P6"/>
    <mergeCell ref="Q6:R6"/>
    <mergeCell ref="O7:O8"/>
    <mergeCell ref="P7:P8"/>
    <mergeCell ref="Q7:Q8"/>
    <mergeCell ref="R7:R8"/>
    <mergeCell ref="A2:Q2"/>
    <mergeCell ref="A5:B8"/>
    <mergeCell ref="C5:M5"/>
    <mergeCell ref="C6:C8"/>
    <mergeCell ref="D6:E6"/>
    <mergeCell ref="F6:M6"/>
    <mergeCell ref="D7:D8"/>
    <mergeCell ref="A3:V3"/>
    <mergeCell ref="U5:U8"/>
    <mergeCell ref="V5:V8"/>
    <mergeCell ref="S5:S8"/>
    <mergeCell ref="T5:T8"/>
    <mergeCell ref="A36:B36"/>
    <mergeCell ref="A57:B57"/>
    <mergeCell ref="A19:B19"/>
    <mergeCell ref="E7:E8"/>
    <mergeCell ref="A10:B10"/>
    <mergeCell ref="A12:B12"/>
    <mergeCell ref="A14:B14"/>
    <mergeCell ref="N5:R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5"/>
  <sheetViews>
    <sheetView tabSelected="1" zoomScale="75" zoomScaleNormal="75" zoomScalePageLayoutView="0" workbookViewId="0" topLeftCell="A1">
      <selection activeCell="A1" sqref="A1"/>
    </sheetView>
  </sheetViews>
  <sheetFormatPr defaultColWidth="10.59765625" defaultRowHeight="15"/>
  <cols>
    <col min="1" max="1" width="2.59765625" style="7" customWidth="1"/>
    <col min="2" max="2" width="42.59765625" style="7" customWidth="1"/>
    <col min="3" max="13" width="9.59765625" style="7" customWidth="1"/>
    <col min="14" max="18" width="9.3984375" style="7" customWidth="1"/>
    <col min="19" max="19" width="15.8984375" style="7" customWidth="1"/>
    <col min="20" max="20" width="13.59765625" style="7" customWidth="1"/>
    <col min="21" max="21" width="15.59765625" style="7" customWidth="1"/>
    <col min="22" max="23" width="14.09765625" style="7" customWidth="1"/>
    <col min="24" max="16384" width="10.59765625" style="7" customWidth="1"/>
  </cols>
  <sheetData>
    <row r="1" spans="1:23" s="6" customFormat="1" ht="19.5" customHeight="1">
      <c r="A1" s="2" t="s">
        <v>111</v>
      </c>
      <c r="V1" s="3" t="s">
        <v>112</v>
      </c>
      <c r="W1" s="3"/>
    </row>
    <row r="2" spans="1:23" ht="19.5" customHeight="1">
      <c r="A2" s="322"/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5"/>
      <c r="W2" s="5"/>
    </row>
    <row r="3" spans="1:23" ht="19.5" customHeight="1">
      <c r="A3" s="333" t="s">
        <v>508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8"/>
    </row>
    <row r="4" spans="1:23" ht="18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52"/>
      <c r="V4" s="9"/>
      <c r="W4" s="9"/>
    </row>
    <row r="5" spans="1:22" ht="18" customHeight="1">
      <c r="A5" s="345" t="s">
        <v>99</v>
      </c>
      <c r="B5" s="346"/>
      <c r="C5" s="350" t="s">
        <v>531</v>
      </c>
      <c r="D5" s="351"/>
      <c r="E5" s="351"/>
      <c r="F5" s="351"/>
      <c r="G5" s="351"/>
      <c r="H5" s="351"/>
      <c r="I5" s="351"/>
      <c r="J5" s="351"/>
      <c r="K5" s="351"/>
      <c r="L5" s="351"/>
      <c r="M5" s="352"/>
      <c r="N5" s="362" t="s">
        <v>270</v>
      </c>
      <c r="O5" s="363"/>
      <c r="P5" s="363"/>
      <c r="Q5" s="363"/>
      <c r="R5" s="364"/>
      <c r="S5" s="335" t="s">
        <v>506</v>
      </c>
      <c r="T5" s="338" t="s">
        <v>507</v>
      </c>
      <c r="U5" s="359" t="s">
        <v>273</v>
      </c>
      <c r="V5" s="335" t="s">
        <v>510</v>
      </c>
    </row>
    <row r="6" spans="1:22" ht="18" customHeight="1">
      <c r="A6" s="314"/>
      <c r="B6" s="347"/>
      <c r="C6" s="353" t="s">
        <v>100</v>
      </c>
      <c r="D6" s="354" t="s">
        <v>101</v>
      </c>
      <c r="E6" s="355"/>
      <c r="F6" s="354" t="s">
        <v>511</v>
      </c>
      <c r="G6" s="356"/>
      <c r="H6" s="356"/>
      <c r="I6" s="356"/>
      <c r="J6" s="356"/>
      <c r="K6" s="356"/>
      <c r="L6" s="356"/>
      <c r="M6" s="357"/>
      <c r="N6" s="128"/>
      <c r="O6" s="365" t="s">
        <v>268</v>
      </c>
      <c r="P6" s="366"/>
      <c r="Q6" s="367" t="s">
        <v>269</v>
      </c>
      <c r="R6" s="368"/>
      <c r="S6" s="336"/>
      <c r="T6" s="339"/>
      <c r="U6" s="360"/>
      <c r="V6" s="336"/>
    </row>
    <row r="7" spans="1:22" ht="18" customHeight="1">
      <c r="A7" s="314"/>
      <c r="B7" s="347"/>
      <c r="C7" s="347"/>
      <c r="D7" s="343" t="s">
        <v>102</v>
      </c>
      <c r="E7" s="343" t="s">
        <v>103</v>
      </c>
      <c r="F7" s="129" t="s">
        <v>512</v>
      </c>
      <c r="G7" s="129" t="s">
        <v>513</v>
      </c>
      <c r="H7" s="129" t="s">
        <v>514</v>
      </c>
      <c r="I7" s="129" t="s">
        <v>515</v>
      </c>
      <c r="J7" s="129" t="s">
        <v>516</v>
      </c>
      <c r="K7" s="129" t="s">
        <v>517</v>
      </c>
      <c r="L7" s="129" t="s">
        <v>518</v>
      </c>
      <c r="M7" s="130" t="s">
        <v>519</v>
      </c>
      <c r="N7" s="128" t="s">
        <v>267</v>
      </c>
      <c r="O7" s="369" t="s">
        <v>271</v>
      </c>
      <c r="P7" s="369" t="s">
        <v>272</v>
      </c>
      <c r="Q7" s="369" t="s">
        <v>271</v>
      </c>
      <c r="R7" s="369" t="s">
        <v>272</v>
      </c>
      <c r="S7" s="336"/>
      <c r="T7" s="339"/>
      <c r="U7" s="360"/>
      <c r="V7" s="336"/>
    </row>
    <row r="8" spans="1:22" ht="18" customHeight="1">
      <c r="A8" s="348"/>
      <c r="B8" s="349"/>
      <c r="C8" s="349"/>
      <c r="D8" s="344"/>
      <c r="E8" s="344"/>
      <c r="F8" s="131" t="s">
        <v>520</v>
      </c>
      <c r="G8" s="131" t="s">
        <v>521</v>
      </c>
      <c r="H8" s="131" t="s">
        <v>522</v>
      </c>
      <c r="I8" s="131" t="s">
        <v>523</v>
      </c>
      <c r="J8" s="131" t="s">
        <v>524</v>
      </c>
      <c r="K8" s="131" t="s">
        <v>525</v>
      </c>
      <c r="L8" s="131" t="s">
        <v>526</v>
      </c>
      <c r="M8" s="132" t="s">
        <v>527</v>
      </c>
      <c r="N8" s="133"/>
      <c r="O8" s="370"/>
      <c r="P8" s="370"/>
      <c r="Q8" s="370"/>
      <c r="R8" s="370"/>
      <c r="S8" s="337"/>
      <c r="T8" s="340"/>
      <c r="U8" s="361"/>
      <c r="V8" s="337"/>
    </row>
    <row r="9" spans="1:22" ht="18" customHeight="1">
      <c r="A9" s="11"/>
      <c r="B9" s="12"/>
      <c r="C9" s="13" t="s">
        <v>61</v>
      </c>
      <c r="D9" s="13" t="s">
        <v>61</v>
      </c>
      <c r="E9" s="13" t="s">
        <v>61</v>
      </c>
      <c r="F9" s="13" t="s">
        <v>61</v>
      </c>
      <c r="G9" s="13" t="s">
        <v>61</v>
      </c>
      <c r="H9" s="13" t="s">
        <v>61</v>
      </c>
      <c r="I9" s="13" t="s">
        <v>61</v>
      </c>
      <c r="J9" s="13" t="s">
        <v>61</v>
      </c>
      <c r="K9" s="13" t="s">
        <v>61</v>
      </c>
      <c r="L9" s="13" t="s">
        <v>61</v>
      </c>
      <c r="M9" s="13" t="s">
        <v>61</v>
      </c>
      <c r="N9" s="13" t="s">
        <v>104</v>
      </c>
      <c r="O9" s="13" t="s">
        <v>104</v>
      </c>
      <c r="P9" s="13" t="s">
        <v>104</v>
      </c>
      <c r="Q9" s="13" t="s">
        <v>104</v>
      </c>
      <c r="R9" s="13" t="s">
        <v>104</v>
      </c>
      <c r="S9" s="13" t="s">
        <v>105</v>
      </c>
      <c r="T9" s="13" t="s">
        <v>105</v>
      </c>
      <c r="U9" s="13" t="s">
        <v>105</v>
      </c>
      <c r="V9" s="13" t="s">
        <v>62</v>
      </c>
    </row>
    <row r="10" spans="1:22" ht="18" customHeight="1">
      <c r="A10" s="53"/>
      <c r="B10" s="158" t="s">
        <v>299</v>
      </c>
      <c r="C10" s="169">
        <f>SUM(F10:M10)</f>
        <v>23</v>
      </c>
      <c r="D10" s="169">
        <v>15</v>
      </c>
      <c r="E10" s="169">
        <v>8</v>
      </c>
      <c r="F10" s="169">
        <v>6</v>
      </c>
      <c r="G10" s="169">
        <v>6</v>
      </c>
      <c r="H10" s="169">
        <v>5</v>
      </c>
      <c r="I10" s="169">
        <v>4</v>
      </c>
      <c r="J10" s="169" t="s">
        <v>586</v>
      </c>
      <c r="K10" s="169">
        <v>2</v>
      </c>
      <c r="L10" s="169" t="s">
        <v>586</v>
      </c>
      <c r="M10" s="169" t="s">
        <v>586</v>
      </c>
      <c r="N10" s="169">
        <f>SUM(O10:R10)</f>
        <v>164</v>
      </c>
      <c r="O10" s="169">
        <v>6</v>
      </c>
      <c r="P10" s="169">
        <v>1</v>
      </c>
      <c r="Q10" s="169">
        <v>112</v>
      </c>
      <c r="R10" s="169">
        <v>45</v>
      </c>
      <c r="S10" s="169">
        <v>745148</v>
      </c>
      <c r="T10" s="169">
        <v>2921</v>
      </c>
      <c r="U10" s="169">
        <v>14383</v>
      </c>
      <c r="V10" s="169" t="s">
        <v>587</v>
      </c>
    </row>
    <row r="11" spans="1:22" ht="18" customHeight="1">
      <c r="A11" s="23"/>
      <c r="B11" s="15" t="s">
        <v>298</v>
      </c>
      <c r="C11" s="169">
        <f>SUM(F11:M11)</f>
        <v>314</v>
      </c>
      <c r="D11" s="169">
        <v>239</v>
      </c>
      <c r="E11" s="169">
        <v>75</v>
      </c>
      <c r="F11" s="169">
        <v>53</v>
      </c>
      <c r="G11" s="169">
        <v>76</v>
      </c>
      <c r="H11" s="169">
        <v>117</v>
      </c>
      <c r="I11" s="169">
        <v>47</v>
      </c>
      <c r="J11" s="169">
        <v>11</v>
      </c>
      <c r="K11" s="169">
        <v>7</v>
      </c>
      <c r="L11" s="169">
        <v>2</v>
      </c>
      <c r="M11" s="257">
        <v>1</v>
      </c>
      <c r="N11" s="169">
        <f>SUM(O11:R11)</f>
        <v>2577</v>
      </c>
      <c r="O11" s="169">
        <v>81</v>
      </c>
      <c r="P11" s="169">
        <v>47</v>
      </c>
      <c r="Q11" s="169">
        <v>1722</v>
      </c>
      <c r="R11" s="169">
        <v>727</v>
      </c>
      <c r="S11" s="169">
        <v>16789129</v>
      </c>
      <c r="T11" s="169">
        <v>472823</v>
      </c>
      <c r="U11" s="169">
        <v>655109</v>
      </c>
      <c r="V11" s="169" t="s">
        <v>586</v>
      </c>
    </row>
    <row r="12" spans="1:22" ht="18" customHeight="1">
      <c r="A12" s="23"/>
      <c r="B12" s="15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</row>
    <row r="13" spans="1:22" ht="18" customHeight="1">
      <c r="A13" s="22"/>
      <c r="B13" s="69" t="s">
        <v>300</v>
      </c>
      <c r="C13" s="39">
        <f>SUM(C14:C18)</f>
        <v>163</v>
      </c>
      <c r="D13" s="39">
        <f>SUM(D14:D18)</f>
        <v>147</v>
      </c>
      <c r="E13" s="39">
        <f aca="true" t="shared" si="0" ref="E13:L13">SUM(E14:E18)</f>
        <v>16</v>
      </c>
      <c r="F13" s="39">
        <f t="shared" si="0"/>
        <v>24</v>
      </c>
      <c r="G13" s="39">
        <f t="shared" si="0"/>
        <v>54</v>
      </c>
      <c r="H13" s="39">
        <f t="shared" si="0"/>
        <v>48</v>
      </c>
      <c r="I13" s="39">
        <f t="shared" si="0"/>
        <v>23</v>
      </c>
      <c r="J13" s="39">
        <f t="shared" si="0"/>
        <v>7</v>
      </c>
      <c r="K13" s="39">
        <f t="shared" si="0"/>
        <v>5</v>
      </c>
      <c r="L13" s="39">
        <f t="shared" si="0"/>
        <v>2</v>
      </c>
      <c r="M13" s="39" t="s">
        <v>589</v>
      </c>
      <c r="N13" s="77">
        <v>1321</v>
      </c>
      <c r="O13" s="77">
        <v>15</v>
      </c>
      <c r="P13" s="77">
        <v>15</v>
      </c>
      <c r="Q13" s="77">
        <v>892</v>
      </c>
      <c r="R13" s="77">
        <f>SUM(R14:R18)</f>
        <v>399</v>
      </c>
      <c r="S13" s="77">
        <v>9244955</v>
      </c>
      <c r="T13" s="77">
        <v>197006</v>
      </c>
      <c r="U13" s="77">
        <v>396497</v>
      </c>
      <c r="V13" s="39" t="s">
        <v>589</v>
      </c>
    </row>
    <row r="14" spans="1:22" ht="18" customHeight="1">
      <c r="A14" s="22"/>
      <c r="B14" s="15" t="s">
        <v>301</v>
      </c>
      <c r="C14" s="169">
        <f>SUM(F14:M14)</f>
        <v>52</v>
      </c>
      <c r="D14" s="169">
        <v>44</v>
      </c>
      <c r="E14" s="169">
        <v>8</v>
      </c>
      <c r="F14" s="169">
        <v>9</v>
      </c>
      <c r="G14" s="169">
        <v>20</v>
      </c>
      <c r="H14" s="169">
        <v>10</v>
      </c>
      <c r="I14" s="169">
        <v>11</v>
      </c>
      <c r="J14" s="169">
        <v>2</v>
      </c>
      <c r="K14" s="169" t="s">
        <v>586</v>
      </c>
      <c r="L14" s="169" t="s">
        <v>586</v>
      </c>
      <c r="M14" s="169" t="s">
        <v>586</v>
      </c>
      <c r="N14" s="258">
        <f>SUM(O14:R14)</f>
        <v>355</v>
      </c>
      <c r="O14" s="258">
        <v>8</v>
      </c>
      <c r="P14" s="258">
        <v>7</v>
      </c>
      <c r="Q14" s="258">
        <v>237</v>
      </c>
      <c r="R14" s="258">
        <v>103</v>
      </c>
      <c r="S14" s="258">
        <v>2089104</v>
      </c>
      <c r="T14" s="258">
        <v>6348</v>
      </c>
      <c r="U14" s="258">
        <v>99697</v>
      </c>
      <c r="V14" s="169" t="s">
        <v>586</v>
      </c>
    </row>
    <row r="15" spans="1:22" ht="18" customHeight="1">
      <c r="A15" s="22"/>
      <c r="B15" s="15" t="s">
        <v>302</v>
      </c>
      <c r="C15" s="169">
        <f>SUM(F15:M15)</f>
        <v>7</v>
      </c>
      <c r="D15" s="169">
        <v>5</v>
      </c>
      <c r="E15" s="169">
        <v>2</v>
      </c>
      <c r="F15" s="169">
        <v>2</v>
      </c>
      <c r="G15" s="169">
        <v>4</v>
      </c>
      <c r="H15" s="169" t="s">
        <v>586</v>
      </c>
      <c r="I15" s="169" t="s">
        <v>586</v>
      </c>
      <c r="J15" s="257" t="s">
        <v>586</v>
      </c>
      <c r="K15" s="169">
        <v>1</v>
      </c>
      <c r="L15" s="169" t="s">
        <v>586</v>
      </c>
      <c r="M15" s="169" t="s">
        <v>586</v>
      </c>
      <c r="N15" s="258" t="s">
        <v>588</v>
      </c>
      <c r="O15" s="258" t="s">
        <v>588</v>
      </c>
      <c r="P15" s="258" t="s">
        <v>588</v>
      </c>
      <c r="Q15" s="258" t="s">
        <v>588</v>
      </c>
      <c r="R15" s="258">
        <v>12</v>
      </c>
      <c r="S15" s="258">
        <v>509083</v>
      </c>
      <c r="T15" s="258">
        <v>1701</v>
      </c>
      <c r="U15" s="258">
        <v>23362</v>
      </c>
      <c r="V15" s="169" t="s">
        <v>586</v>
      </c>
    </row>
    <row r="16" spans="1:22" ht="18" customHeight="1">
      <c r="A16" s="22"/>
      <c r="B16" s="15" t="s">
        <v>303</v>
      </c>
      <c r="C16" s="169">
        <f>SUM(F16:M16)</f>
        <v>1</v>
      </c>
      <c r="D16" s="169" t="s">
        <v>586</v>
      </c>
      <c r="E16" s="169">
        <v>1</v>
      </c>
      <c r="F16" s="169">
        <v>1</v>
      </c>
      <c r="G16" s="169" t="s">
        <v>586</v>
      </c>
      <c r="H16" s="169" t="s">
        <v>586</v>
      </c>
      <c r="I16" s="169" t="s">
        <v>586</v>
      </c>
      <c r="J16" s="169" t="s">
        <v>586</v>
      </c>
      <c r="K16" s="169" t="s">
        <v>586</v>
      </c>
      <c r="L16" s="169" t="s">
        <v>586</v>
      </c>
      <c r="M16" s="169" t="s">
        <v>586</v>
      </c>
      <c r="N16" s="258" t="s">
        <v>588</v>
      </c>
      <c r="O16" s="258" t="s">
        <v>588</v>
      </c>
      <c r="P16" s="258" t="s">
        <v>588</v>
      </c>
      <c r="Q16" s="258" t="s">
        <v>586</v>
      </c>
      <c r="R16" s="258" t="s">
        <v>586</v>
      </c>
      <c r="S16" s="258" t="s">
        <v>588</v>
      </c>
      <c r="T16" s="258" t="s">
        <v>586</v>
      </c>
      <c r="U16" s="258" t="s">
        <v>588</v>
      </c>
      <c r="V16" s="169" t="s">
        <v>586</v>
      </c>
    </row>
    <row r="17" spans="1:22" ht="18" customHeight="1">
      <c r="A17" s="22"/>
      <c r="B17" s="15" t="s">
        <v>304</v>
      </c>
      <c r="C17" s="169">
        <f>SUM(F17:M17)</f>
        <v>2</v>
      </c>
      <c r="D17" s="169">
        <v>1</v>
      </c>
      <c r="E17" s="169">
        <v>1</v>
      </c>
      <c r="F17" s="169" t="s">
        <v>586</v>
      </c>
      <c r="G17" s="169">
        <v>2</v>
      </c>
      <c r="H17" s="169" t="s">
        <v>586</v>
      </c>
      <c r="I17" s="169" t="s">
        <v>586</v>
      </c>
      <c r="J17" s="169" t="s">
        <v>586</v>
      </c>
      <c r="K17" s="169" t="s">
        <v>586</v>
      </c>
      <c r="L17" s="169" t="s">
        <v>586</v>
      </c>
      <c r="M17" s="169" t="s">
        <v>586</v>
      </c>
      <c r="N17" s="258" t="s">
        <v>588</v>
      </c>
      <c r="O17" s="258" t="s">
        <v>586</v>
      </c>
      <c r="P17" s="258" t="s">
        <v>588</v>
      </c>
      <c r="Q17" s="258" t="s">
        <v>588</v>
      </c>
      <c r="R17" s="258">
        <v>5</v>
      </c>
      <c r="S17" s="258" t="s">
        <v>588</v>
      </c>
      <c r="T17" s="258" t="s">
        <v>588</v>
      </c>
      <c r="U17" s="258" t="s">
        <v>588</v>
      </c>
      <c r="V17" s="169" t="s">
        <v>586</v>
      </c>
    </row>
    <row r="18" spans="1:22" ht="18" customHeight="1">
      <c r="A18" s="22"/>
      <c r="B18" s="15" t="s">
        <v>305</v>
      </c>
      <c r="C18" s="169">
        <f>SUM(F18:M18)</f>
        <v>101</v>
      </c>
      <c r="D18" s="169">
        <v>97</v>
      </c>
      <c r="E18" s="169">
        <v>4</v>
      </c>
      <c r="F18" s="169">
        <v>12</v>
      </c>
      <c r="G18" s="169">
        <v>28</v>
      </c>
      <c r="H18" s="169">
        <v>38</v>
      </c>
      <c r="I18" s="169">
        <v>12</v>
      </c>
      <c r="J18" s="169">
        <v>5</v>
      </c>
      <c r="K18" s="169">
        <v>4</v>
      </c>
      <c r="L18" s="169">
        <v>2</v>
      </c>
      <c r="M18" s="169" t="s">
        <v>586</v>
      </c>
      <c r="N18" s="258">
        <f>SUM(O18:R18)</f>
        <v>910</v>
      </c>
      <c r="O18" s="258">
        <v>5</v>
      </c>
      <c r="P18" s="258">
        <v>2</v>
      </c>
      <c r="Q18" s="258">
        <v>624</v>
      </c>
      <c r="R18" s="258">
        <v>279</v>
      </c>
      <c r="S18" s="258">
        <v>6615348</v>
      </c>
      <c r="T18" s="258">
        <v>188898</v>
      </c>
      <c r="U18" s="258">
        <v>270981</v>
      </c>
      <c r="V18" s="169" t="s">
        <v>586</v>
      </c>
    </row>
    <row r="19" spans="1:22" ht="18" customHeight="1">
      <c r="A19" s="23"/>
      <c r="B19" s="15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257"/>
      <c r="N19" s="258"/>
      <c r="O19" s="258"/>
      <c r="P19" s="258"/>
      <c r="Q19" s="258"/>
      <c r="R19" s="258"/>
      <c r="S19" s="258"/>
      <c r="T19" s="258"/>
      <c r="U19" s="258"/>
      <c r="V19" s="169"/>
    </row>
    <row r="20" spans="1:22" ht="18" customHeight="1">
      <c r="A20" s="53"/>
      <c r="B20" s="68" t="s">
        <v>306</v>
      </c>
      <c r="C20" s="39">
        <f>SUM(C21:C26)</f>
        <v>172</v>
      </c>
      <c r="D20" s="39">
        <f>SUM(D21:D26)</f>
        <v>158</v>
      </c>
      <c r="E20" s="39">
        <f aca="true" t="shared" si="1" ref="E20:M20">SUM(E21:E26)</f>
        <v>14</v>
      </c>
      <c r="F20" s="39">
        <f t="shared" si="1"/>
        <v>29</v>
      </c>
      <c r="G20" s="39">
        <f t="shared" si="1"/>
        <v>27</v>
      </c>
      <c r="H20" s="39">
        <f t="shared" si="1"/>
        <v>49</v>
      </c>
      <c r="I20" s="39">
        <f t="shared" si="1"/>
        <v>43</v>
      </c>
      <c r="J20" s="39">
        <f t="shared" si="1"/>
        <v>12</v>
      </c>
      <c r="K20" s="39">
        <f t="shared" si="1"/>
        <v>4</v>
      </c>
      <c r="L20" s="39">
        <f t="shared" si="1"/>
        <v>5</v>
      </c>
      <c r="M20" s="39">
        <f t="shared" si="1"/>
        <v>3</v>
      </c>
      <c r="N20" s="77">
        <v>2426</v>
      </c>
      <c r="O20" s="39">
        <f>SUM(O21:O26)</f>
        <v>13</v>
      </c>
      <c r="P20" s="39">
        <f>SUM(P21:P26)</f>
        <v>8</v>
      </c>
      <c r="Q20" s="77">
        <v>1724</v>
      </c>
      <c r="R20" s="77">
        <v>681</v>
      </c>
      <c r="S20" s="77">
        <v>37769264</v>
      </c>
      <c r="T20" s="39">
        <f>SUM(T21:T26)</f>
        <v>1251895</v>
      </c>
      <c r="U20" s="77">
        <v>1744659</v>
      </c>
      <c r="V20" s="39" t="s">
        <v>589</v>
      </c>
    </row>
    <row r="21" spans="1:22" ht="18" customHeight="1">
      <c r="A21" s="22"/>
      <c r="B21" s="15" t="s">
        <v>307</v>
      </c>
      <c r="C21" s="169">
        <f>SUM(F21:M21)</f>
        <v>2</v>
      </c>
      <c r="D21" s="169">
        <v>2</v>
      </c>
      <c r="E21" s="169" t="s">
        <v>586</v>
      </c>
      <c r="F21" s="169">
        <v>1</v>
      </c>
      <c r="G21" s="169">
        <v>1</v>
      </c>
      <c r="H21" s="169" t="s">
        <v>586</v>
      </c>
      <c r="I21" s="169" t="s">
        <v>586</v>
      </c>
      <c r="J21" s="169" t="s">
        <v>586</v>
      </c>
      <c r="K21" s="169" t="s">
        <v>586</v>
      </c>
      <c r="L21" s="169" t="s">
        <v>586</v>
      </c>
      <c r="M21" s="169" t="s">
        <v>586</v>
      </c>
      <c r="N21" s="169" t="s">
        <v>588</v>
      </c>
      <c r="O21" s="169" t="s">
        <v>586</v>
      </c>
      <c r="P21" s="169" t="s">
        <v>586</v>
      </c>
      <c r="Q21" s="169" t="s">
        <v>588</v>
      </c>
      <c r="R21" s="169" t="s">
        <v>588</v>
      </c>
      <c r="S21" s="169" t="s">
        <v>588</v>
      </c>
      <c r="T21" s="169" t="s">
        <v>586</v>
      </c>
      <c r="U21" s="169" t="s">
        <v>588</v>
      </c>
      <c r="V21" s="169" t="s">
        <v>586</v>
      </c>
    </row>
    <row r="22" spans="1:22" ht="18" customHeight="1">
      <c r="A22" s="22"/>
      <c r="B22" s="15" t="s">
        <v>308</v>
      </c>
      <c r="C22" s="169">
        <f>SUM(F22:M22)</f>
        <v>74</v>
      </c>
      <c r="D22" s="169">
        <v>72</v>
      </c>
      <c r="E22" s="169">
        <v>2</v>
      </c>
      <c r="F22" s="169">
        <v>13</v>
      </c>
      <c r="G22" s="169">
        <v>7</v>
      </c>
      <c r="H22" s="169">
        <v>26</v>
      </c>
      <c r="I22" s="169">
        <v>17</v>
      </c>
      <c r="J22" s="169">
        <v>4</v>
      </c>
      <c r="K22" s="169">
        <v>3</v>
      </c>
      <c r="L22" s="169">
        <v>2</v>
      </c>
      <c r="M22" s="169">
        <v>2</v>
      </c>
      <c r="N22" s="169">
        <f>SUM(O22:R22)</f>
        <v>1275</v>
      </c>
      <c r="O22" s="169">
        <v>2</v>
      </c>
      <c r="P22" s="169">
        <v>1</v>
      </c>
      <c r="Q22" s="169">
        <v>946</v>
      </c>
      <c r="R22" s="169">
        <v>326</v>
      </c>
      <c r="S22" s="169">
        <v>26330147</v>
      </c>
      <c r="T22" s="169">
        <v>1144584</v>
      </c>
      <c r="U22" s="169">
        <v>847871</v>
      </c>
      <c r="V22" s="169" t="s">
        <v>586</v>
      </c>
    </row>
    <row r="23" spans="1:22" ht="18" customHeight="1">
      <c r="A23" s="22"/>
      <c r="B23" s="15" t="s">
        <v>309</v>
      </c>
      <c r="C23" s="169" t="s">
        <v>586</v>
      </c>
      <c r="D23" s="169" t="s">
        <v>586</v>
      </c>
      <c r="E23" s="169" t="s">
        <v>586</v>
      </c>
      <c r="F23" s="169" t="s">
        <v>586</v>
      </c>
      <c r="G23" s="169" t="s">
        <v>586</v>
      </c>
      <c r="H23" s="169" t="s">
        <v>586</v>
      </c>
      <c r="I23" s="169" t="s">
        <v>586</v>
      </c>
      <c r="J23" s="169" t="s">
        <v>586</v>
      </c>
      <c r="K23" s="169" t="s">
        <v>586</v>
      </c>
      <c r="L23" s="169" t="s">
        <v>586</v>
      </c>
      <c r="M23" s="169" t="s">
        <v>586</v>
      </c>
      <c r="N23" s="169" t="s">
        <v>586</v>
      </c>
      <c r="O23" s="169" t="s">
        <v>586</v>
      </c>
      <c r="P23" s="169" t="s">
        <v>586</v>
      </c>
      <c r="Q23" s="169" t="s">
        <v>586</v>
      </c>
      <c r="R23" s="169" t="s">
        <v>586</v>
      </c>
      <c r="S23" s="169" t="s">
        <v>586</v>
      </c>
      <c r="T23" s="169" t="s">
        <v>586</v>
      </c>
      <c r="U23" s="169" t="s">
        <v>586</v>
      </c>
      <c r="V23" s="169" t="s">
        <v>586</v>
      </c>
    </row>
    <row r="24" spans="1:22" ht="18" customHeight="1">
      <c r="A24" s="22"/>
      <c r="B24" s="15" t="s">
        <v>310</v>
      </c>
      <c r="C24" s="169">
        <f>SUM(F24:M24)</f>
        <v>2</v>
      </c>
      <c r="D24" s="169">
        <v>2</v>
      </c>
      <c r="E24" s="169" t="s">
        <v>586</v>
      </c>
      <c r="F24" s="169" t="s">
        <v>586</v>
      </c>
      <c r="G24" s="169" t="s">
        <v>586</v>
      </c>
      <c r="H24" s="169" t="s">
        <v>586</v>
      </c>
      <c r="I24" s="169">
        <v>2</v>
      </c>
      <c r="J24" s="169" t="s">
        <v>586</v>
      </c>
      <c r="K24" s="169" t="s">
        <v>586</v>
      </c>
      <c r="L24" s="169" t="s">
        <v>586</v>
      </c>
      <c r="M24" s="169" t="s">
        <v>586</v>
      </c>
      <c r="N24" s="169" t="s">
        <v>588</v>
      </c>
      <c r="O24" s="169" t="s">
        <v>586</v>
      </c>
      <c r="P24" s="169" t="s">
        <v>586</v>
      </c>
      <c r="Q24" s="169" t="s">
        <v>588</v>
      </c>
      <c r="R24" s="169" t="s">
        <v>588</v>
      </c>
      <c r="S24" s="169" t="s">
        <v>588</v>
      </c>
      <c r="T24" s="169" t="s">
        <v>586</v>
      </c>
      <c r="U24" s="169" t="s">
        <v>588</v>
      </c>
      <c r="V24" s="169" t="s">
        <v>586</v>
      </c>
    </row>
    <row r="25" spans="1:22" ht="18" customHeight="1">
      <c r="A25" s="22"/>
      <c r="B25" s="15" t="s">
        <v>311</v>
      </c>
      <c r="C25" s="169">
        <f>SUM(F25:M25)</f>
        <v>74</v>
      </c>
      <c r="D25" s="169">
        <v>65</v>
      </c>
      <c r="E25" s="169">
        <v>9</v>
      </c>
      <c r="F25" s="169">
        <v>10</v>
      </c>
      <c r="G25" s="169">
        <v>16</v>
      </c>
      <c r="H25" s="169">
        <v>19</v>
      </c>
      <c r="I25" s="169">
        <v>17</v>
      </c>
      <c r="J25" s="169">
        <v>7</v>
      </c>
      <c r="K25" s="169">
        <v>1</v>
      </c>
      <c r="L25" s="169">
        <v>3</v>
      </c>
      <c r="M25" s="169">
        <v>1</v>
      </c>
      <c r="N25" s="169">
        <f>SUM(O25:R25)</f>
        <v>961</v>
      </c>
      <c r="O25" s="169">
        <v>8</v>
      </c>
      <c r="P25" s="169">
        <v>6</v>
      </c>
      <c r="Q25" s="169">
        <v>670</v>
      </c>
      <c r="R25" s="169">
        <v>277</v>
      </c>
      <c r="S25" s="169">
        <v>10242772</v>
      </c>
      <c r="T25" s="169">
        <v>96515</v>
      </c>
      <c r="U25" s="169">
        <v>765857</v>
      </c>
      <c r="V25" s="169" t="s">
        <v>586</v>
      </c>
    </row>
    <row r="26" spans="1:22" ht="18" customHeight="1">
      <c r="A26" s="22"/>
      <c r="B26" s="15" t="s">
        <v>312</v>
      </c>
      <c r="C26" s="169">
        <f>SUM(F26:M26)</f>
        <v>20</v>
      </c>
      <c r="D26" s="169">
        <v>17</v>
      </c>
      <c r="E26" s="169">
        <v>3</v>
      </c>
      <c r="F26" s="169">
        <v>5</v>
      </c>
      <c r="G26" s="169">
        <v>3</v>
      </c>
      <c r="H26" s="169">
        <v>4</v>
      </c>
      <c r="I26" s="169">
        <v>7</v>
      </c>
      <c r="J26" s="169">
        <v>1</v>
      </c>
      <c r="K26" s="169" t="s">
        <v>586</v>
      </c>
      <c r="L26" s="169" t="s">
        <v>586</v>
      </c>
      <c r="M26" s="169" t="s">
        <v>586</v>
      </c>
      <c r="N26" s="169">
        <f>SUM(O26:R26)</f>
        <v>165</v>
      </c>
      <c r="O26" s="169">
        <v>3</v>
      </c>
      <c r="P26" s="169">
        <v>1</v>
      </c>
      <c r="Q26" s="169">
        <v>89</v>
      </c>
      <c r="R26" s="169">
        <v>72</v>
      </c>
      <c r="S26" s="169">
        <v>1112780</v>
      </c>
      <c r="T26" s="169">
        <v>10796</v>
      </c>
      <c r="U26" s="169">
        <v>128186</v>
      </c>
      <c r="V26" s="169" t="s">
        <v>586</v>
      </c>
    </row>
    <row r="27" spans="1:22" ht="18" customHeight="1">
      <c r="A27" s="22"/>
      <c r="B27" s="15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</row>
    <row r="28" spans="1:22" ht="18" customHeight="1">
      <c r="A28" s="53"/>
      <c r="B28" s="68" t="s">
        <v>313</v>
      </c>
      <c r="C28" s="39">
        <f>SUM(C29:C33)</f>
        <v>113</v>
      </c>
      <c r="D28" s="39">
        <f>SUM(D29:D33)</f>
        <v>37</v>
      </c>
      <c r="E28" s="39">
        <f aca="true" t="shared" si="2" ref="E28:K28">SUM(E29:E33)</f>
        <v>76</v>
      </c>
      <c r="F28" s="39">
        <f t="shared" si="2"/>
        <v>46</v>
      </c>
      <c r="G28" s="39">
        <f t="shared" si="2"/>
        <v>27</v>
      </c>
      <c r="H28" s="39">
        <f t="shared" si="2"/>
        <v>29</v>
      </c>
      <c r="I28" s="39">
        <f t="shared" si="2"/>
        <v>7</v>
      </c>
      <c r="J28" s="39">
        <f t="shared" si="2"/>
        <v>3</v>
      </c>
      <c r="K28" s="39">
        <f t="shared" si="2"/>
        <v>1</v>
      </c>
      <c r="L28" s="39" t="s">
        <v>589</v>
      </c>
      <c r="M28" s="39" t="s">
        <v>589</v>
      </c>
      <c r="N28" s="39">
        <f>SUM(N29:N33)</f>
        <v>550</v>
      </c>
      <c r="O28" s="39">
        <f aca="true" t="shared" si="3" ref="O28:U28">SUM(O29:O33)</f>
        <v>89</v>
      </c>
      <c r="P28" s="39">
        <f t="shared" si="3"/>
        <v>45</v>
      </c>
      <c r="Q28" s="39">
        <f t="shared" si="3"/>
        <v>276</v>
      </c>
      <c r="R28" s="39">
        <f t="shared" si="3"/>
        <v>140</v>
      </c>
      <c r="S28" s="39">
        <f t="shared" si="3"/>
        <v>801208</v>
      </c>
      <c r="T28" s="39">
        <f t="shared" si="3"/>
        <v>69763</v>
      </c>
      <c r="U28" s="39">
        <f t="shared" si="3"/>
        <v>36159</v>
      </c>
      <c r="V28" s="39" t="s">
        <v>589</v>
      </c>
    </row>
    <row r="29" spans="1:22" ht="18" customHeight="1">
      <c r="A29" s="22"/>
      <c r="B29" s="15" t="s">
        <v>314</v>
      </c>
      <c r="C29" s="169">
        <f>SUM(F29:M29)</f>
        <v>5</v>
      </c>
      <c r="D29" s="169">
        <v>2</v>
      </c>
      <c r="E29" s="169">
        <v>3</v>
      </c>
      <c r="F29" s="169">
        <v>2</v>
      </c>
      <c r="G29" s="169">
        <v>1</v>
      </c>
      <c r="H29" s="169">
        <v>2</v>
      </c>
      <c r="I29" s="169" t="s">
        <v>586</v>
      </c>
      <c r="J29" s="169" t="s">
        <v>586</v>
      </c>
      <c r="K29" s="169" t="s">
        <v>586</v>
      </c>
      <c r="L29" s="169" t="s">
        <v>586</v>
      </c>
      <c r="M29" s="169" t="s">
        <v>586</v>
      </c>
      <c r="N29" s="169">
        <f>SUM(O29:R29)</f>
        <v>16</v>
      </c>
      <c r="O29" s="169">
        <v>3</v>
      </c>
      <c r="P29" s="169">
        <v>3</v>
      </c>
      <c r="Q29" s="169">
        <v>7</v>
      </c>
      <c r="R29" s="169">
        <v>3</v>
      </c>
      <c r="S29" s="169">
        <v>23570</v>
      </c>
      <c r="T29" s="169" t="s">
        <v>222</v>
      </c>
      <c r="U29" s="169">
        <v>5268</v>
      </c>
      <c r="V29" s="169" t="s">
        <v>222</v>
      </c>
    </row>
    <row r="30" spans="1:22" ht="18" customHeight="1">
      <c r="A30" s="27"/>
      <c r="B30" s="15" t="s">
        <v>315</v>
      </c>
      <c r="C30" s="169">
        <f>SUM(F30:M30)</f>
        <v>44</v>
      </c>
      <c r="D30" s="169">
        <v>13</v>
      </c>
      <c r="E30" s="169">
        <v>31</v>
      </c>
      <c r="F30" s="169">
        <v>17</v>
      </c>
      <c r="G30" s="169">
        <v>12</v>
      </c>
      <c r="H30" s="169">
        <v>11</v>
      </c>
      <c r="I30" s="169">
        <v>3</v>
      </c>
      <c r="J30" s="169">
        <v>1</v>
      </c>
      <c r="K30" s="169" t="s">
        <v>222</v>
      </c>
      <c r="L30" s="169" t="s">
        <v>222</v>
      </c>
      <c r="M30" s="169" t="s">
        <v>222</v>
      </c>
      <c r="N30" s="169">
        <f>SUM(O30:R30)</f>
        <v>206</v>
      </c>
      <c r="O30" s="169">
        <v>40</v>
      </c>
      <c r="P30" s="169">
        <v>13</v>
      </c>
      <c r="Q30" s="169">
        <v>109</v>
      </c>
      <c r="R30" s="169">
        <v>44</v>
      </c>
      <c r="S30" s="169">
        <v>361060</v>
      </c>
      <c r="T30" s="169">
        <v>18363</v>
      </c>
      <c r="U30" s="169">
        <v>11800</v>
      </c>
      <c r="V30" s="169" t="s">
        <v>222</v>
      </c>
    </row>
    <row r="31" spans="1:22" ht="18" customHeight="1">
      <c r="A31" s="27"/>
      <c r="B31" s="15" t="s">
        <v>316</v>
      </c>
      <c r="C31" s="169">
        <f>SUM(F31:M31)</f>
        <v>14</v>
      </c>
      <c r="D31" s="169">
        <v>4</v>
      </c>
      <c r="E31" s="169">
        <v>10</v>
      </c>
      <c r="F31" s="169">
        <v>5</v>
      </c>
      <c r="G31" s="169">
        <v>4</v>
      </c>
      <c r="H31" s="169">
        <v>4</v>
      </c>
      <c r="I31" s="169">
        <v>1</v>
      </c>
      <c r="J31" s="169" t="s">
        <v>222</v>
      </c>
      <c r="K31" s="169" t="s">
        <v>222</v>
      </c>
      <c r="L31" s="169" t="s">
        <v>222</v>
      </c>
      <c r="M31" s="169" t="s">
        <v>222</v>
      </c>
      <c r="N31" s="169">
        <f>SUM(O31:R31)</f>
        <v>57</v>
      </c>
      <c r="O31" s="169">
        <v>13</v>
      </c>
      <c r="P31" s="169">
        <v>7</v>
      </c>
      <c r="Q31" s="169">
        <v>24</v>
      </c>
      <c r="R31" s="169">
        <v>13</v>
      </c>
      <c r="S31" s="169">
        <v>103067</v>
      </c>
      <c r="T31" s="169">
        <v>7908</v>
      </c>
      <c r="U31" s="169">
        <v>7953</v>
      </c>
      <c r="V31" s="169" t="s">
        <v>222</v>
      </c>
    </row>
    <row r="32" spans="1:22" ht="18" customHeight="1">
      <c r="A32" s="11"/>
      <c r="B32" s="15" t="s">
        <v>317</v>
      </c>
      <c r="C32" s="169">
        <f>SUM(F32:M32)</f>
        <v>38</v>
      </c>
      <c r="D32" s="169">
        <v>13</v>
      </c>
      <c r="E32" s="169">
        <v>25</v>
      </c>
      <c r="F32" s="169">
        <v>16</v>
      </c>
      <c r="G32" s="169">
        <v>9</v>
      </c>
      <c r="H32" s="169">
        <v>10</v>
      </c>
      <c r="I32" s="169">
        <v>2</v>
      </c>
      <c r="J32" s="169" t="s">
        <v>222</v>
      </c>
      <c r="K32" s="169">
        <v>1</v>
      </c>
      <c r="L32" s="169" t="s">
        <v>222</v>
      </c>
      <c r="M32" s="169" t="s">
        <v>222</v>
      </c>
      <c r="N32" s="169">
        <f>SUM(O32:R32)</f>
        <v>182</v>
      </c>
      <c r="O32" s="169">
        <v>27</v>
      </c>
      <c r="P32" s="169">
        <v>18</v>
      </c>
      <c r="Q32" s="169">
        <v>91</v>
      </c>
      <c r="R32" s="169">
        <v>46</v>
      </c>
      <c r="S32" s="169">
        <v>261324</v>
      </c>
      <c r="T32" s="169">
        <v>1509</v>
      </c>
      <c r="U32" s="169">
        <v>7686</v>
      </c>
      <c r="V32" s="169" t="s">
        <v>222</v>
      </c>
    </row>
    <row r="33" spans="1:22" ht="18" customHeight="1">
      <c r="A33" s="11"/>
      <c r="B33" s="15" t="s">
        <v>318</v>
      </c>
      <c r="C33" s="169">
        <f>SUM(F33:M33)</f>
        <v>12</v>
      </c>
      <c r="D33" s="169">
        <v>5</v>
      </c>
      <c r="E33" s="169">
        <v>7</v>
      </c>
      <c r="F33" s="169">
        <v>6</v>
      </c>
      <c r="G33" s="169">
        <v>1</v>
      </c>
      <c r="H33" s="169">
        <v>2</v>
      </c>
      <c r="I33" s="169">
        <v>1</v>
      </c>
      <c r="J33" s="169">
        <v>2</v>
      </c>
      <c r="K33" s="169" t="s">
        <v>222</v>
      </c>
      <c r="L33" s="169" t="s">
        <v>222</v>
      </c>
      <c r="M33" s="169" t="s">
        <v>222</v>
      </c>
      <c r="N33" s="169">
        <f>SUM(O33:R33)</f>
        <v>89</v>
      </c>
      <c r="O33" s="169">
        <v>6</v>
      </c>
      <c r="P33" s="169">
        <v>4</v>
      </c>
      <c r="Q33" s="169">
        <v>45</v>
      </c>
      <c r="R33" s="169">
        <v>34</v>
      </c>
      <c r="S33" s="169">
        <v>52187</v>
      </c>
      <c r="T33" s="169">
        <v>41983</v>
      </c>
      <c r="U33" s="169">
        <v>3452</v>
      </c>
      <c r="V33" s="169" t="s">
        <v>222</v>
      </c>
    </row>
    <row r="34" spans="1:22" ht="18" customHeight="1">
      <c r="A34" s="11"/>
      <c r="B34" s="12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</row>
    <row r="35" spans="1:22" ht="18" customHeight="1">
      <c r="A35" s="320" t="s">
        <v>319</v>
      </c>
      <c r="B35" s="321"/>
      <c r="C35" s="39">
        <f>SUM(C37,C44,C48,C52)</f>
        <v>1263</v>
      </c>
      <c r="D35" s="39">
        <f>SUM(D37,D44,D48,D52)</f>
        <v>1148</v>
      </c>
      <c r="E35" s="39">
        <f aca="true" t="shared" si="4" ref="E35:U35">SUM(E37,E44,E48,E52)</f>
        <v>115</v>
      </c>
      <c r="F35" s="39">
        <f t="shared" si="4"/>
        <v>192</v>
      </c>
      <c r="G35" s="39">
        <f t="shared" si="4"/>
        <v>305</v>
      </c>
      <c r="H35" s="39">
        <f t="shared" si="4"/>
        <v>446</v>
      </c>
      <c r="I35" s="39">
        <f t="shared" si="4"/>
        <v>194</v>
      </c>
      <c r="J35" s="39">
        <f t="shared" si="4"/>
        <v>57</v>
      </c>
      <c r="K35" s="39">
        <f t="shared" si="4"/>
        <v>28</v>
      </c>
      <c r="L35" s="39">
        <f t="shared" si="4"/>
        <v>38</v>
      </c>
      <c r="M35" s="39">
        <f t="shared" si="4"/>
        <v>3</v>
      </c>
      <c r="N35" s="39">
        <f t="shared" si="4"/>
        <v>12245</v>
      </c>
      <c r="O35" s="39">
        <f t="shared" si="4"/>
        <v>115</v>
      </c>
      <c r="P35" s="39">
        <f t="shared" si="4"/>
        <v>84</v>
      </c>
      <c r="Q35" s="39">
        <f t="shared" si="4"/>
        <v>8944</v>
      </c>
      <c r="R35" s="39">
        <f t="shared" si="4"/>
        <v>3102</v>
      </c>
      <c r="S35" s="39">
        <f t="shared" si="4"/>
        <v>89821019</v>
      </c>
      <c r="T35" s="39">
        <f t="shared" si="4"/>
        <v>2613141</v>
      </c>
      <c r="U35" s="39">
        <f t="shared" si="4"/>
        <v>4845708</v>
      </c>
      <c r="V35" s="39" t="s">
        <v>589</v>
      </c>
    </row>
    <row r="36" spans="1:22" ht="18" customHeight="1">
      <c r="A36" s="11"/>
      <c r="B36" s="15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</row>
    <row r="37" spans="1:22" ht="18" customHeight="1">
      <c r="A37" s="11"/>
      <c r="B37" s="68" t="s">
        <v>321</v>
      </c>
      <c r="C37" s="39">
        <f>SUM(C38:C42)</f>
        <v>583</v>
      </c>
      <c r="D37" s="39">
        <f>SUM(D38:D42)</f>
        <v>523</v>
      </c>
      <c r="E37" s="39">
        <f aca="true" t="shared" si="5" ref="E37:L37">SUM(E38:E42)</f>
        <v>60</v>
      </c>
      <c r="F37" s="39">
        <f t="shared" si="5"/>
        <v>120</v>
      </c>
      <c r="G37" s="39">
        <f t="shared" si="5"/>
        <v>143</v>
      </c>
      <c r="H37" s="39">
        <f t="shared" si="5"/>
        <v>193</v>
      </c>
      <c r="I37" s="39">
        <f t="shared" si="5"/>
        <v>80</v>
      </c>
      <c r="J37" s="39">
        <f t="shared" si="5"/>
        <v>26</v>
      </c>
      <c r="K37" s="39">
        <f t="shared" si="5"/>
        <v>11</v>
      </c>
      <c r="L37" s="39">
        <f t="shared" si="5"/>
        <v>10</v>
      </c>
      <c r="M37" s="39" t="s">
        <v>589</v>
      </c>
      <c r="N37" s="39">
        <f>SUM(N38:N42)</f>
        <v>4712</v>
      </c>
      <c r="O37" s="39">
        <f aca="true" t="shared" si="6" ref="O37:U37">SUM(O38:O42)</f>
        <v>62</v>
      </c>
      <c r="P37" s="39">
        <f t="shared" si="6"/>
        <v>43</v>
      </c>
      <c r="Q37" s="39">
        <f t="shared" si="6"/>
        <v>3302</v>
      </c>
      <c r="R37" s="39">
        <f t="shared" si="6"/>
        <v>1305</v>
      </c>
      <c r="S37" s="39">
        <f t="shared" si="6"/>
        <v>28972100</v>
      </c>
      <c r="T37" s="39">
        <f t="shared" si="6"/>
        <v>950438</v>
      </c>
      <c r="U37" s="39">
        <f t="shared" si="6"/>
        <v>1368773</v>
      </c>
      <c r="V37" s="39" t="s">
        <v>589</v>
      </c>
    </row>
    <row r="38" spans="1:22" ht="18" customHeight="1">
      <c r="A38" s="28"/>
      <c r="B38" s="15" t="s">
        <v>320</v>
      </c>
      <c r="C38" s="169">
        <f>SUM(F38:M38)</f>
        <v>25</v>
      </c>
      <c r="D38" s="169">
        <v>22</v>
      </c>
      <c r="E38" s="169">
        <v>3</v>
      </c>
      <c r="F38" s="169">
        <v>4</v>
      </c>
      <c r="G38" s="169">
        <v>5</v>
      </c>
      <c r="H38" s="169">
        <v>10</v>
      </c>
      <c r="I38" s="169">
        <v>1</v>
      </c>
      <c r="J38" s="169">
        <v>2</v>
      </c>
      <c r="K38" s="169">
        <v>2</v>
      </c>
      <c r="L38" s="169">
        <v>1</v>
      </c>
      <c r="M38" s="169" t="s">
        <v>222</v>
      </c>
      <c r="N38" s="169">
        <f>SUM(O38:R38)</f>
        <v>278</v>
      </c>
      <c r="O38" s="169">
        <v>2</v>
      </c>
      <c r="P38" s="169">
        <v>1</v>
      </c>
      <c r="Q38" s="169">
        <v>218</v>
      </c>
      <c r="R38" s="169">
        <v>57</v>
      </c>
      <c r="S38" s="169">
        <v>1882450</v>
      </c>
      <c r="T38" s="169">
        <v>57414</v>
      </c>
      <c r="U38" s="169">
        <v>84234</v>
      </c>
      <c r="V38" s="169" t="s">
        <v>222</v>
      </c>
    </row>
    <row r="39" spans="1:22" ht="18" customHeight="1">
      <c r="A39" s="11"/>
      <c r="B39" s="15" t="s">
        <v>322</v>
      </c>
      <c r="C39" s="169">
        <f>SUM(F39:M39)</f>
        <v>54</v>
      </c>
      <c r="D39" s="169">
        <v>52</v>
      </c>
      <c r="E39" s="169">
        <v>2</v>
      </c>
      <c r="F39" s="169">
        <v>11</v>
      </c>
      <c r="G39" s="169">
        <v>9</v>
      </c>
      <c r="H39" s="169">
        <v>16</v>
      </c>
      <c r="I39" s="169">
        <v>13</v>
      </c>
      <c r="J39" s="169">
        <v>2</v>
      </c>
      <c r="K39" s="169">
        <v>2</v>
      </c>
      <c r="L39" s="169">
        <v>1</v>
      </c>
      <c r="M39" s="169" t="s">
        <v>222</v>
      </c>
      <c r="N39" s="169">
        <f>SUM(O39:R39)</f>
        <v>522</v>
      </c>
      <c r="O39" s="169">
        <v>2</v>
      </c>
      <c r="P39" s="169" t="s">
        <v>222</v>
      </c>
      <c r="Q39" s="169">
        <v>406</v>
      </c>
      <c r="R39" s="169">
        <v>114</v>
      </c>
      <c r="S39" s="169">
        <v>3641913</v>
      </c>
      <c r="T39" s="169">
        <v>371027</v>
      </c>
      <c r="U39" s="169">
        <v>262842</v>
      </c>
      <c r="V39" s="169" t="s">
        <v>222</v>
      </c>
    </row>
    <row r="40" spans="1:22" ht="18" customHeight="1">
      <c r="A40" s="11"/>
      <c r="B40" s="15" t="s">
        <v>323</v>
      </c>
      <c r="C40" s="169">
        <f>SUM(F40:M40)</f>
        <v>45</v>
      </c>
      <c r="D40" s="169">
        <v>41</v>
      </c>
      <c r="E40" s="169">
        <v>4</v>
      </c>
      <c r="F40" s="169">
        <v>8</v>
      </c>
      <c r="G40" s="169">
        <v>14</v>
      </c>
      <c r="H40" s="169">
        <v>15</v>
      </c>
      <c r="I40" s="169">
        <v>5</v>
      </c>
      <c r="J40" s="169">
        <v>2</v>
      </c>
      <c r="K40" s="169">
        <v>1</v>
      </c>
      <c r="L40" s="169" t="s">
        <v>222</v>
      </c>
      <c r="M40" s="169" t="s">
        <v>222</v>
      </c>
      <c r="N40" s="169">
        <f>SUM(O40:R40)</f>
        <v>310</v>
      </c>
      <c r="O40" s="169">
        <v>4</v>
      </c>
      <c r="P40" s="169">
        <v>2</v>
      </c>
      <c r="Q40" s="169">
        <v>204</v>
      </c>
      <c r="R40" s="169">
        <v>100</v>
      </c>
      <c r="S40" s="169">
        <v>1955210</v>
      </c>
      <c r="T40" s="169">
        <v>23982</v>
      </c>
      <c r="U40" s="169">
        <v>115230</v>
      </c>
      <c r="V40" s="169" t="s">
        <v>222</v>
      </c>
    </row>
    <row r="41" spans="1:22" ht="18" customHeight="1">
      <c r="A41" s="11"/>
      <c r="B41" s="15" t="s">
        <v>324</v>
      </c>
      <c r="C41" s="169">
        <f>SUM(F41:M41)</f>
        <v>61</v>
      </c>
      <c r="D41" s="169">
        <v>57</v>
      </c>
      <c r="E41" s="169">
        <v>4</v>
      </c>
      <c r="F41" s="169">
        <v>12</v>
      </c>
      <c r="G41" s="169">
        <v>8</v>
      </c>
      <c r="H41" s="169">
        <v>16</v>
      </c>
      <c r="I41" s="169">
        <v>14</v>
      </c>
      <c r="J41" s="169">
        <v>5</v>
      </c>
      <c r="K41" s="169">
        <v>2</v>
      </c>
      <c r="L41" s="169">
        <v>4</v>
      </c>
      <c r="M41" s="169" t="s">
        <v>222</v>
      </c>
      <c r="N41" s="169">
        <f>SUM(O41:R41)</f>
        <v>811</v>
      </c>
      <c r="O41" s="169">
        <v>6</v>
      </c>
      <c r="P41" s="169">
        <v>4</v>
      </c>
      <c r="Q41" s="169">
        <v>592</v>
      </c>
      <c r="R41" s="169">
        <v>209</v>
      </c>
      <c r="S41" s="169">
        <v>2707973</v>
      </c>
      <c r="T41" s="169">
        <v>185337</v>
      </c>
      <c r="U41" s="169">
        <v>73002</v>
      </c>
      <c r="V41" s="169" t="s">
        <v>222</v>
      </c>
    </row>
    <row r="42" spans="1:22" ht="18" customHeight="1">
      <c r="A42" s="11"/>
      <c r="B42" s="15" t="s">
        <v>473</v>
      </c>
      <c r="C42" s="169">
        <f>SUM(F42:M42)</f>
        <v>398</v>
      </c>
      <c r="D42" s="169">
        <v>351</v>
      </c>
      <c r="E42" s="169">
        <v>47</v>
      </c>
      <c r="F42" s="169">
        <v>85</v>
      </c>
      <c r="G42" s="169">
        <v>107</v>
      </c>
      <c r="H42" s="169">
        <v>136</v>
      </c>
      <c r="I42" s="169">
        <v>47</v>
      </c>
      <c r="J42" s="169">
        <v>15</v>
      </c>
      <c r="K42" s="169">
        <v>4</v>
      </c>
      <c r="L42" s="169">
        <v>4</v>
      </c>
      <c r="M42" s="169" t="s">
        <v>222</v>
      </c>
      <c r="N42" s="169">
        <f>SUM(O42:R42)</f>
        <v>2791</v>
      </c>
      <c r="O42" s="169">
        <v>48</v>
      </c>
      <c r="P42" s="169">
        <v>36</v>
      </c>
      <c r="Q42" s="169">
        <v>1882</v>
      </c>
      <c r="R42" s="169">
        <v>825</v>
      </c>
      <c r="S42" s="169">
        <v>18784554</v>
      </c>
      <c r="T42" s="169">
        <v>312678</v>
      </c>
      <c r="U42" s="169">
        <v>833465</v>
      </c>
      <c r="V42" s="169" t="s">
        <v>222</v>
      </c>
    </row>
    <row r="43" spans="1:22" ht="18" customHeight="1">
      <c r="A43" s="11"/>
      <c r="B43" s="15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</row>
    <row r="44" spans="1:22" ht="18" customHeight="1">
      <c r="A44" s="11"/>
      <c r="B44" s="68" t="s">
        <v>325</v>
      </c>
      <c r="C44" s="39">
        <f>SUM(C45:C46)</f>
        <v>220</v>
      </c>
      <c r="D44" s="39">
        <f>SUM(D45:D46)</f>
        <v>198</v>
      </c>
      <c r="E44" s="39">
        <f aca="true" t="shared" si="7" ref="E44:U44">SUM(E45:E46)</f>
        <v>22</v>
      </c>
      <c r="F44" s="39">
        <f t="shared" si="7"/>
        <v>16</v>
      </c>
      <c r="G44" s="39">
        <f t="shared" si="7"/>
        <v>42</v>
      </c>
      <c r="H44" s="39">
        <f t="shared" si="7"/>
        <v>82</v>
      </c>
      <c r="I44" s="39">
        <f t="shared" si="7"/>
        <v>54</v>
      </c>
      <c r="J44" s="39">
        <f t="shared" si="7"/>
        <v>11</v>
      </c>
      <c r="K44" s="39">
        <f t="shared" si="7"/>
        <v>2</v>
      </c>
      <c r="L44" s="39">
        <f t="shared" si="7"/>
        <v>12</v>
      </c>
      <c r="M44" s="39">
        <f t="shared" si="7"/>
        <v>1</v>
      </c>
      <c r="N44" s="39">
        <f t="shared" si="7"/>
        <v>2783</v>
      </c>
      <c r="O44" s="39">
        <f t="shared" si="7"/>
        <v>19</v>
      </c>
      <c r="P44" s="39">
        <f t="shared" si="7"/>
        <v>18</v>
      </c>
      <c r="Q44" s="39">
        <f t="shared" si="7"/>
        <v>2188</v>
      </c>
      <c r="R44" s="39">
        <f t="shared" si="7"/>
        <v>558</v>
      </c>
      <c r="S44" s="39">
        <f t="shared" si="7"/>
        <v>16501827</v>
      </c>
      <c r="T44" s="39">
        <f t="shared" si="7"/>
        <v>1118122</v>
      </c>
      <c r="U44" s="39">
        <f t="shared" si="7"/>
        <v>1054698</v>
      </c>
      <c r="V44" s="39" t="s">
        <v>589</v>
      </c>
    </row>
    <row r="45" spans="1:22" ht="18" customHeight="1">
      <c r="A45" s="11"/>
      <c r="B45" s="15" t="s">
        <v>326</v>
      </c>
      <c r="C45" s="169">
        <f>SUM(F45:M45)</f>
        <v>77</v>
      </c>
      <c r="D45" s="169">
        <v>75</v>
      </c>
      <c r="E45" s="169">
        <v>2</v>
      </c>
      <c r="F45" s="169">
        <v>6</v>
      </c>
      <c r="G45" s="169">
        <v>11</v>
      </c>
      <c r="H45" s="169">
        <v>15</v>
      </c>
      <c r="I45" s="169">
        <v>28</v>
      </c>
      <c r="J45" s="169">
        <v>5</v>
      </c>
      <c r="K45" s="169">
        <v>1</v>
      </c>
      <c r="L45" s="169">
        <v>10</v>
      </c>
      <c r="M45" s="169">
        <v>1</v>
      </c>
      <c r="N45" s="169">
        <f>SUM(O45:R45)</f>
        <v>1604</v>
      </c>
      <c r="O45" s="169">
        <v>2</v>
      </c>
      <c r="P45" s="169">
        <v>4</v>
      </c>
      <c r="Q45" s="169">
        <v>1300</v>
      </c>
      <c r="R45" s="169">
        <v>298</v>
      </c>
      <c r="S45" s="169">
        <v>11498063</v>
      </c>
      <c r="T45" s="169">
        <v>959456</v>
      </c>
      <c r="U45" s="169">
        <v>691849</v>
      </c>
      <c r="V45" s="169" t="s">
        <v>222</v>
      </c>
    </row>
    <row r="46" spans="1:22" ht="18" customHeight="1">
      <c r="A46" s="11"/>
      <c r="B46" s="15" t="s">
        <v>472</v>
      </c>
      <c r="C46" s="169">
        <f>SUM(F46:M46)</f>
        <v>143</v>
      </c>
      <c r="D46" s="169">
        <v>123</v>
      </c>
      <c r="E46" s="169">
        <v>20</v>
      </c>
      <c r="F46" s="169">
        <v>10</v>
      </c>
      <c r="G46" s="169">
        <v>31</v>
      </c>
      <c r="H46" s="169">
        <v>67</v>
      </c>
      <c r="I46" s="169">
        <v>26</v>
      </c>
      <c r="J46" s="169">
        <v>6</v>
      </c>
      <c r="K46" s="169">
        <v>1</v>
      </c>
      <c r="L46" s="169">
        <v>2</v>
      </c>
      <c r="M46" s="169" t="s">
        <v>222</v>
      </c>
      <c r="N46" s="169">
        <f>SUM(O46:R46)</f>
        <v>1179</v>
      </c>
      <c r="O46" s="169">
        <v>17</v>
      </c>
      <c r="P46" s="169">
        <v>14</v>
      </c>
      <c r="Q46" s="169">
        <v>888</v>
      </c>
      <c r="R46" s="169">
        <v>260</v>
      </c>
      <c r="S46" s="169">
        <v>5003764</v>
      </c>
      <c r="T46" s="169">
        <v>158666</v>
      </c>
      <c r="U46" s="169">
        <v>362849</v>
      </c>
      <c r="V46" s="169" t="s">
        <v>222</v>
      </c>
    </row>
    <row r="47" spans="1:22" ht="18" customHeight="1">
      <c r="A47" s="11"/>
      <c r="B47" s="15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</row>
    <row r="48" spans="1:22" ht="18" customHeight="1">
      <c r="A48" s="11"/>
      <c r="B48" s="68" t="s">
        <v>327</v>
      </c>
      <c r="C48" s="39">
        <f>SUM(C49:C50)</f>
        <v>314</v>
      </c>
      <c r="D48" s="39">
        <f>SUM(D49:D50)</f>
        <v>302</v>
      </c>
      <c r="E48" s="39">
        <f aca="true" t="shared" si="8" ref="E48:U48">SUM(E49:E50)</f>
        <v>12</v>
      </c>
      <c r="F48" s="39">
        <f t="shared" si="8"/>
        <v>30</v>
      </c>
      <c r="G48" s="39">
        <f t="shared" si="8"/>
        <v>84</v>
      </c>
      <c r="H48" s="39">
        <f t="shared" si="8"/>
        <v>113</v>
      </c>
      <c r="I48" s="39">
        <f t="shared" si="8"/>
        <v>42</v>
      </c>
      <c r="J48" s="39">
        <f t="shared" si="8"/>
        <v>16</v>
      </c>
      <c r="K48" s="39">
        <f t="shared" si="8"/>
        <v>12</v>
      </c>
      <c r="L48" s="39">
        <f t="shared" si="8"/>
        <v>15</v>
      </c>
      <c r="M48" s="39">
        <f t="shared" si="8"/>
        <v>2</v>
      </c>
      <c r="N48" s="39">
        <f t="shared" si="8"/>
        <v>3657</v>
      </c>
      <c r="O48" s="39">
        <f t="shared" si="8"/>
        <v>14</v>
      </c>
      <c r="P48" s="39">
        <f t="shared" si="8"/>
        <v>8</v>
      </c>
      <c r="Q48" s="39">
        <f t="shared" si="8"/>
        <v>2685</v>
      </c>
      <c r="R48" s="39">
        <f t="shared" si="8"/>
        <v>950</v>
      </c>
      <c r="S48" s="39">
        <f t="shared" si="8"/>
        <v>37419826</v>
      </c>
      <c r="T48" s="39">
        <f t="shared" si="8"/>
        <v>426260</v>
      </c>
      <c r="U48" s="39">
        <f t="shared" si="8"/>
        <v>1339311</v>
      </c>
      <c r="V48" s="39" t="s">
        <v>589</v>
      </c>
    </row>
    <row r="49" spans="1:22" ht="18" customHeight="1">
      <c r="A49" s="11"/>
      <c r="B49" s="15" t="s">
        <v>328</v>
      </c>
      <c r="C49" s="169">
        <f>SUM(F49:M49)</f>
        <v>77</v>
      </c>
      <c r="D49" s="169">
        <v>71</v>
      </c>
      <c r="E49" s="169">
        <v>6</v>
      </c>
      <c r="F49" s="169">
        <v>10</v>
      </c>
      <c r="G49" s="169">
        <v>20</v>
      </c>
      <c r="H49" s="169">
        <v>22</v>
      </c>
      <c r="I49" s="169">
        <v>10</v>
      </c>
      <c r="J49" s="169">
        <v>3</v>
      </c>
      <c r="K49" s="169">
        <v>6</v>
      </c>
      <c r="L49" s="169">
        <v>5</v>
      </c>
      <c r="M49" s="169">
        <v>1</v>
      </c>
      <c r="N49" s="169">
        <f>SUM(O49:R49)</f>
        <v>1118</v>
      </c>
      <c r="O49" s="169">
        <v>5</v>
      </c>
      <c r="P49" s="169">
        <v>3</v>
      </c>
      <c r="Q49" s="169">
        <v>852</v>
      </c>
      <c r="R49" s="169">
        <v>258</v>
      </c>
      <c r="S49" s="169">
        <v>7074789</v>
      </c>
      <c r="T49" s="169">
        <v>181098</v>
      </c>
      <c r="U49" s="169">
        <v>467836</v>
      </c>
      <c r="V49" s="169" t="s">
        <v>222</v>
      </c>
    </row>
    <row r="50" spans="1:22" ht="18" customHeight="1">
      <c r="A50" s="11"/>
      <c r="B50" s="15" t="s">
        <v>329</v>
      </c>
      <c r="C50" s="169">
        <f>SUM(F50:M50)</f>
        <v>237</v>
      </c>
      <c r="D50" s="169">
        <v>231</v>
      </c>
      <c r="E50" s="169">
        <v>6</v>
      </c>
      <c r="F50" s="169">
        <v>20</v>
      </c>
      <c r="G50" s="169">
        <v>64</v>
      </c>
      <c r="H50" s="169">
        <v>91</v>
      </c>
      <c r="I50" s="169">
        <v>32</v>
      </c>
      <c r="J50" s="169">
        <v>13</v>
      </c>
      <c r="K50" s="169">
        <v>6</v>
      </c>
      <c r="L50" s="169">
        <v>10</v>
      </c>
      <c r="M50" s="169">
        <v>1</v>
      </c>
      <c r="N50" s="169">
        <f>SUM(O50:R50)</f>
        <v>2539</v>
      </c>
      <c r="O50" s="169">
        <v>9</v>
      </c>
      <c r="P50" s="169">
        <v>5</v>
      </c>
      <c r="Q50" s="169">
        <v>1833</v>
      </c>
      <c r="R50" s="169">
        <v>692</v>
      </c>
      <c r="S50" s="169">
        <v>30345037</v>
      </c>
      <c r="T50" s="169">
        <v>245162</v>
      </c>
      <c r="U50" s="169">
        <v>871475</v>
      </c>
      <c r="V50" s="169" t="s">
        <v>222</v>
      </c>
    </row>
    <row r="51" spans="1:22" ht="18" customHeight="1">
      <c r="A51" s="11"/>
      <c r="B51" s="15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</row>
    <row r="52" spans="1:22" ht="18" customHeight="1">
      <c r="A52" s="11"/>
      <c r="B52" s="68" t="s">
        <v>330</v>
      </c>
      <c r="C52" s="39">
        <f>SUM(C53:C55)</f>
        <v>146</v>
      </c>
      <c r="D52" s="39">
        <f>SUM(D53:D55)</f>
        <v>125</v>
      </c>
      <c r="E52" s="39">
        <f aca="true" t="shared" si="9" ref="E52:L52">SUM(E53:E55)</f>
        <v>21</v>
      </c>
      <c r="F52" s="39">
        <f t="shared" si="9"/>
        <v>26</v>
      </c>
      <c r="G52" s="39">
        <f t="shared" si="9"/>
        <v>36</v>
      </c>
      <c r="H52" s="39">
        <f t="shared" si="9"/>
        <v>58</v>
      </c>
      <c r="I52" s="39">
        <f t="shared" si="9"/>
        <v>18</v>
      </c>
      <c r="J52" s="39">
        <f t="shared" si="9"/>
        <v>4</v>
      </c>
      <c r="K52" s="39">
        <f t="shared" si="9"/>
        <v>3</v>
      </c>
      <c r="L52" s="39">
        <f t="shared" si="9"/>
        <v>1</v>
      </c>
      <c r="M52" s="39" t="s">
        <v>589</v>
      </c>
      <c r="N52" s="39">
        <f>SUM(N53:N55)</f>
        <v>1093</v>
      </c>
      <c r="O52" s="39">
        <f>SUM(O53:O55)</f>
        <v>20</v>
      </c>
      <c r="P52" s="39">
        <f aca="true" t="shared" si="10" ref="P52:U52">SUM(P53:P55)</f>
        <v>15</v>
      </c>
      <c r="Q52" s="39">
        <f t="shared" si="10"/>
        <v>769</v>
      </c>
      <c r="R52" s="39">
        <f t="shared" si="10"/>
        <v>289</v>
      </c>
      <c r="S52" s="39">
        <f t="shared" si="10"/>
        <v>6927266</v>
      </c>
      <c r="T52" s="39">
        <f t="shared" si="10"/>
        <v>118321</v>
      </c>
      <c r="U52" s="39">
        <f t="shared" si="10"/>
        <v>1082926</v>
      </c>
      <c r="V52" s="39" t="s">
        <v>589</v>
      </c>
    </row>
    <row r="53" spans="1:22" ht="18" customHeight="1">
      <c r="A53" s="28"/>
      <c r="B53" s="15" t="s">
        <v>331</v>
      </c>
      <c r="C53" s="169">
        <f>SUM(F53:M53)</f>
        <v>28</v>
      </c>
      <c r="D53" s="169">
        <v>21</v>
      </c>
      <c r="E53" s="169">
        <v>7</v>
      </c>
      <c r="F53" s="169">
        <v>7</v>
      </c>
      <c r="G53" s="169">
        <v>6</v>
      </c>
      <c r="H53" s="169">
        <v>14</v>
      </c>
      <c r="I53" s="169" t="s">
        <v>222</v>
      </c>
      <c r="J53" s="169">
        <v>1</v>
      </c>
      <c r="K53" s="169" t="s">
        <v>222</v>
      </c>
      <c r="L53" s="169" t="s">
        <v>222</v>
      </c>
      <c r="M53" s="169" t="s">
        <v>222</v>
      </c>
      <c r="N53" s="169">
        <f>SUM(O53:R53)</f>
        <v>154</v>
      </c>
      <c r="O53" s="169">
        <v>7</v>
      </c>
      <c r="P53" s="169">
        <v>3</v>
      </c>
      <c r="Q53" s="169">
        <v>105</v>
      </c>
      <c r="R53" s="169">
        <v>39</v>
      </c>
      <c r="S53" s="169">
        <v>424140</v>
      </c>
      <c r="T53" s="169">
        <v>35904</v>
      </c>
      <c r="U53" s="169">
        <v>58835</v>
      </c>
      <c r="V53" s="169" t="s">
        <v>222</v>
      </c>
    </row>
    <row r="54" spans="1:22" ht="18" customHeight="1">
      <c r="A54" s="11"/>
      <c r="B54" s="15" t="s">
        <v>332</v>
      </c>
      <c r="C54" s="169">
        <f>SUM(F54:M54)</f>
        <v>58</v>
      </c>
      <c r="D54" s="169">
        <v>48</v>
      </c>
      <c r="E54" s="169">
        <v>10</v>
      </c>
      <c r="F54" s="169">
        <v>13</v>
      </c>
      <c r="G54" s="169">
        <v>15</v>
      </c>
      <c r="H54" s="169">
        <v>24</v>
      </c>
      <c r="I54" s="169">
        <v>4</v>
      </c>
      <c r="J54" s="169" t="s">
        <v>222</v>
      </c>
      <c r="K54" s="169">
        <v>1</v>
      </c>
      <c r="L54" s="169">
        <v>1</v>
      </c>
      <c r="M54" s="169" t="s">
        <v>222</v>
      </c>
      <c r="N54" s="169">
        <f>SUM(O54:R54)</f>
        <v>410</v>
      </c>
      <c r="O54" s="169">
        <v>10</v>
      </c>
      <c r="P54" s="169">
        <v>8</v>
      </c>
      <c r="Q54" s="169">
        <v>275</v>
      </c>
      <c r="R54" s="169">
        <v>117</v>
      </c>
      <c r="S54" s="169">
        <v>2644412</v>
      </c>
      <c r="T54" s="169">
        <v>11280</v>
      </c>
      <c r="U54" s="169">
        <v>658751</v>
      </c>
      <c r="V54" s="169" t="s">
        <v>222</v>
      </c>
    </row>
    <row r="55" spans="1:22" ht="18" customHeight="1">
      <c r="A55" s="11"/>
      <c r="B55" s="15" t="s">
        <v>333</v>
      </c>
      <c r="C55" s="169">
        <f>SUM(F55:M55)</f>
        <v>60</v>
      </c>
      <c r="D55" s="169">
        <v>56</v>
      </c>
      <c r="E55" s="169">
        <v>4</v>
      </c>
      <c r="F55" s="169">
        <v>6</v>
      </c>
      <c r="G55" s="169">
        <v>15</v>
      </c>
      <c r="H55" s="169">
        <v>20</v>
      </c>
      <c r="I55" s="169">
        <v>14</v>
      </c>
      <c r="J55" s="169">
        <v>3</v>
      </c>
      <c r="K55" s="169">
        <v>2</v>
      </c>
      <c r="L55" s="169" t="s">
        <v>222</v>
      </c>
      <c r="M55" s="169" t="s">
        <v>222</v>
      </c>
      <c r="N55" s="169">
        <f>SUM(O55:R55)</f>
        <v>529</v>
      </c>
      <c r="O55" s="169">
        <v>3</v>
      </c>
      <c r="P55" s="169">
        <v>4</v>
      </c>
      <c r="Q55" s="169">
        <v>389</v>
      </c>
      <c r="R55" s="169">
        <v>133</v>
      </c>
      <c r="S55" s="169">
        <v>3858714</v>
      </c>
      <c r="T55" s="169">
        <v>71137</v>
      </c>
      <c r="U55" s="169">
        <v>365340</v>
      </c>
      <c r="V55" s="169" t="s">
        <v>222</v>
      </c>
    </row>
    <row r="56" spans="1:22" ht="18" customHeight="1">
      <c r="A56" s="11"/>
      <c r="B56" s="15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</row>
    <row r="57" spans="1:22" ht="18" customHeight="1">
      <c r="A57" s="320" t="s">
        <v>334</v>
      </c>
      <c r="B57" s="321"/>
      <c r="C57" s="39">
        <f>SUM(C59,'１２８'!C10,'１２８'!C16,'１２８'!C19)</f>
        <v>1164</v>
      </c>
      <c r="D57" s="39">
        <f>SUM(D59,'１２８'!D10,'１２８'!D16,'１２８'!D19)</f>
        <v>807</v>
      </c>
      <c r="E57" s="39">
        <f>SUM(E59,'１２８'!E10,'１２８'!E16,'１２８'!E19)</f>
        <v>357</v>
      </c>
      <c r="F57" s="39">
        <f>SUM(F59,'１２８'!F10,'１２８'!F16,'１２８'!F19)</f>
        <v>265</v>
      </c>
      <c r="G57" s="39">
        <f>SUM(G59,'１２８'!G10,'１２８'!G16,'１２８'!G19)</f>
        <v>302</v>
      </c>
      <c r="H57" s="39">
        <f>SUM(H59,'１２８'!H10,'１２８'!H16,'１２８'!H19)</f>
        <v>311</v>
      </c>
      <c r="I57" s="39">
        <f>SUM(I59,'１２８'!I10,'１２８'!I16,'１２８'!I19)</f>
        <v>182</v>
      </c>
      <c r="J57" s="39">
        <f>SUM(J59,'１２８'!J10,'１２８'!J16,'１２８'!J19)</f>
        <v>48</v>
      </c>
      <c r="K57" s="39">
        <f>SUM(K59,'１２８'!K10,'１２８'!K16,'１２８'!K19)</f>
        <v>41</v>
      </c>
      <c r="L57" s="39">
        <f>SUM(L59,'１２８'!L10,'１２８'!L16,'１２８'!L19)</f>
        <v>12</v>
      </c>
      <c r="M57" s="39">
        <f>SUM(M59,'１２８'!M10,'１２８'!M16,'１２８'!M19)</f>
        <v>3</v>
      </c>
      <c r="N57" s="39">
        <v>9944</v>
      </c>
      <c r="O57" s="39">
        <f>SUM(O59,'１２８'!O10,'１２８'!O16,'１２８'!O19)</f>
        <v>350</v>
      </c>
      <c r="P57" s="39">
        <f>SUM(P59,'１２８'!P10,'１２８'!P16,'１２８'!P19)</f>
        <v>265</v>
      </c>
      <c r="Q57" s="39">
        <f>SUM(Q59,'１２８'!Q10,'１２８'!Q16,'１２８'!Q19)</f>
        <v>5620</v>
      </c>
      <c r="R57" s="39">
        <f>SUM(R59,'１２８'!R10,'１２８'!R16,'１２８'!R19)</f>
        <v>3695</v>
      </c>
      <c r="S57" s="39">
        <f>SUM(S59,'１２８'!S10,'１２８'!S16,'１２８'!S19)</f>
        <v>56932866</v>
      </c>
      <c r="T57" s="39">
        <v>419004</v>
      </c>
      <c r="U57" s="39">
        <f>SUM(U59,'１２８'!U10,'１２８'!U16,'１２８'!U19)</f>
        <v>3347117</v>
      </c>
      <c r="V57" s="39" t="s">
        <v>589</v>
      </c>
    </row>
    <row r="58" spans="1:22" ht="18" customHeight="1">
      <c r="A58" s="11"/>
      <c r="B58" s="15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</row>
    <row r="59" spans="1:22" ht="18" customHeight="1">
      <c r="A59" s="11"/>
      <c r="B59" s="68" t="s">
        <v>335</v>
      </c>
      <c r="C59" s="39">
        <f>SUM(C60:C65)</f>
        <v>443</v>
      </c>
      <c r="D59" s="39">
        <f>SUM(D60:D65)</f>
        <v>270</v>
      </c>
      <c r="E59" s="39">
        <f aca="true" t="shared" si="11" ref="E59:L59">SUM(E60:E65)</f>
        <v>173</v>
      </c>
      <c r="F59" s="39">
        <f t="shared" si="11"/>
        <v>115</v>
      </c>
      <c r="G59" s="39">
        <f t="shared" si="11"/>
        <v>116</v>
      </c>
      <c r="H59" s="39">
        <f t="shared" si="11"/>
        <v>111</v>
      </c>
      <c r="I59" s="39">
        <f t="shared" si="11"/>
        <v>73</v>
      </c>
      <c r="J59" s="39">
        <f t="shared" si="11"/>
        <v>14</v>
      </c>
      <c r="K59" s="39">
        <f t="shared" si="11"/>
        <v>12</v>
      </c>
      <c r="L59" s="39">
        <f t="shared" si="11"/>
        <v>2</v>
      </c>
      <c r="M59" s="39" t="s">
        <v>589</v>
      </c>
      <c r="N59" s="39">
        <f>SUM(N60:N65)</f>
        <v>3206</v>
      </c>
      <c r="O59" s="39">
        <f aca="true" t="shared" si="12" ref="O59:U59">SUM(O60:O65)</f>
        <v>196</v>
      </c>
      <c r="P59" s="39">
        <f t="shared" si="12"/>
        <v>130</v>
      </c>
      <c r="Q59" s="39">
        <f t="shared" si="12"/>
        <v>1602</v>
      </c>
      <c r="R59" s="39">
        <f t="shared" si="12"/>
        <v>1278</v>
      </c>
      <c r="S59" s="39">
        <f t="shared" si="12"/>
        <v>11466938</v>
      </c>
      <c r="T59" s="39">
        <f t="shared" si="12"/>
        <v>142217</v>
      </c>
      <c r="U59" s="39">
        <f t="shared" si="12"/>
        <v>988130</v>
      </c>
      <c r="V59" s="39" t="s">
        <v>589</v>
      </c>
    </row>
    <row r="60" spans="1:22" ht="18" customHeight="1">
      <c r="A60" s="28"/>
      <c r="B60" s="15" t="s">
        <v>336</v>
      </c>
      <c r="C60" s="169">
        <f aca="true" t="shared" si="13" ref="C60:C65">SUM(F60:M60)</f>
        <v>122</v>
      </c>
      <c r="D60" s="169">
        <v>93</v>
      </c>
      <c r="E60" s="169">
        <v>29</v>
      </c>
      <c r="F60" s="169">
        <v>26</v>
      </c>
      <c r="G60" s="169">
        <v>29</v>
      </c>
      <c r="H60" s="169">
        <v>34</v>
      </c>
      <c r="I60" s="169">
        <v>24</v>
      </c>
      <c r="J60" s="169">
        <v>4</v>
      </c>
      <c r="K60" s="169">
        <v>5</v>
      </c>
      <c r="L60" s="169" t="s">
        <v>222</v>
      </c>
      <c r="M60" s="169" t="s">
        <v>222</v>
      </c>
      <c r="N60" s="169">
        <f aca="true" t="shared" si="14" ref="N60:N65">SUM(O60:R60)</f>
        <v>964</v>
      </c>
      <c r="O60" s="169">
        <v>32</v>
      </c>
      <c r="P60" s="169">
        <v>15</v>
      </c>
      <c r="Q60" s="169">
        <v>655</v>
      </c>
      <c r="R60" s="169">
        <v>262</v>
      </c>
      <c r="S60" s="169">
        <v>4900799</v>
      </c>
      <c r="T60" s="169">
        <v>49915</v>
      </c>
      <c r="U60" s="169">
        <v>235930</v>
      </c>
      <c r="V60" s="169" t="s">
        <v>222</v>
      </c>
    </row>
    <row r="61" spans="1:22" ht="18" customHeight="1">
      <c r="A61" s="11"/>
      <c r="B61" s="15" t="s">
        <v>337</v>
      </c>
      <c r="C61" s="169">
        <f t="shared" si="13"/>
        <v>30</v>
      </c>
      <c r="D61" s="169">
        <v>22</v>
      </c>
      <c r="E61" s="169">
        <v>8</v>
      </c>
      <c r="F61" s="169">
        <v>6</v>
      </c>
      <c r="G61" s="169">
        <v>8</v>
      </c>
      <c r="H61" s="169">
        <v>5</v>
      </c>
      <c r="I61" s="169">
        <v>6</v>
      </c>
      <c r="J61" s="169">
        <v>4</v>
      </c>
      <c r="K61" s="169">
        <v>1</v>
      </c>
      <c r="L61" s="169" t="s">
        <v>222</v>
      </c>
      <c r="M61" s="169" t="s">
        <v>222</v>
      </c>
      <c r="N61" s="169">
        <f t="shared" si="14"/>
        <v>288</v>
      </c>
      <c r="O61" s="169">
        <v>9</v>
      </c>
      <c r="P61" s="169">
        <v>7</v>
      </c>
      <c r="Q61" s="169">
        <v>143</v>
      </c>
      <c r="R61" s="169">
        <v>129</v>
      </c>
      <c r="S61" s="169">
        <v>732863</v>
      </c>
      <c r="T61" s="169">
        <v>511</v>
      </c>
      <c r="U61" s="169">
        <v>63442</v>
      </c>
      <c r="V61" s="169" t="s">
        <v>222</v>
      </c>
    </row>
    <row r="62" spans="1:22" ht="18" customHeight="1">
      <c r="A62" s="11"/>
      <c r="B62" s="15" t="s">
        <v>338</v>
      </c>
      <c r="C62" s="169">
        <f t="shared" si="13"/>
        <v>10</v>
      </c>
      <c r="D62" s="169">
        <v>5</v>
      </c>
      <c r="E62" s="169">
        <v>5</v>
      </c>
      <c r="F62" s="169">
        <v>4</v>
      </c>
      <c r="G62" s="169">
        <v>1</v>
      </c>
      <c r="H62" s="169">
        <v>4</v>
      </c>
      <c r="I62" s="169">
        <v>1</v>
      </c>
      <c r="J62" s="169" t="s">
        <v>222</v>
      </c>
      <c r="K62" s="169" t="s">
        <v>222</v>
      </c>
      <c r="L62" s="169" t="s">
        <v>222</v>
      </c>
      <c r="M62" s="169" t="s">
        <v>222</v>
      </c>
      <c r="N62" s="169">
        <f t="shared" si="14"/>
        <v>44</v>
      </c>
      <c r="O62" s="169">
        <v>5</v>
      </c>
      <c r="P62" s="169">
        <v>4</v>
      </c>
      <c r="Q62" s="169">
        <v>22</v>
      </c>
      <c r="R62" s="169">
        <v>13</v>
      </c>
      <c r="S62" s="169">
        <v>154076</v>
      </c>
      <c r="T62" s="169">
        <v>170</v>
      </c>
      <c r="U62" s="169">
        <v>17236</v>
      </c>
      <c r="V62" s="169" t="s">
        <v>222</v>
      </c>
    </row>
    <row r="63" spans="1:22" ht="18" customHeight="1">
      <c r="A63" s="11"/>
      <c r="B63" s="15" t="s">
        <v>339</v>
      </c>
      <c r="C63" s="169">
        <f t="shared" si="13"/>
        <v>27</v>
      </c>
      <c r="D63" s="169">
        <v>23</v>
      </c>
      <c r="E63" s="169">
        <v>4</v>
      </c>
      <c r="F63" s="169">
        <v>3</v>
      </c>
      <c r="G63" s="169">
        <v>5</v>
      </c>
      <c r="H63" s="169">
        <v>8</v>
      </c>
      <c r="I63" s="169">
        <v>7</v>
      </c>
      <c r="J63" s="169">
        <v>1</v>
      </c>
      <c r="K63" s="169">
        <v>2</v>
      </c>
      <c r="L63" s="169">
        <v>1</v>
      </c>
      <c r="M63" s="169" t="s">
        <v>222</v>
      </c>
      <c r="N63" s="169">
        <f t="shared" si="14"/>
        <v>330</v>
      </c>
      <c r="O63" s="169">
        <v>4</v>
      </c>
      <c r="P63" s="169">
        <v>1</v>
      </c>
      <c r="Q63" s="169">
        <v>197</v>
      </c>
      <c r="R63" s="169">
        <v>128</v>
      </c>
      <c r="S63" s="169">
        <v>1357571</v>
      </c>
      <c r="T63" s="169">
        <v>77487</v>
      </c>
      <c r="U63" s="169">
        <v>51340</v>
      </c>
      <c r="V63" s="169" t="s">
        <v>222</v>
      </c>
    </row>
    <row r="64" spans="1:22" ht="18" customHeight="1">
      <c r="A64" s="11"/>
      <c r="B64" s="15" t="s">
        <v>340</v>
      </c>
      <c r="C64" s="169">
        <f t="shared" si="13"/>
        <v>132</v>
      </c>
      <c r="D64" s="169">
        <v>57</v>
      </c>
      <c r="E64" s="169">
        <v>75</v>
      </c>
      <c r="F64" s="169">
        <v>36</v>
      </c>
      <c r="G64" s="169">
        <v>42</v>
      </c>
      <c r="H64" s="169">
        <v>36</v>
      </c>
      <c r="I64" s="169">
        <v>17</v>
      </c>
      <c r="J64" s="169">
        <v>1</v>
      </c>
      <c r="K64" s="169" t="s">
        <v>222</v>
      </c>
      <c r="L64" s="169" t="s">
        <v>222</v>
      </c>
      <c r="M64" s="169" t="s">
        <v>222</v>
      </c>
      <c r="N64" s="169">
        <f t="shared" si="14"/>
        <v>684</v>
      </c>
      <c r="O64" s="169">
        <v>85</v>
      </c>
      <c r="P64" s="169">
        <v>61</v>
      </c>
      <c r="Q64" s="169">
        <v>229</v>
      </c>
      <c r="R64" s="169">
        <v>309</v>
      </c>
      <c r="S64" s="169">
        <v>1461632</v>
      </c>
      <c r="T64" s="169">
        <v>5640</v>
      </c>
      <c r="U64" s="169">
        <v>312920</v>
      </c>
      <c r="V64" s="169" t="s">
        <v>222</v>
      </c>
    </row>
    <row r="65" spans="1:22" ht="18" customHeight="1">
      <c r="A65" s="11"/>
      <c r="B65" s="66" t="s">
        <v>341</v>
      </c>
      <c r="C65" s="259">
        <f t="shared" si="13"/>
        <v>122</v>
      </c>
      <c r="D65" s="260">
        <v>70</v>
      </c>
      <c r="E65" s="260">
        <v>52</v>
      </c>
      <c r="F65" s="260">
        <v>40</v>
      </c>
      <c r="G65" s="260">
        <v>31</v>
      </c>
      <c r="H65" s="260">
        <v>24</v>
      </c>
      <c r="I65" s="260">
        <v>18</v>
      </c>
      <c r="J65" s="260">
        <v>4</v>
      </c>
      <c r="K65" s="260">
        <v>4</v>
      </c>
      <c r="L65" s="260">
        <v>1</v>
      </c>
      <c r="M65" s="260" t="s">
        <v>222</v>
      </c>
      <c r="N65" s="260">
        <f t="shared" si="14"/>
        <v>896</v>
      </c>
      <c r="O65" s="260">
        <v>61</v>
      </c>
      <c r="P65" s="260">
        <v>42</v>
      </c>
      <c r="Q65" s="260">
        <v>356</v>
      </c>
      <c r="R65" s="260">
        <v>437</v>
      </c>
      <c r="S65" s="260">
        <v>2859997</v>
      </c>
      <c r="T65" s="260">
        <v>8494</v>
      </c>
      <c r="U65" s="260">
        <v>307262</v>
      </c>
      <c r="V65" s="260" t="s">
        <v>222</v>
      </c>
    </row>
    <row r="66" ht="15" customHeight="1"/>
  </sheetData>
  <sheetProtection/>
  <mergeCells count="22">
    <mergeCell ref="D6:E6"/>
    <mergeCell ref="F6:M6"/>
    <mergeCell ref="R7:R8"/>
    <mergeCell ref="A35:B35"/>
    <mergeCell ref="A3:V3"/>
    <mergeCell ref="V5:V8"/>
    <mergeCell ref="A2:U2"/>
    <mergeCell ref="A5:B8"/>
    <mergeCell ref="C5:M5"/>
    <mergeCell ref="S5:S8"/>
    <mergeCell ref="T5:T8"/>
    <mergeCell ref="C6:C8"/>
    <mergeCell ref="D7:D8"/>
    <mergeCell ref="E7:E8"/>
    <mergeCell ref="N5:R5"/>
    <mergeCell ref="U5:U8"/>
    <mergeCell ref="A57:B57"/>
    <mergeCell ref="O6:P6"/>
    <mergeCell ref="Q6:R6"/>
    <mergeCell ref="O7:O8"/>
    <mergeCell ref="P7:P8"/>
    <mergeCell ref="Q7:Q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4"/>
  <sheetViews>
    <sheetView tabSelected="1" zoomScale="75" zoomScaleNormal="75" zoomScalePageLayoutView="0" workbookViewId="0" topLeftCell="A41">
      <selection activeCell="A1" sqref="A1"/>
    </sheetView>
  </sheetViews>
  <sheetFormatPr defaultColWidth="10.59765625" defaultRowHeight="15"/>
  <cols>
    <col min="1" max="1" width="2.59765625" style="7" customWidth="1"/>
    <col min="2" max="2" width="54.5" style="7" customWidth="1"/>
    <col min="3" max="13" width="9.59765625" style="7" customWidth="1"/>
    <col min="14" max="18" width="9.3984375" style="7" customWidth="1"/>
    <col min="19" max="19" width="16.3984375" style="7" customWidth="1"/>
    <col min="20" max="20" width="13.59765625" style="7" customWidth="1"/>
    <col min="21" max="21" width="15.09765625" style="7" customWidth="1"/>
    <col min="22" max="23" width="14.09765625" style="7" customWidth="1"/>
    <col min="24" max="16384" width="10.59765625" style="7" customWidth="1"/>
  </cols>
  <sheetData>
    <row r="1" spans="1:23" s="6" customFormat="1" ht="19.5" customHeight="1">
      <c r="A1" s="2" t="s">
        <v>342</v>
      </c>
      <c r="V1" s="3" t="s">
        <v>343</v>
      </c>
      <c r="W1" s="3"/>
    </row>
    <row r="2" spans="1:23" ht="19.5" customHeight="1">
      <c r="A2" s="322"/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5"/>
      <c r="W2" s="5"/>
    </row>
    <row r="3" spans="1:23" ht="19.5" customHeight="1">
      <c r="A3" s="333" t="s">
        <v>508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8"/>
    </row>
    <row r="4" spans="1:23" ht="18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2" ht="18" customHeight="1">
      <c r="A5" s="323" t="s">
        <v>113</v>
      </c>
      <c r="B5" s="373"/>
      <c r="C5" s="350" t="s">
        <v>531</v>
      </c>
      <c r="D5" s="351"/>
      <c r="E5" s="351"/>
      <c r="F5" s="351"/>
      <c r="G5" s="351"/>
      <c r="H5" s="351"/>
      <c r="I5" s="351"/>
      <c r="J5" s="351"/>
      <c r="K5" s="351"/>
      <c r="L5" s="351"/>
      <c r="M5" s="352"/>
      <c r="N5" s="362" t="s">
        <v>270</v>
      </c>
      <c r="O5" s="363"/>
      <c r="P5" s="363"/>
      <c r="Q5" s="363"/>
      <c r="R5" s="364"/>
      <c r="S5" s="335" t="s">
        <v>506</v>
      </c>
      <c r="T5" s="338" t="s">
        <v>507</v>
      </c>
      <c r="U5" s="359" t="s">
        <v>273</v>
      </c>
      <c r="V5" s="335" t="s">
        <v>510</v>
      </c>
    </row>
    <row r="6" spans="1:22" ht="18" customHeight="1">
      <c r="A6" s="334"/>
      <c r="B6" s="374"/>
      <c r="C6" s="371" t="s">
        <v>532</v>
      </c>
      <c r="D6" s="372" t="s">
        <v>533</v>
      </c>
      <c r="E6" s="355"/>
      <c r="F6" s="354" t="s">
        <v>511</v>
      </c>
      <c r="G6" s="356"/>
      <c r="H6" s="356"/>
      <c r="I6" s="356"/>
      <c r="J6" s="356"/>
      <c r="K6" s="356"/>
      <c r="L6" s="356"/>
      <c r="M6" s="357"/>
      <c r="N6" s="128"/>
      <c r="O6" s="365" t="s">
        <v>268</v>
      </c>
      <c r="P6" s="366"/>
      <c r="Q6" s="367" t="s">
        <v>269</v>
      </c>
      <c r="R6" s="368"/>
      <c r="S6" s="336"/>
      <c r="T6" s="339"/>
      <c r="U6" s="360"/>
      <c r="V6" s="336"/>
    </row>
    <row r="7" spans="1:22" ht="18" customHeight="1">
      <c r="A7" s="334"/>
      <c r="B7" s="374"/>
      <c r="C7" s="347"/>
      <c r="D7" s="343" t="s">
        <v>102</v>
      </c>
      <c r="E7" s="343" t="s">
        <v>103</v>
      </c>
      <c r="F7" s="129" t="s">
        <v>512</v>
      </c>
      <c r="G7" s="129" t="s">
        <v>513</v>
      </c>
      <c r="H7" s="129" t="s">
        <v>514</v>
      </c>
      <c r="I7" s="129" t="s">
        <v>515</v>
      </c>
      <c r="J7" s="129" t="s">
        <v>516</v>
      </c>
      <c r="K7" s="129" t="s">
        <v>517</v>
      </c>
      <c r="L7" s="129" t="s">
        <v>518</v>
      </c>
      <c r="M7" s="130" t="s">
        <v>519</v>
      </c>
      <c r="N7" s="128" t="s">
        <v>267</v>
      </c>
      <c r="O7" s="369" t="s">
        <v>271</v>
      </c>
      <c r="P7" s="369" t="s">
        <v>272</v>
      </c>
      <c r="Q7" s="369" t="s">
        <v>271</v>
      </c>
      <c r="R7" s="369" t="s">
        <v>272</v>
      </c>
      <c r="S7" s="336"/>
      <c r="T7" s="339"/>
      <c r="U7" s="360"/>
      <c r="V7" s="336"/>
    </row>
    <row r="8" spans="1:22" ht="18" customHeight="1">
      <c r="A8" s="375"/>
      <c r="B8" s="332"/>
      <c r="C8" s="349"/>
      <c r="D8" s="344"/>
      <c r="E8" s="344"/>
      <c r="F8" s="131" t="s">
        <v>520</v>
      </c>
      <c r="G8" s="131" t="s">
        <v>521</v>
      </c>
      <c r="H8" s="131" t="s">
        <v>522</v>
      </c>
      <c r="I8" s="131" t="s">
        <v>523</v>
      </c>
      <c r="J8" s="131" t="s">
        <v>524</v>
      </c>
      <c r="K8" s="131" t="s">
        <v>525</v>
      </c>
      <c r="L8" s="131" t="s">
        <v>526</v>
      </c>
      <c r="M8" s="132" t="s">
        <v>527</v>
      </c>
      <c r="N8" s="133"/>
      <c r="O8" s="370"/>
      <c r="P8" s="370"/>
      <c r="Q8" s="370"/>
      <c r="R8" s="370"/>
      <c r="S8" s="337"/>
      <c r="T8" s="340"/>
      <c r="U8" s="361"/>
      <c r="V8" s="337"/>
    </row>
    <row r="9" spans="1:22" ht="18" customHeight="1">
      <c r="A9" s="11"/>
      <c r="B9" s="12"/>
      <c r="C9" s="13" t="s">
        <v>61</v>
      </c>
      <c r="D9" s="13" t="s">
        <v>61</v>
      </c>
      <c r="E9" s="13" t="s">
        <v>61</v>
      </c>
      <c r="F9" s="13" t="s">
        <v>61</v>
      </c>
      <c r="G9" s="13" t="s">
        <v>61</v>
      </c>
      <c r="H9" s="13" t="s">
        <v>61</v>
      </c>
      <c r="I9" s="13" t="s">
        <v>61</v>
      </c>
      <c r="J9" s="13" t="s">
        <v>61</v>
      </c>
      <c r="K9" s="13" t="s">
        <v>61</v>
      </c>
      <c r="L9" s="13" t="s">
        <v>61</v>
      </c>
      <c r="M9" s="13" t="s">
        <v>61</v>
      </c>
      <c r="N9" s="13" t="s">
        <v>104</v>
      </c>
      <c r="O9" s="13" t="s">
        <v>104</v>
      </c>
      <c r="P9" s="13" t="s">
        <v>104</v>
      </c>
      <c r="Q9" s="13" t="s">
        <v>104</v>
      </c>
      <c r="R9" s="13" t="s">
        <v>104</v>
      </c>
      <c r="S9" s="13" t="s">
        <v>105</v>
      </c>
      <c r="T9" s="13" t="s">
        <v>105</v>
      </c>
      <c r="U9" s="13" t="s">
        <v>105</v>
      </c>
      <c r="V9" s="13" t="s">
        <v>62</v>
      </c>
    </row>
    <row r="10" spans="1:22" ht="18" customHeight="1">
      <c r="A10" s="11"/>
      <c r="B10" s="68" t="s">
        <v>348</v>
      </c>
      <c r="C10" s="39">
        <f>SUM(C11:C14)</f>
        <v>236</v>
      </c>
      <c r="D10" s="39">
        <f>SUM(D11:D14)</f>
        <v>183</v>
      </c>
      <c r="E10" s="39">
        <f aca="true" t="shared" si="0" ref="E10:U10">SUM(E11:E14)</f>
        <v>53</v>
      </c>
      <c r="F10" s="39">
        <f t="shared" si="0"/>
        <v>47</v>
      </c>
      <c r="G10" s="39">
        <f t="shared" si="0"/>
        <v>44</v>
      </c>
      <c r="H10" s="39">
        <f t="shared" si="0"/>
        <v>61</v>
      </c>
      <c r="I10" s="39">
        <f t="shared" si="0"/>
        <v>45</v>
      </c>
      <c r="J10" s="39">
        <f t="shared" si="0"/>
        <v>17</v>
      </c>
      <c r="K10" s="39">
        <f t="shared" si="0"/>
        <v>12</v>
      </c>
      <c r="L10" s="39">
        <f t="shared" si="0"/>
        <v>7</v>
      </c>
      <c r="M10" s="39">
        <f t="shared" si="0"/>
        <v>3</v>
      </c>
      <c r="N10" s="39">
        <f t="shared" si="0"/>
        <v>2991</v>
      </c>
      <c r="O10" s="39">
        <f t="shared" si="0"/>
        <v>30</v>
      </c>
      <c r="P10" s="39">
        <f t="shared" si="0"/>
        <v>36</v>
      </c>
      <c r="Q10" s="39">
        <f t="shared" si="0"/>
        <v>1849</v>
      </c>
      <c r="R10" s="39">
        <f t="shared" si="0"/>
        <v>1076</v>
      </c>
      <c r="S10" s="39">
        <f t="shared" si="0"/>
        <v>18978466</v>
      </c>
      <c r="T10" s="39">
        <f t="shared" si="0"/>
        <v>167236</v>
      </c>
      <c r="U10" s="39">
        <f t="shared" si="0"/>
        <v>1084206</v>
      </c>
      <c r="V10" s="43" t="s">
        <v>585</v>
      </c>
    </row>
    <row r="11" spans="1:22" ht="18" customHeight="1">
      <c r="A11" s="28"/>
      <c r="B11" s="15" t="s">
        <v>349</v>
      </c>
      <c r="C11" s="169">
        <f>SUM(F11:M11)</f>
        <v>97</v>
      </c>
      <c r="D11" s="169">
        <v>88</v>
      </c>
      <c r="E11" s="169">
        <v>9</v>
      </c>
      <c r="F11" s="169">
        <v>6</v>
      </c>
      <c r="G11" s="169">
        <v>13</v>
      </c>
      <c r="H11" s="169">
        <v>25</v>
      </c>
      <c r="I11" s="169">
        <v>28</v>
      </c>
      <c r="J11" s="169">
        <v>14</v>
      </c>
      <c r="K11" s="169">
        <v>6</v>
      </c>
      <c r="L11" s="169">
        <v>3</v>
      </c>
      <c r="M11" s="169">
        <v>2</v>
      </c>
      <c r="N11" s="169">
        <f>SUM(O11:R11)</f>
        <v>1624</v>
      </c>
      <c r="O11" s="169">
        <v>5</v>
      </c>
      <c r="P11" s="169">
        <v>5</v>
      </c>
      <c r="Q11" s="169">
        <v>1296</v>
      </c>
      <c r="R11" s="169">
        <v>318</v>
      </c>
      <c r="S11" s="169">
        <v>13432423</v>
      </c>
      <c r="T11" s="169">
        <v>133552</v>
      </c>
      <c r="U11" s="169">
        <v>632709</v>
      </c>
      <c r="V11" s="97" t="s">
        <v>586</v>
      </c>
    </row>
    <row r="12" spans="1:22" ht="18" customHeight="1">
      <c r="A12" s="11"/>
      <c r="B12" s="15" t="s">
        <v>350</v>
      </c>
      <c r="C12" s="169">
        <f>SUM(F12:M12)</f>
        <v>25</v>
      </c>
      <c r="D12" s="169">
        <v>22</v>
      </c>
      <c r="E12" s="169">
        <v>3</v>
      </c>
      <c r="F12" s="169">
        <v>2</v>
      </c>
      <c r="G12" s="169">
        <v>4</v>
      </c>
      <c r="H12" s="169">
        <v>12</v>
      </c>
      <c r="I12" s="169">
        <v>5</v>
      </c>
      <c r="J12" s="169">
        <v>2</v>
      </c>
      <c r="K12" s="169" t="s">
        <v>586</v>
      </c>
      <c r="L12" s="169" t="s">
        <v>586</v>
      </c>
      <c r="M12" s="169" t="s">
        <v>586</v>
      </c>
      <c r="N12" s="169">
        <f>SUM(O12:R12)</f>
        <v>216</v>
      </c>
      <c r="O12" s="169">
        <v>3</v>
      </c>
      <c r="P12" s="169">
        <v>1</v>
      </c>
      <c r="Q12" s="169">
        <v>146</v>
      </c>
      <c r="R12" s="169">
        <v>66</v>
      </c>
      <c r="S12" s="169">
        <v>2029174</v>
      </c>
      <c r="T12" s="169">
        <v>2316</v>
      </c>
      <c r="U12" s="169">
        <v>50005</v>
      </c>
      <c r="V12" s="97" t="s">
        <v>586</v>
      </c>
    </row>
    <row r="13" spans="1:22" ht="18" customHeight="1">
      <c r="A13" s="11"/>
      <c r="B13" s="15" t="s">
        <v>351</v>
      </c>
      <c r="C13" s="169">
        <f>SUM(F13:M13)</f>
        <v>95</v>
      </c>
      <c r="D13" s="169">
        <v>58</v>
      </c>
      <c r="E13" s="169">
        <v>37</v>
      </c>
      <c r="F13" s="169">
        <v>33</v>
      </c>
      <c r="G13" s="169">
        <v>22</v>
      </c>
      <c r="H13" s="169">
        <v>19</v>
      </c>
      <c r="I13" s="169">
        <v>11</v>
      </c>
      <c r="J13" s="169">
        <v>1</v>
      </c>
      <c r="K13" s="169">
        <v>4</v>
      </c>
      <c r="L13" s="169">
        <v>4</v>
      </c>
      <c r="M13" s="169">
        <v>1</v>
      </c>
      <c r="N13" s="169">
        <f>SUM(O13:R13)</f>
        <v>1017</v>
      </c>
      <c r="O13" s="169">
        <v>18</v>
      </c>
      <c r="P13" s="169">
        <v>28</v>
      </c>
      <c r="Q13" s="169">
        <v>335</v>
      </c>
      <c r="R13" s="169">
        <v>636</v>
      </c>
      <c r="S13" s="169">
        <v>2967806</v>
      </c>
      <c r="T13" s="169">
        <v>25219</v>
      </c>
      <c r="U13" s="169">
        <v>355690</v>
      </c>
      <c r="V13" s="97" t="s">
        <v>586</v>
      </c>
    </row>
    <row r="14" spans="1:22" ht="18" customHeight="1">
      <c r="A14" s="11"/>
      <c r="B14" s="15" t="s">
        <v>352</v>
      </c>
      <c r="C14" s="169">
        <f>SUM(F14:M14)</f>
        <v>19</v>
      </c>
      <c r="D14" s="169">
        <v>15</v>
      </c>
      <c r="E14" s="169">
        <v>4</v>
      </c>
      <c r="F14" s="169">
        <v>6</v>
      </c>
      <c r="G14" s="169">
        <v>5</v>
      </c>
      <c r="H14" s="169">
        <v>5</v>
      </c>
      <c r="I14" s="169">
        <v>1</v>
      </c>
      <c r="J14" s="169" t="s">
        <v>586</v>
      </c>
      <c r="K14" s="169">
        <v>2</v>
      </c>
      <c r="L14" s="169" t="s">
        <v>586</v>
      </c>
      <c r="M14" s="169" t="s">
        <v>586</v>
      </c>
      <c r="N14" s="169">
        <f>SUM(O14:R14)</f>
        <v>134</v>
      </c>
      <c r="O14" s="169">
        <v>4</v>
      </c>
      <c r="P14" s="169">
        <v>2</v>
      </c>
      <c r="Q14" s="169">
        <v>72</v>
      </c>
      <c r="R14" s="169">
        <v>56</v>
      </c>
      <c r="S14" s="169">
        <v>549063</v>
      </c>
      <c r="T14" s="169">
        <v>6149</v>
      </c>
      <c r="U14" s="169">
        <v>45802</v>
      </c>
      <c r="V14" s="97" t="s">
        <v>586</v>
      </c>
    </row>
    <row r="15" spans="1:22" ht="18" customHeight="1">
      <c r="A15" s="22"/>
      <c r="B15" s="15"/>
      <c r="C15" s="169"/>
      <c r="D15" s="169"/>
      <c r="E15" s="169"/>
      <c r="F15" s="169"/>
      <c r="G15" s="169"/>
      <c r="H15" s="169"/>
      <c r="I15" s="169"/>
      <c r="J15" s="257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97"/>
    </row>
    <row r="16" spans="1:22" ht="18" customHeight="1">
      <c r="A16" s="11"/>
      <c r="B16" s="68" t="s">
        <v>353</v>
      </c>
      <c r="C16" s="39">
        <f>SUM(C17)</f>
        <v>2</v>
      </c>
      <c r="D16" s="39">
        <f>SUM(D17)</f>
        <v>2</v>
      </c>
      <c r="E16" s="39" t="s">
        <v>589</v>
      </c>
      <c r="F16" s="39">
        <f>SUM(F17)</f>
        <v>1</v>
      </c>
      <c r="G16" s="39" t="s">
        <v>589</v>
      </c>
      <c r="H16" s="39" t="s">
        <v>589</v>
      </c>
      <c r="I16" s="39">
        <f>SUM(I17)</f>
        <v>1</v>
      </c>
      <c r="J16" s="39" t="s">
        <v>589</v>
      </c>
      <c r="K16" s="39" t="s">
        <v>589</v>
      </c>
      <c r="L16" s="39" t="s">
        <v>589</v>
      </c>
      <c r="M16" s="39" t="s">
        <v>589</v>
      </c>
      <c r="N16" s="39" t="s">
        <v>590</v>
      </c>
      <c r="O16" s="39" t="s">
        <v>589</v>
      </c>
      <c r="P16" s="39" t="s">
        <v>589</v>
      </c>
      <c r="Q16" s="39" t="s">
        <v>590</v>
      </c>
      <c r="R16" s="39" t="s">
        <v>590</v>
      </c>
      <c r="S16" s="39" t="s">
        <v>589</v>
      </c>
      <c r="T16" s="39" t="s">
        <v>590</v>
      </c>
      <c r="U16" s="39" t="s">
        <v>589</v>
      </c>
      <c r="V16" s="39" t="s">
        <v>589</v>
      </c>
    </row>
    <row r="17" spans="1:22" ht="18" customHeight="1">
      <c r="A17" s="28"/>
      <c r="B17" s="70" t="s">
        <v>353</v>
      </c>
      <c r="C17" s="169">
        <f>SUM(F17:M17)</f>
        <v>2</v>
      </c>
      <c r="D17" s="169">
        <v>2</v>
      </c>
      <c r="E17" s="169" t="s">
        <v>586</v>
      </c>
      <c r="F17" s="169">
        <v>1</v>
      </c>
      <c r="G17" s="169" t="s">
        <v>586</v>
      </c>
      <c r="H17" s="169" t="s">
        <v>586</v>
      </c>
      <c r="I17" s="169">
        <v>1</v>
      </c>
      <c r="J17" s="169" t="s">
        <v>586</v>
      </c>
      <c r="K17" s="169" t="s">
        <v>586</v>
      </c>
      <c r="L17" s="169" t="s">
        <v>586</v>
      </c>
      <c r="M17" s="169" t="s">
        <v>586</v>
      </c>
      <c r="N17" s="169" t="s">
        <v>588</v>
      </c>
      <c r="O17" s="169" t="s">
        <v>586</v>
      </c>
      <c r="P17" s="169" t="s">
        <v>586</v>
      </c>
      <c r="Q17" s="169" t="s">
        <v>588</v>
      </c>
      <c r="R17" s="169" t="s">
        <v>588</v>
      </c>
      <c r="S17" s="169" t="s">
        <v>586</v>
      </c>
      <c r="T17" s="169" t="s">
        <v>588</v>
      </c>
      <c r="U17" s="169" t="s">
        <v>586</v>
      </c>
      <c r="V17" s="97" t="s">
        <v>586</v>
      </c>
    </row>
    <row r="18" spans="1:22" ht="18" customHeight="1">
      <c r="A18" s="23"/>
      <c r="B18" s="15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257"/>
      <c r="N18" s="169"/>
      <c r="O18" s="169"/>
      <c r="P18" s="169"/>
      <c r="Q18" s="169"/>
      <c r="R18" s="169"/>
      <c r="S18" s="169"/>
      <c r="T18" s="169"/>
      <c r="U18" s="169"/>
      <c r="V18" s="97"/>
    </row>
    <row r="19" spans="1:22" ht="18" customHeight="1">
      <c r="A19" s="53"/>
      <c r="B19" s="68" t="s">
        <v>354</v>
      </c>
      <c r="C19" s="39">
        <f aca="true" t="shared" si="1" ref="C19:L19">SUM(C20:C27)</f>
        <v>483</v>
      </c>
      <c r="D19" s="39">
        <f>SUM(D20:D27)</f>
        <v>352</v>
      </c>
      <c r="E19" s="39">
        <f t="shared" si="1"/>
        <v>131</v>
      </c>
      <c r="F19" s="39">
        <f t="shared" si="1"/>
        <v>102</v>
      </c>
      <c r="G19" s="39">
        <f t="shared" si="1"/>
        <v>142</v>
      </c>
      <c r="H19" s="39">
        <f t="shared" si="1"/>
        <v>139</v>
      </c>
      <c r="I19" s="39">
        <f t="shared" si="1"/>
        <v>63</v>
      </c>
      <c r="J19" s="39">
        <f t="shared" si="1"/>
        <v>17</v>
      </c>
      <c r="K19" s="39">
        <f t="shared" si="1"/>
        <v>17</v>
      </c>
      <c r="L19" s="39">
        <f t="shared" si="1"/>
        <v>3</v>
      </c>
      <c r="M19" s="39" t="s">
        <v>589</v>
      </c>
      <c r="N19" s="77">
        <v>3733</v>
      </c>
      <c r="O19" s="77">
        <v>124</v>
      </c>
      <c r="P19" s="77">
        <v>99</v>
      </c>
      <c r="Q19" s="77">
        <v>2169</v>
      </c>
      <c r="R19" s="77">
        <v>1341</v>
      </c>
      <c r="S19" s="77">
        <v>26487462</v>
      </c>
      <c r="T19" s="39">
        <f>SUM(T20:T27)</f>
        <v>90951</v>
      </c>
      <c r="U19" s="77">
        <v>1274781</v>
      </c>
      <c r="V19" s="39" t="s">
        <v>589</v>
      </c>
    </row>
    <row r="20" spans="1:22" ht="18" customHeight="1">
      <c r="A20" s="22"/>
      <c r="B20" s="15" t="s">
        <v>355</v>
      </c>
      <c r="C20" s="169">
        <f>SUM(F20:M20)</f>
        <v>104</v>
      </c>
      <c r="D20" s="169">
        <v>69</v>
      </c>
      <c r="E20" s="169">
        <v>35</v>
      </c>
      <c r="F20" s="169">
        <v>20</v>
      </c>
      <c r="G20" s="169">
        <v>32</v>
      </c>
      <c r="H20" s="169">
        <v>31</v>
      </c>
      <c r="I20" s="169">
        <v>13</v>
      </c>
      <c r="J20" s="169">
        <v>3</v>
      </c>
      <c r="K20" s="169">
        <v>3</v>
      </c>
      <c r="L20" s="169">
        <v>2</v>
      </c>
      <c r="M20" s="169" t="s">
        <v>586</v>
      </c>
      <c r="N20" s="169">
        <f>SUM(O20:R20)</f>
        <v>874</v>
      </c>
      <c r="O20" s="169">
        <v>30</v>
      </c>
      <c r="P20" s="169">
        <v>28</v>
      </c>
      <c r="Q20" s="169">
        <v>511</v>
      </c>
      <c r="R20" s="169">
        <v>305</v>
      </c>
      <c r="S20" s="169">
        <v>4151960</v>
      </c>
      <c r="T20" s="169">
        <v>30258</v>
      </c>
      <c r="U20" s="169">
        <v>288926</v>
      </c>
      <c r="V20" s="97" t="s">
        <v>586</v>
      </c>
    </row>
    <row r="21" spans="1:22" ht="18" customHeight="1">
      <c r="A21" s="22"/>
      <c r="B21" s="15" t="s">
        <v>356</v>
      </c>
      <c r="C21" s="169">
        <f aca="true" t="shared" si="2" ref="C21:C27">SUM(F21:M21)</f>
        <v>54</v>
      </c>
      <c r="D21" s="169">
        <v>41</v>
      </c>
      <c r="E21" s="169">
        <v>13</v>
      </c>
      <c r="F21" s="169">
        <v>5</v>
      </c>
      <c r="G21" s="169">
        <v>22</v>
      </c>
      <c r="H21" s="169">
        <v>16</v>
      </c>
      <c r="I21" s="169">
        <v>9</v>
      </c>
      <c r="J21" s="169">
        <v>2</v>
      </c>
      <c r="K21" s="169" t="s">
        <v>586</v>
      </c>
      <c r="L21" s="169" t="s">
        <v>586</v>
      </c>
      <c r="M21" s="169" t="s">
        <v>586</v>
      </c>
      <c r="N21" s="169">
        <f>SUM(O21:R21)</f>
        <v>357</v>
      </c>
      <c r="O21" s="169">
        <v>14</v>
      </c>
      <c r="P21" s="169">
        <v>11</v>
      </c>
      <c r="Q21" s="169">
        <v>198</v>
      </c>
      <c r="R21" s="169">
        <v>134</v>
      </c>
      <c r="S21" s="169">
        <v>1856297</v>
      </c>
      <c r="T21" s="169">
        <v>2869</v>
      </c>
      <c r="U21" s="169">
        <v>128379</v>
      </c>
      <c r="V21" s="97" t="s">
        <v>586</v>
      </c>
    </row>
    <row r="22" spans="1:22" ht="18" customHeight="1">
      <c r="A22" s="22"/>
      <c r="B22" s="15" t="s">
        <v>357</v>
      </c>
      <c r="C22" s="169">
        <f t="shared" si="2"/>
        <v>2</v>
      </c>
      <c r="D22" s="169">
        <v>1</v>
      </c>
      <c r="E22" s="169">
        <v>1</v>
      </c>
      <c r="F22" s="169">
        <v>1</v>
      </c>
      <c r="G22" s="169">
        <v>1</v>
      </c>
      <c r="H22" s="169" t="s">
        <v>586</v>
      </c>
      <c r="I22" s="169" t="s">
        <v>586</v>
      </c>
      <c r="J22" s="169" t="s">
        <v>586</v>
      </c>
      <c r="K22" s="169" t="s">
        <v>586</v>
      </c>
      <c r="L22" s="169" t="s">
        <v>586</v>
      </c>
      <c r="M22" s="169" t="s">
        <v>586</v>
      </c>
      <c r="N22" s="169" t="s">
        <v>588</v>
      </c>
      <c r="O22" s="169" t="s">
        <v>588</v>
      </c>
      <c r="P22" s="169" t="s">
        <v>588</v>
      </c>
      <c r="Q22" s="169" t="s">
        <v>588</v>
      </c>
      <c r="R22" s="169" t="s">
        <v>588</v>
      </c>
      <c r="S22" s="169" t="s">
        <v>588</v>
      </c>
      <c r="T22" s="169" t="s">
        <v>586</v>
      </c>
      <c r="U22" s="169" t="s">
        <v>588</v>
      </c>
      <c r="V22" s="97" t="s">
        <v>586</v>
      </c>
    </row>
    <row r="23" spans="1:22" ht="18" customHeight="1">
      <c r="A23" s="22"/>
      <c r="B23" s="15" t="s">
        <v>358</v>
      </c>
      <c r="C23" s="169">
        <f t="shared" si="2"/>
        <v>15</v>
      </c>
      <c r="D23" s="169">
        <v>12</v>
      </c>
      <c r="E23" s="169">
        <v>3</v>
      </c>
      <c r="F23" s="169">
        <v>3</v>
      </c>
      <c r="G23" s="169">
        <v>2</v>
      </c>
      <c r="H23" s="169">
        <v>5</v>
      </c>
      <c r="I23" s="169">
        <v>3</v>
      </c>
      <c r="J23" s="169" t="s">
        <v>586</v>
      </c>
      <c r="K23" s="169">
        <v>2</v>
      </c>
      <c r="L23" s="169" t="s">
        <v>586</v>
      </c>
      <c r="M23" s="169" t="s">
        <v>586</v>
      </c>
      <c r="N23" s="169">
        <f>SUM(O23:R23)</f>
        <v>162</v>
      </c>
      <c r="O23" s="169">
        <v>3</v>
      </c>
      <c r="P23" s="169" t="s">
        <v>586</v>
      </c>
      <c r="Q23" s="169">
        <v>106</v>
      </c>
      <c r="R23" s="169">
        <v>53</v>
      </c>
      <c r="S23" s="169">
        <v>760717</v>
      </c>
      <c r="T23" s="169">
        <v>8140</v>
      </c>
      <c r="U23" s="169">
        <v>45467</v>
      </c>
      <c r="V23" s="97" t="s">
        <v>586</v>
      </c>
    </row>
    <row r="24" spans="1:22" ht="18" customHeight="1">
      <c r="A24" s="22"/>
      <c r="B24" s="15" t="s">
        <v>359</v>
      </c>
      <c r="C24" s="169">
        <f t="shared" si="2"/>
        <v>44</v>
      </c>
      <c r="D24" s="169">
        <v>38</v>
      </c>
      <c r="E24" s="169">
        <v>6</v>
      </c>
      <c r="F24" s="169">
        <v>6</v>
      </c>
      <c r="G24" s="169">
        <v>15</v>
      </c>
      <c r="H24" s="169">
        <v>13</v>
      </c>
      <c r="I24" s="169">
        <v>6</v>
      </c>
      <c r="J24" s="169">
        <v>1</v>
      </c>
      <c r="K24" s="169">
        <v>3</v>
      </c>
      <c r="L24" s="169" t="s">
        <v>586</v>
      </c>
      <c r="M24" s="169" t="s">
        <v>586</v>
      </c>
      <c r="N24" s="169">
        <f>SUM(O24:R24)</f>
        <v>393</v>
      </c>
      <c r="O24" s="169">
        <v>8</v>
      </c>
      <c r="P24" s="169">
        <v>6</v>
      </c>
      <c r="Q24" s="169">
        <v>221</v>
      </c>
      <c r="R24" s="169">
        <v>158</v>
      </c>
      <c r="S24" s="169">
        <v>2879006</v>
      </c>
      <c r="T24" s="169">
        <v>4602</v>
      </c>
      <c r="U24" s="169">
        <v>170784</v>
      </c>
      <c r="V24" s="97" t="s">
        <v>586</v>
      </c>
    </row>
    <row r="25" spans="1:22" ht="18" customHeight="1">
      <c r="A25" s="22"/>
      <c r="B25" s="15" t="s">
        <v>360</v>
      </c>
      <c r="C25" s="169">
        <f t="shared" si="2"/>
        <v>14</v>
      </c>
      <c r="D25" s="169">
        <v>8</v>
      </c>
      <c r="E25" s="169">
        <v>6</v>
      </c>
      <c r="F25" s="169">
        <v>6</v>
      </c>
      <c r="G25" s="169">
        <v>2</v>
      </c>
      <c r="H25" s="169">
        <v>2</v>
      </c>
      <c r="I25" s="169">
        <v>2</v>
      </c>
      <c r="J25" s="169" t="s">
        <v>586</v>
      </c>
      <c r="K25" s="169">
        <v>1</v>
      </c>
      <c r="L25" s="169">
        <v>1</v>
      </c>
      <c r="M25" s="169" t="s">
        <v>586</v>
      </c>
      <c r="N25" s="169">
        <f>SUM(O25:R25)</f>
        <v>194</v>
      </c>
      <c r="O25" s="169">
        <v>1</v>
      </c>
      <c r="P25" s="169">
        <v>6</v>
      </c>
      <c r="Q25" s="169">
        <v>133</v>
      </c>
      <c r="R25" s="169">
        <v>54</v>
      </c>
      <c r="S25" s="169">
        <v>3397517</v>
      </c>
      <c r="T25" s="169">
        <v>12540</v>
      </c>
      <c r="U25" s="169">
        <v>24867</v>
      </c>
      <c r="V25" s="97" t="s">
        <v>586</v>
      </c>
    </row>
    <row r="26" spans="1:22" ht="18" customHeight="1">
      <c r="A26" s="22"/>
      <c r="B26" s="15" t="s">
        <v>361</v>
      </c>
      <c r="C26" s="169">
        <f t="shared" si="2"/>
        <v>8</v>
      </c>
      <c r="D26" s="169">
        <v>7</v>
      </c>
      <c r="E26" s="169">
        <v>1</v>
      </c>
      <c r="F26" s="169">
        <v>1</v>
      </c>
      <c r="G26" s="169">
        <v>4</v>
      </c>
      <c r="H26" s="169">
        <v>2</v>
      </c>
      <c r="I26" s="169">
        <v>1</v>
      </c>
      <c r="J26" s="169" t="s">
        <v>586</v>
      </c>
      <c r="K26" s="169" t="s">
        <v>586</v>
      </c>
      <c r="L26" s="169" t="s">
        <v>586</v>
      </c>
      <c r="M26" s="169" t="s">
        <v>586</v>
      </c>
      <c r="N26" s="169" t="s">
        <v>588</v>
      </c>
      <c r="O26" s="169" t="s">
        <v>588</v>
      </c>
      <c r="P26" s="169" t="s">
        <v>588</v>
      </c>
      <c r="Q26" s="169" t="s">
        <v>588</v>
      </c>
      <c r="R26" s="169" t="s">
        <v>588</v>
      </c>
      <c r="S26" s="169" t="s">
        <v>588</v>
      </c>
      <c r="T26" s="169" t="s">
        <v>586</v>
      </c>
      <c r="U26" s="169" t="s">
        <v>588</v>
      </c>
      <c r="V26" s="97" t="s">
        <v>586</v>
      </c>
    </row>
    <row r="27" spans="1:22" ht="18" customHeight="1">
      <c r="A27" s="22"/>
      <c r="B27" s="15" t="s">
        <v>362</v>
      </c>
      <c r="C27" s="169">
        <f t="shared" si="2"/>
        <v>242</v>
      </c>
      <c r="D27" s="169">
        <v>176</v>
      </c>
      <c r="E27" s="169">
        <v>66</v>
      </c>
      <c r="F27" s="169">
        <v>60</v>
      </c>
      <c r="G27" s="169">
        <v>64</v>
      </c>
      <c r="H27" s="169">
        <v>70</v>
      </c>
      <c r="I27" s="169">
        <v>29</v>
      </c>
      <c r="J27" s="169">
        <v>11</v>
      </c>
      <c r="K27" s="169">
        <v>8</v>
      </c>
      <c r="L27" s="169" t="s">
        <v>586</v>
      </c>
      <c r="M27" s="169" t="s">
        <v>586</v>
      </c>
      <c r="N27" s="169">
        <f>SUM(O27:R27)</f>
        <v>1708</v>
      </c>
      <c r="O27" s="169">
        <v>66</v>
      </c>
      <c r="P27" s="169">
        <v>46</v>
      </c>
      <c r="Q27" s="169">
        <v>980</v>
      </c>
      <c r="R27" s="169">
        <v>616</v>
      </c>
      <c r="S27" s="169">
        <v>13271571</v>
      </c>
      <c r="T27" s="169">
        <v>32542</v>
      </c>
      <c r="U27" s="169">
        <v>569157</v>
      </c>
      <c r="V27" s="97" t="s">
        <v>586</v>
      </c>
    </row>
    <row r="28" spans="1:22" ht="18" customHeight="1">
      <c r="A28" s="11"/>
      <c r="B28" s="12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97"/>
    </row>
    <row r="29" spans="1:22" ht="18" customHeight="1">
      <c r="A29" s="320" t="s">
        <v>363</v>
      </c>
      <c r="B29" s="321"/>
      <c r="C29" s="39">
        <f>SUM(C31,C39,C61,'１３０'!C44,'１３０'!C55,'１３２'!C25)</f>
        <v>16337</v>
      </c>
      <c r="D29" s="39">
        <f>SUM(D31,D39,D61,'１３０'!D44,'１３０'!D55,'１３２'!D25)</f>
        <v>5815</v>
      </c>
      <c r="E29" s="39">
        <f>SUM(E31,E39,E61,'１３０'!E44,'１３０'!E55,'１３２'!E25)</f>
        <v>10522</v>
      </c>
      <c r="F29" s="39">
        <f>SUM(F31,F39,F61,'１３０'!F44,'１３０'!F55,'１３２'!F25)</f>
        <v>8366</v>
      </c>
      <c r="G29" s="39">
        <f>SUM(G31,G39,G61,'１３０'!G44,'１３０'!G55,'１３２'!G25)</f>
        <v>4213</v>
      </c>
      <c r="H29" s="39">
        <f>SUM(H31,H39,H61,'１３０'!H44,'１３０'!H55,'１３２'!H25)</f>
        <v>2363</v>
      </c>
      <c r="I29" s="39">
        <f>SUM(I31,I39,I61,'１３０'!I44,'１３０'!I55,'１３２'!I25)</f>
        <v>925</v>
      </c>
      <c r="J29" s="39">
        <f>SUM(J31,J39,J61,'１３０'!J44,'１３０'!J55,'１３２'!J25)</f>
        <v>264</v>
      </c>
      <c r="K29" s="39">
        <f>SUM(K31,K39,K61,'１３０'!K44,'１３０'!K55,'１３２'!K25)</f>
        <v>139</v>
      </c>
      <c r="L29" s="39">
        <f>SUM(L31,L39,L61,'１３０'!L44,'１３０'!L55,'１３２'!L25)</f>
        <v>48</v>
      </c>
      <c r="M29" s="39">
        <f>SUM(M31,M39,M61,'１３０'!M44,'１３０'!M55,'１３２'!M25)</f>
        <v>19</v>
      </c>
      <c r="N29" s="39">
        <f>SUM(N31,N39,N61,'１３０'!N44,'１３０'!N55,'１３２'!N25)</f>
        <v>72953</v>
      </c>
      <c r="O29" s="39">
        <f>SUM(O31,O39,O61,'１３０'!O44,'１３０'!O55,'１３２'!O25)</f>
        <v>7944</v>
      </c>
      <c r="P29" s="39">
        <f>SUM(P31,P39,P61,'１３０'!P44,'１３０'!P55,'１３２'!P25)</f>
        <v>9150</v>
      </c>
      <c r="Q29" s="39">
        <f>SUM(Q31,Q39,Q61,'１３０'!Q44,'１３０'!Q55,'１３２'!Q25)</f>
        <v>23676</v>
      </c>
      <c r="R29" s="39">
        <f>SUM(R31,R39,R61,'１３０'!R44,'１３０'!R55,'１３２'!R25)</f>
        <v>32183</v>
      </c>
      <c r="S29" s="39">
        <f>SUM(S31,S39,S61,'１３０'!S44,'１３０'!S55,'１３２'!S25)</f>
        <v>139056060</v>
      </c>
      <c r="T29" s="39">
        <f>SUM(T31,T39,T61,'１３０'!T44,'１３０'!T55,'１３２'!T25)</f>
        <v>5227502</v>
      </c>
      <c r="U29" s="39">
        <f>SUM(U31,U39,U61,'１３０'!U44,'１３０'!U55,'１３２'!U25)</f>
        <v>15819083</v>
      </c>
      <c r="V29" s="39">
        <f>SUM(V31,V39,V61,'１３０'!V44,'１３０'!V55,'１３２'!V25)</f>
        <v>1332530</v>
      </c>
    </row>
    <row r="30" spans="1:22" ht="18" customHeight="1">
      <c r="A30" s="55"/>
      <c r="B30" s="78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150"/>
    </row>
    <row r="31" spans="1:22" ht="18" customHeight="1">
      <c r="A31" s="320" t="s">
        <v>364</v>
      </c>
      <c r="B31" s="321"/>
      <c r="C31" s="39">
        <f>SUM(C33,C36)</f>
        <v>35</v>
      </c>
      <c r="D31" s="39">
        <f>SUM(D33,D36)</f>
        <v>28</v>
      </c>
      <c r="E31" s="39">
        <f aca="true" t="shared" si="3" ref="E31:V31">SUM(E33,E36)</f>
        <v>7</v>
      </c>
      <c r="F31" s="39">
        <f t="shared" si="3"/>
        <v>12</v>
      </c>
      <c r="G31" s="39">
        <f t="shared" si="3"/>
        <v>7</v>
      </c>
      <c r="H31" s="39" t="s">
        <v>589</v>
      </c>
      <c r="I31" s="39">
        <f t="shared" si="3"/>
        <v>1</v>
      </c>
      <c r="J31" s="39" t="s">
        <v>589</v>
      </c>
      <c r="K31" s="39" t="s">
        <v>589</v>
      </c>
      <c r="L31" s="39">
        <f t="shared" si="3"/>
        <v>1</v>
      </c>
      <c r="M31" s="39">
        <f t="shared" si="3"/>
        <v>14</v>
      </c>
      <c r="N31" s="39">
        <f t="shared" si="3"/>
        <v>3402</v>
      </c>
      <c r="O31" s="39">
        <f t="shared" si="3"/>
        <v>4</v>
      </c>
      <c r="P31" s="39">
        <f t="shared" si="3"/>
        <v>5</v>
      </c>
      <c r="Q31" s="39">
        <f t="shared" si="3"/>
        <v>979</v>
      </c>
      <c r="R31" s="39">
        <f t="shared" si="3"/>
        <v>2414</v>
      </c>
      <c r="S31" s="39">
        <f t="shared" si="3"/>
        <v>13238679</v>
      </c>
      <c r="T31" s="39">
        <f t="shared" si="3"/>
        <v>8703</v>
      </c>
      <c r="U31" s="39">
        <f t="shared" si="3"/>
        <v>1443930</v>
      </c>
      <c r="V31" s="39">
        <f t="shared" si="3"/>
        <v>158755</v>
      </c>
    </row>
    <row r="32" spans="1:22" ht="18" customHeight="1">
      <c r="A32" s="11"/>
      <c r="B32" s="15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150"/>
    </row>
    <row r="33" spans="1:22" ht="18" customHeight="1">
      <c r="A33" s="11"/>
      <c r="B33" s="68" t="s">
        <v>365</v>
      </c>
      <c r="C33" s="39">
        <f>SUM(C34)</f>
        <v>15</v>
      </c>
      <c r="D33" s="39">
        <f>SUM(D34)</f>
        <v>15</v>
      </c>
      <c r="E33" s="39" t="s">
        <v>589</v>
      </c>
      <c r="F33" s="39" t="s">
        <v>589</v>
      </c>
      <c r="G33" s="39" t="s">
        <v>589</v>
      </c>
      <c r="H33" s="39" t="s">
        <v>589</v>
      </c>
      <c r="I33" s="39" t="s">
        <v>589</v>
      </c>
      <c r="J33" s="39" t="s">
        <v>589</v>
      </c>
      <c r="K33" s="39" t="s">
        <v>589</v>
      </c>
      <c r="L33" s="39">
        <f>SUM(L34)</f>
        <v>1</v>
      </c>
      <c r="M33" s="39">
        <f>SUM(M34)</f>
        <v>14</v>
      </c>
      <c r="N33" s="39">
        <f>SUM(N34)</f>
        <v>3347</v>
      </c>
      <c r="O33" s="39" t="s">
        <v>589</v>
      </c>
      <c r="P33" s="39" t="s">
        <v>589</v>
      </c>
      <c r="Q33" s="39">
        <f aca="true" t="shared" si="4" ref="Q33:V33">SUM(Q34)</f>
        <v>971</v>
      </c>
      <c r="R33" s="39">
        <f t="shared" si="4"/>
        <v>2376</v>
      </c>
      <c r="S33" s="39">
        <f t="shared" si="4"/>
        <v>13125334</v>
      </c>
      <c r="T33" s="39">
        <f t="shared" si="4"/>
        <v>8683</v>
      </c>
      <c r="U33" s="39">
        <f t="shared" si="4"/>
        <v>1425888</v>
      </c>
      <c r="V33" s="39">
        <f t="shared" si="4"/>
        <v>157448</v>
      </c>
    </row>
    <row r="34" spans="1:22" ht="18" customHeight="1">
      <c r="A34" s="28"/>
      <c r="B34" s="15" t="s">
        <v>365</v>
      </c>
      <c r="C34" s="169">
        <f>SUM(F34:M34)</f>
        <v>15</v>
      </c>
      <c r="D34" s="169">
        <v>15</v>
      </c>
      <c r="E34" s="169" t="s">
        <v>586</v>
      </c>
      <c r="F34" s="169" t="s">
        <v>586</v>
      </c>
      <c r="G34" s="169" t="s">
        <v>586</v>
      </c>
      <c r="H34" s="169" t="s">
        <v>586</v>
      </c>
      <c r="I34" s="169" t="s">
        <v>586</v>
      </c>
      <c r="J34" s="169" t="s">
        <v>586</v>
      </c>
      <c r="K34" s="169" t="s">
        <v>586</v>
      </c>
      <c r="L34" s="169">
        <v>1</v>
      </c>
      <c r="M34" s="169">
        <v>14</v>
      </c>
      <c r="N34" s="169">
        <f>SUM(O34:R34)</f>
        <v>3347</v>
      </c>
      <c r="O34" s="169" t="s">
        <v>586</v>
      </c>
      <c r="P34" s="169" t="s">
        <v>586</v>
      </c>
      <c r="Q34" s="169">
        <v>971</v>
      </c>
      <c r="R34" s="169">
        <v>2376</v>
      </c>
      <c r="S34" s="169">
        <v>13125334</v>
      </c>
      <c r="T34" s="169">
        <v>8683</v>
      </c>
      <c r="U34" s="169">
        <v>1425888</v>
      </c>
      <c r="V34" s="75">
        <v>157448</v>
      </c>
    </row>
    <row r="35" spans="1:22" ht="18" customHeight="1">
      <c r="A35" s="28"/>
      <c r="B35" s="15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75"/>
    </row>
    <row r="36" spans="1:22" ht="20.25" customHeight="1">
      <c r="A36" s="11"/>
      <c r="B36" s="68" t="s">
        <v>366</v>
      </c>
      <c r="C36" s="39">
        <f>SUM(C37)</f>
        <v>20</v>
      </c>
      <c r="D36" s="39">
        <f>SUM(D37)</f>
        <v>13</v>
      </c>
      <c r="E36" s="39">
        <f>SUM(E37)</f>
        <v>7</v>
      </c>
      <c r="F36" s="39">
        <f>SUM(F37)</f>
        <v>12</v>
      </c>
      <c r="G36" s="39">
        <f>SUM(G37)</f>
        <v>7</v>
      </c>
      <c r="H36" s="39" t="s">
        <v>589</v>
      </c>
      <c r="I36" s="39">
        <f>SUM(I37)</f>
        <v>1</v>
      </c>
      <c r="J36" s="39" t="s">
        <v>589</v>
      </c>
      <c r="K36" s="39" t="s">
        <v>589</v>
      </c>
      <c r="L36" s="39" t="s">
        <v>589</v>
      </c>
      <c r="M36" s="39" t="s">
        <v>589</v>
      </c>
      <c r="N36" s="39">
        <f>SUM(N37)</f>
        <v>55</v>
      </c>
      <c r="O36" s="39">
        <f aca="true" t="shared" si="5" ref="O36:V36">SUM(O37)</f>
        <v>4</v>
      </c>
      <c r="P36" s="39">
        <f t="shared" si="5"/>
        <v>5</v>
      </c>
      <c r="Q36" s="39">
        <f t="shared" si="5"/>
        <v>8</v>
      </c>
      <c r="R36" s="39">
        <f t="shared" si="5"/>
        <v>38</v>
      </c>
      <c r="S36" s="39">
        <f t="shared" si="5"/>
        <v>113345</v>
      </c>
      <c r="T36" s="39">
        <f t="shared" si="5"/>
        <v>20</v>
      </c>
      <c r="U36" s="39">
        <f t="shared" si="5"/>
        <v>18042</v>
      </c>
      <c r="V36" s="39">
        <f t="shared" si="5"/>
        <v>1307</v>
      </c>
    </row>
    <row r="37" spans="1:22" ht="18" customHeight="1">
      <c r="A37" s="28"/>
      <c r="B37" s="15" t="s">
        <v>367</v>
      </c>
      <c r="C37" s="169">
        <f>SUM(F37:M37)</f>
        <v>20</v>
      </c>
      <c r="D37" s="169">
        <v>13</v>
      </c>
      <c r="E37" s="169">
        <v>7</v>
      </c>
      <c r="F37" s="169">
        <v>12</v>
      </c>
      <c r="G37" s="169">
        <v>7</v>
      </c>
      <c r="H37" s="169" t="s">
        <v>586</v>
      </c>
      <c r="I37" s="169">
        <v>1</v>
      </c>
      <c r="J37" s="169" t="s">
        <v>586</v>
      </c>
      <c r="K37" s="169" t="s">
        <v>222</v>
      </c>
      <c r="L37" s="169" t="s">
        <v>586</v>
      </c>
      <c r="M37" s="169" t="s">
        <v>222</v>
      </c>
      <c r="N37" s="169">
        <f>SUM(O37:R37)</f>
        <v>55</v>
      </c>
      <c r="O37" s="169">
        <v>4</v>
      </c>
      <c r="P37" s="169">
        <v>5</v>
      </c>
      <c r="Q37" s="169">
        <v>8</v>
      </c>
      <c r="R37" s="169">
        <v>38</v>
      </c>
      <c r="S37" s="169">
        <v>113345</v>
      </c>
      <c r="T37" s="169">
        <v>20</v>
      </c>
      <c r="U37" s="169">
        <v>18042</v>
      </c>
      <c r="V37" s="75">
        <v>1307</v>
      </c>
    </row>
    <row r="38" spans="1:22" ht="18" customHeight="1">
      <c r="A38" s="28"/>
      <c r="B38" s="15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75"/>
    </row>
    <row r="39" spans="1:22" ht="18" customHeight="1">
      <c r="A39" s="320" t="s">
        <v>368</v>
      </c>
      <c r="B39" s="321"/>
      <c r="C39" s="39">
        <f>SUM(C41,C45,C49,C52,C56)</f>
        <v>2640</v>
      </c>
      <c r="D39" s="39">
        <f>SUM(D41,D45,D49,D52,D56)</f>
        <v>1084</v>
      </c>
      <c r="E39" s="39">
        <f aca="true" t="shared" si="6" ref="E39:V39">SUM(E41,E45,E49,E52,E56)</f>
        <v>1556</v>
      </c>
      <c r="F39" s="39">
        <f t="shared" si="6"/>
        <v>1433</v>
      </c>
      <c r="G39" s="39">
        <f t="shared" si="6"/>
        <v>775</v>
      </c>
      <c r="H39" s="39">
        <f t="shared" si="6"/>
        <v>330</v>
      </c>
      <c r="I39" s="39">
        <f t="shared" si="6"/>
        <v>84</v>
      </c>
      <c r="J39" s="39">
        <f t="shared" si="6"/>
        <v>11</v>
      </c>
      <c r="K39" s="39">
        <f t="shared" si="6"/>
        <v>5</v>
      </c>
      <c r="L39" s="39">
        <f t="shared" si="6"/>
        <v>2</v>
      </c>
      <c r="M39" s="39" t="s">
        <v>589</v>
      </c>
      <c r="N39" s="39">
        <f t="shared" si="6"/>
        <v>8567</v>
      </c>
      <c r="O39" s="39">
        <f t="shared" si="6"/>
        <v>936</v>
      </c>
      <c r="P39" s="39">
        <f t="shared" si="6"/>
        <v>1395</v>
      </c>
      <c r="Q39" s="39">
        <f t="shared" si="6"/>
        <v>1609</v>
      </c>
      <c r="R39" s="39">
        <f t="shared" si="6"/>
        <v>4627</v>
      </c>
      <c r="S39" s="39">
        <f t="shared" si="6"/>
        <v>14143803</v>
      </c>
      <c r="T39" s="39">
        <f t="shared" si="6"/>
        <v>63029</v>
      </c>
      <c r="U39" s="39">
        <f t="shared" si="6"/>
        <v>3522315</v>
      </c>
      <c r="V39" s="39">
        <f t="shared" si="6"/>
        <v>240615</v>
      </c>
    </row>
    <row r="40" spans="1:22" ht="18" customHeight="1">
      <c r="A40" s="11"/>
      <c r="B40" s="15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150"/>
    </row>
    <row r="41" spans="1:22" ht="18" customHeight="1">
      <c r="A41" s="11"/>
      <c r="B41" s="68" t="s">
        <v>369</v>
      </c>
      <c r="C41" s="39">
        <f>SUM(C42:C43)</f>
        <v>665</v>
      </c>
      <c r="D41" s="39">
        <f>SUM(D42:D43)</f>
        <v>182</v>
      </c>
      <c r="E41" s="39">
        <f aca="true" t="shared" si="7" ref="E41:K41">SUM(E42:E43)</f>
        <v>483</v>
      </c>
      <c r="F41" s="39">
        <f t="shared" si="7"/>
        <v>374</v>
      </c>
      <c r="G41" s="39">
        <f t="shared" si="7"/>
        <v>200</v>
      </c>
      <c r="H41" s="39">
        <f t="shared" si="7"/>
        <v>64</v>
      </c>
      <c r="I41" s="39">
        <f t="shared" si="7"/>
        <v>22</v>
      </c>
      <c r="J41" s="39">
        <f t="shared" si="7"/>
        <v>4</v>
      </c>
      <c r="K41" s="39">
        <f t="shared" si="7"/>
        <v>1</v>
      </c>
      <c r="L41" s="39" t="s">
        <v>589</v>
      </c>
      <c r="M41" s="39" t="s">
        <v>589</v>
      </c>
      <c r="N41" s="39">
        <f>SUM(N42:N43)</f>
        <v>2090</v>
      </c>
      <c r="O41" s="39">
        <f aca="true" t="shared" si="8" ref="O41:V41">SUM(O42:O43)</f>
        <v>344</v>
      </c>
      <c r="P41" s="39">
        <f t="shared" si="8"/>
        <v>448</v>
      </c>
      <c r="Q41" s="39">
        <f t="shared" si="8"/>
        <v>433</v>
      </c>
      <c r="R41" s="39">
        <f t="shared" si="8"/>
        <v>865</v>
      </c>
      <c r="S41" s="39">
        <f t="shared" si="8"/>
        <v>3129182</v>
      </c>
      <c r="T41" s="39">
        <f t="shared" si="8"/>
        <v>22456</v>
      </c>
      <c r="U41" s="39">
        <f t="shared" si="8"/>
        <v>1104802</v>
      </c>
      <c r="V41" s="39">
        <f t="shared" si="8"/>
        <v>50175</v>
      </c>
    </row>
    <row r="42" spans="1:22" ht="18" customHeight="1">
      <c r="A42" s="11"/>
      <c r="B42" s="15" t="s">
        <v>370</v>
      </c>
      <c r="C42" s="169">
        <f>SUM(F42:M42)</f>
        <v>510</v>
      </c>
      <c r="D42" s="169">
        <v>137</v>
      </c>
      <c r="E42" s="169">
        <v>373</v>
      </c>
      <c r="F42" s="169">
        <v>291</v>
      </c>
      <c r="G42" s="169">
        <v>154</v>
      </c>
      <c r="H42" s="169">
        <v>45</v>
      </c>
      <c r="I42" s="169">
        <v>15</v>
      </c>
      <c r="J42" s="169">
        <v>4</v>
      </c>
      <c r="K42" s="169">
        <v>1</v>
      </c>
      <c r="L42" s="169" t="s">
        <v>222</v>
      </c>
      <c r="M42" s="169" t="s">
        <v>222</v>
      </c>
      <c r="N42" s="169">
        <f>SUM(O42:R42)</f>
        <v>1589</v>
      </c>
      <c r="O42" s="169">
        <v>260</v>
      </c>
      <c r="P42" s="169">
        <v>350</v>
      </c>
      <c r="Q42" s="169">
        <v>311</v>
      </c>
      <c r="R42" s="169">
        <v>668</v>
      </c>
      <c r="S42" s="169">
        <v>2492484</v>
      </c>
      <c r="T42" s="169">
        <v>17804</v>
      </c>
      <c r="U42" s="169">
        <v>988316</v>
      </c>
      <c r="V42" s="75">
        <v>37619</v>
      </c>
    </row>
    <row r="43" spans="1:22" ht="18" customHeight="1">
      <c r="A43" s="11"/>
      <c r="B43" s="15" t="s">
        <v>371</v>
      </c>
      <c r="C43" s="169">
        <f>SUM(F43:M43)</f>
        <v>155</v>
      </c>
      <c r="D43" s="169">
        <v>45</v>
      </c>
      <c r="E43" s="169">
        <v>110</v>
      </c>
      <c r="F43" s="169">
        <v>83</v>
      </c>
      <c r="G43" s="169">
        <v>46</v>
      </c>
      <c r="H43" s="169">
        <v>19</v>
      </c>
      <c r="I43" s="169">
        <v>7</v>
      </c>
      <c r="J43" s="169" t="s">
        <v>222</v>
      </c>
      <c r="K43" s="169" t="s">
        <v>222</v>
      </c>
      <c r="L43" s="169" t="s">
        <v>222</v>
      </c>
      <c r="M43" s="169" t="s">
        <v>222</v>
      </c>
      <c r="N43" s="169">
        <f>SUM(O43:R43)</f>
        <v>501</v>
      </c>
      <c r="O43" s="169">
        <v>84</v>
      </c>
      <c r="P43" s="169">
        <v>98</v>
      </c>
      <c r="Q43" s="169">
        <v>122</v>
      </c>
      <c r="R43" s="169">
        <v>197</v>
      </c>
      <c r="S43" s="169">
        <v>636698</v>
      </c>
      <c r="T43" s="169">
        <v>4652</v>
      </c>
      <c r="U43" s="169">
        <v>116486</v>
      </c>
      <c r="V43" s="75">
        <v>12556</v>
      </c>
    </row>
    <row r="44" spans="1:22" ht="18" customHeight="1">
      <c r="A44" s="11"/>
      <c r="B44" s="15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75"/>
    </row>
    <row r="45" spans="1:22" ht="18" customHeight="1">
      <c r="A45" s="11"/>
      <c r="B45" s="68" t="s">
        <v>372</v>
      </c>
      <c r="C45" s="39">
        <f>SUM(C46:C47)</f>
        <v>303</v>
      </c>
      <c r="D45" s="39">
        <f>SUM(D46:D47)</f>
        <v>144</v>
      </c>
      <c r="E45" s="39">
        <f aca="true" t="shared" si="9" ref="E45:V45">SUM(E46:E47)</f>
        <v>159</v>
      </c>
      <c r="F45" s="39">
        <f t="shared" si="9"/>
        <v>154</v>
      </c>
      <c r="G45" s="39">
        <f t="shared" si="9"/>
        <v>88</v>
      </c>
      <c r="H45" s="39">
        <f t="shared" si="9"/>
        <v>50</v>
      </c>
      <c r="I45" s="39">
        <f t="shared" si="9"/>
        <v>9</v>
      </c>
      <c r="J45" s="39" t="s">
        <v>589</v>
      </c>
      <c r="K45" s="39">
        <f t="shared" si="9"/>
        <v>1</v>
      </c>
      <c r="L45" s="39">
        <f t="shared" si="9"/>
        <v>1</v>
      </c>
      <c r="M45" s="39" t="s">
        <v>589</v>
      </c>
      <c r="N45" s="39">
        <f t="shared" si="9"/>
        <v>1101</v>
      </c>
      <c r="O45" s="39">
        <f t="shared" si="9"/>
        <v>140</v>
      </c>
      <c r="P45" s="39">
        <f t="shared" si="9"/>
        <v>113</v>
      </c>
      <c r="Q45" s="39">
        <f t="shared" si="9"/>
        <v>406</v>
      </c>
      <c r="R45" s="39">
        <f t="shared" si="9"/>
        <v>442</v>
      </c>
      <c r="S45" s="39">
        <f t="shared" si="9"/>
        <v>2150558</v>
      </c>
      <c r="T45" s="39">
        <f t="shared" si="9"/>
        <v>7275</v>
      </c>
      <c r="U45" s="39">
        <f t="shared" si="9"/>
        <v>507114</v>
      </c>
      <c r="V45" s="39">
        <f t="shared" si="9"/>
        <v>35663</v>
      </c>
    </row>
    <row r="46" spans="1:22" ht="18" customHeight="1">
      <c r="A46" s="11"/>
      <c r="B46" s="15" t="s">
        <v>373</v>
      </c>
      <c r="C46" s="169">
        <f>SUM(F46:M46)</f>
        <v>68</v>
      </c>
      <c r="D46" s="169">
        <v>7</v>
      </c>
      <c r="E46" s="169">
        <v>61</v>
      </c>
      <c r="F46" s="169">
        <v>45</v>
      </c>
      <c r="G46" s="169">
        <v>18</v>
      </c>
      <c r="H46" s="169">
        <v>5</v>
      </c>
      <c r="I46" s="169" t="s">
        <v>222</v>
      </c>
      <c r="J46" s="169" t="s">
        <v>222</v>
      </c>
      <c r="K46" s="169" t="s">
        <v>222</v>
      </c>
      <c r="L46" s="169" t="s">
        <v>222</v>
      </c>
      <c r="M46" s="169" t="s">
        <v>222</v>
      </c>
      <c r="N46" s="169">
        <f>SUM(O46:R46)</f>
        <v>169</v>
      </c>
      <c r="O46" s="169">
        <v>63</v>
      </c>
      <c r="P46" s="169">
        <v>42</v>
      </c>
      <c r="Q46" s="169">
        <v>37</v>
      </c>
      <c r="R46" s="169">
        <v>27</v>
      </c>
      <c r="S46" s="169">
        <v>115213</v>
      </c>
      <c r="T46" s="169">
        <v>2415</v>
      </c>
      <c r="U46" s="169">
        <v>29125</v>
      </c>
      <c r="V46" s="75">
        <v>2205</v>
      </c>
    </row>
    <row r="47" spans="1:22" ht="18" customHeight="1">
      <c r="A47" s="11"/>
      <c r="B47" s="15" t="s">
        <v>374</v>
      </c>
      <c r="C47" s="169">
        <f>SUM(F47:M47)</f>
        <v>235</v>
      </c>
      <c r="D47" s="169">
        <v>137</v>
      </c>
      <c r="E47" s="169">
        <v>98</v>
      </c>
      <c r="F47" s="169">
        <v>109</v>
      </c>
      <c r="G47" s="169">
        <v>70</v>
      </c>
      <c r="H47" s="169">
        <v>45</v>
      </c>
      <c r="I47" s="169">
        <v>9</v>
      </c>
      <c r="J47" s="169" t="s">
        <v>222</v>
      </c>
      <c r="K47" s="169">
        <v>1</v>
      </c>
      <c r="L47" s="169">
        <v>1</v>
      </c>
      <c r="M47" s="169" t="s">
        <v>222</v>
      </c>
      <c r="N47" s="169">
        <f>SUM(O47:R47)</f>
        <v>932</v>
      </c>
      <c r="O47" s="169">
        <v>77</v>
      </c>
      <c r="P47" s="169">
        <v>71</v>
      </c>
      <c r="Q47" s="169">
        <v>369</v>
      </c>
      <c r="R47" s="169">
        <v>415</v>
      </c>
      <c r="S47" s="169">
        <v>2035345</v>
      </c>
      <c r="T47" s="169">
        <v>4860</v>
      </c>
      <c r="U47" s="169">
        <v>477989</v>
      </c>
      <c r="V47" s="75">
        <v>33458</v>
      </c>
    </row>
    <row r="48" spans="1:22" ht="18" customHeight="1">
      <c r="A48" s="11"/>
      <c r="B48" s="15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75"/>
    </row>
    <row r="49" spans="1:22" ht="18" customHeight="1">
      <c r="A49" s="11"/>
      <c r="B49" s="68" t="s">
        <v>375</v>
      </c>
      <c r="C49" s="39">
        <f>SUM(C50)</f>
        <v>1012</v>
      </c>
      <c r="D49" s="39">
        <f>SUM(D50)</f>
        <v>498</v>
      </c>
      <c r="E49" s="39">
        <f aca="true" t="shared" si="10" ref="E49:L49">SUM(E50)</f>
        <v>514</v>
      </c>
      <c r="F49" s="39">
        <f t="shared" si="10"/>
        <v>525</v>
      </c>
      <c r="G49" s="39">
        <f t="shared" si="10"/>
        <v>313</v>
      </c>
      <c r="H49" s="39">
        <f t="shared" si="10"/>
        <v>135</v>
      </c>
      <c r="I49" s="39">
        <f t="shared" si="10"/>
        <v>31</v>
      </c>
      <c r="J49" s="39">
        <f t="shared" si="10"/>
        <v>5</v>
      </c>
      <c r="K49" s="39">
        <f t="shared" si="10"/>
        <v>2</v>
      </c>
      <c r="L49" s="39">
        <f t="shared" si="10"/>
        <v>1</v>
      </c>
      <c r="M49" s="39" t="s">
        <v>589</v>
      </c>
      <c r="N49" s="39">
        <f>SUM(N50)</f>
        <v>3324</v>
      </c>
      <c r="O49" s="39">
        <f aca="true" t="shared" si="11" ref="O49:V49">SUM(O50)</f>
        <v>227</v>
      </c>
      <c r="P49" s="39">
        <f t="shared" si="11"/>
        <v>486</v>
      </c>
      <c r="Q49" s="39">
        <f t="shared" si="11"/>
        <v>401</v>
      </c>
      <c r="R49" s="39">
        <f t="shared" si="11"/>
        <v>2210</v>
      </c>
      <c r="S49" s="39">
        <f t="shared" si="11"/>
        <v>5927121</v>
      </c>
      <c r="T49" s="39">
        <f t="shared" si="11"/>
        <v>16571</v>
      </c>
      <c r="U49" s="39">
        <f t="shared" si="11"/>
        <v>1180650</v>
      </c>
      <c r="V49" s="39">
        <f t="shared" si="11"/>
        <v>95674</v>
      </c>
    </row>
    <row r="50" spans="1:22" ht="18" customHeight="1">
      <c r="A50" s="28"/>
      <c r="B50" s="15" t="s">
        <v>69</v>
      </c>
      <c r="C50" s="169">
        <f>SUM(F50:M50)</f>
        <v>1012</v>
      </c>
      <c r="D50" s="169">
        <v>498</v>
      </c>
      <c r="E50" s="169">
        <v>514</v>
      </c>
      <c r="F50" s="169">
        <v>525</v>
      </c>
      <c r="G50" s="169">
        <v>313</v>
      </c>
      <c r="H50" s="169">
        <v>135</v>
      </c>
      <c r="I50" s="169">
        <v>31</v>
      </c>
      <c r="J50" s="169">
        <v>5</v>
      </c>
      <c r="K50" s="169">
        <v>2</v>
      </c>
      <c r="L50" s="169">
        <v>1</v>
      </c>
      <c r="M50" s="169" t="s">
        <v>222</v>
      </c>
      <c r="N50" s="169">
        <f>SUM(O50:R50)</f>
        <v>3324</v>
      </c>
      <c r="O50" s="169">
        <v>227</v>
      </c>
      <c r="P50" s="169">
        <v>486</v>
      </c>
      <c r="Q50" s="169">
        <v>401</v>
      </c>
      <c r="R50" s="169">
        <v>2210</v>
      </c>
      <c r="S50" s="169">
        <v>5927121</v>
      </c>
      <c r="T50" s="169">
        <v>16571</v>
      </c>
      <c r="U50" s="169">
        <v>1180650</v>
      </c>
      <c r="V50" s="75">
        <v>95674</v>
      </c>
    </row>
    <row r="51" spans="1:22" ht="18" customHeight="1">
      <c r="A51" s="28"/>
      <c r="B51" s="71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75"/>
    </row>
    <row r="52" spans="1:22" ht="18" customHeight="1">
      <c r="A52" s="11"/>
      <c r="B52" s="68" t="s">
        <v>376</v>
      </c>
      <c r="C52" s="39">
        <f aca="true" t="shared" si="12" ref="C52:I52">SUM(C53:C54)</f>
        <v>282</v>
      </c>
      <c r="D52" s="39">
        <f t="shared" si="12"/>
        <v>90</v>
      </c>
      <c r="E52" s="39">
        <f t="shared" si="12"/>
        <v>192</v>
      </c>
      <c r="F52" s="39">
        <f t="shared" si="12"/>
        <v>163</v>
      </c>
      <c r="G52" s="39">
        <f t="shared" si="12"/>
        <v>80</v>
      </c>
      <c r="H52" s="39">
        <f t="shared" si="12"/>
        <v>37</v>
      </c>
      <c r="I52" s="39">
        <f t="shared" si="12"/>
        <v>2</v>
      </c>
      <c r="J52" s="39" t="s">
        <v>589</v>
      </c>
      <c r="K52" s="39" t="s">
        <v>589</v>
      </c>
      <c r="L52" s="39" t="s">
        <v>589</v>
      </c>
      <c r="M52" s="39" t="s">
        <v>589</v>
      </c>
      <c r="N52" s="39">
        <f>SUM(N53:N54)</f>
        <v>768</v>
      </c>
      <c r="O52" s="39">
        <f aca="true" t="shared" si="13" ref="O52:V52">SUM(O53:O54)</f>
        <v>137</v>
      </c>
      <c r="P52" s="39">
        <f t="shared" si="13"/>
        <v>164</v>
      </c>
      <c r="Q52" s="39">
        <f t="shared" si="13"/>
        <v>150</v>
      </c>
      <c r="R52" s="39">
        <f t="shared" si="13"/>
        <v>317</v>
      </c>
      <c r="S52" s="39">
        <f t="shared" si="13"/>
        <v>1076943</v>
      </c>
      <c r="T52" s="39">
        <f t="shared" si="13"/>
        <v>5287</v>
      </c>
      <c r="U52" s="39">
        <f t="shared" si="13"/>
        <v>332809</v>
      </c>
      <c r="V52" s="39">
        <f t="shared" si="13"/>
        <v>24302</v>
      </c>
    </row>
    <row r="53" spans="1:22" ht="18" customHeight="1">
      <c r="A53" s="28"/>
      <c r="B53" s="15" t="s">
        <v>377</v>
      </c>
      <c r="C53" s="169">
        <f>SUM(F53:M53)</f>
        <v>233</v>
      </c>
      <c r="D53" s="169">
        <v>88</v>
      </c>
      <c r="E53" s="169">
        <v>145</v>
      </c>
      <c r="F53" s="169">
        <v>120</v>
      </c>
      <c r="G53" s="169">
        <v>74</v>
      </c>
      <c r="H53" s="169">
        <v>37</v>
      </c>
      <c r="I53" s="169">
        <v>2</v>
      </c>
      <c r="J53" s="169" t="s">
        <v>222</v>
      </c>
      <c r="K53" s="169" t="s">
        <v>222</v>
      </c>
      <c r="L53" s="169" t="s">
        <v>222</v>
      </c>
      <c r="M53" s="169" t="s">
        <v>222</v>
      </c>
      <c r="N53" s="169">
        <f>SUM(O53:R53)</f>
        <v>687</v>
      </c>
      <c r="O53" s="169">
        <v>111</v>
      </c>
      <c r="P53" s="169">
        <v>120</v>
      </c>
      <c r="Q53" s="169">
        <v>146</v>
      </c>
      <c r="R53" s="169">
        <v>310</v>
      </c>
      <c r="S53" s="169">
        <v>1040417</v>
      </c>
      <c r="T53" s="169">
        <v>4348</v>
      </c>
      <c r="U53" s="169">
        <v>320423</v>
      </c>
      <c r="V53" s="75">
        <v>22592</v>
      </c>
    </row>
    <row r="54" spans="1:22" ht="18" customHeight="1">
      <c r="A54" s="11"/>
      <c r="B54" s="15" t="s">
        <v>378</v>
      </c>
      <c r="C54" s="169">
        <f>SUM(F54:M54)</f>
        <v>49</v>
      </c>
      <c r="D54" s="169">
        <v>2</v>
      </c>
      <c r="E54" s="169">
        <v>47</v>
      </c>
      <c r="F54" s="169">
        <v>43</v>
      </c>
      <c r="G54" s="169">
        <v>6</v>
      </c>
      <c r="H54" s="169" t="s">
        <v>222</v>
      </c>
      <c r="I54" s="169" t="s">
        <v>222</v>
      </c>
      <c r="J54" s="169" t="s">
        <v>222</v>
      </c>
      <c r="K54" s="169" t="s">
        <v>222</v>
      </c>
      <c r="L54" s="169" t="s">
        <v>222</v>
      </c>
      <c r="M54" s="169" t="s">
        <v>222</v>
      </c>
      <c r="N54" s="169">
        <f>SUM(O54:R54)</f>
        <v>81</v>
      </c>
      <c r="O54" s="169">
        <v>26</v>
      </c>
      <c r="P54" s="169">
        <v>44</v>
      </c>
      <c r="Q54" s="169">
        <v>4</v>
      </c>
      <c r="R54" s="169">
        <v>7</v>
      </c>
      <c r="S54" s="169">
        <v>36526</v>
      </c>
      <c r="T54" s="169">
        <v>939</v>
      </c>
      <c r="U54" s="169">
        <v>12386</v>
      </c>
      <c r="V54" s="75">
        <v>1710</v>
      </c>
    </row>
    <row r="55" spans="1:22" ht="18" customHeight="1">
      <c r="A55" s="11"/>
      <c r="B55" s="15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75"/>
    </row>
    <row r="56" spans="1:22" ht="18" customHeight="1">
      <c r="A56" s="11"/>
      <c r="B56" s="68" t="s">
        <v>379</v>
      </c>
      <c r="C56" s="39">
        <f>SUM(C57:C59)</f>
        <v>378</v>
      </c>
      <c r="D56" s="39">
        <f>SUM(D57:D59)</f>
        <v>170</v>
      </c>
      <c r="E56" s="39">
        <f aca="true" t="shared" si="14" ref="E56:K56">SUM(E57:E59)</f>
        <v>208</v>
      </c>
      <c r="F56" s="39">
        <f t="shared" si="14"/>
        <v>217</v>
      </c>
      <c r="G56" s="39">
        <f t="shared" si="14"/>
        <v>94</v>
      </c>
      <c r="H56" s="39">
        <f t="shared" si="14"/>
        <v>44</v>
      </c>
      <c r="I56" s="39">
        <f t="shared" si="14"/>
        <v>20</v>
      </c>
      <c r="J56" s="39">
        <f t="shared" si="14"/>
        <v>2</v>
      </c>
      <c r="K56" s="39">
        <f t="shared" si="14"/>
        <v>1</v>
      </c>
      <c r="L56" s="39" t="s">
        <v>589</v>
      </c>
      <c r="M56" s="39" t="s">
        <v>589</v>
      </c>
      <c r="N56" s="39">
        <f>SUM(N57:N59)</f>
        <v>1284</v>
      </c>
      <c r="O56" s="39">
        <f aca="true" t="shared" si="15" ref="O56:V56">SUM(O57:O59)</f>
        <v>88</v>
      </c>
      <c r="P56" s="39">
        <f t="shared" si="15"/>
        <v>184</v>
      </c>
      <c r="Q56" s="39">
        <f t="shared" si="15"/>
        <v>219</v>
      </c>
      <c r="R56" s="39">
        <f t="shared" si="15"/>
        <v>793</v>
      </c>
      <c r="S56" s="39">
        <f t="shared" si="15"/>
        <v>1859999</v>
      </c>
      <c r="T56" s="39">
        <f t="shared" si="15"/>
        <v>11440</v>
      </c>
      <c r="U56" s="39">
        <f t="shared" si="15"/>
        <v>396940</v>
      </c>
      <c r="V56" s="39">
        <f t="shared" si="15"/>
        <v>34801</v>
      </c>
    </row>
    <row r="57" spans="1:22" ht="18" customHeight="1">
      <c r="A57" s="28"/>
      <c r="B57" s="15" t="s">
        <v>380</v>
      </c>
      <c r="C57" s="169">
        <f>SUM(F57:M57)</f>
        <v>63</v>
      </c>
      <c r="D57" s="169">
        <v>36</v>
      </c>
      <c r="E57" s="169">
        <v>27</v>
      </c>
      <c r="F57" s="169">
        <v>28</v>
      </c>
      <c r="G57" s="169">
        <v>25</v>
      </c>
      <c r="H57" s="169">
        <v>9</v>
      </c>
      <c r="I57" s="169">
        <v>1</v>
      </c>
      <c r="J57" s="169" t="s">
        <v>222</v>
      </c>
      <c r="K57" s="169" t="s">
        <v>222</v>
      </c>
      <c r="L57" s="169" t="s">
        <v>222</v>
      </c>
      <c r="M57" s="169" t="s">
        <v>222</v>
      </c>
      <c r="N57" s="169">
        <f>SUM(O57:R57)</f>
        <v>191</v>
      </c>
      <c r="O57" s="169">
        <v>16</v>
      </c>
      <c r="P57" s="169">
        <v>21</v>
      </c>
      <c r="Q57" s="169">
        <v>38</v>
      </c>
      <c r="R57" s="169">
        <v>116</v>
      </c>
      <c r="S57" s="169">
        <v>296174</v>
      </c>
      <c r="T57" s="169">
        <v>735</v>
      </c>
      <c r="U57" s="169">
        <v>76173</v>
      </c>
      <c r="V57" s="75">
        <v>4128</v>
      </c>
    </row>
    <row r="58" spans="1:22" ht="18" customHeight="1">
      <c r="A58" s="11"/>
      <c r="B58" s="15" t="s">
        <v>381</v>
      </c>
      <c r="C58" s="169">
        <f>SUM(F58:M58)</f>
        <v>255</v>
      </c>
      <c r="D58" s="169">
        <v>112</v>
      </c>
      <c r="E58" s="169">
        <v>143</v>
      </c>
      <c r="F58" s="169">
        <v>150</v>
      </c>
      <c r="G58" s="169">
        <v>57</v>
      </c>
      <c r="H58" s="169">
        <v>30</v>
      </c>
      <c r="I58" s="169">
        <v>16</v>
      </c>
      <c r="J58" s="169">
        <v>2</v>
      </c>
      <c r="K58" s="169" t="s">
        <v>222</v>
      </c>
      <c r="L58" s="169" t="s">
        <v>222</v>
      </c>
      <c r="M58" s="169" t="s">
        <v>222</v>
      </c>
      <c r="N58" s="169">
        <f>SUM(O58:R58)</f>
        <v>883</v>
      </c>
      <c r="O58" s="169">
        <v>55</v>
      </c>
      <c r="P58" s="169">
        <v>129</v>
      </c>
      <c r="Q58" s="169">
        <v>131</v>
      </c>
      <c r="R58" s="169">
        <v>568</v>
      </c>
      <c r="S58" s="169">
        <v>1221253</v>
      </c>
      <c r="T58" s="169">
        <v>1781</v>
      </c>
      <c r="U58" s="169">
        <v>270077</v>
      </c>
      <c r="V58" s="75">
        <v>25264</v>
      </c>
    </row>
    <row r="59" spans="1:22" ht="18" customHeight="1">
      <c r="A59" s="11"/>
      <c r="B59" s="15" t="s">
        <v>382</v>
      </c>
      <c r="C59" s="169">
        <f>SUM(F59:M59)</f>
        <v>60</v>
      </c>
      <c r="D59" s="169">
        <v>22</v>
      </c>
      <c r="E59" s="169">
        <v>38</v>
      </c>
      <c r="F59" s="169">
        <v>39</v>
      </c>
      <c r="G59" s="169">
        <v>12</v>
      </c>
      <c r="H59" s="169">
        <v>5</v>
      </c>
      <c r="I59" s="169">
        <v>3</v>
      </c>
      <c r="J59" s="169" t="s">
        <v>222</v>
      </c>
      <c r="K59" s="169">
        <v>1</v>
      </c>
      <c r="L59" s="169" t="s">
        <v>222</v>
      </c>
      <c r="M59" s="169" t="s">
        <v>222</v>
      </c>
      <c r="N59" s="169">
        <f>SUM(O59:R59)</f>
        <v>210</v>
      </c>
      <c r="O59" s="169">
        <v>17</v>
      </c>
      <c r="P59" s="169">
        <v>34</v>
      </c>
      <c r="Q59" s="169">
        <v>50</v>
      </c>
      <c r="R59" s="169">
        <v>109</v>
      </c>
      <c r="S59" s="169">
        <v>342572</v>
      </c>
      <c r="T59" s="169">
        <v>8924</v>
      </c>
      <c r="U59" s="169">
        <v>50690</v>
      </c>
      <c r="V59" s="75">
        <v>5409</v>
      </c>
    </row>
    <row r="60" spans="1:22" ht="18" customHeight="1">
      <c r="A60" s="11"/>
      <c r="B60" s="71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75"/>
    </row>
    <row r="61" spans="1:22" ht="18" customHeight="1">
      <c r="A61" s="320" t="s">
        <v>383</v>
      </c>
      <c r="B61" s="321"/>
      <c r="C61" s="39">
        <f>SUM(C63,'１３０'!C10,'１３０'!C13,'１３０'!C17,'１３０'!C20,'１３０'!C23,'１３０'!C27,'１３０'!C33,'１３０'!C36)</f>
        <v>5874</v>
      </c>
      <c r="D61" s="39">
        <f>SUM(D63,'１３０'!D10,'１３０'!D13,'１３０'!D17,'１３０'!D20,'１３０'!D23,'１３０'!D27,'１３０'!D33,'１３０'!D36)</f>
        <v>1576</v>
      </c>
      <c r="E61" s="39">
        <f>SUM(E63,'１３０'!E10,'１３０'!E13,'１３０'!E17,'１３０'!E20,'１３０'!E23,'１３０'!E27,'１３０'!E33,'１３０'!E36)</f>
        <v>4298</v>
      </c>
      <c r="F61" s="39">
        <f>SUM(F63,'１３０'!F10,'１３０'!F13,'１３０'!F17,'１３０'!F20,'１３０'!F23,'１３０'!F27,'１３０'!F33,'１３０'!F36)</f>
        <v>3191</v>
      </c>
      <c r="G61" s="39">
        <f>SUM(G63,'１３０'!G10,'１３０'!G13,'１３０'!G17,'１３０'!G20,'１３０'!G23,'１３０'!G27,'１３０'!G33,'１３０'!G36)</f>
        <v>1472</v>
      </c>
      <c r="H61" s="39">
        <f>SUM(H63,'１３０'!H10,'１３０'!H13,'１３０'!H17,'１３０'!H20,'１３０'!H23,'１３０'!H27,'１３０'!H33,'１３０'!H36)</f>
        <v>668</v>
      </c>
      <c r="I61" s="39">
        <f>SUM(I63,'１３０'!I10,'１３０'!I13,'１３０'!I17,'１３０'!I20,'１３０'!I23,'１３０'!I27,'１３０'!I33,'１３０'!I36)</f>
        <v>310</v>
      </c>
      <c r="J61" s="39">
        <f>SUM(J63,'１３０'!J10,'１３０'!J13,'１３０'!J17,'１３０'!J20,'１３０'!J23,'１３０'!J27,'１３０'!J33,'１３０'!J36)</f>
        <v>117</v>
      </c>
      <c r="K61" s="39">
        <f>SUM(K63,'１３０'!K10,'１３０'!K13,'１３０'!K17,'１３０'!K20,'１３０'!K23,'１３０'!K27,'１３０'!K33,'１３０'!K36)</f>
        <v>88</v>
      </c>
      <c r="L61" s="39">
        <f>SUM(L63,'１３０'!L10,'１３０'!L13,'１３０'!L17,'１３０'!L20,'１３０'!L23,'１３０'!L27,'１３０'!L33,'１３０'!L36)</f>
        <v>27</v>
      </c>
      <c r="M61" s="39">
        <f>SUM(M63,'１３０'!M10,'１３０'!M13,'１３０'!M17,'１３０'!M20,'１３０'!M23,'１３０'!M27,'１３０'!M33,'１３０'!M36)</f>
        <v>1</v>
      </c>
      <c r="N61" s="39">
        <f>SUM(N63,'１３０'!N10,'１３０'!N13,'１３０'!N17,'１３０'!N20,'１３０'!N23,'１３０'!N27,'１３０'!N33,'１３０'!N36)</f>
        <v>26155</v>
      </c>
      <c r="O61" s="39">
        <f>SUM(O63,'１３０'!O10,'１３０'!O13,'１３０'!O17,'１３０'!O20,'１３０'!O23,'１３０'!O27,'１３０'!O33,'１３０'!O36)</f>
        <v>3169</v>
      </c>
      <c r="P61" s="39">
        <f>SUM(P63,'１３０'!P10,'１３０'!P13,'１３０'!P17,'１３０'!P20,'１３０'!P23,'１３０'!P27,'１３０'!P33,'１３０'!P36)</f>
        <v>4136</v>
      </c>
      <c r="Q61" s="39">
        <f>SUM(Q63,'１３０'!Q10,'１３０'!Q13,'１３０'!Q17,'１３０'!Q20,'１３０'!Q23,'１３０'!Q27,'１３０'!Q33,'１３０'!Q36)</f>
        <v>6245</v>
      </c>
      <c r="R61" s="39">
        <f>SUM(R63,'１３０'!R10,'１３０'!R13,'１３０'!R17,'１３０'!R20,'１３０'!R23,'１３０'!R27,'１３０'!R33,'１３０'!R36)</f>
        <v>12605</v>
      </c>
      <c r="S61" s="39">
        <f>SUM(S63,'１３０'!S10,'１３０'!S13,'１３０'!S17,'１３０'!S20,'１３０'!S23,'１３０'!S27,'１３０'!S33,'１３０'!S36)</f>
        <v>44357220</v>
      </c>
      <c r="T61" s="39">
        <v>191310</v>
      </c>
      <c r="U61" s="39">
        <f>SUM(U63,'１３０'!U10,'１３０'!U13,'１３０'!U17,'１３０'!U20,'１３０'!U23,'１３０'!U27,'１３０'!U33,'１３０'!U36)</f>
        <v>1802277</v>
      </c>
      <c r="V61" s="39">
        <f>SUM(V63,'１３０'!V10,'１３０'!V13,'１３０'!V17,'１３０'!V20,'１３０'!V23,'１３０'!V27,'１３０'!V33,'１３０'!V36)</f>
        <v>376884</v>
      </c>
    </row>
    <row r="62" spans="1:22" ht="18" customHeight="1">
      <c r="A62" s="11"/>
      <c r="B62" s="71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150"/>
    </row>
    <row r="63" spans="1:22" ht="18" customHeight="1">
      <c r="A63" s="11"/>
      <c r="B63" s="68" t="s">
        <v>384</v>
      </c>
      <c r="C63" s="39">
        <f>SUM(C64)</f>
        <v>773</v>
      </c>
      <c r="D63" s="39">
        <f>SUM(D64)</f>
        <v>340</v>
      </c>
      <c r="E63" s="39">
        <f aca="true" t="shared" si="16" ref="E63:L63">SUM(E64)</f>
        <v>433</v>
      </c>
      <c r="F63" s="39">
        <f t="shared" si="16"/>
        <v>281</v>
      </c>
      <c r="G63" s="39">
        <f t="shared" si="16"/>
        <v>166</v>
      </c>
      <c r="H63" s="39">
        <f t="shared" si="16"/>
        <v>99</v>
      </c>
      <c r="I63" s="39">
        <f t="shared" si="16"/>
        <v>89</v>
      </c>
      <c r="J63" s="39">
        <f t="shared" si="16"/>
        <v>62</v>
      </c>
      <c r="K63" s="39">
        <f t="shared" si="16"/>
        <v>58</v>
      </c>
      <c r="L63" s="39">
        <f t="shared" si="16"/>
        <v>18</v>
      </c>
      <c r="M63" s="39" t="s">
        <v>589</v>
      </c>
      <c r="N63" s="39">
        <f>SUM(N64)</f>
        <v>7603</v>
      </c>
      <c r="O63" s="39">
        <f aca="true" t="shared" si="17" ref="O63:V63">SUM(O64)</f>
        <v>327</v>
      </c>
      <c r="P63" s="39">
        <f t="shared" si="17"/>
        <v>451</v>
      </c>
      <c r="Q63" s="39">
        <f t="shared" si="17"/>
        <v>1965</v>
      </c>
      <c r="R63" s="39">
        <f t="shared" si="17"/>
        <v>4860</v>
      </c>
      <c r="S63" s="39">
        <f t="shared" si="17"/>
        <v>19238641</v>
      </c>
      <c r="T63" s="39">
        <f t="shared" si="17"/>
        <v>54120</v>
      </c>
      <c r="U63" s="39">
        <f t="shared" si="17"/>
        <v>595697</v>
      </c>
      <c r="V63" s="39">
        <f t="shared" si="17"/>
        <v>156986</v>
      </c>
    </row>
    <row r="64" spans="1:22" ht="18" customHeight="1">
      <c r="A64" s="72"/>
      <c r="B64" s="66" t="s">
        <v>385</v>
      </c>
      <c r="C64" s="260">
        <f>SUM(F64:M64)</f>
        <v>773</v>
      </c>
      <c r="D64" s="260">
        <v>340</v>
      </c>
      <c r="E64" s="260">
        <v>433</v>
      </c>
      <c r="F64" s="260">
        <v>281</v>
      </c>
      <c r="G64" s="260">
        <v>166</v>
      </c>
      <c r="H64" s="260">
        <v>99</v>
      </c>
      <c r="I64" s="260">
        <v>89</v>
      </c>
      <c r="J64" s="260">
        <v>62</v>
      </c>
      <c r="K64" s="260">
        <v>58</v>
      </c>
      <c r="L64" s="260">
        <v>18</v>
      </c>
      <c r="M64" s="260" t="s">
        <v>222</v>
      </c>
      <c r="N64" s="260">
        <f>SUM(O64:R64)</f>
        <v>7603</v>
      </c>
      <c r="O64" s="260">
        <v>327</v>
      </c>
      <c r="P64" s="260">
        <v>451</v>
      </c>
      <c r="Q64" s="260">
        <v>1965</v>
      </c>
      <c r="R64" s="260">
        <v>4860</v>
      </c>
      <c r="S64" s="260">
        <v>19238641</v>
      </c>
      <c r="T64" s="260">
        <v>54120</v>
      </c>
      <c r="U64" s="260">
        <v>595697</v>
      </c>
      <c r="V64" s="149">
        <v>156986</v>
      </c>
    </row>
    <row r="65" ht="15" customHeight="1"/>
  </sheetData>
  <sheetProtection/>
  <mergeCells count="24">
    <mergeCell ref="V5:V8"/>
    <mergeCell ref="A3:V3"/>
    <mergeCell ref="A29:B29"/>
    <mergeCell ref="D7:D8"/>
    <mergeCell ref="A39:B39"/>
    <mergeCell ref="P7:P8"/>
    <mergeCell ref="O7:O8"/>
    <mergeCell ref="U5:U8"/>
    <mergeCell ref="E7:E8"/>
    <mergeCell ref="F6:M6"/>
    <mergeCell ref="N5:R5"/>
    <mergeCell ref="A61:B61"/>
    <mergeCell ref="A2:U2"/>
    <mergeCell ref="A5:B8"/>
    <mergeCell ref="C5:M5"/>
    <mergeCell ref="S5:S8"/>
    <mergeCell ref="T5:T8"/>
    <mergeCell ref="C6:C8"/>
    <mergeCell ref="D6:E6"/>
    <mergeCell ref="Q6:R6"/>
    <mergeCell ref="A31:B31"/>
    <mergeCell ref="O6:P6"/>
    <mergeCell ref="Q7:Q8"/>
    <mergeCell ref="R7:R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5"/>
  <sheetViews>
    <sheetView tabSelected="1" zoomScale="75" zoomScaleNormal="75" zoomScalePageLayoutView="0" workbookViewId="0" topLeftCell="A1">
      <selection activeCell="A1" sqref="A1"/>
    </sheetView>
  </sheetViews>
  <sheetFormatPr defaultColWidth="10.59765625" defaultRowHeight="15"/>
  <cols>
    <col min="1" max="1" width="2.59765625" style="7" customWidth="1"/>
    <col min="2" max="2" width="56.3984375" style="7" customWidth="1"/>
    <col min="3" max="13" width="9.59765625" style="7" customWidth="1"/>
    <col min="14" max="18" width="9.3984375" style="7" customWidth="1"/>
    <col min="19" max="19" width="14.8984375" style="7" customWidth="1"/>
    <col min="20" max="21" width="13.59765625" style="7" customWidth="1"/>
    <col min="22" max="23" width="14.09765625" style="7" customWidth="1"/>
    <col min="24" max="16384" width="10.59765625" style="7" customWidth="1"/>
  </cols>
  <sheetData>
    <row r="1" spans="1:23" s="6" customFormat="1" ht="19.5" customHeight="1">
      <c r="A1" s="2" t="s">
        <v>345</v>
      </c>
      <c r="V1" s="3" t="s">
        <v>344</v>
      </c>
      <c r="W1" s="3"/>
    </row>
    <row r="2" spans="1:23" ht="19.5" customHeight="1">
      <c r="A2" s="322"/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5"/>
      <c r="W2" s="5"/>
    </row>
    <row r="3" spans="1:23" ht="19.5" customHeight="1">
      <c r="A3" s="334" t="s">
        <v>471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8"/>
    </row>
    <row r="4" spans="1:23" ht="18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2" ht="18" customHeight="1">
      <c r="A5" s="323" t="s">
        <v>113</v>
      </c>
      <c r="B5" s="324"/>
      <c r="C5" s="350" t="s">
        <v>531</v>
      </c>
      <c r="D5" s="351"/>
      <c r="E5" s="351"/>
      <c r="F5" s="351"/>
      <c r="G5" s="351"/>
      <c r="H5" s="351"/>
      <c r="I5" s="351"/>
      <c r="J5" s="351"/>
      <c r="K5" s="351"/>
      <c r="L5" s="351"/>
      <c r="M5" s="352"/>
      <c r="N5" s="362" t="s">
        <v>270</v>
      </c>
      <c r="O5" s="363"/>
      <c r="P5" s="363"/>
      <c r="Q5" s="363"/>
      <c r="R5" s="364"/>
      <c r="S5" s="335" t="s">
        <v>506</v>
      </c>
      <c r="T5" s="338" t="s">
        <v>507</v>
      </c>
      <c r="U5" s="359" t="s">
        <v>273</v>
      </c>
      <c r="V5" s="335" t="s">
        <v>510</v>
      </c>
    </row>
    <row r="6" spans="1:22" ht="18" customHeight="1">
      <c r="A6" s="376"/>
      <c r="B6" s="377"/>
      <c r="C6" s="371" t="s">
        <v>532</v>
      </c>
      <c r="D6" s="372" t="s">
        <v>533</v>
      </c>
      <c r="E6" s="355"/>
      <c r="F6" s="354" t="s">
        <v>511</v>
      </c>
      <c r="G6" s="356"/>
      <c r="H6" s="356"/>
      <c r="I6" s="356"/>
      <c r="J6" s="356"/>
      <c r="K6" s="356"/>
      <c r="L6" s="356"/>
      <c r="M6" s="357"/>
      <c r="N6" s="128"/>
      <c r="O6" s="365" t="s">
        <v>268</v>
      </c>
      <c r="P6" s="366"/>
      <c r="Q6" s="367" t="s">
        <v>269</v>
      </c>
      <c r="R6" s="368"/>
      <c r="S6" s="336"/>
      <c r="T6" s="339"/>
      <c r="U6" s="360"/>
      <c r="V6" s="336"/>
    </row>
    <row r="7" spans="1:22" ht="18" customHeight="1">
      <c r="A7" s="376"/>
      <c r="B7" s="377"/>
      <c r="C7" s="347"/>
      <c r="D7" s="343" t="s">
        <v>102</v>
      </c>
      <c r="E7" s="343" t="s">
        <v>103</v>
      </c>
      <c r="F7" s="129" t="s">
        <v>512</v>
      </c>
      <c r="G7" s="129" t="s">
        <v>513</v>
      </c>
      <c r="H7" s="129" t="s">
        <v>514</v>
      </c>
      <c r="I7" s="129" t="s">
        <v>515</v>
      </c>
      <c r="J7" s="129" t="s">
        <v>516</v>
      </c>
      <c r="K7" s="129" t="s">
        <v>517</v>
      </c>
      <c r="L7" s="129" t="s">
        <v>518</v>
      </c>
      <c r="M7" s="130" t="s">
        <v>519</v>
      </c>
      <c r="N7" s="128" t="s">
        <v>267</v>
      </c>
      <c r="O7" s="369" t="s">
        <v>271</v>
      </c>
      <c r="P7" s="369" t="s">
        <v>272</v>
      </c>
      <c r="Q7" s="369" t="s">
        <v>271</v>
      </c>
      <c r="R7" s="369" t="s">
        <v>272</v>
      </c>
      <c r="S7" s="336"/>
      <c r="T7" s="339"/>
      <c r="U7" s="360"/>
      <c r="V7" s="336"/>
    </row>
    <row r="8" spans="1:22" ht="18" customHeight="1">
      <c r="A8" s="325"/>
      <c r="B8" s="326"/>
      <c r="C8" s="349"/>
      <c r="D8" s="344"/>
      <c r="E8" s="344"/>
      <c r="F8" s="131" t="s">
        <v>520</v>
      </c>
      <c r="G8" s="131" t="s">
        <v>521</v>
      </c>
      <c r="H8" s="131" t="s">
        <v>522</v>
      </c>
      <c r="I8" s="131" t="s">
        <v>523</v>
      </c>
      <c r="J8" s="131" t="s">
        <v>524</v>
      </c>
      <c r="K8" s="131" t="s">
        <v>525</v>
      </c>
      <c r="L8" s="131" t="s">
        <v>526</v>
      </c>
      <c r="M8" s="132" t="s">
        <v>527</v>
      </c>
      <c r="N8" s="133"/>
      <c r="O8" s="370"/>
      <c r="P8" s="370"/>
      <c r="Q8" s="370"/>
      <c r="R8" s="370"/>
      <c r="S8" s="337"/>
      <c r="T8" s="340"/>
      <c r="U8" s="361"/>
      <c r="V8" s="337"/>
    </row>
    <row r="9" spans="1:22" ht="18" customHeight="1">
      <c r="A9" s="11"/>
      <c r="B9" s="12"/>
      <c r="C9" s="13" t="s">
        <v>61</v>
      </c>
      <c r="D9" s="13" t="s">
        <v>61</v>
      </c>
      <c r="E9" s="13" t="s">
        <v>61</v>
      </c>
      <c r="F9" s="13" t="s">
        <v>61</v>
      </c>
      <c r="G9" s="13" t="s">
        <v>61</v>
      </c>
      <c r="H9" s="13" t="s">
        <v>61</v>
      </c>
      <c r="I9" s="13" t="s">
        <v>61</v>
      </c>
      <c r="J9" s="13" t="s">
        <v>61</v>
      </c>
      <c r="K9" s="13" t="s">
        <v>61</v>
      </c>
      <c r="L9" s="13" t="s">
        <v>61</v>
      </c>
      <c r="M9" s="13" t="s">
        <v>61</v>
      </c>
      <c r="N9" s="13" t="s">
        <v>104</v>
      </c>
      <c r="O9" s="13" t="s">
        <v>104</v>
      </c>
      <c r="P9" s="13" t="s">
        <v>104</v>
      </c>
      <c r="Q9" s="13" t="s">
        <v>104</v>
      </c>
      <c r="R9" s="13" t="s">
        <v>104</v>
      </c>
      <c r="S9" s="13" t="s">
        <v>105</v>
      </c>
      <c r="T9" s="13" t="s">
        <v>105</v>
      </c>
      <c r="U9" s="13" t="s">
        <v>105</v>
      </c>
      <c r="V9" s="13" t="s">
        <v>62</v>
      </c>
    </row>
    <row r="10" spans="1:22" ht="18" customHeight="1">
      <c r="A10" s="22"/>
      <c r="B10" s="69" t="s">
        <v>387</v>
      </c>
      <c r="C10" s="39">
        <f>SUM(C11)</f>
        <v>1006</v>
      </c>
      <c r="D10" s="39">
        <f>SUM(D11)</f>
        <v>157</v>
      </c>
      <c r="E10" s="39">
        <f aca="true" t="shared" si="0" ref="E10:V10">SUM(E11)</f>
        <v>849</v>
      </c>
      <c r="F10" s="39">
        <f t="shared" si="0"/>
        <v>625</v>
      </c>
      <c r="G10" s="39">
        <f t="shared" si="0"/>
        <v>287</v>
      </c>
      <c r="H10" s="39">
        <f t="shared" si="0"/>
        <v>79</v>
      </c>
      <c r="I10" s="39">
        <f t="shared" si="0"/>
        <v>11</v>
      </c>
      <c r="J10" s="39">
        <f t="shared" si="0"/>
        <v>2</v>
      </c>
      <c r="K10" s="39">
        <f t="shared" si="0"/>
        <v>1</v>
      </c>
      <c r="L10" s="39">
        <f t="shared" si="0"/>
        <v>1</v>
      </c>
      <c r="M10" s="39" t="s">
        <v>589</v>
      </c>
      <c r="N10" s="39">
        <f t="shared" si="0"/>
        <v>2756</v>
      </c>
      <c r="O10" s="39">
        <f t="shared" si="0"/>
        <v>635</v>
      </c>
      <c r="P10" s="39">
        <f t="shared" si="0"/>
        <v>891</v>
      </c>
      <c r="Q10" s="39">
        <f t="shared" si="0"/>
        <v>509</v>
      </c>
      <c r="R10" s="39">
        <f t="shared" si="0"/>
        <v>721</v>
      </c>
      <c r="S10" s="39">
        <f t="shared" si="0"/>
        <v>5670243</v>
      </c>
      <c r="T10" s="39">
        <f t="shared" si="0"/>
        <v>34707</v>
      </c>
      <c r="U10" s="39">
        <f t="shared" si="0"/>
        <v>417281</v>
      </c>
      <c r="V10" s="39">
        <f t="shared" si="0"/>
        <v>45935</v>
      </c>
    </row>
    <row r="11" spans="1:22" ht="18" customHeight="1">
      <c r="A11" s="22"/>
      <c r="B11" s="15" t="s">
        <v>386</v>
      </c>
      <c r="C11" s="169">
        <f>SUM(F11:M11)</f>
        <v>1006</v>
      </c>
      <c r="D11" s="169">
        <v>157</v>
      </c>
      <c r="E11" s="169">
        <v>849</v>
      </c>
      <c r="F11" s="169">
        <v>625</v>
      </c>
      <c r="G11" s="169">
        <v>287</v>
      </c>
      <c r="H11" s="169">
        <v>79</v>
      </c>
      <c r="I11" s="169">
        <v>11</v>
      </c>
      <c r="J11" s="169">
        <v>2</v>
      </c>
      <c r="K11" s="169">
        <v>1</v>
      </c>
      <c r="L11" s="169">
        <v>1</v>
      </c>
      <c r="M11" s="169" t="s">
        <v>586</v>
      </c>
      <c r="N11" s="169">
        <f>SUM(O11:R11)</f>
        <v>2756</v>
      </c>
      <c r="O11" s="169">
        <v>635</v>
      </c>
      <c r="P11" s="169">
        <v>891</v>
      </c>
      <c r="Q11" s="169">
        <v>509</v>
      </c>
      <c r="R11" s="169">
        <v>721</v>
      </c>
      <c r="S11" s="169">
        <v>5670243</v>
      </c>
      <c r="T11" s="169">
        <v>34707</v>
      </c>
      <c r="U11" s="169">
        <v>417281</v>
      </c>
      <c r="V11" s="75">
        <v>45935</v>
      </c>
    </row>
    <row r="12" spans="1:22" ht="18" customHeight="1">
      <c r="A12" s="23"/>
      <c r="B12" s="15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75"/>
    </row>
    <row r="13" spans="1:22" ht="18" customHeight="1">
      <c r="A13" s="22"/>
      <c r="B13" s="69" t="s">
        <v>388</v>
      </c>
      <c r="C13" s="39">
        <f>SUM(C14:C15)</f>
        <v>169</v>
      </c>
      <c r="D13" s="39">
        <f>SUM(D14:D15)</f>
        <v>57</v>
      </c>
      <c r="E13" s="39">
        <f aca="true" t="shared" si="1" ref="E13:V13">SUM(E14:E15)</f>
        <v>112</v>
      </c>
      <c r="F13" s="39">
        <f t="shared" si="1"/>
        <v>77</v>
      </c>
      <c r="G13" s="39">
        <f t="shared" si="1"/>
        <v>60</v>
      </c>
      <c r="H13" s="39">
        <f t="shared" si="1"/>
        <v>24</v>
      </c>
      <c r="I13" s="39">
        <f t="shared" si="1"/>
        <v>5</v>
      </c>
      <c r="J13" s="39">
        <f t="shared" si="1"/>
        <v>1</v>
      </c>
      <c r="K13" s="39">
        <f t="shared" si="1"/>
        <v>2</v>
      </c>
      <c r="L13" s="39" t="s">
        <v>589</v>
      </c>
      <c r="M13" s="39" t="s">
        <v>589</v>
      </c>
      <c r="N13" s="39">
        <f t="shared" si="1"/>
        <v>682</v>
      </c>
      <c r="O13" s="39">
        <f t="shared" si="1"/>
        <v>100</v>
      </c>
      <c r="P13" s="39">
        <f t="shared" si="1"/>
        <v>92</v>
      </c>
      <c r="Q13" s="39">
        <f t="shared" si="1"/>
        <v>218</v>
      </c>
      <c r="R13" s="39">
        <f t="shared" si="1"/>
        <v>272</v>
      </c>
      <c r="S13" s="39">
        <f t="shared" si="1"/>
        <v>1050565</v>
      </c>
      <c r="T13" s="39">
        <f t="shared" si="1"/>
        <v>6335</v>
      </c>
      <c r="U13" s="39">
        <f t="shared" si="1"/>
        <v>26411</v>
      </c>
      <c r="V13" s="39">
        <f t="shared" si="1"/>
        <v>7949</v>
      </c>
    </row>
    <row r="14" spans="1:22" ht="18" customHeight="1">
      <c r="A14" s="22"/>
      <c r="B14" s="15" t="s">
        <v>389</v>
      </c>
      <c r="C14" s="169">
        <f>SUM(F14:M14)</f>
        <v>160</v>
      </c>
      <c r="D14" s="169">
        <v>57</v>
      </c>
      <c r="E14" s="169">
        <v>103</v>
      </c>
      <c r="F14" s="169">
        <v>70</v>
      </c>
      <c r="G14" s="169">
        <v>59</v>
      </c>
      <c r="H14" s="169">
        <v>23</v>
      </c>
      <c r="I14" s="169">
        <v>5</v>
      </c>
      <c r="J14" s="169">
        <v>1</v>
      </c>
      <c r="K14" s="169">
        <v>2</v>
      </c>
      <c r="L14" s="169" t="s">
        <v>586</v>
      </c>
      <c r="M14" s="169" t="s">
        <v>586</v>
      </c>
      <c r="N14" s="169">
        <f>SUM(O14:R14)</f>
        <v>660</v>
      </c>
      <c r="O14" s="169">
        <v>91</v>
      </c>
      <c r="P14" s="169">
        <v>84</v>
      </c>
      <c r="Q14" s="169">
        <v>215</v>
      </c>
      <c r="R14" s="169">
        <v>270</v>
      </c>
      <c r="S14" s="169">
        <v>1041196</v>
      </c>
      <c r="T14" s="169">
        <v>6335</v>
      </c>
      <c r="U14" s="169">
        <v>25997</v>
      </c>
      <c r="V14" s="75">
        <v>7777</v>
      </c>
    </row>
    <row r="15" spans="1:22" ht="18" customHeight="1">
      <c r="A15" s="22"/>
      <c r="B15" s="15" t="s">
        <v>390</v>
      </c>
      <c r="C15" s="169">
        <f>SUM(F15:M15)</f>
        <v>9</v>
      </c>
      <c r="D15" s="169" t="s">
        <v>586</v>
      </c>
      <c r="E15" s="169">
        <v>9</v>
      </c>
      <c r="F15" s="169">
        <v>7</v>
      </c>
      <c r="G15" s="169">
        <v>1</v>
      </c>
      <c r="H15" s="169">
        <v>1</v>
      </c>
      <c r="I15" s="169" t="s">
        <v>586</v>
      </c>
      <c r="J15" s="257" t="s">
        <v>586</v>
      </c>
      <c r="K15" s="169" t="s">
        <v>586</v>
      </c>
      <c r="L15" s="169" t="s">
        <v>586</v>
      </c>
      <c r="M15" s="169" t="s">
        <v>586</v>
      </c>
      <c r="N15" s="169">
        <v>22</v>
      </c>
      <c r="O15" s="169">
        <v>9</v>
      </c>
      <c r="P15" s="169">
        <v>8</v>
      </c>
      <c r="Q15" s="169">
        <v>3</v>
      </c>
      <c r="R15" s="169">
        <v>2</v>
      </c>
      <c r="S15" s="169">
        <v>9369</v>
      </c>
      <c r="T15" s="169" t="s">
        <v>586</v>
      </c>
      <c r="U15" s="169">
        <v>414</v>
      </c>
      <c r="V15" s="75">
        <v>172</v>
      </c>
    </row>
    <row r="16" spans="1:22" ht="18" customHeight="1">
      <c r="A16" s="22"/>
      <c r="B16" s="15"/>
      <c r="C16" s="169"/>
      <c r="D16" s="169"/>
      <c r="E16" s="169"/>
      <c r="F16" s="169"/>
      <c r="G16" s="169"/>
      <c r="H16" s="169"/>
      <c r="I16" s="169"/>
      <c r="J16" s="257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75"/>
    </row>
    <row r="17" spans="1:22" ht="18" customHeight="1">
      <c r="A17" s="53"/>
      <c r="B17" s="68" t="s">
        <v>391</v>
      </c>
      <c r="C17" s="39">
        <f>SUM(C18)</f>
        <v>453</v>
      </c>
      <c r="D17" s="39">
        <f>SUM(D18)</f>
        <v>69</v>
      </c>
      <c r="E17" s="39">
        <f aca="true" t="shared" si="2" ref="E17:V17">SUM(E18)</f>
        <v>384</v>
      </c>
      <c r="F17" s="39">
        <f t="shared" si="2"/>
        <v>259</v>
      </c>
      <c r="G17" s="39">
        <f t="shared" si="2"/>
        <v>141</v>
      </c>
      <c r="H17" s="39">
        <f t="shared" si="2"/>
        <v>37</v>
      </c>
      <c r="I17" s="39">
        <f t="shared" si="2"/>
        <v>12</v>
      </c>
      <c r="J17" s="39">
        <f t="shared" si="2"/>
        <v>1</v>
      </c>
      <c r="K17" s="39">
        <f t="shared" si="2"/>
        <v>3</v>
      </c>
      <c r="L17" s="39" t="s">
        <v>589</v>
      </c>
      <c r="M17" s="39" t="s">
        <v>589</v>
      </c>
      <c r="N17" s="39">
        <f t="shared" si="2"/>
        <v>1408</v>
      </c>
      <c r="O17" s="39">
        <f t="shared" si="2"/>
        <v>328</v>
      </c>
      <c r="P17" s="39">
        <f t="shared" si="2"/>
        <v>356</v>
      </c>
      <c r="Q17" s="39">
        <f t="shared" si="2"/>
        <v>353</v>
      </c>
      <c r="R17" s="39">
        <f t="shared" si="2"/>
        <v>371</v>
      </c>
      <c r="S17" s="39">
        <f t="shared" si="2"/>
        <v>3022039</v>
      </c>
      <c r="T17" s="39">
        <f t="shared" si="2"/>
        <v>5069</v>
      </c>
      <c r="U17" s="39">
        <f t="shared" si="2"/>
        <v>36454</v>
      </c>
      <c r="V17" s="39">
        <f t="shared" si="2"/>
        <v>16668</v>
      </c>
    </row>
    <row r="18" spans="1:22" ht="18" customHeight="1">
      <c r="A18" s="22"/>
      <c r="B18" s="15" t="s">
        <v>392</v>
      </c>
      <c r="C18" s="169">
        <f>SUM(F18:M18)</f>
        <v>453</v>
      </c>
      <c r="D18" s="169">
        <v>69</v>
      </c>
      <c r="E18" s="169">
        <v>384</v>
      </c>
      <c r="F18" s="169">
        <v>259</v>
      </c>
      <c r="G18" s="169">
        <v>141</v>
      </c>
      <c r="H18" s="169">
        <v>37</v>
      </c>
      <c r="I18" s="169">
        <v>12</v>
      </c>
      <c r="J18" s="169">
        <v>1</v>
      </c>
      <c r="K18" s="169">
        <v>3</v>
      </c>
      <c r="L18" s="169" t="s">
        <v>586</v>
      </c>
      <c r="M18" s="169" t="s">
        <v>586</v>
      </c>
      <c r="N18" s="169">
        <f>SUM(O18:R18)</f>
        <v>1408</v>
      </c>
      <c r="O18" s="169">
        <v>328</v>
      </c>
      <c r="P18" s="169">
        <v>356</v>
      </c>
      <c r="Q18" s="169">
        <v>353</v>
      </c>
      <c r="R18" s="169">
        <v>371</v>
      </c>
      <c r="S18" s="169">
        <v>3022039</v>
      </c>
      <c r="T18" s="169">
        <v>5069</v>
      </c>
      <c r="U18" s="169">
        <v>36454</v>
      </c>
      <c r="V18" s="75">
        <v>16668</v>
      </c>
    </row>
    <row r="19" spans="1:22" ht="18" customHeight="1">
      <c r="A19" s="22"/>
      <c r="B19" s="15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75"/>
    </row>
    <row r="20" spans="1:22" ht="18" customHeight="1">
      <c r="A20" s="53"/>
      <c r="B20" s="68" t="s">
        <v>393</v>
      </c>
      <c r="C20" s="39">
        <f>SUM(C21)</f>
        <v>86</v>
      </c>
      <c r="D20" s="39">
        <f>SUM(D21)</f>
        <v>23</v>
      </c>
      <c r="E20" s="39">
        <f aca="true" t="shared" si="3" ref="E20:V20">SUM(E21)</f>
        <v>63</v>
      </c>
      <c r="F20" s="39">
        <f t="shared" si="3"/>
        <v>46</v>
      </c>
      <c r="G20" s="39">
        <f t="shared" si="3"/>
        <v>20</v>
      </c>
      <c r="H20" s="39">
        <f t="shared" si="3"/>
        <v>13</v>
      </c>
      <c r="I20" s="39">
        <f t="shared" si="3"/>
        <v>5</v>
      </c>
      <c r="J20" s="39">
        <f t="shared" si="3"/>
        <v>1</v>
      </c>
      <c r="K20" s="39" t="s">
        <v>468</v>
      </c>
      <c r="L20" s="39">
        <f t="shared" si="3"/>
        <v>1</v>
      </c>
      <c r="M20" s="39" t="s">
        <v>468</v>
      </c>
      <c r="N20" s="39">
        <f t="shared" si="3"/>
        <v>342</v>
      </c>
      <c r="O20" s="39">
        <f t="shared" si="3"/>
        <v>43</v>
      </c>
      <c r="P20" s="39">
        <f t="shared" si="3"/>
        <v>59</v>
      </c>
      <c r="Q20" s="39">
        <f t="shared" si="3"/>
        <v>75</v>
      </c>
      <c r="R20" s="39">
        <f t="shared" si="3"/>
        <v>165</v>
      </c>
      <c r="S20" s="39">
        <f t="shared" si="3"/>
        <v>604405</v>
      </c>
      <c r="T20" s="39">
        <f t="shared" si="3"/>
        <v>1557</v>
      </c>
      <c r="U20" s="39">
        <f t="shared" si="3"/>
        <v>41175</v>
      </c>
      <c r="V20" s="39">
        <f t="shared" si="3"/>
        <v>6601</v>
      </c>
    </row>
    <row r="21" spans="1:22" ht="18" customHeight="1">
      <c r="A21" s="22"/>
      <c r="B21" s="15" t="s">
        <v>394</v>
      </c>
      <c r="C21" s="169">
        <f>SUM(F21:M21)</f>
        <v>86</v>
      </c>
      <c r="D21" s="169">
        <v>23</v>
      </c>
      <c r="E21" s="169">
        <v>63</v>
      </c>
      <c r="F21" s="169">
        <v>46</v>
      </c>
      <c r="G21" s="169">
        <v>20</v>
      </c>
      <c r="H21" s="169">
        <v>13</v>
      </c>
      <c r="I21" s="169">
        <v>5</v>
      </c>
      <c r="J21" s="169">
        <v>1</v>
      </c>
      <c r="K21" s="169" t="s">
        <v>586</v>
      </c>
      <c r="L21" s="169">
        <v>1</v>
      </c>
      <c r="M21" s="169" t="s">
        <v>586</v>
      </c>
      <c r="N21" s="169">
        <f>SUM(O21:R21)</f>
        <v>342</v>
      </c>
      <c r="O21" s="169">
        <v>43</v>
      </c>
      <c r="P21" s="169">
        <v>59</v>
      </c>
      <c r="Q21" s="169">
        <v>75</v>
      </c>
      <c r="R21" s="169">
        <v>165</v>
      </c>
      <c r="S21" s="169">
        <v>604405</v>
      </c>
      <c r="T21" s="169">
        <v>1557</v>
      </c>
      <c r="U21" s="169">
        <v>41175</v>
      </c>
      <c r="V21" s="75">
        <v>6601</v>
      </c>
    </row>
    <row r="22" spans="1:22" ht="18" customHeight="1">
      <c r="A22" s="22"/>
      <c r="B22" s="15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75"/>
    </row>
    <row r="23" spans="1:22" ht="18" customHeight="1">
      <c r="A23" s="53"/>
      <c r="B23" s="68" t="s">
        <v>395</v>
      </c>
      <c r="C23" s="39">
        <f>SUM(C24:C25)</f>
        <v>255</v>
      </c>
      <c r="D23" s="39">
        <f>SUM(D24:D25)</f>
        <v>42</v>
      </c>
      <c r="E23" s="39">
        <f aca="true" t="shared" si="4" ref="E23:J23">SUM(E24:E25)</f>
        <v>213</v>
      </c>
      <c r="F23" s="39">
        <f t="shared" si="4"/>
        <v>129</v>
      </c>
      <c r="G23" s="39">
        <f t="shared" si="4"/>
        <v>89</v>
      </c>
      <c r="H23" s="39">
        <f t="shared" si="4"/>
        <v>31</v>
      </c>
      <c r="I23" s="39">
        <f t="shared" si="4"/>
        <v>5</v>
      </c>
      <c r="J23" s="39">
        <f t="shared" si="4"/>
        <v>1</v>
      </c>
      <c r="K23" s="39" t="s">
        <v>589</v>
      </c>
      <c r="L23" s="39" t="s">
        <v>589</v>
      </c>
      <c r="M23" s="39" t="s">
        <v>589</v>
      </c>
      <c r="N23" s="39">
        <f>SUM(N24:N25)</f>
        <v>796</v>
      </c>
      <c r="O23" s="39">
        <f aca="true" t="shared" si="5" ref="O23:V23">SUM(O24:O25)</f>
        <v>185</v>
      </c>
      <c r="P23" s="39">
        <f t="shared" si="5"/>
        <v>216</v>
      </c>
      <c r="Q23" s="39">
        <f t="shared" si="5"/>
        <v>150</v>
      </c>
      <c r="R23" s="39">
        <f t="shared" si="5"/>
        <v>245</v>
      </c>
      <c r="S23" s="39">
        <f t="shared" si="5"/>
        <v>1288572</v>
      </c>
      <c r="T23" s="39">
        <f t="shared" si="5"/>
        <v>2595</v>
      </c>
      <c r="U23" s="39">
        <f t="shared" si="5"/>
        <v>50538</v>
      </c>
      <c r="V23" s="39">
        <f t="shared" si="5"/>
        <v>13565</v>
      </c>
    </row>
    <row r="24" spans="1:22" ht="18" customHeight="1">
      <c r="A24" s="22"/>
      <c r="B24" s="70" t="s">
        <v>396</v>
      </c>
      <c r="C24" s="169">
        <f>SUM(F24:M24)</f>
        <v>182</v>
      </c>
      <c r="D24" s="169">
        <v>28</v>
      </c>
      <c r="E24" s="169">
        <v>154</v>
      </c>
      <c r="F24" s="169">
        <v>92</v>
      </c>
      <c r="G24" s="169">
        <v>62</v>
      </c>
      <c r="H24" s="169">
        <v>24</v>
      </c>
      <c r="I24" s="169">
        <v>3</v>
      </c>
      <c r="J24" s="169">
        <v>1</v>
      </c>
      <c r="K24" s="169" t="s">
        <v>586</v>
      </c>
      <c r="L24" s="169" t="s">
        <v>586</v>
      </c>
      <c r="M24" s="169" t="s">
        <v>586</v>
      </c>
      <c r="N24" s="169">
        <f>SUM(O24:R24)</f>
        <v>575</v>
      </c>
      <c r="O24" s="169">
        <v>130</v>
      </c>
      <c r="P24" s="169">
        <v>155</v>
      </c>
      <c r="Q24" s="169">
        <v>105</v>
      </c>
      <c r="R24" s="169">
        <v>185</v>
      </c>
      <c r="S24" s="169">
        <v>933407</v>
      </c>
      <c r="T24" s="169">
        <v>2205</v>
      </c>
      <c r="U24" s="169">
        <v>35870</v>
      </c>
      <c r="V24" s="75">
        <v>9486</v>
      </c>
    </row>
    <row r="25" spans="1:22" ht="18" customHeight="1">
      <c r="A25" s="27"/>
      <c r="B25" s="70" t="s">
        <v>397</v>
      </c>
      <c r="C25" s="169">
        <f>SUM(F25:M25)</f>
        <v>73</v>
      </c>
      <c r="D25" s="169">
        <v>14</v>
      </c>
      <c r="E25" s="169">
        <v>59</v>
      </c>
      <c r="F25" s="169">
        <v>37</v>
      </c>
      <c r="G25" s="169">
        <v>27</v>
      </c>
      <c r="H25" s="169">
        <v>7</v>
      </c>
      <c r="I25" s="169">
        <v>2</v>
      </c>
      <c r="J25" s="169" t="s">
        <v>586</v>
      </c>
      <c r="K25" s="169" t="s">
        <v>586</v>
      </c>
      <c r="L25" s="169" t="s">
        <v>586</v>
      </c>
      <c r="M25" s="169" t="s">
        <v>586</v>
      </c>
      <c r="N25" s="169">
        <f>SUM(O25:R25)</f>
        <v>221</v>
      </c>
      <c r="O25" s="169">
        <v>55</v>
      </c>
      <c r="P25" s="169">
        <v>61</v>
      </c>
      <c r="Q25" s="169">
        <v>45</v>
      </c>
      <c r="R25" s="169">
        <v>60</v>
      </c>
      <c r="S25" s="169">
        <v>355165</v>
      </c>
      <c r="T25" s="169">
        <v>390</v>
      </c>
      <c r="U25" s="169">
        <v>14668</v>
      </c>
      <c r="V25" s="75">
        <v>4079</v>
      </c>
    </row>
    <row r="26" spans="1:22" ht="15.75" customHeight="1">
      <c r="A26" s="27"/>
      <c r="B26" s="70"/>
      <c r="C26" s="97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75"/>
    </row>
    <row r="27" spans="1:22" ht="18" customHeight="1">
      <c r="A27" s="22"/>
      <c r="B27" s="69" t="s">
        <v>398</v>
      </c>
      <c r="C27" s="39">
        <f>SUM(C28:C31)</f>
        <v>1203</v>
      </c>
      <c r="D27" s="39">
        <f>SUM(D28:D31)</f>
        <v>330</v>
      </c>
      <c r="E27" s="39">
        <f aca="true" t="shared" si="6" ref="E27:L27">SUM(E28:E31)</f>
        <v>873</v>
      </c>
      <c r="F27" s="39">
        <f t="shared" si="6"/>
        <v>711</v>
      </c>
      <c r="G27" s="39">
        <f t="shared" si="6"/>
        <v>276</v>
      </c>
      <c r="H27" s="39">
        <f t="shared" si="6"/>
        <v>150</v>
      </c>
      <c r="I27" s="39">
        <f t="shared" si="6"/>
        <v>41</v>
      </c>
      <c r="J27" s="39">
        <f t="shared" si="6"/>
        <v>14</v>
      </c>
      <c r="K27" s="39">
        <f t="shared" si="6"/>
        <v>9</v>
      </c>
      <c r="L27" s="39">
        <f t="shared" si="6"/>
        <v>2</v>
      </c>
      <c r="M27" s="39" t="s">
        <v>589</v>
      </c>
      <c r="N27" s="39">
        <f>SUM(N28:N31)</f>
        <v>4290</v>
      </c>
      <c r="O27" s="39">
        <f aca="true" t="shared" si="7" ref="O27:V27">SUM(O28:O31)</f>
        <v>609</v>
      </c>
      <c r="P27" s="39">
        <f t="shared" si="7"/>
        <v>831</v>
      </c>
      <c r="Q27" s="39">
        <f t="shared" si="7"/>
        <v>854</v>
      </c>
      <c r="R27" s="39">
        <f t="shared" si="7"/>
        <v>1996</v>
      </c>
      <c r="S27" s="39">
        <f t="shared" si="7"/>
        <v>3543246</v>
      </c>
      <c r="T27" s="39">
        <f t="shared" si="7"/>
        <v>25165</v>
      </c>
      <c r="U27" s="39">
        <f t="shared" si="7"/>
        <v>167879</v>
      </c>
      <c r="V27" s="39">
        <f t="shared" si="7"/>
        <v>44757</v>
      </c>
    </row>
    <row r="28" spans="1:22" ht="18" customHeight="1">
      <c r="A28" s="22"/>
      <c r="B28" s="15" t="s">
        <v>399</v>
      </c>
      <c r="C28" s="169">
        <f>SUM(F28:M28)</f>
        <v>504</v>
      </c>
      <c r="D28" s="169">
        <v>104</v>
      </c>
      <c r="E28" s="169">
        <v>400</v>
      </c>
      <c r="F28" s="169">
        <v>243</v>
      </c>
      <c r="G28" s="169">
        <v>160</v>
      </c>
      <c r="H28" s="169">
        <v>66</v>
      </c>
      <c r="I28" s="169">
        <v>19</v>
      </c>
      <c r="J28" s="169">
        <v>10</v>
      </c>
      <c r="K28" s="169">
        <v>4</v>
      </c>
      <c r="L28" s="169">
        <v>2</v>
      </c>
      <c r="M28" s="169" t="s">
        <v>586</v>
      </c>
      <c r="N28" s="169">
        <f>SUM(O28:R28)</f>
        <v>2159</v>
      </c>
      <c r="O28" s="169">
        <v>386</v>
      </c>
      <c r="P28" s="169">
        <v>406</v>
      </c>
      <c r="Q28" s="169">
        <v>483</v>
      </c>
      <c r="R28" s="169">
        <v>884</v>
      </c>
      <c r="S28" s="169">
        <v>1492990</v>
      </c>
      <c r="T28" s="169">
        <v>12419</v>
      </c>
      <c r="U28" s="169">
        <v>71084</v>
      </c>
      <c r="V28" s="75">
        <v>18262</v>
      </c>
    </row>
    <row r="29" spans="1:22" ht="18" customHeight="1">
      <c r="A29" s="22"/>
      <c r="B29" s="15" t="s">
        <v>400</v>
      </c>
      <c r="C29" s="169">
        <f>SUM(F29:M29)</f>
        <v>486</v>
      </c>
      <c r="D29" s="169">
        <v>144</v>
      </c>
      <c r="E29" s="169">
        <v>342</v>
      </c>
      <c r="F29" s="169">
        <v>374</v>
      </c>
      <c r="G29" s="169">
        <v>67</v>
      </c>
      <c r="H29" s="169">
        <v>36</v>
      </c>
      <c r="I29" s="169">
        <v>4</v>
      </c>
      <c r="J29" s="169">
        <v>1</v>
      </c>
      <c r="K29" s="169">
        <v>4</v>
      </c>
      <c r="L29" s="169" t="s">
        <v>586</v>
      </c>
      <c r="M29" s="169" t="s">
        <v>586</v>
      </c>
      <c r="N29" s="169">
        <f>SUM(O29:R29)</f>
        <v>1170</v>
      </c>
      <c r="O29" s="169">
        <v>137</v>
      </c>
      <c r="P29" s="169">
        <v>324</v>
      </c>
      <c r="Q29" s="169">
        <v>160</v>
      </c>
      <c r="R29" s="169">
        <v>549</v>
      </c>
      <c r="S29" s="169">
        <v>1243419</v>
      </c>
      <c r="T29" s="169">
        <v>5954</v>
      </c>
      <c r="U29" s="169">
        <v>71126</v>
      </c>
      <c r="V29" s="75">
        <v>18327</v>
      </c>
    </row>
    <row r="30" spans="1:22" ht="18" customHeight="1">
      <c r="A30" s="22"/>
      <c r="B30" s="15" t="s">
        <v>401</v>
      </c>
      <c r="C30" s="169">
        <f>SUM(F30:M30)</f>
        <v>99</v>
      </c>
      <c r="D30" s="169">
        <v>37</v>
      </c>
      <c r="E30" s="169">
        <v>62</v>
      </c>
      <c r="F30" s="169">
        <v>17</v>
      </c>
      <c r="G30" s="169">
        <v>32</v>
      </c>
      <c r="H30" s="169">
        <v>32</v>
      </c>
      <c r="I30" s="169">
        <v>14</v>
      </c>
      <c r="J30" s="169">
        <v>3</v>
      </c>
      <c r="K30" s="169">
        <v>1</v>
      </c>
      <c r="L30" s="169" t="s">
        <v>586</v>
      </c>
      <c r="M30" s="169" t="s">
        <v>586</v>
      </c>
      <c r="N30" s="169">
        <f>SUM(O30:R30)</f>
        <v>639</v>
      </c>
      <c r="O30" s="169">
        <v>52</v>
      </c>
      <c r="P30" s="169">
        <v>43</v>
      </c>
      <c r="Q30" s="169">
        <v>158</v>
      </c>
      <c r="R30" s="169">
        <v>386</v>
      </c>
      <c r="S30" s="169">
        <v>440953</v>
      </c>
      <c r="T30" s="169">
        <v>3879</v>
      </c>
      <c r="U30" s="169">
        <v>10949</v>
      </c>
      <c r="V30" s="75">
        <v>3781</v>
      </c>
    </row>
    <row r="31" spans="1:22" ht="18" customHeight="1">
      <c r="A31" s="23"/>
      <c r="B31" s="15" t="s">
        <v>402</v>
      </c>
      <c r="C31" s="169">
        <f>SUM(F31:M31)</f>
        <v>114</v>
      </c>
      <c r="D31" s="169">
        <v>45</v>
      </c>
      <c r="E31" s="169">
        <v>69</v>
      </c>
      <c r="F31" s="169">
        <v>77</v>
      </c>
      <c r="G31" s="169">
        <v>17</v>
      </c>
      <c r="H31" s="169">
        <v>16</v>
      </c>
      <c r="I31" s="169">
        <v>4</v>
      </c>
      <c r="J31" s="169" t="s">
        <v>586</v>
      </c>
      <c r="K31" s="169" t="s">
        <v>586</v>
      </c>
      <c r="L31" s="169" t="s">
        <v>586</v>
      </c>
      <c r="M31" s="257" t="s">
        <v>586</v>
      </c>
      <c r="N31" s="169">
        <f>SUM(O31:R31)</f>
        <v>322</v>
      </c>
      <c r="O31" s="169">
        <v>34</v>
      </c>
      <c r="P31" s="169">
        <v>58</v>
      </c>
      <c r="Q31" s="169">
        <v>53</v>
      </c>
      <c r="R31" s="169">
        <v>177</v>
      </c>
      <c r="S31" s="169">
        <v>365884</v>
      </c>
      <c r="T31" s="169">
        <v>2913</v>
      </c>
      <c r="U31" s="169">
        <v>14720</v>
      </c>
      <c r="V31" s="75">
        <v>4387</v>
      </c>
    </row>
    <row r="32" spans="1:22" ht="18" customHeight="1">
      <c r="A32" s="23"/>
      <c r="B32" s="15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257"/>
      <c r="N32" s="169"/>
      <c r="O32" s="169"/>
      <c r="P32" s="169"/>
      <c r="Q32" s="169"/>
      <c r="R32" s="169"/>
      <c r="S32" s="169"/>
      <c r="T32" s="169"/>
      <c r="U32" s="169"/>
      <c r="V32" s="75"/>
    </row>
    <row r="33" spans="1:22" ht="18" customHeight="1">
      <c r="A33" s="53"/>
      <c r="B33" s="68" t="s">
        <v>403</v>
      </c>
      <c r="C33" s="39">
        <f>SUM(C34)</f>
        <v>317</v>
      </c>
      <c r="D33" s="39">
        <f>SUM(D34)</f>
        <v>85</v>
      </c>
      <c r="E33" s="39">
        <f aca="true" t="shared" si="8" ref="E33:V33">SUM(E34)</f>
        <v>232</v>
      </c>
      <c r="F33" s="39">
        <f t="shared" si="8"/>
        <v>194</v>
      </c>
      <c r="G33" s="39">
        <f t="shared" si="8"/>
        <v>104</v>
      </c>
      <c r="H33" s="39">
        <f t="shared" si="8"/>
        <v>16</v>
      </c>
      <c r="I33" s="39">
        <f t="shared" si="8"/>
        <v>2</v>
      </c>
      <c r="J33" s="39">
        <f t="shared" si="8"/>
        <v>1</v>
      </c>
      <c r="K33" s="39" t="s">
        <v>589</v>
      </c>
      <c r="L33" s="39" t="s">
        <v>589</v>
      </c>
      <c r="M33" s="39" t="s">
        <v>589</v>
      </c>
      <c r="N33" s="39">
        <f t="shared" si="8"/>
        <v>831</v>
      </c>
      <c r="O33" s="39">
        <f t="shared" si="8"/>
        <v>194</v>
      </c>
      <c r="P33" s="39">
        <f t="shared" si="8"/>
        <v>230</v>
      </c>
      <c r="Q33" s="39">
        <f t="shared" si="8"/>
        <v>187</v>
      </c>
      <c r="R33" s="39">
        <f t="shared" si="8"/>
        <v>220</v>
      </c>
      <c r="S33" s="39">
        <f t="shared" si="8"/>
        <v>1923937</v>
      </c>
      <c r="T33" s="39">
        <f t="shared" si="8"/>
        <v>18326</v>
      </c>
      <c r="U33" s="39">
        <f t="shared" si="8"/>
        <v>63713</v>
      </c>
      <c r="V33" s="39">
        <f t="shared" si="8"/>
        <v>10759</v>
      </c>
    </row>
    <row r="34" spans="1:22" ht="18" customHeight="1">
      <c r="A34" s="22"/>
      <c r="B34" s="15" t="s">
        <v>404</v>
      </c>
      <c r="C34" s="169">
        <f>SUM(F34:M34)</f>
        <v>317</v>
      </c>
      <c r="D34" s="169">
        <v>85</v>
      </c>
      <c r="E34" s="169">
        <v>232</v>
      </c>
      <c r="F34" s="169">
        <v>194</v>
      </c>
      <c r="G34" s="169">
        <v>104</v>
      </c>
      <c r="H34" s="169">
        <v>16</v>
      </c>
      <c r="I34" s="169">
        <v>2</v>
      </c>
      <c r="J34" s="169">
        <v>1</v>
      </c>
      <c r="K34" s="169" t="s">
        <v>586</v>
      </c>
      <c r="L34" s="169" t="s">
        <v>586</v>
      </c>
      <c r="M34" s="169" t="s">
        <v>586</v>
      </c>
      <c r="N34" s="169">
        <f>SUM(O34:R34)</f>
        <v>831</v>
      </c>
      <c r="O34" s="169">
        <v>194</v>
      </c>
      <c r="P34" s="169">
        <v>230</v>
      </c>
      <c r="Q34" s="169">
        <v>187</v>
      </c>
      <c r="R34" s="169">
        <v>220</v>
      </c>
      <c r="S34" s="169">
        <v>1923937</v>
      </c>
      <c r="T34" s="169">
        <v>18326</v>
      </c>
      <c r="U34" s="169">
        <v>63713</v>
      </c>
      <c r="V34" s="75">
        <v>10759</v>
      </c>
    </row>
    <row r="35" spans="1:22" ht="18" customHeight="1">
      <c r="A35" s="22"/>
      <c r="B35" s="71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75"/>
    </row>
    <row r="36" spans="1:22" ht="18" customHeight="1">
      <c r="A36" s="11"/>
      <c r="B36" s="68" t="s">
        <v>405</v>
      </c>
      <c r="C36" s="39">
        <f>SUM(C37:C42)</f>
        <v>1612</v>
      </c>
      <c r="D36" s="39">
        <f>SUM(D37:D42)</f>
        <v>473</v>
      </c>
      <c r="E36" s="39">
        <f aca="true" t="shared" si="9" ref="E36:V36">SUM(E37:E42)</f>
        <v>1139</v>
      </c>
      <c r="F36" s="39">
        <f t="shared" si="9"/>
        <v>869</v>
      </c>
      <c r="G36" s="39">
        <f t="shared" si="9"/>
        <v>329</v>
      </c>
      <c r="H36" s="39">
        <f t="shared" si="9"/>
        <v>219</v>
      </c>
      <c r="I36" s="39">
        <f t="shared" si="9"/>
        <v>140</v>
      </c>
      <c r="J36" s="39">
        <f t="shared" si="9"/>
        <v>34</v>
      </c>
      <c r="K36" s="39">
        <f t="shared" si="9"/>
        <v>15</v>
      </c>
      <c r="L36" s="39">
        <f t="shared" si="9"/>
        <v>5</v>
      </c>
      <c r="M36" s="39">
        <f t="shared" si="9"/>
        <v>1</v>
      </c>
      <c r="N36" s="39">
        <f t="shared" si="9"/>
        <v>7447</v>
      </c>
      <c r="O36" s="39">
        <f t="shared" si="9"/>
        <v>748</v>
      </c>
      <c r="P36" s="39">
        <f t="shared" si="9"/>
        <v>1010</v>
      </c>
      <c r="Q36" s="39">
        <f t="shared" si="9"/>
        <v>1934</v>
      </c>
      <c r="R36" s="39">
        <f t="shared" si="9"/>
        <v>3755</v>
      </c>
      <c r="S36" s="39">
        <f t="shared" si="9"/>
        <v>8015572</v>
      </c>
      <c r="T36" s="39">
        <f t="shared" si="9"/>
        <v>41436</v>
      </c>
      <c r="U36" s="39">
        <f t="shared" si="9"/>
        <v>403129</v>
      </c>
      <c r="V36" s="39">
        <f t="shared" si="9"/>
        <v>73664</v>
      </c>
    </row>
    <row r="37" spans="1:22" ht="18" customHeight="1">
      <c r="A37" s="28"/>
      <c r="B37" s="15" t="s">
        <v>406</v>
      </c>
      <c r="C37" s="169">
        <f aca="true" t="shared" si="10" ref="C37:C42">SUM(F37:M37)</f>
        <v>154</v>
      </c>
      <c r="D37" s="169">
        <v>10</v>
      </c>
      <c r="E37" s="169">
        <v>144</v>
      </c>
      <c r="F37" s="169">
        <v>99</v>
      </c>
      <c r="G37" s="169">
        <v>36</v>
      </c>
      <c r="H37" s="169">
        <v>14</v>
      </c>
      <c r="I37" s="169">
        <v>4</v>
      </c>
      <c r="J37" s="169">
        <v>1</v>
      </c>
      <c r="K37" s="169" t="s">
        <v>586</v>
      </c>
      <c r="L37" s="169" t="s">
        <v>586</v>
      </c>
      <c r="M37" s="169" t="s">
        <v>586</v>
      </c>
      <c r="N37" s="169">
        <f aca="true" t="shared" si="11" ref="N37:N42">SUM(O37:R37)</f>
        <v>428</v>
      </c>
      <c r="O37" s="169">
        <v>123</v>
      </c>
      <c r="P37" s="169">
        <v>135</v>
      </c>
      <c r="Q37" s="169">
        <v>63</v>
      </c>
      <c r="R37" s="169">
        <v>107</v>
      </c>
      <c r="S37" s="169">
        <v>346291</v>
      </c>
      <c r="T37" s="169">
        <v>1251</v>
      </c>
      <c r="U37" s="169">
        <v>11078</v>
      </c>
      <c r="V37" s="75" t="s">
        <v>586</v>
      </c>
    </row>
    <row r="38" spans="1:22" ht="18" customHeight="1">
      <c r="A38" s="11"/>
      <c r="B38" s="15" t="s">
        <v>407</v>
      </c>
      <c r="C38" s="169">
        <f t="shared" si="10"/>
        <v>595</v>
      </c>
      <c r="D38" s="169">
        <v>242</v>
      </c>
      <c r="E38" s="169">
        <v>353</v>
      </c>
      <c r="F38" s="169">
        <v>198</v>
      </c>
      <c r="G38" s="169">
        <v>151</v>
      </c>
      <c r="H38" s="169">
        <v>136</v>
      </c>
      <c r="I38" s="169">
        <v>81</v>
      </c>
      <c r="J38" s="169">
        <v>20</v>
      </c>
      <c r="K38" s="169">
        <v>9</v>
      </c>
      <c r="L38" s="169" t="s">
        <v>586</v>
      </c>
      <c r="M38" s="169" t="s">
        <v>586</v>
      </c>
      <c r="N38" s="169">
        <f t="shared" si="11"/>
        <v>3566</v>
      </c>
      <c r="O38" s="169">
        <v>264</v>
      </c>
      <c r="P38" s="169">
        <v>289</v>
      </c>
      <c r="Q38" s="169">
        <v>930</v>
      </c>
      <c r="R38" s="169">
        <v>2083</v>
      </c>
      <c r="S38" s="169">
        <v>2926163</v>
      </c>
      <c r="T38" s="169">
        <v>11463</v>
      </c>
      <c r="U38" s="169">
        <v>49657</v>
      </c>
      <c r="V38" s="75">
        <v>23682</v>
      </c>
    </row>
    <row r="39" spans="1:22" ht="18" customHeight="1">
      <c r="A39" s="11"/>
      <c r="B39" s="15" t="s">
        <v>408</v>
      </c>
      <c r="C39" s="169">
        <f t="shared" si="10"/>
        <v>104</v>
      </c>
      <c r="D39" s="169">
        <v>32</v>
      </c>
      <c r="E39" s="169">
        <v>72</v>
      </c>
      <c r="F39" s="169">
        <v>70</v>
      </c>
      <c r="G39" s="169">
        <v>25</v>
      </c>
      <c r="H39" s="169">
        <v>7</v>
      </c>
      <c r="I39" s="169">
        <v>2</v>
      </c>
      <c r="J39" s="169" t="s">
        <v>586</v>
      </c>
      <c r="K39" s="169" t="s">
        <v>586</v>
      </c>
      <c r="L39" s="169" t="s">
        <v>586</v>
      </c>
      <c r="M39" s="169" t="s">
        <v>586</v>
      </c>
      <c r="N39" s="169">
        <f t="shared" si="11"/>
        <v>254</v>
      </c>
      <c r="O39" s="169">
        <v>41</v>
      </c>
      <c r="P39" s="169">
        <v>56</v>
      </c>
      <c r="Q39" s="169">
        <v>37</v>
      </c>
      <c r="R39" s="169">
        <v>120</v>
      </c>
      <c r="S39" s="169">
        <v>179268</v>
      </c>
      <c r="T39" s="169">
        <v>1474</v>
      </c>
      <c r="U39" s="169">
        <v>31293</v>
      </c>
      <c r="V39" s="75">
        <v>2718</v>
      </c>
    </row>
    <row r="40" spans="1:22" ht="18" customHeight="1">
      <c r="A40" s="11"/>
      <c r="B40" s="15" t="s">
        <v>409</v>
      </c>
      <c r="C40" s="169">
        <f t="shared" si="10"/>
        <v>57</v>
      </c>
      <c r="D40" s="169">
        <v>8</v>
      </c>
      <c r="E40" s="169">
        <v>49</v>
      </c>
      <c r="F40" s="169">
        <v>36</v>
      </c>
      <c r="G40" s="169">
        <v>13</v>
      </c>
      <c r="H40" s="169">
        <v>7</v>
      </c>
      <c r="I40" s="169">
        <v>1</v>
      </c>
      <c r="J40" s="169" t="s">
        <v>586</v>
      </c>
      <c r="K40" s="169" t="s">
        <v>586</v>
      </c>
      <c r="L40" s="169" t="s">
        <v>586</v>
      </c>
      <c r="M40" s="169" t="s">
        <v>586</v>
      </c>
      <c r="N40" s="169">
        <f t="shared" si="11"/>
        <v>161</v>
      </c>
      <c r="O40" s="169">
        <v>40</v>
      </c>
      <c r="P40" s="169">
        <v>47</v>
      </c>
      <c r="Q40" s="169">
        <v>17</v>
      </c>
      <c r="R40" s="169">
        <v>57</v>
      </c>
      <c r="S40" s="169">
        <v>96473</v>
      </c>
      <c r="T40" s="169">
        <v>3828</v>
      </c>
      <c r="U40" s="169">
        <v>11314</v>
      </c>
      <c r="V40" s="75">
        <v>2136</v>
      </c>
    </row>
    <row r="41" spans="1:22" ht="18" customHeight="1">
      <c r="A41" s="11"/>
      <c r="B41" s="15" t="s">
        <v>410</v>
      </c>
      <c r="C41" s="169">
        <f t="shared" si="10"/>
        <v>39</v>
      </c>
      <c r="D41" s="169">
        <v>27</v>
      </c>
      <c r="E41" s="169">
        <v>12</v>
      </c>
      <c r="F41" s="169">
        <v>20</v>
      </c>
      <c r="G41" s="169">
        <v>12</v>
      </c>
      <c r="H41" s="169">
        <v>6</v>
      </c>
      <c r="I41" s="169" t="s">
        <v>586</v>
      </c>
      <c r="J41" s="169">
        <v>1</v>
      </c>
      <c r="K41" s="169" t="s">
        <v>586</v>
      </c>
      <c r="L41" s="169" t="s">
        <v>586</v>
      </c>
      <c r="M41" s="169" t="s">
        <v>586</v>
      </c>
      <c r="N41" s="169">
        <f t="shared" si="11"/>
        <v>125</v>
      </c>
      <c r="O41" s="169">
        <v>8</v>
      </c>
      <c r="P41" s="169">
        <v>11</v>
      </c>
      <c r="Q41" s="169">
        <v>21</v>
      </c>
      <c r="R41" s="169">
        <v>85</v>
      </c>
      <c r="S41" s="169">
        <v>214023</v>
      </c>
      <c r="T41" s="169" t="s">
        <v>586</v>
      </c>
      <c r="U41" s="169">
        <v>8083</v>
      </c>
      <c r="V41" s="75">
        <v>1826</v>
      </c>
    </row>
    <row r="42" spans="1:22" ht="18" customHeight="1">
      <c r="A42" s="11"/>
      <c r="B42" s="15" t="s">
        <v>411</v>
      </c>
      <c r="C42" s="169">
        <f t="shared" si="10"/>
        <v>663</v>
      </c>
      <c r="D42" s="169">
        <v>154</v>
      </c>
      <c r="E42" s="169">
        <v>509</v>
      </c>
      <c r="F42" s="169">
        <v>446</v>
      </c>
      <c r="G42" s="169">
        <v>92</v>
      </c>
      <c r="H42" s="169">
        <v>49</v>
      </c>
      <c r="I42" s="169">
        <v>52</v>
      </c>
      <c r="J42" s="169">
        <v>12</v>
      </c>
      <c r="K42" s="169">
        <v>6</v>
      </c>
      <c r="L42" s="169">
        <v>5</v>
      </c>
      <c r="M42" s="169">
        <v>1</v>
      </c>
      <c r="N42" s="169">
        <f t="shared" si="11"/>
        <v>2913</v>
      </c>
      <c r="O42" s="169">
        <v>272</v>
      </c>
      <c r="P42" s="169">
        <v>472</v>
      </c>
      <c r="Q42" s="169">
        <v>866</v>
      </c>
      <c r="R42" s="169">
        <v>1303</v>
      </c>
      <c r="S42" s="169">
        <v>4253354</v>
      </c>
      <c r="T42" s="169">
        <v>23420</v>
      </c>
      <c r="U42" s="169">
        <v>291704</v>
      </c>
      <c r="V42" s="75">
        <v>43302</v>
      </c>
    </row>
    <row r="43" spans="1:22" ht="18" customHeight="1">
      <c r="A43" s="11"/>
      <c r="B43" s="68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75"/>
    </row>
    <row r="44" spans="1:22" ht="18" customHeight="1">
      <c r="A44" s="320" t="s">
        <v>412</v>
      </c>
      <c r="B44" s="321"/>
      <c r="C44" s="39">
        <f>SUM(C46,C52)</f>
        <v>1080</v>
      </c>
      <c r="D44" s="39">
        <f>SUM(D46,D52)</f>
        <v>579</v>
      </c>
      <c r="E44" s="39">
        <f aca="true" t="shared" si="12" ref="E44:V44">SUM(E46,E52)</f>
        <v>501</v>
      </c>
      <c r="F44" s="39">
        <f t="shared" si="12"/>
        <v>406</v>
      </c>
      <c r="G44" s="39">
        <f t="shared" si="12"/>
        <v>261</v>
      </c>
      <c r="H44" s="39">
        <f t="shared" si="12"/>
        <v>211</v>
      </c>
      <c r="I44" s="39">
        <f t="shared" si="12"/>
        <v>157</v>
      </c>
      <c r="J44" s="39">
        <f t="shared" si="12"/>
        <v>33</v>
      </c>
      <c r="K44" s="39">
        <f t="shared" si="12"/>
        <v>4</v>
      </c>
      <c r="L44" s="39">
        <f t="shared" si="12"/>
        <v>5</v>
      </c>
      <c r="M44" s="39">
        <f t="shared" si="12"/>
        <v>3</v>
      </c>
      <c r="N44" s="39">
        <f t="shared" si="12"/>
        <v>6632</v>
      </c>
      <c r="O44" s="39">
        <f t="shared" si="12"/>
        <v>530</v>
      </c>
      <c r="P44" s="39">
        <f t="shared" si="12"/>
        <v>262</v>
      </c>
      <c r="Q44" s="39">
        <f t="shared" si="12"/>
        <v>4449</v>
      </c>
      <c r="R44" s="39">
        <f t="shared" si="12"/>
        <v>1391</v>
      </c>
      <c r="S44" s="39">
        <f t="shared" si="12"/>
        <v>20155668</v>
      </c>
      <c r="T44" s="39">
        <f t="shared" si="12"/>
        <v>3627514</v>
      </c>
      <c r="U44" s="39">
        <f t="shared" si="12"/>
        <v>1574551</v>
      </c>
      <c r="V44" s="39">
        <f t="shared" si="12"/>
        <v>38778</v>
      </c>
    </row>
    <row r="45" spans="1:22" ht="18" customHeight="1">
      <c r="A45" s="11"/>
      <c r="B45" s="15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150"/>
    </row>
    <row r="46" spans="1:22" ht="18" customHeight="1">
      <c r="A46" s="11"/>
      <c r="B46" s="68" t="s">
        <v>413</v>
      </c>
      <c r="C46" s="39">
        <f>SUM(C47:C50)</f>
        <v>887</v>
      </c>
      <c r="D46" s="39">
        <f>SUM(D47:D50)</f>
        <v>571</v>
      </c>
      <c r="E46" s="39">
        <f aca="true" t="shared" si="13" ref="E46:V46">SUM(E47:E50)</f>
        <v>316</v>
      </c>
      <c r="F46" s="39">
        <f t="shared" si="13"/>
        <v>236</v>
      </c>
      <c r="G46" s="39">
        <f t="shared" si="13"/>
        <v>239</v>
      </c>
      <c r="H46" s="39">
        <f t="shared" si="13"/>
        <v>210</v>
      </c>
      <c r="I46" s="39">
        <f t="shared" si="13"/>
        <v>157</v>
      </c>
      <c r="J46" s="39">
        <f t="shared" si="13"/>
        <v>33</v>
      </c>
      <c r="K46" s="39">
        <f t="shared" si="13"/>
        <v>4</v>
      </c>
      <c r="L46" s="39">
        <f t="shared" si="13"/>
        <v>5</v>
      </c>
      <c r="M46" s="39">
        <f t="shared" si="13"/>
        <v>3</v>
      </c>
      <c r="N46" s="39">
        <f t="shared" si="13"/>
        <v>6301</v>
      </c>
      <c r="O46" s="39">
        <f t="shared" si="13"/>
        <v>345</v>
      </c>
      <c r="P46" s="39">
        <f t="shared" si="13"/>
        <v>174</v>
      </c>
      <c r="Q46" s="39">
        <f t="shared" si="13"/>
        <v>4415</v>
      </c>
      <c r="R46" s="39">
        <f t="shared" si="13"/>
        <v>1367</v>
      </c>
      <c r="S46" s="39">
        <f t="shared" si="13"/>
        <v>19989947</v>
      </c>
      <c r="T46" s="39">
        <f t="shared" si="13"/>
        <v>3590077</v>
      </c>
      <c r="U46" s="39">
        <f t="shared" si="13"/>
        <v>1539411</v>
      </c>
      <c r="V46" s="39">
        <f t="shared" si="13"/>
        <v>29871</v>
      </c>
    </row>
    <row r="47" spans="1:22" ht="18" customHeight="1">
      <c r="A47" s="11"/>
      <c r="B47" s="15" t="s">
        <v>414</v>
      </c>
      <c r="C47" s="169">
        <f>SUM(F47:M47)</f>
        <v>505</v>
      </c>
      <c r="D47" s="169">
        <v>358</v>
      </c>
      <c r="E47" s="169">
        <v>147</v>
      </c>
      <c r="F47" s="169">
        <v>72</v>
      </c>
      <c r="G47" s="169">
        <v>132</v>
      </c>
      <c r="H47" s="169">
        <v>135</v>
      </c>
      <c r="I47" s="169">
        <v>124</v>
      </c>
      <c r="J47" s="169">
        <v>31</v>
      </c>
      <c r="K47" s="169">
        <v>3</v>
      </c>
      <c r="L47" s="169">
        <v>5</v>
      </c>
      <c r="M47" s="169">
        <v>3</v>
      </c>
      <c r="N47" s="169">
        <f>SUM(O47:R47)</f>
        <v>4647</v>
      </c>
      <c r="O47" s="169">
        <v>169</v>
      </c>
      <c r="P47" s="169">
        <v>92</v>
      </c>
      <c r="Q47" s="169">
        <v>3444</v>
      </c>
      <c r="R47" s="169">
        <v>942</v>
      </c>
      <c r="S47" s="169">
        <v>14976989</v>
      </c>
      <c r="T47" s="169">
        <v>3109528</v>
      </c>
      <c r="U47" s="169">
        <v>887939</v>
      </c>
      <c r="V47" s="75" t="s">
        <v>586</v>
      </c>
    </row>
    <row r="48" spans="1:22" ht="18" customHeight="1">
      <c r="A48" s="11"/>
      <c r="B48" s="15" t="s">
        <v>415</v>
      </c>
      <c r="C48" s="169">
        <f>SUM(F48:M48)</f>
        <v>132</v>
      </c>
      <c r="D48" s="169">
        <v>97</v>
      </c>
      <c r="E48" s="169">
        <v>35</v>
      </c>
      <c r="F48" s="169">
        <v>41</v>
      </c>
      <c r="G48" s="169">
        <v>39</v>
      </c>
      <c r="H48" s="169">
        <v>33</v>
      </c>
      <c r="I48" s="169">
        <v>17</v>
      </c>
      <c r="J48" s="169">
        <v>1</v>
      </c>
      <c r="K48" s="169">
        <v>1</v>
      </c>
      <c r="L48" s="169" t="s">
        <v>586</v>
      </c>
      <c r="M48" s="169" t="s">
        <v>586</v>
      </c>
      <c r="N48" s="169">
        <f>SUM(O48:R48)</f>
        <v>682</v>
      </c>
      <c r="O48" s="169">
        <v>35</v>
      </c>
      <c r="P48" s="169">
        <v>13</v>
      </c>
      <c r="Q48" s="169">
        <v>436</v>
      </c>
      <c r="R48" s="169">
        <v>198</v>
      </c>
      <c r="S48" s="169">
        <v>3022826</v>
      </c>
      <c r="T48" s="169">
        <v>313641</v>
      </c>
      <c r="U48" s="169">
        <v>371091</v>
      </c>
      <c r="V48" s="75" t="s">
        <v>586</v>
      </c>
    </row>
    <row r="49" spans="1:22" ht="18" customHeight="1">
      <c r="A49" s="11"/>
      <c r="B49" s="15" t="s">
        <v>474</v>
      </c>
      <c r="C49" s="169">
        <f>SUM(F49:M49)</f>
        <v>163</v>
      </c>
      <c r="D49" s="169">
        <v>97</v>
      </c>
      <c r="E49" s="169">
        <v>66</v>
      </c>
      <c r="F49" s="169">
        <v>61</v>
      </c>
      <c r="G49" s="169">
        <v>47</v>
      </c>
      <c r="H49" s="169">
        <v>38</v>
      </c>
      <c r="I49" s="169">
        <v>16</v>
      </c>
      <c r="J49" s="169">
        <v>1</v>
      </c>
      <c r="K49" s="169" t="s">
        <v>586</v>
      </c>
      <c r="L49" s="169" t="s">
        <v>586</v>
      </c>
      <c r="M49" s="169" t="s">
        <v>586</v>
      </c>
      <c r="N49" s="169">
        <f>SUM(O49:R49)</f>
        <v>773</v>
      </c>
      <c r="O49" s="169">
        <v>69</v>
      </c>
      <c r="P49" s="169">
        <v>36</v>
      </c>
      <c r="Q49" s="169">
        <v>477</v>
      </c>
      <c r="R49" s="169">
        <v>191</v>
      </c>
      <c r="S49" s="169">
        <v>1673446</v>
      </c>
      <c r="T49" s="169">
        <v>131786</v>
      </c>
      <c r="U49" s="169">
        <v>219978</v>
      </c>
      <c r="V49" s="75">
        <v>22843</v>
      </c>
    </row>
    <row r="50" spans="1:22" ht="18" customHeight="1">
      <c r="A50" s="11"/>
      <c r="B50" s="15" t="s">
        <v>416</v>
      </c>
      <c r="C50" s="169">
        <f>SUM(F50:M50)</f>
        <v>87</v>
      </c>
      <c r="D50" s="169">
        <v>19</v>
      </c>
      <c r="E50" s="169">
        <v>68</v>
      </c>
      <c r="F50" s="169">
        <v>62</v>
      </c>
      <c r="G50" s="169">
        <v>21</v>
      </c>
      <c r="H50" s="169">
        <v>4</v>
      </c>
      <c r="I50" s="169" t="s">
        <v>586</v>
      </c>
      <c r="J50" s="169" t="s">
        <v>586</v>
      </c>
      <c r="K50" s="169" t="s">
        <v>586</v>
      </c>
      <c r="L50" s="169" t="s">
        <v>586</v>
      </c>
      <c r="M50" s="169" t="s">
        <v>586</v>
      </c>
      <c r="N50" s="169">
        <f>SUM(O50:R50)</f>
        <v>199</v>
      </c>
      <c r="O50" s="169">
        <v>72</v>
      </c>
      <c r="P50" s="169">
        <v>33</v>
      </c>
      <c r="Q50" s="169">
        <v>58</v>
      </c>
      <c r="R50" s="169">
        <v>36</v>
      </c>
      <c r="S50" s="169">
        <v>316686</v>
      </c>
      <c r="T50" s="169">
        <v>35122</v>
      </c>
      <c r="U50" s="169">
        <v>60403</v>
      </c>
      <c r="V50" s="75">
        <v>7028</v>
      </c>
    </row>
    <row r="51" spans="1:22" ht="18" customHeight="1">
      <c r="A51" s="11"/>
      <c r="B51" s="15"/>
      <c r="C51" s="169"/>
      <c r="D51" s="169"/>
      <c r="E51" s="169"/>
      <c r="F51" s="169"/>
      <c r="G51" s="169"/>
      <c r="H51" s="169"/>
      <c r="I51" s="97"/>
      <c r="J51" s="169"/>
      <c r="K51" s="169"/>
      <c r="L51" s="169"/>
      <c r="M51" s="169"/>
      <c r="N51" s="169"/>
      <c r="O51" s="169"/>
      <c r="P51" s="97"/>
      <c r="Q51" s="169"/>
      <c r="R51" s="169"/>
      <c r="S51" s="169"/>
      <c r="T51" s="169"/>
      <c r="U51" s="169"/>
      <c r="V51" s="75"/>
    </row>
    <row r="52" spans="1:22" ht="18" customHeight="1">
      <c r="A52" s="11"/>
      <c r="B52" s="68" t="s">
        <v>417</v>
      </c>
      <c r="C52" s="39">
        <f aca="true" t="shared" si="14" ref="C52:H52">SUM(C53)</f>
        <v>193</v>
      </c>
      <c r="D52" s="39">
        <f t="shared" si="14"/>
        <v>8</v>
      </c>
      <c r="E52" s="39">
        <f t="shared" si="14"/>
        <v>185</v>
      </c>
      <c r="F52" s="39">
        <f t="shared" si="14"/>
        <v>170</v>
      </c>
      <c r="G52" s="39">
        <f t="shared" si="14"/>
        <v>22</v>
      </c>
      <c r="H52" s="39">
        <f t="shared" si="14"/>
        <v>1</v>
      </c>
      <c r="I52" s="39" t="s">
        <v>589</v>
      </c>
      <c r="J52" s="39" t="s">
        <v>589</v>
      </c>
      <c r="K52" s="39" t="s">
        <v>589</v>
      </c>
      <c r="L52" s="39" t="s">
        <v>589</v>
      </c>
      <c r="M52" s="39" t="s">
        <v>589</v>
      </c>
      <c r="N52" s="39">
        <f>SUM(N53)</f>
        <v>331</v>
      </c>
      <c r="O52" s="39">
        <f aca="true" t="shared" si="15" ref="O52:V52">SUM(O53)</f>
        <v>185</v>
      </c>
      <c r="P52" s="39">
        <f t="shared" si="15"/>
        <v>88</v>
      </c>
      <c r="Q52" s="39">
        <f t="shared" si="15"/>
        <v>34</v>
      </c>
      <c r="R52" s="39">
        <f t="shared" si="15"/>
        <v>24</v>
      </c>
      <c r="S52" s="39">
        <f t="shared" si="15"/>
        <v>165721</v>
      </c>
      <c r="T52" s="39">
        <f t="shared" si="15"/>
        <v>37437</v>
      </c>
      <c r="U52" s="39">
        <f t="shared" si="15"/>
        <v>35140</v>
      </c>
      <c r="V52" s="39">
        <f t="shared" si="15"/>
        <v>8907</v>
      </c>
    </row>
    <row r="53" spans="1:22" ht="18" customHeight="1">
      <c r="A53" s="11"/>
      <c r="B53" s="15" t="s">
        <v>417</v>
      </c>
      <c r="C53" s="169">
        <f>SUM(F53:M53)</f>
        <v>193</v>
      </c>
      <c r="D53" s="169">
        <v>8</v>
      </c>
      <c r="E53" s="169">
        <v>185</v>
      </c>
      <c r="F53" s="169">
        <v>170</v>
      </c>
      <c r="G53" s="169">
        <v>22</v>
      </c>
      <c r="H53" s="169">
        <v>1</v>
      </c>
      <c r="I53" s="169" t="s">
        <v>586</v>
      </c>
      <c r="J53" s="169" t="s">
        <v>586</v>
      </c>
      <c r="K53" s="169" t="s">
        <v>586</v>
      </c>
      <c r="L53" s="169" t="s">
        <v>586</v>
      </c>
      <c r="M53" s="169" t="s">
        <v>586</v>
      </c>
      <c r="N53" s="169">
        <f>SUM(O53:R53)</f>
        <v>331</v>
      </c>
      <c r="O53" s="169">
        <v>185</v>
      </c>
      <c r="P53" s="169">
        <v>88</v>
      </c>
      <c r="Q53" s="169">
        <v>34</v>
      </c>
      <c r="R53" s="169">
        <v>24</v>
      </c>
      <c r="S53" s="169">
        <v>165721</v>
      </c>
      <c r="T53" s="169">
        <v>37437</v>
      </c>
      <c r="U53" s="169">
        <v>35140</v>
      </c>
      <c r="V53" s="75">
        <v>8907</v>
      </c>
    </row>
    <row r="54" spans="1:22" ht="18" customHeight="1">
      <c r="A54" s="11"/>
      <c r="B54" s="15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75"/>
    </row>
    <row r="55" spans="1:22" ht="18" customHeight="1">
      <c r="A55" s="320" t="s">
        <v>418</v>
      </c>
      <c r="B55" s="321"/>
      <c r="C55" s="39">
        <f>SUM(C57,'１３２'!C10,'１３２'!C14,'１３２'!C17,'１３２'!C21)</f>
        <v>1770</v>
      </c>
      <c r="D55" s="39">
        <f>SUM(D57,'１３２'!D10,'１３２'!D14,'１３２'!D17,'１３２'!D21)</f>
        <v>569</v>
      </c>
      <c r="E55" s="39">
        <f>SUM(E57,'１３２'!E10,'１３２'!E14,'１３２'!E17,'１３２'!E21)</f>
        <v>1201</v>
      </c>
      <c r="F55" s="39">
        <f>SUM(F57,'１３２'!F10,'１３２'!F14,'１３２'!F17,'１３２'!F21)</f>
        <v>977</v>
      </c>
      <c r="G55" s="39">
        <f>SUM(G57,'１３２'!G10,'１３２'!G14,'１３２'!G17,'１３２'!G21)</f>
        <v>450</v>
      </c>
      <c r="H55" s="39">
        <f>SUM(H57,'１３２'!H10,'１３２'!H14,'１３２'!H17,'１３２'!H21)</f>
        <v>244</v>
      </c>
      <c r="I55" s="39">
        <f>SUM(I57,'１３２'!I10,'１３２'!I14,'１３２'!I17,'１３２'!I21)</f>
        <v>67</v>
      </c>
      <c r="J55" s="39">
        <f>SUM(J57,'１３２'!J10,'１３２'!J14,'１３２'!J17,'１３２'!J21)</f>
        <v>23</v>
      </c>
      <c r="K55" s="39">
        <f>SUM(K57,'１３２'!K10,'１３２'!K14,'１３２'!K17,'１３２'!K21)</f>
        <v>9</v>
      </c>
      <c r="L55" s="39" t="s">
        <v>589</v>
      </c>
      <c r="M55" s="39" t="s">
        <v>589</v>
      </c>
      <c r="N55" s="39">
        <f>SUM(N57,'１３２'!N10,'１３２'!N14,'１３２'!N17,'１３２'!N21)</f>
        <v>6426</v>
      </c>
      <c r="O55" s="39">
        <f>SUM(O57,'１３２'!O10,'１３２'!O14,'１３２'!O17,'１３２'!O21)</f>
        <v>1170</v>
      </c>
      <c r="P55" s="39">
        <f>SUM(P57,'１３２'!P10,'１３２'!P14,'１３２'!P17,'１３２'!P21)</f>
        <v>867</v>
      </c>
      <c r="Q55" s="39">
        <f>SUM(Q57,'１３２'!Q10,'１３２'!Q14,'１３２'!Q17,'１３２'!Q21)</f>
        <v>2210</v>
      </c>
      <c r="R55" s="39">
        <f>SUM(R57,'１３２'!R10,'１３２'!R14,'１３２'!R17,'１３２'!R21)</f>
        <v>2179</v>
      </c>
      <c r="S55" s="39">
        <f>SUM(S57,'１３２'!S10,'１３２'!S14,'１３２'!S17,'１３２'!S21)</f>
        <v>12124748</v>
      </c>
      <c r="T55" s="39">
        <f>SUM(T57,'１３２'!T10,'１３２'!T14,'１３２'!T17,'１３２'!T21)</f>
        <v>362362</v>
      </c>
      <c r="U55" s="39">
        <f>SUM(U57,'１３２'!U10,'１３２'!U14,'１３２'!U17,'１３２'!U21)</f>
        <v>2367758</v>
      </c>
      <c r="V55" s="39">
        <f>SUM(V57,'１３２'!V10,'１３２'!V14,'１３２'!V17,'１３２'!V21)</f>
        <v>238364</v>
      </c>
    </row>
    <row r="56" spans="1:22" ht="18" customHeight="1">
      <c r="A56" s="11"/>
      <c r="B56" s="15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150"/>
    </row>
    <row r="57" spans="1:22" ht="18" customHeight="1">
      <c r="A57" s="11"/>
      <c r="B57" s="68" t="s">
        <v>419</v>
      </c>
      <c r="C57" s="39">
        <f>SUM(C58:C65)</f>
        <v>552</v>
      </c>
      <c r="D57" s="39">
        <f>SUM(D58:D65)</f>
        <v>138</v>
      </c>
      <c r="E57" s="39">
        <f aca="true" t="shared" si="16" ref="E57:K57">SUM(E58:E65)</f>
        <v>414</v>
      </c>
      <c r="F57" s="39">
        <f t="shared" si="16"/>
        <v>338</v>
      </c>
      <c r="G57" s="39">
        <f t="shared" si="16"/>
        <v>124</v>
      </c>
      <c r="H57" s="39">
        <f t="shared" si="16"/>
        <v>65</v>
      </c>
      <c r="I57" s="39">
        <f t="shared" si="16"/>
        <v>15</v>
      </c>
      <c r="J57" s="39">
        <f t="shared" si="16"/>
        <v>8</v>
      </c>
      <c r="K57" s="39">
        <f t="shared" si="16"/>
        <v>2</v>
      </c>
      <c r="L57" s="39" t="s">
        <v>589</v>
      </c>
      <c r="M57" s="39" t="s">
        <v>589</v>
      </c>
      <c r="N57" s="39">
        <v>1809</v>
      </c>
      <c r="O57" s="39">
        <v>450</v>
      </c>
      <c r="P57" s="39">
        <v>204</v>
      </c>
      <c r="Q57" s="39">
        <f>SUM(Q58:Q65)</f>
        <v>644</v>
      </c>
      <c r="R57" s="39">
        <f>SUM(R58:R65)</f>
        <v>511</v>
      </c>
      <c r="S57" s="39">
        <v>3284478</v>
      </c>
      <c r="T57" s="39">
        <f>SUM(T58:T65)</f>
        <v>63372</v>
      </c>
      <c r="U57" s="39">
        <v>886461</v>
      </c>
      <c r="V57" s="150">
        <f>SUM(V58:V65)</f>
        <v>125072</v>
      </c>
    </row>
    <row r="58" spans="1:22" ht="18" customHeight="1">
      <c r="A58" s="28"/>
      <c r="B58" s="15" t="s">
        <v>420</v>
      </c>
      <c r="C58" s="169">
        <f>SUM(F58:M58)</f>
        <v>18</v>
      </c>
      <c r="D58" s="169">
        <v>2</v>
      </c>
      <c r="E58" s="169">
        <v>16</v>
      </c>
      <c r="F58" s="169">
        <v>12</v>
      </c>
      <c r="G58" s="169">
        <v>4</v>
      </c>
      <c r="H58" s="169">
        <v>1</v>
      </c>
      <c r="I58" s="169">
        <v>1</v>
      </c>
      <c r="J58" s="169" t="s">
        <v>586</v>
      </c>
      <c r="K58" s="169" t="s">
        <v>586</v>
      </c>
      <c r="L58" s="169" t="s">
        <v>586</v>
      </c>
      <c r="M58" s="169" t="s">
        <v>586</v>
      </c>
      <c r="N58" s="169" t="s">
        <v>588</v>
      </c>
      <c r="O58" s="169" t="s">
        <v>588</v>
      </c>
      <c r="P58" s="169" t="s">
        <v>588</v>
      </c>
      <c r="Q58" s="169">
        <v>17</v>
      </c>
      <c r="R58" s="169">
        <v>13</v>
      </c>
      <c r="S58" s="169" t="s">
        <v>588</v>
      </c>
      <c r="T58" s="169">
        <v>1021</v>
      </c>
      <c r="U58" s="169" t="s">
        <v>588</v>
      </c>
      <c r="V58" s="75">
        <v>5696</v>
      </c>
    </row>
    <row r="59" spans="1:22" ht="18" customHeight="1">
      <c r="A59" s="11"/>
      <c r="B59" s="15" t="s">
        <v>421</v>
      </c>
      <c r="C59" s="169">
        <f aca="true" t="shared" si="17" ref="C59:C65">SUM(F59:M59)</f>
        <v>171</v>
      </c>
      <c r="D59" s="169">
        <v>94</v>
      </c>
      <c r="E59" s="169">
        <v>77</v>
      </c>
      <c r="F59" s="169">
        <v>63</v>
      </c>
      <c r="G59" s="169">
        <v>53</v>
      </c>
      <c r="H59" s="169">
        <v>36</v>
      </c>
      <c r="I59" s="169">
        <v>12</v>
      </c>
      <c r="J59" s="169">
        <v>5</v>
      </c>
      <c r="K59" s="169">
        <v>2</v>
      </c>
      <c r="L59" s="169" t="s">
        <v>586</v>
      </c>
      <c r="M59" s="169" t="s">
        <v>586</v>
      </c>
      <c r="N59" s="169">
        <f>SUM(O59:R59)</f>
        <v>872</v>
      </c>
      <c r="O59" s="169">
        <v>75</v>
      </c>
      <c r="P59" s="169">
        <v>59</v>
      </c>
      <c r="Q59" s="169">
        <v>409</v>
      </c>
      <c r="R59" s="169">
        <v>329</v>
      </c>
      <c r="S59" s="169">
        <v>2119910</v>
      </c>
      <c r="T59" s="169">
        <v>26171</v>
      </c>
      <c r="U59" s="169">
        <v>480929</v>
      </c>
      <c r="V59" s="75">
        <v>100859</v>
      </c>
    </row>
    <row r="60" spans="1:22" ht="18" customHeight="1">
      <c r="A60" s="11"/>
      <c r="B60" s="15" t="s">
        <v>422</v>
      </c>
      <c r="C60" s="169">
        <f t="shared" si="17"/>
        <v>151</v>
      </c>
      <c r="D60" s="169">
        <v>5</v>
      </c>
      <c r="E60" s="169">
        <v>146</v>
      </c>
      <c r="F60" s="169">
        <v>124</v>
      </c>
      <c r="G60" s="169">
        <v>18</v>
      </c>
      <c r="H60" s="169">
        <v>9</v>
      </c>
      <c r="I60" s="169" t="s">
        <v>586</v>
      </c>
      <c r="J60" s="169" t="s">
        <v>586</v>
      </c>
      <c r="K60" s="169" t="s">
        <v>586</v>
      </c>
      <c r="L60" s="169" t="s">
        <v>586</v>
      </c>
      <c r="M60" s="169" t="s">
        <v>586</v>
      </c>
      <c r="N60" s="169">
        <f>SUM(O60:R60)</f>
        <v>287</v>
      </c>
      <c r="O60" s="169">
        <v>166</v>
      </c>
      <c r="P60" s="169">
        <v>42</v>
      </c>
      <c r="Q60" s="169">
        <v>55</v>
      </c>
      <c r="R60" s="169">
        <v>24</v>
      </c>
      <c r="S60" s="169">
        <v>190561</v>
      </c>
      <c r="T60" s="169">
        <v>1797</v>
      </c>
      <c r="U60" s="169">
        <v>42529</v>
      </c>
      <c r="V60" s="75">
        <v>8029</v>
      </c>
    </row>
    <row r="61" spans="1:22" ht="18" customHeight="1">
      <c r="A61" s="11"/>
      <c r="B61" s="15" t="s">
        <v>423</v>
      </c>
      <c r="C61" s="169">
        <f t="shared" si="17"/>
        <v>30</v>
      </c>
      <c r="D61" s="169">
        <v>11</v>
      </c>
      <c r="E61" s="169">
        <v>19</v>
      </c>
      <c r="F61" s="169">
        <v>19</v>
      </c>
      <c r="G61" s="169">
        <v>6</v>
      </c>
      <c r="H61" s="169">
        <v>4</v>
      </c>
      <c r="I61" s="169" t="s">
        <v>586</v>
      </c>
      <c r="J61" s="169">
        <v>1</v>
      </c>
      <c r="K61" s="169" t="s">
        <v>586</v>
      </c>
      <c r="L61" s="169" t="s">
        <v>586</v>
      </c>
      <c r="M61" s="169" t="s">
        <v>586</v>
      </c>
      <c r="N61" s="169">
        <f>SUM(O61:R61)</f>
        <v>103</v>
      </c>
      <c r="O61" s="169">
        <v>18</v>
      </c>
      <c r="P61" s="169">
        <v>7</v>
      </c>
      <c r="Q61" s="169">
        <v>50</v>
      </c>
      <c r="R61" s="169">
        <v>28</v>
      </c>
      <c r="S61" s="169">
        <v>246171</v>
      </c>
      <c r="T61" s="169">
        <v>1328</v>
      </c>
      <c r="U61" s="169">
        <v>22635</v>
      </c>
      <c r="V61" s="75">
        <v>2547</v>
      </c>
    </row>
    <row r="62" spans="1:22" ht="18" customHeight="1">
      <c r="A62" s="11"/>
      <c r="B62" s="15" t="s">
        <v>424</v>
      </c>
      <c r="C62" s="169">
        <f t="shared" si="17"/>
        <v>100</v>
      </c>
      <c r="D62" s="169">
        <v>1</v>
      </c>
      <c r="E62" s="169">
        <v>99</v>
      </c>
      <c r="F62" s="169">
        <v>81</v>
      </c>
      <c r="G62" s="169">
        <v>17</v>
      </c>
      <c r="H62" s="169">
        <v>2</v>
      </c>
      <c r="I62" s="169" t="s">
        <v>586</v>
      </c>
      <c r="J62" s="169" t="s">
        <v>586</v>
      </c>
      <c r="K62" s="169" t="s">
        <v>586</v>
      </c>
      <c r="L62" s="169" t="s">
        <v>586</v>
      </c>
      <c r="M62" s="169" t="s">
        <v>586</v>
      </c>
      <c r="N62" s="169">
        <f>SUM(O62:R62)</f>
        <v>195</v>
      </c>
      <c r="O62" s="169">
        <v>110</v>
      </c>
      <c r="P62" s="169">
        <v>46</v>
      </c>
      <c r="Q62" s="169">
        <v>19</v>
      </c>
      <c r="R62" s="169">
        <v>20</v>
      </c>
      <c r="S62" s="169">
        <v>108705</v>
      </c>
      <c r="T62" s="169">
        <v>13172</v>
      </c>
      <c r="U62" s="169">
        <v>13614</v>
      </c>
      <c r="V62" s="75" t="s">
        <v>586</v>
      </c>
    </row>
    <row r="63" spans="1:22" ht="18" customHeight="1">
      <c r="A63" s="11"/>
      <c r="B63" s="15" t="s">
        <v>425</v>
      </c>
      <c r="C63" s="169">
        <f t="shared" si="17"/>
        <v>1</v>
      </c>
      <c r="D63" s="169" t="s">
        <v>586</v>
      </c>
      <c r="E63" s="169">
        <v>1</v>
      </c>
      <c r="F63" s="169">
        <v>1</v>
      </c>
      <c r="G63" s="169" t="s">
        <v>586</v>
      </c>
      <c r="H63" s="169" t="s">
        <v>586</v>
      </c>
      <c r="I63" s="169" t="s">
        <v>586</v>
      </c>
      <c r="J63" s="169" t="s">
        <v>586</v>
      </c>
      <c r="K63" s="169" t="s">
        <v>586</v>
      </c>
      <c r="L63" s="169" t="s">
        <v>586</v>
      </c>
      <c r="M63" s="169" t="s">
        <v>586</v>
      </c>
      <c r="N63" s="169" t="s">
        <v>588</v>
      </c>
      <c r="O63" s="169" t="s">
        <v>588</v>
      </c>
      <c r="P63" s="169" t="s">
        <v>588</v>
      </c>
      <c r="Q63" s="169" t="s">
        <v>586</v>
      </c>
      <c r="R63" s="169" t="s">
        <v>586</v>
      </c>
      <c r="S63" s="169" t="s">
        <v>588</v>
      </c>
      <c r="T63" s="169" t="s">
        <v>586</v>
      </c>
      <c r="U63" s="169" t="s">
        <v>588</v>
      </c>
      <c r="V63" s="75" t="s">
        <v>586</v>
      </c>
    </row>
    <row r="64" spans="1:22" ht="18" customHeight="1">
      <c r="A64" s="11"/>
      <c r="B64" s="15" t="s">
        <v>426</v>
      </c>
      <c r="C64" s="169">
        <f t="shared" si="17"/>
        <v>35</v>
      </c>
      <c r="D64" s="169">
        <v>7</v>
      </c>
      <c r="E64" s="169">
        <v>28</v>
      </c>
      <c r="F64" s="169">
        <v>15</v>
      </c>
      <c r="G64" s="169">
        <v>11</v>
      </c>
      <c r="H64" s="169">
        <v>7</v>
      </c>
      <c r="I64" s="169">
        <v>1</v>
      </c>
      <c r="J64" s="169">
        <v>1</v>
      </c>
      <c r="K64" s="169" t="s">
        <v>586</v>
      </c>
      <c r="L64" s="169" t="s">
        <v>586</v>
      </c>
      <c r="M64" s="169" t="s">
        <v>586</v>
      </c>
      <c r="N64" s="169">
        <f>SUM(O64:R64)</f>
        <v>143</v>
      </c>
      <c r="O64" s="169">
        <v>36</v>
      </c>
      <c r="P64" s="169">
        <v>18</v>
      </c>
      <c r="Q64" s="169">
        <v>50</v>
      </c>
      <c r="R64" s="169">
        <v>39</v>
      </c>
      <c r="S64" s="169">
        <v>199177</v>
      </c>
      <c r="T64" s="169">
        <v>13099</v>
      </c>
      <c r="U64" s="169">
        <v>133305</v>
      </c>
      <c r="V64" s="75">
        <v>2554</v>
      </c>
    </row>
    <row r="65" spans="1:22" ht="18" customHeight="1">
      <c r="A65" s="73"/>
      <c r="B65" s="66" t="s">
        <v>427</v>
      </c>
      <c r="C65" s="259">
        <f t="shared" si="17"/>
        <v>46</v>
      </c>
      <c r="D65" s="260">
        <v>18</v>
      </c>
      <c r="E65" s="260">
        <v>28</v>
      </c>
      <c r="F65" s="260">
        <v>23</v>
      </c>
      <c r="G65" s="260">
        <v>15</v>
      </c>
      <c r="H65" s="260">
        <v>6</v>
      </c>
      <c r="I65" s="260">
        <v>1</v>
      </c>
      <c r="J65" s="260">
        <v>1</v>
      </c>
      <c r="K65" s="260" t="s">
        <v>586</v>
      </c>
      <c r="L65" s="260" t="s">
        <v>586</v>
      </c>
      <c r="M65" s="260" t="s">
        <v>586</v>
      </c>
      <c r="N65" s="260">
        <f>SUM(O65:R65)</f>
        <v>154</v>
      </c>
      <c r="O65" s="260">
        <v>29</v>
      </c>
      <c r="P65" s="260">
        <v>23</v>
      </c>
      <c r="Q65" s="260">
        <v>44</v>
      </c>
      <c r="R65" s="260">
        <v>58</v>
      </c>
      <c r="S65" s="260">
        <v>333152</v>
      </c>
      <c r="T65" s="260">
        <v>6784</v>
      </c>
      <c r="U65" s="260">
        <v>165208</v>
      </c>
      <c r="V65" s="149">
        <v>5387</v>
      </c>
    </row>
    <row r="66" ht="15" customHeight="1"/>
  </sheetData>
  <sheetProtection/>
  <mergeCells count="22">
    <mergeCell ref="D6:E6"/>
    <mergeCell ref="F6:M6"/>
    <mergeCell ref="R7:R8"/>
    <mergeCell ref="D7:D8"/>
    <mergeCell ref="A3:V3"/>
    <mergeCell ref="V5:V8"/>
    <mergeCell ref="A2:U2"/>
    <mergeCell ref="A5:B8"/>
    <mergeCell ref="C5:M5"/>
    <mergeCell ref="S5:S8"/>
    <mergeCell ref="T5:T8"/>
    <mergeCell ref="C6:C8"/>
    <mergeCell ref="E7:E8"/>
    <mergeCell ref="A44:B44"/>
    <mergeCell ref="N5:R5"/>
    <mergeCell ref="U5:U8"/>
    <mergeCell ref="A55:B55"/>
    <mergeCell ref="O6:P6"/>
    <mergeCell ref="Q6:R6"/>
    <mergeCell ref="O7:O8"/>
    <mergeCell ref="P7:P8"/>
    <mergeCell ref="Q7:Q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7"/>
  <sheetViews>
    <sheetView tabSelected="1" zoomScale="75" zoomScaleNormal="75" workbookViewId="0" topLeftCell="A1">
      <selection activeCell="A1" sqref="A1"/>
    </sheetView>
  </sheetViews>
  <sheetFormatPr defaultColWidth="10.59765625" defaultRowHeight="15"/>
  <cols>
    <col min="1" max="1" width="2.59765625" style="7" customWidth="1"/>
    <col min="2" max="2" width="48.69921875" style="7" customWidth="1"/>
    <col min="3" max="13" width="9.59765625" style="7" customWidth="1"/>
    <col min="14" max="18" width="9.3984375" style="7" customWidth="1"/>
    <col min="19" max="19" width="14.8984375" style="7" customWidth="1"/>
    <col min="20" max="21" width="13.59765625" style="7" customWidth="1"/>
    <col min="22" max="23" width="14.09765625" style="7" customWidth="1"/>
    <col min="24" max="16384" width="10.59765625" style="7" customWidth="1"/>
  </cols>
  <sheetData>
    <row r="1" spans="1:23" s="6" customFormat="1" ht="19.5" customHeight="1">
      <c r="A1" s="2" t="s">
        <v>346</v>
      </c>
      <c r="V1" s="3" t="s">
        <v>347</v>
      </c>
      <c r="W1" s="3"/>
    </row>
    <row r="2" spans="1:23" ht="19.5" customHeight="1">
      <c r="A2" s="322"/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5"/>
      <c r="W2" s="5"/>
    </row>
    <row r="3" spans="2:23" ht="19.5" customHeight="1">
      <c r="B3" s="41"/>
      <c r="D3" s="41"/>
      <c r="E3" s="41" t="s">
        <v>471</v>
      </c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8"/>
      <c r="W3" s="8"/>
    </row>
    <row r="4" spans="1:23" ht="18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2" ht="18" customHeight="1">
      <c r="A5" s="323" t="s">
        <v>113</v>
      </c>
      <c r="B5" s="324"/>
      <c r="C5" s="350" t="s">
        <v>531</v>
      </c>
      <c r="D5" s="351"/>
      <c r="E5" s="351"/>
      <c r="F5" s="351"/>
      <c r="G5" s="351"/>
      <c r="H5" s="351"/>
      <c r="I5" s="351"/>
      <c r="J5" s="351"/>
      <c r="K5" s="351"/>
      <c r="L5" s="351"/>
      <c r="M5" s="352"/>
      <c r="N5" s="362" t="s">
        <v>270</v>
      </c>
      <c r="O5" s="363"/>
      <c r="P5" s="363"/>
      <c r="Q5" s="363"/>
      <c r="R5" s="364"/>
      <c r="S5" s="335" t="s">
        <v>506</v>
      </c>
      <c r="T5" s="338" t="s">
        <v>507</v>
      </c>
      <c r="U5" s="359" t="s">
        <v>273</v>
      </c>
      <c r="V5" s="335" t="s">
        <v>510</v>
      </c>
    </row>
    <row r="6" spans="1:22" ht="18" customHeight="1">
      <c r="A6" s="376"/>
      <c r="B6" s="377"/>
      <c r="C6" s="371" t="s">
        <v>532</v>
      </c>
      <c r="D6" s="372" t="s">
        <v>533</v>
      </c>
      <c r="E6" s="355"/>
      <c r="F6" s="354" t="s">
        <v>511</v>
      </c>
      <c r="G6" s="356"/>
      <c r="H6" s="356"/>
      <c r="I6" s="356"/>
      <c r="J6" s="356"/>
      <c r="K6" s="356"/>
      <c r="L6" s="356"/>
      <c r="M6" s="357"/>
      <c r="N6" s="128"/>
      <c r="O6" s="365" t="s">
        <v>268</v>
      </c>
      <c r="P6" s="366"/>
      <c r="Q6" s="367" t="s">
        <v>269</v>
      </c>
      <c r="R6" s="368"/>
      <c r="S6" s="336"/>
      <c r="T6" s="339"/>
      <c r="U6" s="360"/>
      <c r="V6" s="336"/>
    </row>
    <row r="7" spans="1:22" ht="18" customHeight="1">
      <c r="A7" s="376"/>
      <c r="B7" s="377"/>
      <c r="C7" s="347"/>
      <c r="D7" s="343" t="s">
        <v>102</v>
      </c>
      <c r="E7" s="343" t="s">
        <v>103</v>
      </c>
      <c r="F7" s="129" t="s">
        <v>512</v>
      </c>
      <c r="G7" s="129" t="s">
        <v>513</v>
      </c>
      <c r="H7" s="129" t="s">
        <v>514</v>
      </c>
      <c r="I7" s="129" t="s">
        <v>515</v>
      </c>
      <c r="J7" s="129" t="s">
        <v>516</v>
      </c>
      <c r="K7" s="129" t="s">
        <v>517</v>
      </c>
      <c r="L7" s="129" t="s">
        <v>518</v>
      </c>
      <c r="M7" s="130" t="s">
        <v>519</v>
      </c>
      <c r="N7" s="128" t="s">
        <v>267</v>
      </c>
      <c r="O7" s="369" t="s">
        <v>271</v>
      </c>
      <c r="P7" s="369" t="s">
        <v>272</v>
      </c>
      <c r="Q7" s="369" t="s">
        <v>271</v>
      </c>
      <c r="R7" s="369" t="s">
        <v>272</v>
      </c>
      <c r="S7" s="336"/>
      <c r="T7" s="339"/>
      <c r="U7" s="360"/>
      <c r="V7" s="336"/>
    </row>
    <row r="8" spans="1:22" ht="18" customHeight="1">
      <c r="A8" s="325"/>
      <c r="B8" s="326"/>
      <c r="C8" s="349"/>
      <c r="D8" s="344"/>
      <c r="E8" s="344"/>
      <c r="F8" s="131" t="s">
        <v>520</v>
      </c>
      <c r="G8" s="131" t="s">
        <v>521</v>
      </c>
      <c r="H8" s="131" t="s">
        <v>522</v>
      </c>
      <c r="I8" s="131" t="s">
        <v>523</v>
      </c>
      <c r="J8" s="131" t="s">
        <v>524</v>
      </c>
      <c r="K8" s="131" t="s">
        <v>525</v>
      </c>
      <c r="L8" s="131" t="s">
        <v>526</v>
      </c>
      <c r="M8" s="132" t="s">
        <v>527</v>
      </c>
      <c r="N8" s="133"/>
      <c r="O8" s="370"/>
      <c r="P8" s="370"/>
      <c r="Q8" s="370"/>
      <c r="R8" s="370"/>
      <c r="S8" s="337"/>
      <c r="T8" s="340"/>
      <c r="U8" s="361"/>
      <c r="V8" s="337"/>
    </row>
    <row r="9" spans="1:22" ht="18" customHeight="1">
      <c r="A9" s="11"/>
      <c r="B9" s="12"/>
      <c r="C9" s="13" t="s">
        <v>61</v>
      </c>
      <c r="D9" s="13" t="s">
        <v>61</v>
      </c>
      <c r="E9" s="13" t="s">
        <v>61</v>
      </c>
      <c r="F9" s="13" t="s">
        <v>61</v>
      </c>
      <c r="G9" s="13" t="s">
        <v>61</v>
      </c>
      <c r="H9" s="13" t="s">
        <v>61</v>
      </c>
      <c r="I9" s="13" t="s">
        <v>61</v>
      </c>
      <c r="J9" s="13" t="s">
        <v>61</v>
      </c>
      <c r="K9" s="13" t="s">
        <v>61</v>
      </c>
      <c r="L9" s="13" t="s">
        <v>61</v>
      </c>
      <c r="M9" s="13" t="s">
        <v>61</v>
      </c>
      <c r="N9" s="13" t="s">
        <v>104</v>
      </c>
      <c r="O9" s="13" t="s">
        <v>104</v>
      </c>
      <c r="P9" s="13" t="s">
        <v>104</v>
      </c>
      <c r="Q9" s="13" t="s">
        <v>104</v>
      </c>
      <c r="R9" s="13" t="s">
        <v>104</v>
      </c>
      <c r="S9" s="13" t="s">
        <v>105</v>
      </c>
      <c r="T9" s="13" t="s">
        <v>105</v>
      </c>
      <c r="U9" s="13" t="s">
        <v>105</v>
      </c>
      <c r="V9" s="13" t="s">
        <v>62</v>
      </c>
    </row>
    <row r="10" spans="1:22" ht="18" customHeight="1">
      <c r="A10" s="53"/>
      <c r="B10" s="67" t="s">
        <v>428</v>
      </c>
      <c r="C10" s="39">
        <f>SUM(C11:C12)</f>
        <v>255</v>
      </c>
      <c r="D10" s="39">
        <f>SUM(D11:D12)</f>
        <v>57</v>
      </c>
      <c r="E10" s="39">
        <f aca="true" t="shared" si="0" ref="E10:K10">SUM(E11:E12)</f>
        <v>198</v>
      </c>
      <c r="F10" s="39">
        <f t="shared" si="0"/>
        <v>144</v>
      </c>
      <c r="G10" s="39">
        <f t="shared" si="0"/>
        <v>78</v>
      </c>
      <c r="H10" s="39">
        <f t="shared" si="0"/>
        <v>16</v>
      </c>
      <c r="I10" s="39">
        <f t="shared" si="0"/>
        <v>10</v>
      </c>
      <c r="J10" s="39">
        <f t="shared" si="0"/>
        <v>5</v>
      </c>
      <c r="K10" s="39">
        <f t="shared" si="0"/>
        <v>2</v>
      </c>
      <c r="L10" s="39" t="s">
        <v>589</v>
      </c>
      <c r="M10" s="39" t="s">
        <v>589</v>
      </c>
      <c r="N10" s="39">
        <f>SUM(N11:N12)</f>
        <v>922</v>
      </c>
      <c r="O10" s="39">
        <f aca="true" t="shared" si="1" ref="O10:V10">SUM(O11:O12)</f>
        <v>155</v>
      </c>
      <c r="P10" s="39">
        <f t="shared" si="1"/>
        <v>194</v>
      </c>
      <c r="Q10" s="39">
        <f t="shared" si="1"/>
        <v>228</v>
      </c>
      <c r="R10" s="39">
        <f t="shared" si="1"/>
        <v>345</v>
      </c>
      <c r="S10" s="39">
        <f t="shared" si="1"/>
        <v>2112616</v>
      </c>
      <c r="T10" s="39">
        <f t="shared" si="1"/>
        <v>18187</v>
      </c>
      <c r="U10" s="39">
        <f t="shared" si="1"/>
        <v>324538</v>
      </c>
      <c r="V10" s="39">
        <f t="shared" si="1"/>
        <v>35128</v>
      </c>
    </row>
    <row r="11" spans="1:22" ht="18" customHeight="1">
      <c r="A11" s="23"/>
      <c r="B11" s="15" t="s">
        <v>429</v>
      </c>
      <c r="C11" s="169">
        <f>SUM(F11:M11)</f>
        <v>153</v>
      </c>
      <c r="D11" s="169">
        <v>31</v>
      </c>
      <c r="E11" s="169">
        <v>122</v>
      </c>
      <c r="F11" s="169">
        <v>84</v>
      </c>
      <c r="G11" s="169">
        <v>47</v>
      </c>
      <c r="H11" s="169">
        <v>10</v>
      </c>
      <c r="I11" s="169">
        <v>7</v>
      </c>
      <c r="J11" s="169">
        <v>4</v>
      </c>
      <c r="K11" s="169">
        <v>1</v>
      </c>
      <c r="L11" s="169" t="s">
        <v>586</v>
      </c>
      <c r="M11" s="257" t="s">
        <v>586</v>
      </c>
      <c r="N11" s="169">
        <f>SUM(O11:R11)</f>
        <v>577</v>
      </c>
      <c r="O11" s="169">
        <v>99</v>
      </c>
      <c r="P11" s="169">
        <v>117</v>
      </c>
      <c r="Q11" s="169">
        <v>149</v>
      </c>
      <c r="R11" s="169">
        <v>212</v>
      </c>
      <c r="S11" s="169">
        <v>1331967</v>
      </c>
      <c r="T11" s="169">
        <v>17985</v>
      </c>
      <c r="U11" s="169">
        <v>209122</v>
      </c>
      <c r="V11" s="75">
        <v>21783</v>
      </c>
    </row>
    <row r="12" spans="1:22" ht="18" customHeight="1">
      <c r="A12" s="23"/>
      <c r="B12" s="15" t="s">
        <v>430</v>
      </c>
      <c r="C12" s="169">
        <f>SUM(F12:M12)</f>
        <v>102</v>
      </c>
      <c r="D12" s="169">
        <v>26</v>
      </c>
      <c r="E12" s="169">
        <v>76</v>
      </c>
      <c r="F12" s="169">
        <v>60</v>
      </c>
      <c r="G12" s="169">
        <v>31</v>
      </c>
      <c r="H12" s="169">
        <v>6</v>
      </c>
      <c r="I12" s="169">
        <v>3</v>
      </c>
      <c r="J12" s="169">
        <v>1</v>
      </c>
      <c r="K12" s="169">
        <v>1</v>
      </c>
      <c r="L12" s="169" t="s">
        <v>586</v>
      </c>
      <c r="M12" s="257" t="s">
        <v>586</v>
      </c>
      <c r="N12" s="169">
        <f>SUM(O12:R12)</f>
        <v>345</v>
      </c>
      <c r="O12" s="169">
        <v>56</v>
      </c>
      <c r="P12" s="169">
        <v>77</v>
      </c>
      <c r="Q12" s="169">
        <v>79</v>
      </c>
      <c r="R12" s="169">
        <v>133</v>
      </c>
      <c r="S12" s="169">
        <v>780649</v>
      </c>
      <c r="T12" s="169">
        <v>202</v>
      </c>
      <c r="U12" s="169">
        <v>115416</v>
      </c>
      <c r="V12" s="75">
        <v>13345</v>
      </c>
    </row>
    <row r="13" spans="1:22" ht="18" customHeight="1">
      <c r="A13" s="23"/>
      <c r="B13" s="15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75"/>
    </row>
    <row r="14" spans="1:22" ht="18" customHeight="1">
      <c r="A14" s="22"/>
      <c r="B14" s="69" t="s">
        <v>431</v>
      </c>
      <c r="C14" s="39">
        <f>SUM(C15)</f>
        <v>152</v>
      </c>
      <c r="D14" s="39">
        <f>SUM(D15)</f>
        <v>47</v>
      </c>
      <c r="E14" s="39">
        <f aca="true" t="shared" si="2" ref="E14:J14">SUM(E15)</f>
        <v>105</v>
      </c>
      <c r="F14" s="39">
        <f t="shared" si="2"/>
        <v>90</v>
      </c>
      <c r="G14" s="39">
        <f t="shared" si="2"/>
        <v>27</v>
      </c>
      <c r="H14" s="39">
        <f t="shared" si="2"/>
        <v>24</v>
      </c>
      <c r="I14" s="39">
        <f t="shared" si="2"/>
        <v>6</v>
      </c>
      <c r="J14" s="39">
        <f t="shared" si="2"/>
        <v>5</v>
      </c>
      <c r="K14" s="39" t="s">
        <v>589</v>
      </c>
      <c r="L14" s="39" t="s">
        <v>589</v>
      </c>
      <c r="M14" s="39" t="s">
        <v>589</v>
      </c>
      <c r="N14" s="39">
        <f>SUM(N15)</f>
        <v>590</v>
      </c>
      <c r="O14" s="39">
        <f aca="true" t="shared" si="3" ref="O14:V14">SUM(O15)</f>
        <v>87</v>
      </c>
      <c r="P14" s="39">
        <f t="shared" si="3"/>
        <v>93</v>
      </c>
      <c r="Q14" s="39">
        <f t="shared" si="3"/>
        <v>137</v>
      </c>
      <c r="R14" s="39">
        <f t="shared" si="3"/>
        <v>273</v>
      </c>
      <c r="S14" s="39">
        <f t="shared" si="3"/>
        <v>851729</v>
      </c>
      <c r="T14" s="39">
        <f t="shared" si="3"/>
        <v>19026</v>
      </c>
      <c r="U14" s="39">
        <f t="shared" si="3"/>
        <v>236695</v>
      </c>
      <c r="V14" s="39">
        <f t="shared" si="3"/>
        <v>17430</v>
      </c>
    </row>
    <row r="15" spans="1:22" ht="18" customHeight="1">
      <c r="A15" s="22"/>
      <c r="B15" s="15" t="s">
        <v>432</v>
      </c>
      <c r="C15" s="169">
        <f>SUM(F15:M15)</f>
        <v>152</v>
      </c>
      <c r="D15" s="169">
        <v>47</v>
      </c>
      <c r="E15" s="169">
        <v>105</v>
      </c>
      <c r="F15" s="169">
        <v>90</v>
      </c>
      <c r="G15" s="169">
        <v>27</v>
      </c>
      <c r="H15" s="169">
        <v>24</v>
      </c>
      <c r="I15" s="169">
        <v>6</v>
      </c>
      <c r="J15" s="169">
        <v>5</v>
      </c>
      <c r="K15" s="169" t="s">
        <v>586</v>
      </c>
      <c r="L15" s="169" t="s">
        <v>586</v>
      </c>
      <c r="M15" s="169" t="s">
        <v>586</v>
      </c>
      <c r="N15" s="169">
        <f>SUM(O15:R15)</f>
        <v>590</v>
      </c>
      <c r="O15" s="169">
        <v>87</v>
      </c>
      <c r="P15" s="169">
        <v>93</v>
      </c>
      <c r="Q15" s="169">
        <v>137</v>
      </c>
      <c r="R15" s="169">
        <v>273</v>
      </c>
      <c r="S15" s="169">
        <v>851729</v>
      </c>
      <c r="T15" s="169">
        <v>19026</v>
      </c>
      <c r="U15" s="169">
        <v>236695</v>
      </c>
      <c r="V15" s="75">
        <v>17430</v>
      </c>
    </row>
    <row r="16" spans="1:22" ht="18" customHeight="1">
      <c r="A16" s="22"/>
      <c r="B16" s="15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75"/>
    </row>
    <row r="17" spans="1:22" ht="18" customHeight="1">
      <c r="A17" s="22"/>
      <c r="B17" s="69" t="s">
        <v>433</v>
      </c>
      <c r="C17" s="83">
        <f>SUM(C18:C19)</f>
        <v>745</v>
      </c>
      <c r="D17" s="83">
        <f>SUM(D18:D19)</f>
        <v>301</v>
      </c>
      <c r="E17" s="83">
        <f aca="true" t="shared" si="4" ref="E17:K17">SUM(E18:E19)</f>
        <v>444</v>
      </c>
      <c r="F17" s="83">
        <f t="shared" si="4"/>
        <v>374</v>
      </c>
      <c r="G17" s="83">
        <f t="shared" si="4"/>
        <v>208</v>
      </c>
      <c r="H17" s="83">
        <f t="shared" si="4"/>
        <v>128</v>
      </c>
      <c r="I17" s="83">
        <f t="shared" si="4"/>
        <v>30</v>
      </c>
      <c r="J17" s="83">
        <f t="shared" si="4"/>
        <v>3</v>
      </c>
      <c r="K17" s="83">
        <f t="shared" si="4"/>
        <v>2</v>
      </c>
      <c r="L17" s="83" t="s">
        <v>589</v>
      </c>
      <c r="M17" s="83" t="s">
        <v>589</v>
      </c>
      <c r="N17" s="83">
        <f>SUM(N18:N19)</f>
        <v>2711</v>
      </c>
      <c r="O17" s="83">
        <f aca="true" t="shared" si="5" ref="O17:V17">SUM(O18:O19)</f>
        <v>450</v>
      </c>
      <c r="P17" s="83">
        <f t="shared" si="5"/>
        <v>345</v>
      </c>
      <c r="Q17" s="83">
        <f t="shared" si="5"/>
        <v>1080</v>
      </c>
      <c r="R17" s="83">
        <f t="shared" si="5"/>
        <v>836</v>
      </c>
      <c r="S17" s="83">
        <f t="shared" si="5"/>
        <v>5380240</v>
      </c>
      <c r="T17" s="83">
        <f t="shared" si="5"/>
        <v>252679</v>
      </c>
      <c r="U17" s="83">
        <f t="shared" si="5"/>
        <v>757574</v>
      </c>
      <c r="V17" s="83">
        <f t="shared" si="5"/>
        <v>52286</v>
      </c>
    </row>
    <row r="18" spans="1:22" ht="18" customHeight="1">
      <c r="A18" s="22"/>
      <c r="B18" s="15" t="s">
        <v>434</v>
      </c>
      <c r="C18" s="169">
        <f>SUM(F18:M18)</f>
        <v>687</v>
      </c>
      <c r="D18" s="169">
        <v>268</v>
      </c>
      <c r="E18" s="169">
        <v>419</v>
      </c>
      <c r="F18" s="169">
        <v>354</v>
      </c>
      <c r="G18" s="169">
        <v>191</v>
      </c>
      <c r="H18" s="169">
        <v>114</v>
      </c>
      <c r="I18" s="169">
        <v>27</v>
      </c>
      <c r="J18" s="169" t="s">
        <v>586</v>
      </c>
      <c r="K18" s="169">
        <v>1</v>
      </c>
      <c r="L18" s="169" t="s">
        <v>586</v>
      </c>
      <c r="M18" s="169" t="s">
        <v>586</v>
      </c>
      <c r="N18" s="169">
        <f>SUM(O18:R18)</f>
        <v>2373</v>
      </c>
      <c r="O18" s="169">
        <v>421</v>
      </c>
      <c r="P18" s="169">
        <v>323</v>
      </c>
      <c r="Q18" s="169">
        <v>927</v>
      </c>
      <c r="R18" s="169">
        <v>702</v>
      </c>
      <c r="S18" s="169">
        <v>4747340</v>
      </c>
      <c r="T18" s="169">
        <v>244627</v>
      </c>
      <c r="U18" s="169">
        <v>709874</v>
      </c>
      <c r="V18" s="75">
        <v>47279</v>
      </c>
    </row>
    <row r="19" spans="1:22" ht="18" customHeight="1">
      <c r="A19" s="22"/>
      <c r="B19" s="15" t="s">
        <v>475</v>
      </c>
      <c r="C19" s="169">
        <f>SUM(F19:M19)</f>
        <v>58</v>
      </c>
      <c r="D19" s="169">
        <v>33</v>
      </c>
      <c r="E19" s="169">
        <v>25</v>
      </c>
      <c r="F19" s="169">
        <v>20</v>
      </c>
      <c r="G19" s="169">
        <v>17</v>
      </c>
      <c r="H19" s="169">
        <v>14</v>
      </c>
      <c r="I19" s="169">
        <v>3</v>
      </c>
      <c r="J19" s="169">
        <v>3</v>
      </c>
      <c r="K19" s="169">
        <v>1</v>
      </c>
      <c r="L19" s="169" t="s">
        <v>586</v>
      </c>
      <c r="M19" s="169" t="s">
        <v>586</v>
      </c>
      <c r="N19" s="169">
        <f>SUM(O19:R19)</f>
        <v>338</v>
      </c>
      <c r="O19" s="169">
        <v>29</v>
      </c>
      <c r="P19" s="169">
        <v>22</v>
      </c>
      <c r="Q19" s="169">
        <v>153</v>
      </c>
      <c r="R19" s="169">
        <v>134</v>
      </c>
      <c r="S19" s="169">
        <v>632900</v>
      </c>
      <c r="T19" s="169">
        <v>8052</v>
      </c>
      <c r="U19" s="169">
        <v>47700</v>
      </c>
      <c r="V19" s="75">
        <v>5007</v>
      </c>
    </row>
    <row r="20" spans="1:22" ht="18" customHeight="1">
      <c r="A20" s="22"/>
      <c r="B20" s="15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75"/>
    </row>
    <row r="21" spans="1:22" ht="18" customHeight="1">
      <c r="A21" s="53"/>
      <c r="B21" s="68" t="s">
        <v>435</v>
      </c>
      <c r="C21" s="39">
        <f>SUM(C22)</f>
        <v>66</v>
      </c>
      <c r="D21" s="39">
        <f>SUM(D22)</f>
        <v>26</v>
      </c>
      <c r="E21" s="39">
        <f aca="true" t="shared" si="6" ref="E21:V21">SUM(E22)</f>
        <v>40</v>
      </c>
      <c r="F21" s="39">
        <f t="shared" si="6"/>
        <v>31</v>
      </c>
      <c r="G21" s="39">
        <f t="shared" si="6"/>
        <v>13</v>
      </c>
      <c r="H21" s="39">
        <f t="shared" si="6"/>
        <v>11</v>
      </c>
      <c r="I21" s="39">
        <f t="shared" si="6"/>
        <v>6</v>
      </c>
      <c r="J21" s="39">
        <f t="shared" si="6"/>
        <v>2</v>
      </c>
      <c r="K21" s="39">
        <f t="shared" si="6"/>
        <v>3</v>
      </c>
      <c r="L21" s="39" t="s">
        <v>589</v>
      </c>
      <c r="M21" s="39" t="s">
        <v>589</v>
      </c>
      <c r="N21" s="39">
        <f t="shared" si="6"/>
        <v>394</v>
      </c>
      <c r="O21" s="39">
        <f t="shared" si="6"/>
        <v>28</v>
      </c>
      <c r="P21" s="39">
        <f t="shared" si="6"/>
        <v>31</v>
      </c>
      <c r="Q21" s="39">
        <f t="shared" si="6"/>
        <v>121</v>
      </c>
      <c r="R21" s="39">
        <f t="shared" si="6"/>
        <v>214</v>
      </c>
      <c r="S21" s="39">
        <f t="shared" si="6"/>
        <v>495685</v>
      </c>
      <c r="T21" s="39">
        <f t="shared" si="6"/>
        <v>9098</v>
      </c>
      <c r="U21" s="39">
        <f t="shared" si="6"/>
        <v>162490</v>
      </c>
      <c r="V21" s="39">
        <f t="shared" si="6"/>
        <v>8448</v>
      </c>
    </row>
    <row r="22" spans="1:22" ht="18" customHeight="1">
      <c r="A22" s="22"/>
      <c r="B22" s="15" t="s">
        <v>435</v>
      </c>
      <c r="C22" s="169">
        <f>SUM(F22:M22)</f>
        <v>66</v>
      </c>
      <c r="D22" s="169">
        <v>26</v>
      </c>
      <c r="E22" s="169">
        <v>40</v>
      </c>
      <c r="F22" s="169">
        <v>31</v>
      </c>
      <c r="G22" s="169">
        <v>13</v>
      </c>
      <c r="H22" s="169">
        <v>11</v>
      </c>
      <c r="I22" s="169">
        <v>6</v>
      </c>
      <c r="J22" s="169">
        <v>2</v>
      </c>
      <c r="K22" s="169">
        <v>3</v>
      </c>
      <c r="L22" s="169" t="s">
        <v>586</v>
      </c>
      <c r="M22" s="169" t="s">
        <v>586</v>
      </c>
      <c r="N22" s="169">
        <f>SUM(O22:R22)</f>
        <v>394</v>
      </c>
      <c r="O22" s="169">
        <v>28</v>
      </c>
      <c r="P22" s="169">
        <v>31</v>
      </c>
      <c r="Q22" s="169">
        <v>121</v>
      </c>
      <c r="R22" s="169">
        <v>214</v>
      </c>
      <c r="S22" s="169">
        <v>495685</v>
      </c>
      <c r="T22" s="169">
        <v>9098</v>
      </c>
      <c r="U22" s="169">
        <v>162490</v>
      </c>
      <c r="V22" s="75">
        <v>8448</v>
      </c>
    </row>
    <row r="23" spans="1:22" ht="17.25" customHeight="1">
      <c r="A23" s="23"/>
      <c r="B23" s="15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257"/>
      <c r="N23" s="169"/>
      <c r="O23" s="169"/>
      <c r="P23" s="169"/>
      <c r="Q23" s="169"/>
      <c r="R23" s="169"/>
      <c r="S23" s="169"/>
      <c r="T23" s="169"/>
      <c r="U23" s="169"/>
      <c r="V23" s="75"/>
    </row>
    <row r="24" spans="1:22" ht="17.25" customHeight="1">
      <c r="A24" s="11"/>
      <c r="B24" s="12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75"/>
    </row>
    <row r="25" spans="1:22" ht="17.25" customHeight="1">
      <c r="A25" s="320" t="s">
        <v>436</v>
      </c>
      <c r="B25" s="321"/>
      <c r="C25" s="39">
        <f>SUM(C27,C31,C36,C40,C45,C50,C53,C56,C60)</f>
        <v>4938</v>
      </c>
      <c r="D25" s="39">
        <f>SUM(D27,D31,D36,D40,D45,D50,D53,D56,D60)</f>
        <v>1979</v>
      </c>
      <c r="E25" s="39">
        <f aca="true" t="shared" si="7" ref="E25:V25">SUM(E27,E31,E36,E40,E45,E50,E53,E56,E60)</f>
        <v>2959</v>
      </c>
      <c r="F25" s="39">
        <f t="shared" si="7"/>
        <v>2347</v>
      </c>
      <c r="G25" s="39">
        <f t="shared" si="7"/>
        <v>1248</v>
      </c>
      <c r="H25" s="39">
        <f t="shared" si="7"/>
        <v>910</v>
      </c>
      <c r="I25" s="39">
        <f t="shared" si="7"/>
        <v>306</v>
      </c>
      <c r="J25" s="39">
        <f t="shared" si="7"/>
        <v>80</v>
      </c>
      <c r="K25" s="39">
        <f t="shared" si="7"/>
        <v>33</v>
      </c>
      <c r="L25" s="39">
        <f t="shared" si="7"/>
        <v>13</v>
      </c>
      <c r="M25" s="39">
        <f t="shared" si="7"/>
        <v>1</v>
      </c>
      <c r="N25" s="39">
        <f t="shared" si="7"/>
        <v>21771</v>
      </c>
      <c r="O25" s="39">
        <f t="shared" si="7"/>
        <v>2135</v>
      </c>
      <c r="P25" s="39">
        <f t="shared" si="7"/>
        <v>2485</v>
      </c>
      <c r="Q25" s="39">
        <f t="shared" si="7"/>
        <v>8184</v>
      </c>
      <c r="R25" s="39">
        <f t="shared" si="7"/>
        <v>8967</v>
      </c>
      <c r="S25" s="39">
        <f t="shared" si="7"/>
        <v>35035942</v>
      </c>
      <c r="T25" s="39">
        <f t="shared" si="7"/>
        <v>974584</v>
      </c>
      <c r="U25" s="39">
        <f t="shared" si="7"/>
        <v>5108252</v>
      </c>
      <c r="V25" s="39">
        <f t="shared" si="7"/>
        <v>279134</v>
      </c>
    </row>
    <row r="26" spans="1:22" ht="17.25" customHeight="1">
      <c r="A26" s="11"/>
      <c r="B26" s="15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150"/>
    </row>
    <row r="27" spans="1:22" ht="17.25" customHeight="1">
      <c r="A27" s="11"/>
      <c r="B27" s="68" t="s">
        <v>437</v>
      </c>
      <c r="C27" s="39">
        <f>SUM(C28:C29)</f>
        <v>814</v>
      </c>
      <c r="D27" s="39">
        <f>SUM(D28:D29)</f>
        <v>246</v>
      </c>
      <c r="E27" s="39">
        <f aca="true" t="shared" si="8" ref="E27:V27">SUM(E28:E29)</f>
        <v>568</v>
      </c>
      <c r="F27" s="39">
        <f t="shared" si="8"/>
        <v>485</v>
      </c>
      <c r="G27" s="39">
        <f t="shared" si="8"/>
        <v>232</v>
      </c>
      <c r="H27" s="39">
        <f t="shared" si="8"/>
        <v>66</v>
      </c>
      <c r="I27" s="39">
        <f t="shared" si="8"/>
        <v>23</v>
      </c>
      <c r="J27" s="39">
        <f t="shared" si="8"/>
        <v>5</v>
      </c>
      <c r="K27" s="39">
        <f t="shared" si="8"/>
        <v>2</v>
      </c>
      <c r="L27" s="39">
        <f t="shared" si="8"/>
        <v>1</v>
      </c>
      <c r="M27" s="39" t="s">
        <v>468</v>
      </c>
      <c r="N27" s="39">
        <f t="shared" si="8"/>
        <v>2495</v>
      </c>
      <c r="O27" s="39">
        <f t="shared" si="8"/>
        <v>289</v>
      </c>
      <c r="P27" s="39">
        <f t="shared" si="8"/>
        <v>534</v>
      </c>
      <c r="Q27" s="39">
        <f t="shared" si="8"/>
        <v>398</v>
      </c>
      <c r="R27" s="39">
        <f t="shared" si="8"/>
        <v>1274</v>
      </c>
      <c r="S27" s="39">
        <f t="shared" si="8"/>
        <v>3331567</v>
      </c>
      <c r="T27" s="39">
        <f t="shared" si="8"/>
        <v>27494</v>
      </c>
      <c r="U27" s="39">
        <f t="shared" si="8"/>
        <v>719979</v>
      </c>
      <c r="V27" s="39">
        <f t="shared" si="8"/>
        <v>43195</v>
      </c>
    </row>
    <row r="28" spans="1:22" ht="17.25" customHeight="1">
      <c r="A28" s="28"/>
      <c r="B28" s="15" t="s">
        <v>438</v>
      </c>
      <c r="C28" s="169">
        <f>SUM(F28:M28)</f>
        <v>496</v>
      </c>
      <c r="D28" s="169">
        <v>160</v>
      </c>
      <c r="E28" s="169">
        <v>336</v>
      </c>
      <c r="F28" s="169">
        <v>279</v>
      </c>
      <c r="G28" s="169">
        <v>155</v>
      </c>
      <c r="H28" s="169">
        <v>48</v>
      </c>
      <c r="I28" s="169">
        <v>12</v>
      </c>
      <c r="J28" s="169">
        <v>2</v>
      </c>
      <c r="K28" s="169" t="s">
        <v>586</v>
      </c>
      <c r="L28" s="169" t="s">
        <v>586</v>
      </c>
      <c r="M28" s="169" t="s">
        <v>586</v>
      </c>
      <c r="N28" s="169">
        <f>SUM(O28:R28)</f>
        <v>1479</v>
      </c>
      <c r="O28" s="169">
        <v>222</v>
      </c>
      <c r="P28" s="169">
        <v>308</v>
      </c>
      <c r="Q28" s="169">
        <v>318</v>
      </c>
      <c r="R28" s="169">
        <v>631</v>
      </c>
      <c r="S28" s="169">
        <v>2274389</v>
      </c>
      <c r="T28" s="169">
        <v>19736</v>
      </c>
      <c r="U28" s="169">
        <v>488412</v>
      </c>
      <c r="V28" s="75">
        <v>29508</v>
      </c>
    </row>
    <row r="29" spans="1:22" ht="17.25" customHeight="1">
      <c r="A29" s="11"/>
      <c r="B29" s="15" t="s">
        <v>439</v>
      </c>
      <c r="C29" s="169">
        <f>SUM(F29:M29)</f>
        <v>318</v>
      </c>
      <c r="D29" s="169">
        <v>86</v>
      </c>
      <c r="E29" s="169">
        <v>232</v>
      </c>
      <c r="F29" s="169">
        <v>206</v>
      </c>
      <c r="G29" s="169">
        <v>77</v>
      </c>
      <c r="H29" s="169">
        <v>18</v>
      </c>
      <c r="I29" s="169">
        <v>11</v>
      </c>
      <c r="J29" s="169">
        <v>3</v>
      </c>
      <c r="K29" s="169">
        <v>2</v>
      </c>
      <c r="L29" s="169">
        <v>1</v>
      </c>
      <c r="M29" s="169" t="s">
        <v>586</v>
      </c>
      <c r="N29" s="169">
        <f>SUM(O29:R29)</f>
        <v>1016</v>
      </c>
      <c r="O29" s="169">
        <v>67</v>
      </c>
      <c r="P29" s="169">
        <v>226</v>
      </c>
      <c r="Q29" s="169">
        <v>80</v>
      </c>
      <c r="R29" s="169">
        <v>643</v>
      </c>
      <c r="S29" s="169">
        <v>1057178</v>
      </c>
      <c r="T29" s="169">
        <v>7758</v>
      </c>
      <c r="U29" s="169">
        <v>231567</v>
      </c>
      <c r="V29" s="75">
        <v>13687</v>
      </c>
    </row>
    <row r="30" spans="1:22" ht="17.25" customHeight="1">
      <c r="A30" s="11"/>
      <c r="B30" s="15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75"/>
    </row>
    <row r="31" spans="1:22" ht="17.25" customHeight="1">
      <c r="A31" s="11"/>
      <c r="B31" s="68" t="s">
        <v>440</v>
      </c>
      <c r="C31" s="39">
        <f>SUM(C32:C34)</f>
        <v>161</v>
      </c>
      <c r="D31" s="39">
        <f>SUM(D32:D34)</f>
        <v>76</v>
      </c>
      <c r="E31" s="39">
        <f aca="true" t="shared" si="9" ref="E31:K31">SUM(E32:E34)</f>
        <v>85</v>
      </c>
      <c r="F31" s="39">
        <f t="shared" si="9"/>
        <v>68</v>
      </c>
      <c r="G31" s="39">
        <f t="shared" si="9"/>
        <v>44</v>
      </c>
      <c r="H31" s="39">
        <f t="shared" si="9"/>
        <v>39</v>
      </c>
      <c r="I31" s="39">
        <f t="shared" si="9"/>
        <v>8</v>
      </c>
      <c r="J31" s="39">
        <f t="shared" si="9"/>
        <v>1</v>
      </c>
      <c r="K31" s="39">
        <f t="shared" si="9"/>
        <v>1</v>
      </c>
      <c r="L31" s="39" t="s">
        <v>589</v>
      </c>
      <c r="M31" s="39" t="s">
        <v>589</v>
      </c>
      <c r="N31" s="39">
        <f>SUM(N32:N34)</f>
        <v>684</v>
      </c>
      <c r="O31" s="39">
        <f aca="true" t="shared" si="10" ref="O31:V31">SUM(O32:O34)</f>
        <v>75</v>
      </c>
      <c r="P31" s="39">
        <f t="shared" si="10"/>
        <v>74</v>
      </c>
      <c r="Q31" s="39">
        <f t="shared" si="10"/>
        <v>347</v>
      </c>
      <c r="R31" s="39">
        <f t="shared" si="10"/>
        <v>188</v>
      </c>
      <c r="S31" s="39">
        <f t="shared" si="10"/>
        <v>1646740</v>
      </c>
      <c r="T31" s="39">
        <f t="shared" si="10"/>
        <v>67704</v>
      </c>
      <c r="U31" s="39">
        <f t="shared" si="10"/>
        <v>269756</v>
      </c>
      <c r="V31" s="39">
        <f t="shared" si="10"/>
        <v>16251</v>
      </c>
    </row>
    <row r="32" spans="1:22" ht="17.25" customHeight="1">
      <c r="A32" s="11"/>
      <c r="B32" s="15" t="s">
        <v>441</v>
      </c>
      <c r="C32" s="169">
        <f>SUM(F32:M32)</f>
        <v>77</v>
      </c>
      <c r="D32" s="169">
        <v>45</v>
      </c>
      <c r="E32" s="169">
        <v>32</v>
      </c>
      <c r="F32" s="169">
        <v>22</v>
      </c>
      <c r="G32" s="169">
        <v>21</v>
      </c>
      <c r="H32" s="169">
        <v>27</v>
      </c>
      <c r="I32" s="169">
        <v>6</v>
      </c>
      <c r="J32" s="169">
        <v>1</v>
      </c>
      <c r="K32" s="169" t="s">
        <v>586</v>
      </c>
      <c r="L32" s="169" t="s">
        <v>586</v>
      </c>
      <c r="M32" s="169" t="s">
        <v>586</v>
      </c>
      <c r="N32" s="169">
        <f>SUM(O32:R32)</f>
        <v>386</v>
      </c>
      <c r="O32" s="169">
        <v>36</v>
      </c>
      <c r="P32" s="169">
        <v>22</v>
      </c>
      <c r="Q32" s="169">
        <v>246</v>
      </c>
      <c r="R32" s="169">
        <v>82</v>
      </c>
      <c r="S32" s="169">
        <v>973491</v>
      </c>
      <c r="T32" s="169">
        <v>62647</v>
      </c>
      <c r="U32" s="169">
        <v>188367</v>
      </c>
      <c r="V32" s="75">
        <v>8070</v>
      </c>
    </row>
    <row r="33" spans="1:22" ht="17.25" customHeight="1">
      <c r="A33" s="11"/>
      <c r="B33" s="15" t="s">
        <v>442</v>
      </c>
      <c r="C33" s="169">
        <f>SUM(F33:M33)</f>
        <v>35</v>
      </c>
      <c r="D33" s="169">
        <v>3</v>
      </c>
      <c r="E33" s="169">
        <v>32</v>
      </c>
      <c r="F33" s="169">
        <v>25</v>
      </c>
      <c r="G33" s="169">
        <v>8</v>
      </c>
      <c r="H33" s="169">
        <v>2</v>
      </c>
      <c r="I33" s="169" t="s">
        <v>586</v>
      </c>
      <c r="J33" s="169" t="s">
        <v>586</v>
      </c>
      <c r="K33" s="169" t="s">
        <v>586</v>
      </c>
      <c r="L33" s="169" t="s">
        <v>586</v>
      </c>
      <c r="M33" s="169" t="s">
        <v>586</v>
      </c>
      <c r="N33" s="169">
        <f>SUM(O33:R33)</f>
        <v>78</v>
      </c>
      <c r="O33" s="169">
        <v>23</v>
      </c>
      <c r="P33" s="169">
        <v>28</v>
      </c>
      <c r="Q33" s="169">
        <v>9</v>
      </c>
      <c r="R33" s="169">
        <v>18</v>
      </c>
      <c r="S33" s="169">
        <v>70413</v>
      </c>
      <c r="T33" s="169">
        <v>2598</v>
      </c>
      <c r="U33" s="169">
        <v>10279</v>
      </c>
      <c r="V33" s="75">
        <v>1448</v>
      </c>
    </row>
    <row r="34" spans="1:22" ht="17.25" customHeight="1">
      <c r="A34" s="11"/>
      <c r="B34" s="15" t="s">
        <v>443</v>
      </c>
      <c r="C34" s="169">
        <f>SUM(F34:M34)</f>
        <v>49</v>
      </c>
      <c r="D34" s="169">
        <v>28</v>
      </c>
      <c r="E34" s="169">
        <v>21</v>
      </c>
      <c r="F34" s="169">
        <v>21</v>
      </c>
      <c r="G34" s="169">
        <v>15</v>
      </c>
      <c r="H34" s="169">
        <v>10</v>
      </c>
      <c r="I34" s="169">
        <v>2</v>
      </c>
      <c r="J34" s="169" t="s">
        <v>586</v>
      </c>
      <c r="K34" s="169">
        <v>1</v>
      </c>
      <c r="L34" s="169" t="s">
        <v>586</v>
      </c>
      <c r="M34" s="169" t="s">
        <v>586</v>
      </c>
      <c r="N34" s="169">
        <f>SUM(O34:R34)</f>
        <v>220</v>
      </c>
      <c r="O34" s="169">
        <v>16</v>
      </c>
      <c r="P34" s="169">
        <v>24</v>
      </c>
      <c r="Q34" s="169">
        <v>92</v>
      </c>
      <c r="R34" s="169">
        <v>88</v>
      </c>
      <c r="S34" s="169">
        <v>602836</v>
      </c>
      <c r="T34" s="169">
        <v>2459</v>
      </c>
      <c r="U34" s="169">
        <v>71110</v>
      </c>
      <c r="V34" s="75">
        <v>6733</v>
      </c>
    </row>
    <row r="35" spans="1:22" ht="17.25" customHeight="1">
      <c r="A35" s="11"/>
      <c r="B35" s="15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75"/>
    </row>
    <row r="36" spans="1:22" ht="18" customHeight="1">
      <c r="A36" s="11"/>
      <c r="B36" s="68" t="s">
        <v>444</v>
      </c>
      <c r="C36" s="39">
        <f>SUM(C37:C38)</f>
        <v>880</v>
      </c>
      <c r="D36" s="39">
        <f>SUM(D37:D38)</f>
        <v>696</v>
      </c>
      <c r="E36" s="39">
        <f aca="true" t="shared" si="11" ref="E36:K36">SUM(E37:E38)</f>
        <v>184</v>
      </c>
      <c r="F36" s="39">
        <f t="shared" si="11"/>
        <v>140</v>
      </c>
      <c r="G36" s="39">
        <f t="shared" si="11"/>
        <v>293</v>
      </c>
      <c r="H36" s="39">
        <f t="shared" si="11"/>
        <v>370</v>
      </c>
      <c r="I36" s="39">
        <f t="shared" si="11"/>
        <v>68</v>
      </c>
      <c r="J36" s="39">
        <f t="shared" si="11"/>
        <v>5</v>
      </c>
      <c r="K36" s="39">
        <f t="shared" si="11"/>
        <v>4</v>
      </c>
      <c r="L36" s="39" t="s">
        <v>589</v>
      </c>
      <c r="M36" s="39" t="s">
        <v>589</v>
      </c>
      <c r="N36" s="39">
        <f>SUM(N37:N38)</f>
        <v>4702</v>
      </c>
      <c r="O36" s="39">
        <f aca="true" t="shared" si="12" ref="O36:V36">SUM(O37:O38)</f>
        <v>190</v>
      </c>
      <c r="P36" s="39">
        <f t="shared" si="12"/>
        <v>167</v>
      </c>
      <c r="Q36" s="39">
        <f t="shared" si="12"/>
        <v>2917</v>
      </c>
      <c r="R36" s="39">
        <f t="shared" si="12"/>
        <v>1428</v>
      </c>
      <c r="S36" s="39">
        <f t="shared" si="12"/>
        <v>13637098</v>
      </c>
      <c r="T36" s="39">
        <f t="shared" si="12"/>
        <v>440236</v>
      </c>
      <c r="U36" s="39">
        <f t="shared" si="12"/>
        <v>429873</v>
      </c>
      <c r="V36" s="39">
        <f t="shared" si="12"/>
        <v>15489</v>
      </c>
    </row>
    <row r="37" spans="1:22" ht="18" customHeight="1">
      <c r="A37" s="11"/>
      <c r="B37" s="15" t="s">
        <v>445</v>
      </c>
      <c r="C37" s="169">
        <f>SUM(F37:M37)</f>
        <v>624</v>
      </c>
      <c r="D37" s="169">
        <v>575</v>
      </c>
      <c r="E37" s="169">
        <v>49</v>
      </c>
      <c r="F37" s="169">
        <v>49</v>
      </c>
      <c r="G37" s="169">
        <v>209</v>
      </c>
      <c r="H37" s="169">
        <v>314</v>
      </c>
      <c r="I37" s="169">
        <v>50</v>
      </c>
      <c r="J37" s="169">
        <v>1</v>
      </c>
      <c r="K37" s="169">
        <v>1</v>
      </c>
      <c r="L37" s="169" t="s">
        <v>586</v>
      </c>
      <c r="M37" s="169" t="s">
        <v>586</v>
      </c>
      <c r="N37" s="169">
        <f>SUM(O37:R37)</f>
        <v>3460</v>
      </c>
      <c r="O37" s="169">
        <v>57</v>
      </c>
      <c r="P37" s="169">
        <v>40</v>
      </c>
      <c r="Q37" s="169">
        <v>2309</v>
      </c>
      <c r="R37" s="169">
        <v>1054</v>
      </c>
      <c r="S37" s="169">
        <v>11691135</v>
      </c>
      <c r="T37" s="169">
        <v>309998</v>
      </c>
      <c r="U37" s="169">
        <v>334720</v>
      </c>
      <c r="V37" s="75" t="s">
        <v>586</v>
      </c>
    </row>
    <row r="38" spans="1:22" ht="18" customHeight="1">
      <c r="A38" s="11"/>
      <c r="B38" s="15" t="s">
        <v>446</v>
      </c>
      <c r="C38" s="169">
        <f>SUM(F38:M38)</f>
        <v>256</v>
      </c>
      <c r="D38" s="169">
        <v>121</v>
      </c>
      <c r="E38" s="169">
        <v>135</v>
      </c>
      <c r="F38" s="169">
        <v>91</v>
      </c>
      <c r="G38" s="169">
        <v>84</v>
      </c>
      <c r="H38" s="169">
        <v>56</v>
      </c>
      <c r="I38" s="169">
        <v>18</v>
      </c>
      <c r="J38" s="169">
        <v>4</v>
      </c>
      <c r="K38" s="169">
        <v>3</v>
      </c>
      <c r="L38" s="169" t="s">
        <v>586</v>
      </c>
      <c r="M38" s="169" t="s">
        <v>586</v>
      </c>
      <c r="N38" s="169">
        <f>SUM(O38:R38)</f>
        <v>1242</v>
      </c>
      <c r="O38" s="169">
        <v>133</v>
      </c>
      <c r="P38" s="169">
        <v>127</v>
      </c>
      <c r="Q38" s="169">
        <v>608</v>
      </c>
      <c r="R38" s="169">
        <v>374</v>
      </c>
      <c r="S38" s="169">
        <v>1945963</v>
      </c>
      <c r="T38" s="169">
        <v>130238</v>
      </c>
      <c r="U38" s="169">
        <v>95153</v>
      </c>
      <c r="V38" s="75">
        <v>15489</v>
      </c>
    </row>
    <row r="39" spans="1:22" ht="18" customHeight="1">
      <c r="A39" s="11"/>
      <c r="B39" s="15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75"/>
    </row>
    <row r="40" spans="1:22" ht="18" customHeight="1">
      <c r="A40" s="11"/>
      <c r="B40" s="68" t="s">
        <v>447</v>
      </c>
      <c r="C40" s="39">
        <f>SUM(C41:C43)</f>
        <v>889</v>
      </c>
      <c r="D40" s="39">
        <f>SUM(D41:D43)</f>
        <v>248</v>
      </c>
      <c r="E40" s="39">
        <f aca="true" t="shared" si="13" ref="E40:V40">SUM(E41:E43)</f>
        <v>641</v>
      </c>
      <c r="F40" s="39">
        <f t="shared" si="13"/>
        <v>314</v>
      </c>
      <c r="G40" s="39">
        <f t="shared" si="13"/>
        <v>177</v>
      </c>
      <c r="H40" s="39">
        <f t="shared" si="13"/>
        <v>173</v>
      </c>
      <c r="I40" s="39">
        <f t="shared" si="13"/>
        <v>142</v>
      </c>
      <c r="J40" s="39">
        <f t="shared" si="13"/>
        <v>56</v>
      </c>
      <c r="K40" s="39">
        <f t="shared" si="13"/>
        <v>18</v>
      </c>
      <c r="L40" s="39">
        <f t="shared" si="13"/>
        <v>8</v>
      </c>
      <c r="M40" s="39">
        <f t="shared" si="13"/>
        <v>1</v>
      </c>
      <c r="N40" s="39">
        <f t="shared" si="13"/>
        <v>6870</v>
      </c>
      <c r="O40" s="39">
        <f t="shared" si="13"/>
        <v>523</v>
      </c>
      <c r="P40" s="39">
        <f t="shared" si="13"/>
        <v>542</v>
      </c>
      <c r="Q40" s="39">
        <f t="shared" si="13"/>
        <v>2513</v>
      </c>
      <c r="R40" s="39">
        <f t="shared" si="13"/>
        <v>3292</v>
      </c>
      <c r="S40" s="39">
        <f t="shared" si="13"/>
        <v>5043097</v>
      </c>
      <c r="T40" s="39">
        <f t="shared" si="13"/>
        <v>197484</v>
      </c>
      <c r="U40" s="39">
        <f t="shared" si="13"/>
        <v>716335</v>
      </c>
      <c r="V40" s="39">
        <f t="shared" si="13"/>
        <v>46507</v>
      </c>
    </row>
    <row r="41" spans="1:22" ht="18" customHeight="1">
      <c r="A41" s="28"/>
      <c r="B41" s="15" t="s">
        <v>448</v>
      </c>
      <c r="C41" s="169">
        <f>SUM(F41:M41)</f>
        <v>293</v>
      </c>
      <c r="D41" s="169">
        <v>133</v>
      </c>
      <c r="E41" s="169">
        <v>160</v>
      </c>
      <c r="F41" s="169">
        <v>118</v>
      </c>
      <c r="G41" s="169">
        <v>84</v>
      </c>
      <c r="H41" s="169">
        <v>55</v>
      </c>
      <c r="I41" s="169">
        <v>20</v>
      </c>
      <c r="J41" s="169">
        <v>10</v>
      </c>
      <c r="K41" s="169">
        <v>3</v>
      </c>
      <c r="L41" s="169">
        <v>3</v>
      </c>
      <c r="M41" s="169" t="s">
        <v>586</v>
      </c>
      <c r="N41" s="169">
        <f>SUM(O41:R41)</f>
        <v>1622</v>
      </c>
      <c r="O41" s="169">
        <v>118</v>
      </c>
      <c r="P41" s="169">
        <v>142</v>
      </c>
      <c r="Q41" s="169">
        <v>414</v>
      </c>
      <c r="R41" s="169">
        <v>948</v>
      </c>
      <c r="S41" s="169">
        <v>2696229</v>
      </c>
      <c r="T41" s="169">
        <v>11369</v>
      </c>
      <c r="U41" s="169">
        <v>575923</v>
      </c>
      <c r="V41" s="75">
        <v>33556</v>
      </c>
    </row>
    <row r="42" spans="1:22" ht="18" customHeight="1">
      <c r="A42" s="11"/>
      <c r="B42" s="15" t="s">
        <v>449</v>
      </c>
      <c r="C42" s="169">
        <f>SUM(F42:M42)</f>
        <v>362</v>
      </c>
      <c r="D42" s="169">
        <v>59</v>
      </c>
      <c r="E42" s="169">
        <v>303</v>
      </c>
      <c r="F42" s="169">
        <v>48</v>
      </c>
      <c r="G42" s="169">
        <v>44</v>
      </c>
      <c r="H42" s="169">
        <v>91</v>
      </c>
      <c r="I42" s="169">
        <v>114</v>
      </c>
      <c r="J42" s="169">
        <v>46</v>
      </c>
      <c r="K42" s="169">
        <v>14</v>
      </c>
      <c r="L42" s="169">
        <v>4</v>
      </c>
      <c r="M42" s="169">
        <v>1</v>
      </c>
      <c r="N42" s="169">
        <f>SUM(O42:R42)</f>
        <v>4490</v>
      </c>
      <c r="O42" s="169">
        <v>290</v>
      </c>
      <c r="P42" s="169">
        <v>243</v>
      </c>
      <c r="Q42" s="169">
        <v>1926</v>
      </c>
      <c r="R42" s="169">
        <v>2031</v>
      </c>
      <c r="S42" s="169">
        <v>1292415</v>
      </c>
      <c r="T42" s="169">
        <v>147998</v>
      </c>
      <c r="U42" s="169">
        <v>8140</v>
      </c>
      <c r="V42" s="75" t="s">
        <v>586</v>
      </c>
    </row>
    <row r="43" spans="1:22" ht="18" customHeight="1">
      <c r="A43" s="11"/>
      <c r="B43" s="15" t="s">
        <v>450</v>
      </c>
      <c r="C43" s="169">
        <f>SUM(F43:M43)</f>
        <v>234</v>
      </c>
      <c r="D43" s="169">
        <v>56</v>
      </c>
      <c r="E43" s="169">
        <v>178</v>
      </c>
      <c r="F43" s="169">
        <v>148</v>
      </c>
      <c r="G43" s="169">
        <v>49</v>
      </c>
      <c r="H43" s="169">
        <v>27</v>
      </c>
      <c r="I43" s="169">
        <v>8</v>
      </c>
      <c r="J43" s="169" t="s">
        <v>586</v>
      </c>
      <c r="K43" s="169">
        <v>1</v>
      </c>
      <c r="L43" s="169">
        <v>1</v>
      </c>
      <c r="M43" s="169" t="s">
        <v>586</v>
      </c>
      <c r="N43" s="169">
        <f>SUM(O43:R43)</f>
        <v>758</v>
      </c>
      <c r="O43" s="169">
        <v>115</v>
      </c>
      <c r="P43" s="169">
        <v>157</v>
      </c>
      <c r="Q43" s="169">
        <v>173</v>
      </c>
      <c r="R43" s="169">
        <v>313</v>
      </c>
      <c r="S43" s="169">
        <v>1054453</v>
      </c>
      <c r="T43" s="169">
        <v>38117</v>
      </c>
      <c r="U43" s="169">
        <v>132272</v>
      </c>
      <c r="V43" s="75">
        <v>12951</v>
      </c>
    </row>
    <row r="44" spans="1:22" ht="18" customHeight="1">
      <c r="A44" s="11"/>
      <c r="B44" s="15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75"/>
    </row>
    <row r="45" spans="1:22" ht="18" customHeight="1">
      <c r="A45" s="11"/>
      <c r="B45" s="68" t="s">
        <v>451</v>
      </c>
      <c r="C45" s="39">
        <f>SUM(C46:C48)</f>
        <v>392</v>
      </c>
      <c r="D45" s="39">
        <f>SUM(D46:D48)</f>
        <v>176</v>
      </c>
      <c r="E45" s="39">
        <f aca="true" t="shared" si="14" ref="E45:L45">SUM(E46:E48)</f>
        <v>216</v>
      </c>
      <c r="F45" s="39">
        <f t="shared" si="14"/>
        <v>201</v>
      </c>
      <c r="G45" s="39">
        <f t="shared" si="14"/>
        <v>116</v>
      </c>
      <c r="H45" s="39">
        <f t="shared" si="14"/>
        <v>60</v>
      </c>
      <c r="I45" s="39">
        <f t="shared" si="14"/>
        <v>10</v>
      </c>
      <c r="J45" s="39">
        <f t="shared" si="14"/>
        <v>3</v>
      </c>
      <c r="K45" s="39">
        <f t="shared" si="14"/>
        <v>1</v>
      </c>
      <c r="L45" s="39">
        <f t="shared" si="14"/>
        <v>1</v>
      </c>
      <c r="M45" s="39" t="s">
        <v>589</v>
      </c>
      <c r="N45" s="39">
        <f>SUM(N46:N48)</f>
        <v>1390</v>
      </c>
      <c r="O45" s="39">
        <f aca="true" t="shared" si="15" ref="O45:V45">SUM(O46:O48)</f>
        <v>174</v>
      </c>
      <c r="P45" s="39">
        <f t="shared" si="15"/>
        <v>165</v>
      </c>
      <c r="Q45" s="39">
        <f t="shared" si="15"/>
        <v>516</v>
      </c>
      <c r="R45" s="39">
        <f t="shared" si="15"/>
        <v>535</v>
      </c>
      <c r="S45" s="39">
        <f t="shared" si="15"/>
        <v>3063458</v>
      </c>
      <c r="T45" s="39">
        <f t="shared" si="15"/>
        <v>92785</v>
      </c>
      <c r="U45" s="39">
        <f t="shared" si="15"/>
        <v>779388</v>
      </c>
      <c r="V45" s="39">
        <f t="shared" si="15"/>
        <v>46486</v>
      </c>
    </row>
    <row r="46" spans="1:22" ht="18" customHeight="1">
      <c r="A46" s="28"/>
      <c r="B46" s="15" t="s">
        <v>452</v>
      </c>
      <c r="C46" s="169">
        <f>SUM(F46:M46)</f>
        <v>196</v>
      </c>
      <c r="D46" s="169">
        <v>80</v>
      </c>
      <c r="E46" s="169">
        <v>116</v>
      </c>
      <c r="F46" s="169">
        <v>106</v>
      </c>
      <c r="G46" s="169">
        <v>54</v>
      </c>
      <c r="H46" s="169">
        <v>31</v>
      </c>
      <c r="I46" s="169">
        <v>3</v>
      </c>
      <c r="J46" s="169">
        <v>2</v>
      </c>
      <c r="K46" s="169" t="s">
        <v>586</v>
      </c>
      <c r="L46" s="169" t="s">
        <v>586</v>
      </c>
      <c r="M46" s="169" t="s">
        <v>586</v>
      </c>
      <c r="N46" s="169">
        <f>SUM(O46:R46)</f>
        <v>647</v>
      </c>
      <c r="O46" s="169">
        <v>100</v>
      </c>
      <c r="P46" s="169">
        <v>88</v>
      </c>
      <c r="Q46" s="169">
        <v>259</v>
      </c>
      <c r="R46" s="169">
        <v>200</v>
      </c>
      <c r="S46" s="169">
        <v>1714973</v>
      </c>
      <c r="T46" s="169">
        <v>18834</v>
      </c>
      <c r="U46" s="169">
        <v>469527</v>
      </c>
      <c r="V46" s="75">
        <v>26300</v>
      </c>
    </row>
    <row r="47" spans="1:22" ht="18" customHeight="1">
      <c r="A47" s="11"/>
      <c r="B47" s="15" t="s">
        <v>453</v>
      </c>
      <c r="C47" s="169">
        <f>SUM(F47:M47)</f>
        <v>136</v>
      </c>
      <c r="D47" s="169">
        <v>61</v>
      </c>
      <c r="E47" s="169">
        <v>75</v>
      </c>
      <c r="F47" s="169">
        <v>72</v>
      </c>
      <c r="G47" s="169">
        <v>43</v>
      </c>
      <c r="H47" s="169">
        <v>18</v>
      </c>
      <c r="I47" s="169">
        <v>3</v>
      </c>
      <c r="J47" s="169" t="s">
        <v>586</v>
      </c>
      <c r="K47" s="169" t="s">
        <v>586</v>
      </c>
      <c r="L47" s="169" t="s">
        <v>586</v>
      </c>
      <c r="M47" s="169" t="s">
        <v>586</v>
      </c>
      <c r="N47" s="169">
        <f>SUM(O47:R47)</f>
        <v>401</v>
      </c>
      <c r="O47" s="169">
        <v>51</v>
      </c>
      <c r="P47" s="169">
        <v>62</v>
      </c>
      <c r="Q47" s="169">
        <v>141</v>
      </c>
      <c r="R47" s="169">
        <v>147</v>
      </c>
      <c r="S47" s="169">
        <v>794249</v>
      </c>
      <c r="T47" s="169">
        <v>1203</v>
      </c>
      <c r="U47" s="169">
        <v>175156</v>
      </c>
      <c r="V47" s="75">
        <v>13409</v>
      </c>
    </row>
    <row r="48" spans="1:22" ht="18" customHeight="1">
      <c r="A48" s="11"/>
      <c r="B48" s="15" t="s">
        <v>454</v>
      </c>
      <c r="C48" s="169">
        <f>SUM(F48:M48)</f>
        <v>60</v>
      </c>
      <c r="D48" s="169">
        <v>35</v>
      </c>
      <c r="E48" s="169">
        <v>25</v>
      </c>
      <c r="F48" s="169">
        <v>23</v>
      </c>
      <c r="G48" s="169">
        <v>19</v>
      </c>
      <c r="H48" s="169">
        <v>11</v>
      </c>
      <c r="I48" s="169">
        <v>4</v>
      </c>
      <c r="J48" s="169">
        <v>1</v>
      </c>
      <c r="K48" s="169">
        <v>1</v>
      </c>
      <c r="L48" s="169">
        <v>1</v>
      </c>
      <c r="M48" s="169" t="s">
        <v>586</v>
      </c>
      <c r="N48" s="169">
        <f>SUM(O48:R48)</f>
        <v>342</v>
      </c>
      <c r="O48" s="169">
        <v>23</v>
      </c>
      <c r="P48" s="169">
        <v>15</v>
      </c>
      <c r="Q48" s="169">
        <v>116</v>
      </c>
      <c r="R48" s="169">
        <v>188</v>
      </c>
      <c r="S48" s="169">
        <v>554236</v>
      </c>
      <c r="T48" s="169">
        <v>72748</v>
      </c>
      <c r="U48" s="169">
        <v>134705</v>
      </c>
      <c r="V48" s="75">
        <v>6777</v>
      </c>
    </row>
    <row r="49" spans="1:22" ht="18" customHeight="1">
      <c r="A49" s="11"/>
      <c r="B49" s="71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75"/>
    </row>
    <row r="50" spans="1:22" ht="18" customHeight="1">
      <c r="A50" s="11"/>
      <c r="B50" s="68" t="s">
        <v>455</v>
      </c>
      <c r="C50" s="39">
        <f aca="true" t="shared" si="16" ref="C50:I50">SUM(C51)</f>
        <v>135</v>
      </c>
      <c r="D50" s="39">
        <f t="shared" si="16"/>
        <v>47</v>
      </c>
      <c r="E50" s="39">
        <f t="shared" si="16"/>
        <v>88</v>
      </c>
      <c r="F50" s="39">
        <f t="shared" si="16"/>
        <v>85</v>
      </c>
      <c r="G50" s="39">
        <f t="shared" si="16"/>
        <v>38</v>
      </c>
      <c r="H50" s="39">
        <f t="shared" si="16"/>
        <v>10</v>
      </c>
      <c r="I50" s="39">
        <f t="shared" si="16"/>
        <v>2</v>
      </c>
      <c r="J50" s="39" t="s">
        <v>589</v>
      </c>
      <c r="K50" s="39" t="s">
        <v>589</v>
      </c>
      <c r="L50" s="39" t="s">
        <v>589</v>
      </c>
      <c r="M50" s="39" t="s">
        <v>589</v>
      </c>
      <c r="N50" s="39">
        <f>SUM(N51)</f>
        <v>358</v>
      </c>
      <c r="O50" s="39">
        <f>SUM(O51)</f>
        <v>77</v>
      </c>
      <c r="P50" s="39">
        <f aca="true" t="shared" si="17" ref="P50:V50">SUM(P51)</f>
        <v>65</v>
      </c>
      <c r="Q50" s="39">
        <f t="shared" si="17"/>
        <v>84</v>
      </c>
      <c r="R50" s="39">
        <f t="shared" si="17"/>
        <v>132</v>
      </c>
      <c r="S50" s="39">
        <f t="shared" si="17"/>
        <v>471419</v>
      </c>
      <c r="T50" s="39">
        <f t="shared" si="17"/>
        <v>30545</v>
      </c>
      <c r="U50" s="39">
        <f t="shared" si="17"/>
        <v>66397</v>
      </c>
      <c r="V50" s="39">
        <f t="shared" si="17"/>
        <v>6032</v>
      </c>
    </row>
    <row r="51" spans="1:22" ht="18" customHeight="1">
      <c r="A51" s="28"/>
      <c r="B51" s="15" t="s">
        <v>456</v>
      </c>
      <c r="C51" s="169">
        <f>SUM(F51:M51)</f>
        <v>135</v>
      </c>
      <c r="D51" s="169">
        <v>47</v>
      </c>
      <c r="E51" s="169">
        <v>88</v>
      </c>
      <c r="F51" s="169">
        <v>85</v>
      </c>
      <c r="G51" s="169">
        <v>38</v>
      </c>
      <c r="H51" s="169">
        <v>10</v>
      </c>
      <c r="I51" s="169">
        <v>2</v>
      </c>
      <c r="J51" s="169" t="s">
        <v>586</v>
      </c>
      <c r="K51" s="169" t="s">
        <v>586</v>
      </c>
      <c r="L51" s="169" t="s">
        <v>586</v>
      </c>
      <c r="M51" s="169" t="s">
        <v>586</v>
      </c>
      <c r="N51" s="169">
        <f>SUM(O51:R51)</f>
        <v>358</v>
      </c>
      <c r="O51" s="169">
        <v>77</v>
      </c>
      <c r="P51" s="169">
        <v>65</v>
      </c>
      <c r="Q51" s="169">
        <v>84</v>
      </c>
      <c r="R51" s="169">
        <v>132</v>
      </c>
      <c r="S51" s="169">
        <v>471419</v>
      </c>
      <c r="T51" s="169">
        <v>30545</v>
      </c>
      <c r="U51" s="169">
        <v>66397</v>
      </c>
      <c r="V51" s="75">
        <v>6032</v>
      </c>
    </row>
    <row r="52" spans="1:22" ht="18" customHeight="1">
      <c r="A52" s="28"/>
      <c r="B52" s="15"/>
      <c r="C52" s="169"/>
      <c r="D52" s="169"/>
      <c r="E52" s="169"/>
      <c r="F52" s="169"/>
      <c r="G52" s="169"/>
      <c r="H52" s="169"/>
      <c r="I52" s="169"/>
      <c r="J52" s="169" t="s">
        <v>586</v>
      </c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75"/>
    </row>
    <row r="53" spans="1:22" ht="18" customHeight="1">
      <c r="A53" s="11"/>
      <c r="B53" s="68" t="s">
        <v>457</v>
      </c>
      <c r="C53" s="39">
        <f aca="true" t="shared" si="18" ref="C53:I53">SUM(C54)</f>
        <v>191</v>
      </c>
      <c r="D53" s="39">
        <f t="shared" si="18"/>
        <v>84</v>
      </c>
      <c r="E53" s="39">
        <f t="shared" si="18"/>
        <v>107</v>
      </c>
      <c r="F53" s="39">
        <f t="shared" si="18"/>
        <v>103</v>
      </c>
      <c r="G53" s="39">
        <f t="shared" si="18"/>
        <v>57</v>
      </c>
      <c r="H53" s="39">
        <f t="shared" si="18"/>
        <v>29</v>
      </c>
      <c r="I53" s="39">
        <f t="shared" si="18"/>
        <v>2</v>
      </c>
      <c r="J53" s="39" t="s">
        <v>589</v>
      </c>
      <c r="K53" s="39" t="s">
        <v>589</v>
      </c>
      <c r="L53" s="39" t="s">
        <v>589</v>
      </c>
      <c r="M53" s="39" t="s">
        <v>589</v>
      </c>
      <c r="N53" s="39">
        <f>SUM(N54)</f>
        <v>561</v>
      </c>
      <c r="O53" s="39">
        <f aca="true" t="shared" si="19" ref="O53:V53">SUM(O54)</f>
        <v>96</v>
      </c>
      <c r="P53" s="39">
        <f t="shared" si="19"/>
        <v>61</v>
      </c>
      <c r="Q53" s="39">
        <f t="shared" si="19"/>
        <v>185</v>
      </c>
      <c r="R53" s="39">
        <f t="shared" si="19"/>
        <v>219</v>
      </c>
      <c r="S53" s="39">
        <f t="shared" si="19"/>
        <v>676496</v>
      </c>
      <c r="T53" s="39">
        <f t="shared" si="19"/>
        <v>10806</v>
      </c>
      <c r="U53" s="39">
        <f t="shared" si="19"/>
        <v>262755</v>
      </c>
      <c r="V53" s="39">
        <f t="shared" si="19"/>
        <v>11296</v>
      </c>
    </row>
    <row r="54" spans="1:22" ht="18" customHeight="1">
      <c r="A54" s="28"/>
      <c r="B54" s="15" t="s">
        <v>458</v>
      </c>
      <c r="C54" s="169">
        <f>SUM(F54:M54)</f>
        <v>191</v>
      </c>
      <c r="D54" s="169">
        <v>84</v>
      </c>
      <c r="E54" s="169">
        <v>107</v>
      </c>
      <c r="F54" s="169">
        <v>103</v>
      </c>
      <c r="G54" s="169">
        <v>57</v>
      </c>
      <c r="H54" s="169">
        <v>29</v>
      </c>
      <c r="I54" s="169">
        <v>2</v>
      </c>
      <c r="J54" s="169" t="s">
        <v>586</v>
      </c>
      <c r="K54" s="169" t="s">
        <v>586</v>
      </c>
      <c r="L54" s="169" t="s">
        <v>586</v>
      </c>
      <c r="M54" s="169" t="s">
        <v>586</v>
      </c>
      <c r="N54" s="169">
        <f>SUM(O54:R54)</f>
        <v>561</v>
      </c>
      <c r="O54" s="169">
        <v>96</v>
      </c>
      <c r="P54" s="169">
        <v>61</v>
      </c>
      <c r="Q54" s="169">
        <v>185</v>
      </c>
      <c r="R54" s="169">
        <v>219</v>
      </c>
      <c r="S54" s="169">
        <v>676496</v>
      </c>
      <c r="T54" s="169">
        <v>10806</v>
      </c>
      <c r="U54" s="169">
        <v>262755</v>
      </c>
      <c r="V54" s="75">
        <v>11296</v>
      </c>
    </row>
    <row r="55" spans="1:22" ht="18" customHeight="1">
      <c r="A55" s="28"/>
      <c r="B55" s="15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75"/>
    </row>
    <row r="56" spans="1:22" ht="18" customHeight="1">
      <c r="A56" s="11"/>
      <c r="B56" s="68" t="s">
        <v>459</v>
      </c>
      <c r="C56" s="39">
        <f aca="true" t="shared" si="20" ref="C56:I56">SUM(C57:C58)</f>
        <v>105</v>
      </c>
      <c r="D56" s="39">
        <f t="shared" si="20"/>
        <v>12</v>
      </c>
      <c r="E56" s="39">
        <f t="shared" si="20"/>
        <v>93</v>
      </c>
      <c r="F56" s="39">
        <f t="shared" si="20"/>
        <v>78</v>
      </c>
      <c r="G56" s="39">
        <f t="shared" si="20"/>
        <v>22</v>
      </c>
      <c r="H56" s="39">
        <f t="shared" si="20"/>
        <v>4</v>
      </c>
      <c r="I56" s="39">
        <f t="shared" si="20"/>
        <v>1</v>
      </c>
      <c r="J56" s="39" t="s">
        <v>589</v>
      </c>
      <c r="K56" s="39" t="s">
        <v>589</v>
      </c>
      <c r="L56" s="39" t="s">
        <v>589</v>
      </c>
      <c r="M56" s="39" t="s">
        <v>589</v>
      </c>
      <c r="N56" s="39">
        <f>SUM(N57:N58)</f>
        <v>211</v>
      </c>
      <c r="O56" s="39">
        <f aca="true" t="shared" si="21" ref="O56:V56">SUM(O57:O58)</f>
        <v>79</v>
      </c>
      <c r="P56" s="39">
        <f t="shared" si="21"/>
        <v>58</v>
      </c>
      <c r="Q56" s="39">
        <f t="shared" si="21"/>
        <v>36</v>
      </c>
      <c r="R56" s="39">
        <f t="shared" si="21"/>
        <v>38</v>
      </c>
      <c r="S56" s="39">
        <f t="shared" si="21"/>
        <v>295472</v>
      </c>
      <c r="T56" s="39">
        <f t="shared" si="21"/>
        <v>6124</v>
      </c>
      <c r="U56" s="39">
        <f t="shared" si="21"/>
        <v>139886</v>
      </c>
      <c r="V56" s="39">
        <f t="shared" si="21"/>
        <v>5709</v>
      </c>
    </row>
    <row r="57" spans="1:22" ht="18" customHeight="1">
      <c r="A57" s="28"/>
      <c r="B57" s="15" t="s">
        <v>460</v>
      </c>
      <c r="C57" s="169">
        <f>SUM(F57:M57)</f>
        <v>75</v>
      </c>
      <c r="D57" s="169">
        <v>8</v>
      </c>
      <c r="E57" s="169">
        <v>67</v>
      </c>
      <c r="F57" s="169">
        <v>55</v>
      </c>
      <c r="G57" s="169">
        <v>16</v>
      </c>
      <c r="H57" s="169">
        <v>3</v>
      </c>
      <c r="I57" s="169">
        <v>1</v>
      </c>
      <c r="J57" s="169" t="s">
        <v>586</v>
      </c>
      <c r="K57" s="169" t="s">
        <v>586</v>
      </c>
      <c r="L57" s="169" t="s">
        <v>586</v>
      </c>
      <c r="M57" s="169" t="s">
        <v>586</v>
      </c>
      <c r="N57" s="169">
        <f>SUM(O57:R57)</f>
        <v>158</v>
      </c>
      <c r="O57" s="169">
        <v>59</v>
      </c>
      <c r="P57" s="169">
        <v>44</v>
      </c>
      <c r="Q57" s="169">
        <v>30</v>
      </c>
      <c r="R57" s="169">
        <v>25</v>
      </c>
      <c r="S57" s="169">
        <v>243173</v>
      </c>
      <c r="T57" s="169">
        <v>5394</v>
      </c>
      <c r="U57" s="169">
        <v>120302</v>
      </c>
      <c r="V57" s="75">
        <v>3467</v>
      </c>
    </row>
    <row r="58" spans="1:22" ht="18" customHeight="1">
      <c r="A58" s="28"/>
      <c r="B58" s="15" t="s">
        <v>461</v>
      </c>
      <c r="C58" s="169">
        <f>SUM(F58:M58)</f>
        <v>30</v>
      </c>
      <c r="D58" s="169">
        <v>4</v>
      </c>
      <c r="E58" s="169">
        <v>26</v>
      </c>
      <c r="F58" s="169">
        <v>23</v>
      </c>
      <c r="G58" s="169">
        <v>6</v>
      </c>
      <c r="H58" s="169">
        <v>1</v>
      </c>
      <c r="I58" s="169" t="s">
        <v>586</v>
      </c>
      <c r="J58" s="169" t="s">
        <v>586</v>
      </c>
      <c r="K58" s="169" t="s">
        <v>586</v>
      </c>
      <c r="L58" s="169" t="s">
        <v>586</v>
      </c>
      <c r="M58" s="169" t="s">
        <v>586</v>
      </c>
      <c r="N58" s="169">
        <f>SUM(O58:R58)</f>
        <v>53</v>
      </c>
      <c r="O58" s="169">
        <v>20</v>
      </c>
      <c r="P58" s="169">
        <v>14</v>
      </c>
      <c r="Q58" s="169">
        <v>6</v>
      </c>
      <c r="R58" s="169">
        <v>13</v>
      </c>
      <c r="S58" s="169">
        <v>52299</v>
      </c>
      <c r="T58" s="169">
        <v>730</v>
      </c>
      <c r="U58" s="169">
        <v>19584</v>
      </c>
      <c r="V58" s="75">
        <v>2242</v>
      </c>
    </row>
    <row r="59" spans="1:22" ht="18" customHeight="1">
      <c r="A59" s="28"/>
      <c r="B59" s="15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75"/>
    </row>
    <row r="60" spans="1:22" ht="18" customHeight="1">
      <c r="A60" s="11"/>
      <c r="B60" s="68" t="s">
        <v>462</v>
      </c>
      <c r="C60" s="39">
        <f>SUM(C61:C65)</f>
        <v>1371</v>
      </c>
      <c r="D60" s="39">
        <f>SUM(D61:D65)</f>
        <v>394</v>
      </c>
      <c r="E60" s="39">
        <f aca="true" t="shared" si="22" ref="E60:V60">SUM(E61:E65)</f>
        <v>977</v>
      </c>
      <c r="F60" s="39">
        <f t="shared" si="22"/>
        <v>873</v>
      </c>
      <c r="G60" s="39">
        <f t="shared" si="22"/>
        <v>269</v>
      </c>
      <c r="H60" s="39">
        <f t="shared" si="22"/>
        <v>159</v>
      </c>
      <c r="I60" s="39">
        <f t="shared" si="22"/>
        <v>50</v>
      </c>
      <c r="J60" s="39">
        <f t="shared" si="22"/>
        <v>10</v>
      </c>
      <c r="K60" s="39">
        <f t="shared" si="22"/>
        <v>7</v>
      </c>
      <c r="L60" s="39">
        <f t="shared" si="22"/>
        <v>3</v>
      </c>
      <c r="M60" s="39" t="s">
        <v>589</v>
      </c>
      <c r="N60" s="39">
        <f t="shared" si="22"/>
        <v>4500</v>
      </c>
      <c r="O60" s="39">
        <f t="shared" si="22"/>
        <v>632</v>
      </c>
      <c r="P60" s="39">
        <f t="shared" si="22"/>
        <v>819</v>
      </c>
      <c r="Q60" s="39">
        <f t="shared" si="22"/>
        <v>1188</v>
      </c>
      <c r="R60" s="39">
        <f t="shared" si="22"/>
        <v>1861</v>
      </c>
      <c r="S60" s="39">
        <f t="shared" si="22"/>
        <v>6870595</v>
      </c>
      <c r="T60" s="39">
        <f t="shared" si="22"/>
        <v>101406</v>
      </c>
      <c r="U60" s="39">
        <f t="shared" si="22"/>
        <v>1723883</v>
      </c>
      <c r="V60" s="39">
        <f t="shared" si="22"/>
        <v>88169</v>
      </c>
    </row>
    <row r="61" spans="1:22" ht="18" customHeight="1">
      <c r="A61" s="28"/>
      <c r="B61" s="15" t="s">
        <v>463</v>
      </c>
      <c r="C61" s="169">
        <f>SUM(F61:M61)</f>
        <v>337</v>
      </c>
      <c r="D61" s="169">
        <v>11</v>
      </c>
      <c r="E61" s="169">
        <v>326</v>
      </c>
      <c r="F61" s="169">
        <v>323</v>
      </c>
      <c r="G61" s="169">
        <v>13</v>
      </c>
      <c r="H61" s="169" t="s">
        <v>586</v>
      </c>
      <c r="I61" s="169">
        <v>1</v>
      </c>
      <c r="J61" s="169" t="s">
        <v>586</v>
      </c>
      <c r="K61" s="169" t="s">
        <v>586</v>
      </c>
      <c r="L61" s="169" t="s">
        <v>586</v>
      </c>
      <c r="M61" s="169" t="s">
        <v>586</v>
      </c>
      <c r="N61" s="169">
        <f>SUM(O61:R61)</f>
        <v>480</v>
      </c>
      <c r="O61" s="169">
        <v>127</v>
      </c>
      <c r="P61" s="169">
        <v>300</v>
      </c>
      <c r="Q61" s="169">
        <v>19</v>
      </c>
      <c r="R61" s="169">
        <v>34</v>
      </c>
      <c r="S61" s="169">
        <v>388189</v>
      </c>
      <c r="T61" s="169">
        <v>7822</v>
      </c>
      <c r="U61" s="169">
        <v>30939</v>
      </c>
      <c r="V61" s="75">
        <v>5529</v>
      </c>
    </row>
    <row r="62" spans="1:22" ht="18" customHeight="1">
      <c r="A62" s="11"/>
      <c r="B62" s="15" t="s">
        <v>464</v>
      </c>
      <c r="C62" s="169">
        <f>SUM(F62:M62)</f>
        <v>270</v>
      </c>
      <c r="D62" s="169">
        <v>93</v>
      </c>
      <c r="E62" s="169">
        <v>177</v>
      </c>
      <c r="F62" s="169">
        <v>160</v>
      </c>
      <c r="G62" s="169">
        <v>66</v>
      </c>
      <c r="H62" s="169">
        <v>30</v>
      </c>
      <c r="I62" s="169">
        <v>14</v>
      </c>
      <c r="J62" s="169" t="s">
        <v>586</v>
      </c>
      <c r="K62" s="169" t="s">
        <v>586</v>
      </c>
      <c r="L62" s="169" t="s">
        <v>586</v>
      </c>
      <c r="M62" s="169" t="s">
        <v>586</v>
      </c>
      <c r="N62" s="169">
        <f>SUM(O62:R62)</f>
        <v>833</v>
      </c>
      <c r="O62" s="169">
        <v>108</v>
      </c>
      <c r="P62" s="169">
        <v>169</v>
      </c>
      <c r="Q62" s="169">
        <v>192</v>
      </c>
      <c r="R62" s="169">
        <v>364</v>
      </c>
      <c r="S62" s="169">
        <v>859049</v>
      </c>
      <c r="T62" s="169">
        <v>15703</v>
      </c>
      <c r="U62" s="169">
        <v>64266</v>
      </c>
      <c r="V62" s="75">
        <v>13541</v>
      </c>
    </row>
    <row r="63" spans="1:22" ht="18" customHeight="1">
      <c r="A63" s="11"/>
      <c r="B63" s="15" t="s">
        <v>465</v>
      </c>
      <c r="C63" s="169">
        <f>SUM(F63:M63)</f>
        <v>70</v>
      </c>
      <c r="D63" s="169">
        <v>23</v>
      </c>
      <c r="E63" s="169">
        <v>47</v>
      </c>
      <c r="F63" s="169">
        <v>37</v>
      </c>
      <c r="G63" s="169">
        <v>11</v>
      </c>
      <c r="H63" s="169">
        <v>16</v>
      </c>
      <c r="I63" s="169">
        <v>4</v>
      </c>
      <c r="J63" s="169">
        <v>2</v>
      </c>
      <c r="K63" s="169" t="s">
        <v>586</v>
      </c>
      <c r="L63" s="169" t="s">
        <v>586</v>
      </c>
      <c r="M63" s="169" t="s">
        <v>586</v>
      </c>
      <c r="N63" s="169">
        <f>SUM(O63:R63)</f>
        <v>302</v>
      </c>
      <c r="O63" s="169">
        <v>49</v>
      </c>
      <c r="P63" s="169">
        <v>28</v>
      </c>
      <c r="Q63" s="169">
        <v>142</v>
      </c>
      <c r="R63" s="169">
        <v>83</v>
      </c>
      <c r="S63" s="169">
        <v>870425</v>
      </c>
      <c r="T63" s="169">
        <v>8533</v>
      </c>
      <c r="U63" s="169">
        <v>81458</v>
      </c>
      <c r="V63" s="75">
        <v>13142</v>
      </c>
    </row>
    <row r="64" spans="1:22" ht="18" customHeight="1">
      <c r="A64" s="11"/>
      <c r="B64" s="15" t="s">
        <v>466</v>
      </c>
      <c r="C64" s="169">
        <f>SUM(F64:M64)</f>
        <v>155</v>
      </c>
      <c r="D64" s="169">
        <v>78</v>
      </c>
      <c r="E64" s="169">
        <v>77</v>
      </c>
      <c r="F64" s="169">
        <v>65</v>
      </c>
      <c r="G64" s="169">
        <v>58</v>
      </c>
      <c r="H64" s="169">
        <v>21</v>
      </c>
      <c r="I64" s="169">
        <v>8</v>
      </c>
      <c r="J64" s="169">
        <v>1</v>
      </c>
      <c r="K64" s="169">
        <v>1</v>
      </c>
      <c r="L64" s="169">
        <v>1</v>
      </c>
      <c r="M64" s="169" t="s">
        <v>586</v>
      </c>
      <c r="N64" s="169">
        <f>SUM(O64:R64)</f>
        <v>647</v>
      </c>
      <c r="O64" s="169">
        <v>71</v>
      </c>
      <c r="P64" s="169">
        <v>55</v>
      </c>
      <c r="Q64" s="169">
        <v>162</v>
      </c>
      <c r="R64" s="169">
        <v>359</v>
      </c>
      <c r="S64" s="169">
        <v>1359580</v>
      </c>
      <c r="T64" s="169">
        <v>7026</v>
      </c>
      <c r="U64" s="169">
        <v>1056398</v>
      </c>
      <c r="V64" s="75">
        <v>10013</v>
      </c>
    </row>
    <row r="65" spans="1:22" ht="18" customHeight="1">
      <c r="A65" s="73"/>
      <c r="B65" s="66" t="s">
        <v>467</v>
      </c>
      <c r="C65" s="259">
        <f>SUM(F65:M65)</f>
        <v>539</v>
      </c>
      <c r="D65" s="260">
        <v>189</v>
      </c>
      <c r="E65" s="260">
        <v>350</v>
      </c>
      <c r="F65" s="260">
        <v>288</v>
      </c>
      <c r="G65" s="260">
        <v>121</v>
      </c>
      <c r="H65" s="260">
        <v>92</v>
      </c>
      <c r="I65" s="260">
        <v>23</v>
      </c>
      <c r="J65" s="260">
        <v>7</v>
      </c>
      <c r="K65" s="260">
        <v>6</v>
      </c>
      <c r="L65" s="260">
        <v>2</v>
      </c>
      <c r="M65" s="260" t="s">
        <v>586</v>
      </c>
      <c r="N65" s="260">
        <f>SUM(O65:R65)</f>
        <v>2238</v>
      </c>
      <c r="O65" s="260">
        <v>277</v>
      </c>
      <c r="P65" s="260">
        <v>267</v>
      </c>
      <c r="Q65" s="260">
        <v>673</v>
      </c>
      <c r="R65" s="260">
        <v>1021</v>
      </c>
      <c r="S65" s="260">
        <v>3393352</v>
      </c>
      <c r="T65" s="260">
        <v>62322</v>
      </c>
      <c r="U65" s="260">
        <v>490822</v>
      </c>
      <c r="V65" s="149">
        <v>45944</v>
      </c>
    </row>
    <row r="66" spans="3:21" ht="15" customHeight="1"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</row>
    <row r="67" spans="3:21" ht="14.25"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</row>
  </sheetData>
  <sheetProtection/>
  <mergeCells count="20">
    <mergeCell ref="V5:V8"/>
    <mergeCell ref="A2:U2"/>
    <mergeCell ref="A5:B8"/>
    <mergeCell ref="C5:M5"/>
    <mergeCell ref="S5:S8"/>
    <mergeCell ref="T5:T8"/>
    <mergeCell ref="C6:C8"/>
    <mergeCell ref="D6:E6"/>
    <mergeCell ref="F6:M6"/>
    <mergeCell ref="N5:R5"/>
    <mergeCell ref="A25:B25"/>
    <mergeCell ref="D7:D8"/>
    <mergeCell ref="E7:E8"/>
    <mergeCell ref="U5:U8"/>
    <mergeCell ref="Q6:R6"/>
    <mergeCell ref="O7:O8"/>
    <mergeCell ref="P7:P8"/>
    <mergeCell ref="Q7:Q8"/>
    <mergeCell ref="R7:R8"/>
    <mergeCell ref="O6:P6"/>
  </mergeCells>
  <printOptions horizontalCentered="1"/>
  <pageMargins left="0.5905511811023623" right="0.5905511811023623" top="0.5905511811023623" bottom="0.5905511811023623" header="0" footer="0"/>
  <pageSetup fitToHeight="1" fitToWidth="1" horizontalDpi="600" verticalDpi="600" orientation="landscape" paperSize="8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3"/>
  <sheetViews>
    <sheetView tabSelected="1" zoomScale="80" zoomScaleNormal="80" zoomScalePageLayoutView="0" workbookViewId="0" topLeftCell="A1">
      <selection activeCell="A1" sqref="A1"/>
    </sheetView>
  </sheetViews>
  <sheetFormatPr defaultColWidth="10.59765625" defaultRowHeight="15"/>
  <cols>
    <col min="1" max="1" width="2.59765625" style="7" customWidth="1"/>
    <col min="2" max="4" width="9.59765625" style="7" customWidth="1"/>
    <col min="5" max="5" width="14.59765625" style="7" customWidth="1"/>
    <col min="6" max="7" width="9.59765625" style="7" customWidth="1"/>
    <col min="8" max="8" width="15.09765625" style="7" customWidth="1"/>
    <col min="9" max="10" width="9.59765625" style="7" customWidth="1"/>
    <col min="11" max="11" width="14.59765625" style="7" customWidth="1"/>
    <col min="12" max="12" width="8.69921875" style="7" customWidth="1"/>
    <col min="13" max="13" width="2.59765625" style="7" customWidth="1"/>
    <col min="14" max="14" width="22.59765625" style="7" customWidth="1"/>
    <col min="15" max="19" width="17.59765625" style="7" customWidth="1"/>
    <col min="20" max="20" width="3.59765625" style="7" customWidth="1"/>
    <col min="21" max="16384" width="10.59765625" style="7" customWidth="1"/>
  </cols>
  <sheetData>
    <row r="1" spans="1:19" s="6" customFormat="1" ht="19.5" customHeight="1">
      <c r="A1" s="2" t="s">
        <v>556</v>
      </c>
      <c r="S1" s="3" t="s">
        <v>278</v>
      </c>
    </row>
    <row r="2" spans="1:22" ht="19.5" customHeight="1">
      <c r="A2" s="322"/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29"/>
      <c r="M2" s="60"/>
      <c r="N2" s="60"/>
      <c r="O2" s="60"/>
      <c r="P2" s="60"/>
      <c r="Q2" s="60"/>
      <c r="R2" s="60"/>
      <c r="S2" s="60"/>
      <c r="T2" s="5"/>
      <c r="U2" s="29"/>
      <c r="V2" s="29"/>
    </row>
    <row r="3" spans="1:20" ht="19.5" customHeight="1">
      <c r="A3" s="333" t="s">
        <v>534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M3" s="26"/>
      <c r="N3" s="314" t="s">
        <v>542</v>
      </c>
      <c r="O3" s="314"/>
      <c r="P3" s="314"/>
      <c r="Q3" s="314"/>
      <c r="R3" s="314"/>
      <c r="S3" s="314"/>
      <c r="T3" s="8"/>
    </row>
    <row r="4" spans="2:19" ht="18" customHeight="1" thickBot="1">
      <c r="B4" s="9"/>
      <c r="C4" s="9"/>
      <c r="D4" s="9"/>
      <c r="E4" s="9"/>
      <c r="F4" s="9"/>
      <c r="G4" s="9"/>
      <c r="H4" s="9"/>
      <c r="I4" s="9"/>
      <c r="J4" s="9"/>
      <c r="K4" s="13" t="s">
        <v>476</v>
      </c>
      <c r="M4" s="26"/>
      <c r="N4" s="126"/>
      <c r="O4" s="125"/>
      <c r="P4" s="125"/>
      <c r="Q4" s="125"/>
      <c r="R4" s="125"/>
      <c r="S4" s="163"/>
    </row>
    <row r="5" spans="1:19" ht="15" customHeight="1">
      <c r="A5" s="323" t="s">
        <v>114</v>
      </c>
      <c r="B5" s="324"/>
      <c r="C5" s="418" t="s">
        <v>535</v>
      </c>
      <c r="D5" s="419"/>
      <c r="E5" s="328"/>
      <c r="F5" s="418" t="s">
        <v>536</v>
      </c>
      <c r="G5" s="419"/>
      <c r="H5" s="328"/>
      <c r="I5" s="418" t="s">
        <v>537</v>
      </c>
      <c r="J5" s="419"/>
      <c r="K5" s="419"/>
      <c r="L5" s="11"/>
      <c r="M5" s="8"/>
      <c r="N5" s="319" t="s">
        <v>281</v>
      </c>
      <c r="O5" s="401" t="s">
        <v>543</v>
      </c>
      <c r="P5" s="399"/>
      <c r="Q5" s="401" t="s">
        <v>544</v>
      </c>
      <c r="R5" s="400"/>
      <c r="S5" s="414" t="s">
        <v>545</v>
      </c>
    </row>
    <row r="6" spans="1:19" ht="15" customHeight="1">
      <c r="A6" s="394"/>
      <c r="B6" s="377"/>
      <c r="C6" s="415" t="s">
        <v>538</v>
      </c>
      <c r="D6" s="410" t="s">
        <v>115</v>
      </c>
      <c r="E6" s="403" t="s">
        <v>116</v>
      </c>
      <c r="F6" s="415" t="s">
        <v>538</v>
      </c>
      <c r="G6" s="410" t="s">
        <v>115</v>
      </c>
      <c r="H6" s="403" t="s">
        <v>116</v>
      </c>
      <c r="I6" s="415" t="s">
        <v>538</v>
      </c>
      <c r="J6" s="410" t="s">
        <v>115</v>
      </c>
      <c r="K6" s="408" t="s">
        <v>116</v>
      </c>
      <c r="M6" s="21"/>
      <c r="N6" s="314"/>
      <c r="O6" s="381" t="s">
        <v>546</v>
      </c>
      <c r="P6" s="382" t="s">
        <v>547</v>
      </c>
      <c r="Q6" s="381" t="s">
        <v>546</v>
      </c>
      <c r="R6" s="383" t="s">
        <v>547</v>
      </c>
      <c r="S6" s="379"/>
    </row>
    <row r="7" spans="1:19" ht="15" customHeight="1">
      <c r="A7" s="416"/>
      <c r="B7" s="417"/>
      <c r="C7" s="411"/>
      <c r="D7" s="411"/>
      <c r="E7" s="404"/>
      <c r="F7" s="411"/>
      <c r="G7" s="411"/>
      <c r="H7" s="404"/>
      <c r="I7" s="411"/>
      <c r="J7" s="411"/>
      <c r="K7" s="409"/>
      <c r="M7" s="61"/>
      <c r="N7" s="311"/>
      <c r="O7" s="361"/>
      <c r="P7" s="311"/>
      <c r="Q7" s="361"/>
      <c r="R7" s="312"/>
      <c r="S7" s="380"/>
    </row>
    <row r="8" spans="1:19" ht="15" customHeight="1">
      <c r="A8" s="412" t="s">
        <v>117</v>
      </c>
      <c r="B8" s="413"/>
      <c r="C8" s="45">
        <f>SUM(C10,C12)</f>
        <v>21138</v>
      </c>
      <c r="D8" s="45">
        <f>SUM(D10,D12)</f>
        <v>117854</v>
      </c>
      <c r="E8" s="45">
        <f aca="true" t="shared" si="0" ref="E8:K8">SUM(E10,E12)</f>
        <v>519542391</v>
      </c>
      <c r="F8" s="45">
        <f t="shared" si="0"/>
        <v>4801</v>
      </c>
      <c r="G8" s="45">
        <f t="shared" si="0"/>
        <v>44901</v>
      </c>
      <c r="H8" s="45">
        <f t="shared" si="0"/>
        <v>380486331</v>
      </c>
      <c r="I8" s="45">
        <f t="shared" si="0"/>
        <v>16337</v>
      </c>
      <c r="J8" s="45">
        <f t="shared" si="0"/>
        <v>72953</v>
      </c>
      <c r="K8" s="45">
        <f t="shared" si="0"/>
        <v>139056060</v>
      </c>
      <c r="L8" s="11"/>
      <c r="M8" s="55"/>
      <c r="N8" s="55"/>
      <c r="O8" s="74"/>
      <c r="P8" s="46"/>
      <c r="Q8" s="46"/>
      <c r="R8" s="46"/>
      <c r="S8" s="46"/>
    </row>
    <row r="9" spans="1:19" ht="15" customHeight="1">
      <c r="A9" s="30"/>
      <c r="B9" s="31"/>
      <c r="C9" s="262"/>
      <c r="D9" s="262"/>
      <c r="E9" s="262"/>
      <c r="F9" s="262"/>
      <c r="G9" s="262"/>
      <c r="H9" s="262"/>
      <c r="I9" s="262"/>
      <c r="J9" s="262"/>
      <c r="K9" s="262"/>
      <c r="L9" s="11"/>
      <c r="M9" s="30"/>
      <c r="N9" s="55" t="s">
        <v>282</v>
      </c>
      <c r="O9" s="255">
        <f>SUM(O11,O16:O19)</f>
        <v>4866</v>
      </c>
      <c r="P9" s="57">
        <f>SUM(P11,P16:P19)</f>
        <v>4557</v>
      </c>
      <c r="Q9" s="268">
        <f>100*O9/O$9</f>
        <v>100</v>
      </c>
      <c r="R9" s="268">
        <f>100*P9/P$9</f>
        <v>100</v>
      </c>
      <c r="S9" s="246">
        <f>100*(P9-O9)/O9</f>
        <v>-6.350184956843403</v>
      </c>
    </row>
    <row r="10" spans="1:20" ht="15" customHeight="1">
      <c r="A10" s="320" t="s">
        <v>118</v>
      </c>
      <c r="B10" s="402"/>
      <c r="C10" s="45">
        <f>SUM(C14:C21)</f>
        <v>15901</v>
      </c>
      <c r="D10" s="45">
        <f>SUM(D14:D21)</f>
        <v>95184</v>
      </c>
      <c r="E10" s="45">
        <f aca="true" t="shared" si="1" ref="E10:K10">SUM(E14:E21)</f>
        <v>463427444</v>
      </c>
      <c r="F10" s="45">
        <f t="shared" si="1"/>
        <v>4118</v>
      </c>
      <c r="G10" s="45">
        <f t="shared" si="1"/>
        <v>40045</v>
      </c>
      <c r="H10" s="45">
        <f t="shared" si="1"/>
        <v>355524642</v>
      </c>
      <c r="I10" s="45">
        <f t="shared" si="1"/>
        <v>11783</v>
      </c>
      <c r="J10" s="45">
        <f t="shared" si="1"/>
        <v>55139</v>
      </c>
      <c r="K10" s="45">
        <f t="shared" si="1"/>
        <v>107902802</v>
      </c>
      <c r="L10" s="11"/>
      <c r="M10" s="55"/>
      <c r="N10" s="137"/>
      <c r="O10" s="248"/>
      <c r="P10" s="247"/>
      <c r="Q10" s="247"/>
      <c r="R10" s="247"/>
      <c r="S10" s="247"/>
      <c r="T10" s="92"/>
    </row>
    <row r="11" spans="1:20" ht="15" customHeight="1">
      <c r="A11" s="30"/>
      <c r="B11" s="31"/>
      <c r="C11" s="262"/>
      <c r="D11" s="262"/>
      <c r="E11" s="262"/>
      <c r="F11" s="262"/>
      <c r="G11" s="262"/>
      <c r="H11" s="262"/>
      <c r="I11" s="262"/>
      <c r="J11" s="262"/>
      <c r="K11" s="262"/>
      <c r="L11" s="32"/>
      <c r="M11" s="30"/>
      <c r="N11" s="159" t="s">
        <v>283</v>
      </c>
      <c r="O11" s="248">
        <f>SUM(O12:O15)</f>
        <v>2024</v>
      </c>
      <c r="P11" s="247">
        <f>SUM(P12:P15)</f>
        <v>2086</v>
      </c>
      <c r="Q11" s="263">
        <f aca="true" t="shared" si="2" ref="Q11:R19">100*O11/O$9</f>
        <v>41.5947390053432</v>
      </c>
      <c r="R11" s="263">
        <f t="shared" si="2"/>
        <v>45.775729646697386</v>
      </c>
      <c r="S11" s="264">
        <f aca="true" t="shared" si="3" ref="S11:S19">100*(P11-O11)/O11</f>
        <v>3.0632411067193677</v>
      </c>
      <c r="T11" s="92"/>
    </row>
    <row r="12" spans="1:20" ht="15" customHeight="1">
      <c r="A12" s="320" t="s">
        <v>119</v>
      </c>
      <c r="B12" s="402"/>
      <c r="C12" s="45">
        <f>SUM(C23,C26,C32,C42,C49,C55,C63,C69)</f>
        <v>5237</v>
      </c>
      <c r="D12" s="45">
        <f>SUM(D23,D26,D32,D42,D49,D55,D63,D69)</f>
        <v>22670</v>
      </c>
      <c r="E12" s="45">
        <f aca="true" t="shared" si="4" ref="E12:K12">SUM(E23,E26,E32,E42,E49,E55,E63,E69)</f>
        <v>56114947</v>
      </c>
      <c r="F12" s="45">
        <f t="shared" si="4"/>
        <v>683</v>
      </c>
      <c r="G12" s="45">
        <f t="shared" si="4"/>
        <v>4856</v>
      </c>
      <c r="H12" s="45">
        <f t="shared" si="4"/>
        <v>24961689</v>
      </c>
      <c r="I12" s="45">
        <f t="shared" si="4"/>
        <v>4554</v>
      </c>
      <c r="J12" s="45">
        <f t="shared" si="4"/>
        <v>17814</v>
      </c>
      <c r="K12" s="45">
        <f t="shared" si="4"/>
        <v>31153258</v>
      </c>
      <c r="L12" s="32"/>
      <c r="M12" s="55"/>
      <c r="N12" s="146" t="s">
        <v>290</v>
      </c>
      <c r="O12" s="248">
        <v>753</v>
      </c>
      <c r="P12" s="247">
        <v>732</v>
      </c>
      <c r="Q12" s="263">
        <f t="shared" si="2"/>
        <v>15.474722564734895</v>
      </c>
      <c r="R12" s="263">
        <f t="shared" si="2"/>
        <v>16.063199473337722</v>
      </c>
      <c r="S12" s="264">
        <f t="shared" si="3"/>
        <v>-2.7888446215139444</v>
      </c>
      <c r="T12" s="92"/>
    </row>
    <row r="13" spans="1:20" ht="15" customHeight="1">
      <c r="A13" s="406"/>
      <c r="B13" s="407"/>
      <c r="C13" s="262"/>
      <c r="D13" s="262"/>
      <c r="E13" s="262"/>
      <c r="F13" s="262"/>
      <c r="G13" s="262"/>
      <c r="H13" s="262"/>
      <c r="I13" s="262"/>
      <c r="J13" s="262"/>
      <c r="K13" s="262"/>
      <c r="L13" s="32"/>
      <c r="M13" s="30"/>
      <c r="N13" s="160" t="s">
        <v>288</v>
      </c>
      <c r="O13" s="248">
        <v>394</v>
      </c>
      <c r="P13" s="247">
        <v>407</v>
      </c>
      <c r="Q13" s="263">
        <f t="shared" si="2"/>
        <v>8.096999588984792</v>
      </c>
      <c r="R13" s="263">
        <f t="shared" si="2"/>
        <v>8.931314461268379</v>
      </c>
      <c r="S13" s="264">
        <f t="shared" si="3"/>
        <v>3.299492385786802</v>
      </c>
      <c r="T13" s="92"/>
    </row>
    <row r="14" spans="1:20" ht="15" customHeight="1">
      <c r="A14" s="320" t="s">
        <v>120</v>
      </c>
      <c r="B14" s="402"/>
      <c r="C14" s="45">
        <f>SUM(F14,I14)</f>
        <v>9305</v>
      </c>
      <c r="D14" s="45">
        <f>SUM(G14,J14)</f>
        <v>63809</v>
      </c>
      <c r="E14" s="45">
        <f>SUM(H14,K14)</f>
        <v>373439219</v>
      </c>
      <c r="F14" s="45">
        <v>3006</v>
      </c>
      <c r="G14" s="45">
        <v>31276</v>
      </c>
      <c r="H14" s="45">
        <v>307604507</v>
      </c>
      <c r="I14" s="45">
        <v>6299</v>
      </c>
      <c r="J14" s="45">
        <v>32533</v>
      </c>
      <c r="K14" s="45">
        <v>65834712</v>
      </c>
      <c r="L14" s="32"/>
      <c r="M14" s="55"/>
      <c r="N14" s="123" t="s">
        <v>289</v>
      </c>
      <c r="O14" s="248">
        <v>286</v>
      </c>
      <c r="P14" s="247">
        <v>262</v>
      </c>
      <c r="Q14" s="263">
        <f t="shared" si="2"/>
        <v>5.877517468146322</v>
      </c>
      <c r="R14" s="263">
        <f t="shared" si="2"/>
        <v>5.749396532806671</v>
      </c>
      <c r="S14" s="264">
        <f t="shared" si="3"/>
        <v>-8.391608391608392</v>
      </c>
      <c r="T14" s="63"/>
    </row>
    <row r="15" spans="1:20" ht="15" customHeight="1">
      <c r="A15" s="320" t="s">
        <v>121</v>
      </c>
      <c r="B15" s="402"/>
      <c r="C15" s="45">
        <f aca="true" t="shared" si="5" ref="C15:C21">SUM(F15,I15)</f>
        <v>1219</v>
      </c>
      <c r="D15" s="45">
        <f aca="true" t="shared" si="6" ref="D15:D21">SUM(G15,J15)</f>
        <v>5801</v>
      </c>
      <c r="E15" s="45">
        <f aca="true" t="shared" si="7" ref="E15:E21">SUM(H15,K15)</f>
        <v>19718991</v>
      </c>
      <c r="F15" s="45">
        <v>265</v>
      </c>
      <c r="G15" s="45">
        <v>2028</v>
      </c>
      <c r="H15" s="45">
        <v>12460473</v>
      </c>
      <c r="I15" s="45">
        <v>954</v>
      </c>
      <c r="J15" s="45">
        <v>3773</v>
      </c>
      <c r="K15" s="45">
        <v>7258518</v>
      </c>
      <c r="L15" s="32"/>
      <c r="M15" s="55"/>
      <c r="N15" s="136" t="s">
        <v>291</v>
      </c>
      <c r="O15" s="248">
        <v>591</v>
      </c>
      <c r="P15" s="247">
        <v>685</v>
      </c>
      <c r="Q15" s="263">
        <f t="shared" si="2"/>
        <v>12.145499383477189</v>
      </c>
      <c r="R15" s="263">
        <f t="shared" si="2"/>
        <v>15.031819179284618</v>
      </c>
      <c r="S15" s="264">
        <f t="shared" si="3"/>
        <v>15.905245346869712</v>
      </c>
      <c r="T15" s="92"/>
    </row>
    <row r="16" spans="1:20" ht="15" customHeight="1">
      <c r="A16" s="320" t="s">
        <v>122</v>
      </c>
      <c r="B16" s="402"/>
      <c r="C16" s="45">
        <f t="shared" si="5"/>
        <v>1898</v>
      </c>
      <c r="D16" s="45">
        <f t="shared" si="6"/>
        <v>9837</v>
      </c>
      <c r="E16" s="45">
        <f t="shared" si="7"/>
        <v>29652395</v>
      </c>
      <c r="F16" s="45">
        <v>392</v>
      </c>
      <c r="G16" s="45">
        <v>3024</v>
      </c>
      <c r="H16" s="45">
        <v>16227465</v>
      </c>
      <c r="I16" s="45">
        <v>1506</v>
      </c>
      <c r="J16" s="45">
        <v>6813</v>
      </c>
      <c r="K16" s="45">
        <v>13424930</v>
      </c>
      <c r="L16" s="32"/>
      <c r="M16" s="55"/>
      <c r="N16" s="146" t="s">
        <v>284</v>
      </c>
      <c r="O16" s="248">
        <v>438</v>
      </c>
      <c r="P16" s="247">
        <v>388</v>
      </c>
      <c r="Q16" s="263">
        <f t="shared" si="2"/>
        <v>9.001233045622689</v>
      </c>
      <c r="R16" s="263">
        <f t="shared" si="2"/>
        <v>8.514373491332016</v>
      </c>
      <c r="S16" s="264">
        <f t="shared" si="3"/>
        <v>-11.415525114155251</v>
      </c>
      <c r="T16" s="92"/>
    </row>
    <row r="17" spans="1:20" ht="15" customHeight="1">
      <c r="A17" s="320" t="s">
        <v>123</v>
      </c>
      <c r="B17" s="402"/>
      <c r="C17" s="45">
        <f t="shared" si="5"/>
        <v>569</v>
      </c>
      <c r="D17" s="45">
        <f t="shared" si="6"/>
        <v>2048</v>
      </c>
      <c r="E17" s="45">
        <f t="shared" si="7"/>
        <v>3325022</v>
      </c>
      <c r="F17" s="45">
        <v>41</v>
      </c>
      <c r="G17" s="45">
        <v>176</v>
      </c>
      <c r="H17" s="45">
        <v>638373</v>
      </c>
      <c r="I17" s="45">
        <v>528</v>
      </c>
      <c r="J17" s="45">
        <v>1872</v>
      </c>
      <c r="K17" s="45">
        <v>2686649</v>
      </c>
      <c r="L17" s="32"/>
      <c r="M17" s="55"/>
      <c r="N17" s="146" t="s">
        <v>285</v>
      </c>
      <c r="O17" s="248">
        <v>492</v>
      </c>
      <c r="P17" s="247">
        <v>471</v>
      </c>
      <c r="Q17" s="263">
        <f t="shared" si="2"/>
        <v>10.110974106041924</v>
      </c>
      <c r="R17" s="263">
        <f t="shared" si="2"/>
        <v>10.33574720210665</v>
      </c>
      <c r="S17" s="264">
        <f t="shared" si="3"/>
        <v>-4.2682926829268295</v>
      </c>
      <c r="T17" s="92"/>
    </row>
    <row r="18" spans="1:20" ht="15" customHeight="1">
      <c r="A18" s="320" t="s">
        <v>124</v>
      </c>
      <c r="B18" s="402"/>
      <c r="C18" s="45">
        <f t="shared" si="5"/>
        <v>532</v>
      </c>
      <c r="D18" s="45">
        <f t="shared" si="6"/>
        <v>1717</v>
      </c>
      <c r="E18" s="45">
        <f t="shared" si="7"/>
        <v>2910634</v>
      </c>
      <c r="F18" s="45">
        <v>44</v>
      </c>
      <c r="G18" s="45">
        <v>305</v>
      </c>
      <c r="H18" s="45">
        <v>835163</v>
      </c>
      <c r="I18" s="45">
        <v>488</v>
      </c>
      <c r="J18" s="45">
        <v>1412</v>
      </c>
      <c r="K18" s="45">
        <v>2075471</v>
      </c>
      <c r="L18" s="32"/>
      <c r="M18" s="55"/>
      <c r="N18" s="146" t="s">
        <v>286</v>
      </c>
      <c r="O18" s="248">
        <v>1623</v>
      </c>
      <c r="P18" s="247">
        <v>1313</v>
      </c>
      <c r="Q18" s="263">
        <f t="shared" si="2"/>
        <v>33.353884093711464</v>
      </c>
      <c r="R18" s="263">
        <f t="shared" si="2"/>
        <v>28.812815448760148</v>
      </c>
      <c r="S18" s="264">
        <f t="shared" si="3"/>
        <v>-19.100431300061615</v>
      </c>
      <c r="T18" s="92"/>
    </row>
    <row r="19" spans="1:20" ht="15" customHeight="1">
      <c r="A19" s="320" t="s">
        <v>125</v>
      </c>
      <c r="B19" s="402"/>
      <c r="C19" s="45">
        <f t="shared" si="5"/>
        <v>1238</v>
      </c>
      <c r="D19" s="45">
        <f t="shared" si="6"/>
        <v>5859</v>
      </c>
      <c r="E19" s="45">
        <f t="shared" si="7"/>
        <v>13979100</v>
      </c>
      <c r="F19" s="45">
        <v>183</v>
      </c>
      <c r="G19" s="45">
        <v>1420</v>
      </c>
      <c r="H19" s="45">
        <v>5782329</v>
      </c>
      <c r="I19" s="45">
        <v>1055</v>
      </c>
      <c r="J19" s="45">
        <v>4439</v>
      </c>
      <c r="K19" s="45">
        <v>8196771</v>
      </c>
      <c r="L19" s="32"/>
      <c r="M19" s="55"/>
      <c r="N19" s="161" t="s">
        <v>287</v>
      </c>
      <c r="O19" s="265">
        <v>289</v>
      </c>
      <c r="P19" s="253">
        <v>299</v>
      </c>
      <c r="Q19" s="266">
        <f t="shared" si="2"/>
        <v>5.939169749280723</v>
      </c>
      <c r="R19" s="266">
        <f t="shared" si="2"/>
        <v>6.561334211103796</v>
      </c>
      <c r="S19" s="267">
        <f t="shared" si="3"/>
        <v>3.4602076124567476</v>
      </c>
      <c r="T19" s="92"/>
    </row>
    <row r="20" spans="1:20" ht="15" customHeight="1">
      <c r="A20" s="320" t="s">
        <v>126</v>
      </c>
      <c r="B20" s="402"/>
      <c r="C20" s="45">
        <f t="shared" si="5"/>
        <v>530</v>
      </c>
      <c r="D20" s="45">
        <f t="shared" si="6"/>
        <v>1957</v>
      </c>
      <c r="E20" s="45">
        <f t="shared" si="7"/>
        <v>4085757</v>
      </c>
      <c r="F20" s="45">
        <v>58</v>
      </c>
      <c r="G20" s="45">
        <v>290</v>
      </c>
      <c r="H20" s="45">
        <v>1013619</v>
      </c>
      <c r="I20" s="45">
        <v>472</v>
      </c>
      <c r="J20" s="45">
        <v>1667</v>
      </c>
      <c r="K20" s="45">
        <v>3072138</v>
      </c>
      <c r="L20" s="32"/>
      <c r="M20" s="55"/>
      <c r="N20" s="392" t="s">
        <v>292</v>
      </c>
      <c r="O20" s="392"/>
      <c r="P20" s="162"/>
      <c r="Q20" s="162"/>
      <c r="R20" s="162"/>
      <c r="S20" s="162"/>
      <c r="T20" s="92"/>
    </row>
    <row r="21" spans="1:19" ht="15" customHeight="1">
      <c r="A21" s="320" t="s">
        <v>127</v>
      </c>
      <c r="B21" s="402"/>
      <c r="C21" s="45">
        <f t="shared" si="5"/>
        <v>610</v>
      </c>
      <c r="D21" s="45">
        <f t="shared" si="6"/>
        <v>4156</v>
      </c>
      <c r="E21" s="45">
        <f t="shared" si="7"/>
        <v>16316326</v>
      </c>
      <c r="F21" s="45">
        <v>129</v>
      </c>
      <c r="G21" s="45">
        <v>1526</v>
      </c>
      <c r="H21" s="45">
        <v>10962713</v>
      </c>
      <c r="I21" s="45">
        <v>481</v>
      </c>
      <c r="J21" s="45">
        <v>2630</v>
      </c>
      <c r="K21" s="45">
        <v>5353613</v>
      </c>
      <c r="L21" s="32"/>
      <c r="M21" s="55"/>
      <c r="N21" s="55"/>
      <c r="O21" s="45"/>
      <c r="P21" s="45"/>
      <c r="Q21" s="45"/>
      <c r="R21" s="45"/>
      <c r="S21" s="45"/>
    </row>
    <row r="22" spans="1:19" ht="15" customHeight="1">
      <c r="A22" s="30"/>
      <c r="B22" s="31"/>
      <c r="C22" s="262"/>
      <c r="D22" s="262"/>
      <c r="E22" s="262"/>
      <c r="F22" s="262"/>
      <c r="G22" s="262"/>
      <c r="H22" s="262"/>
      <c r="I22" s="262"/>
      <c r="J22" s="262"/>
      <c r="K22" s="262"/>
      <c r="L22" s="32"/>
      <c r="M22" s="30"/>
      <c r="N22" s="30"/>
      <c r="O22" s="24"/>
      <c r="P22" s="24"/>
      <c r="Q22" s="24"/>
      <c r="R22" s="24"/>
      <c r="S22" s="24"/>
    </row>
    <row r="23" spans="1:19" ht="15" customHeight="1">
      <c r="A23" s="320" t="s">
        <v>128</v>
      </c>
      <c r="B23" s="402"/>
      <c r="C23" s="45">
        <f>SUM(C24)</f>
        <v>214</v>
      </c>
      <c r="D23" s="45">
        <f>SUM(D24)</f>
        <v>997</v>
      </c>
      <c r="E23" s="45">
        <f aca="true" t="shared" si="8" ref="E23:K23">SUM(E24)</f>
        <v>2289871</v>
      </c>
      <c r="F23" s="45">
        <f t="shared" si="8"/>
        <v>66</v>
      </c>
      <c r="G23" s="45">
        <f t="shared" si="8"/>
        <v>469</v>
      </c>
      <c r="H23" s="45">
        <f t="shared" si="8"/>
        <v>1495671</v>
      </c>
      <c r="I23" s="45">
        <f t="shared" si="8"/>
        <v>148</v>
      </c>
      <c r="J23" s="45">
        <f t="shared" si="8"/>
        <v>528</v>
      </c>
      <c r="K23" s="45">
        <f t="shared" si="8"/>
        <v>794200</v>
      </c>
      <c r="L23" s="32"/>
      <c r="M23" s="55"/>
      <c r="N23" s="55"/>
      <c r="O23" s="44"/>
      <c r="P23" s="44"/>
      <c r="Q23" s="44"/>
      <c r="R23" s="44"/>
      <c r="S23" s="44"/>
    </row>
    <row r="24" spans="1:19" ht="15" customHeight="1">
      <c r="A24" s="33"/>
      <c r="B24" s="15" t="s">
        <v>129</v>
      </c>
      <c r="C24" s="79">
        <f>SUM(F24,I24)</f>
        <v>214</v>
      </c>
      <c r="D24" s="79">
        <f>SUM(G24,J24)</f>
        <v>997</v>
      </c>
      <c r="E24" s="79">
        <f>SUM(H24,K24)</f>
        <v>2289871</v>
      </c>
      <c r="F24" s="178">
        <v>66</v>
      </c>
      <c r="G24" s="178">
        <v>469</v>
      </c>
      <c r="H24" s="178">
        <v>1495671</v>
      </c>
      <c r="I24" s="178">
        <v>148</v>
      </c>
      <c r="J24" s="178">
        <v>528</v>
      </c>
      <c r="K24" s="178">
        <v>794200</v>
      </c>
      <c r="L24" s="32"/>
      <c r="M24" s="33"/>
      <c r="N24" s="313" t="s">
        <v>548</v>
      </c>
      <c r="O24" s="394"/>
      <c r="P24" s="394"/>
      <c r="Q24" s="394"/>
      <c r="R24" s="394"/>
      <c r="S24" s="394"/>
    </row>
    <row r="25" spans="1:19" ht="15" customHeight="1" thickBot="1">
      <c r="A25" s="33"/>
      <c r="B25" s="15"/>
      <c r="C25" s="123"/>
      <c r="D25" s="123"/>
      <c r="E25" s="123"/>
      <c r="F25" s="123"/>
      <c r="G25" s="123"/>
      <c r="H25" s="123"/>
      <c r="I25" s="123"/>
      <c r="J25" s="123"/>
      <c r="K25" s="123"/>
      <c r="L25" s="32"/>
      <c r="M25" s="33"/>
      <c r="N25" s="56"/>
      <c r="O25" s="52"/>
      <c r="P25" s="52"/>
      <c r="Q25" s="52"/>
      <c r="R25" s="52"/>
      <c r="S25" s="62"/>
    </row>
    <row r="26" spans="1:19" ht="15" customHeight="1">
      <c r="A26" s="320" t="s">
        <v>130</v>
      </c>
      <c r="B26" s="402"/>
      <c r="C26" s="45">
        <f aca="true" t="shared" si="9" ref="C26:K26">SUM(C27:C30)</f>
        <v>668</v>
      </c>
      <c r="D26" s="45">
        <f t="shared" si="9"/>
        <v>2909</v>
      </c>
      <c r="E26" s="45">
        <f t="shared" si="9"/>
        <v>6145703</v>
      </c>
      <c r="F26" s="45">
        <f t="shared" si="9"/>
        <v>158</v>
      </c>
      <c r="G26" s="45">
        <f t="shared" si="9"/>
        <v>873</v>
      </c>
      <c r="H26" s="45">
        <f t="shared" si="9"/>
        <v>2810001</v>
      </c>
      <c r="I26" s="45">
        <f t="shared" si="9"/>
        <v>510</v>
      </c>
      <c r="J26" s="45">
        <f t="shared" si="9"/>
        <v>2036</v>
      </c>
      <c r="K26" s="45">
        <f t="shared" si="9"/>
        <v>3335702</v>
      </c>
      <c r="L26" s="32"/>
      <c r="M26" s="55"/>
      <c r="N26" s="393" t="s">
        <v>281</v>
      </c>
      <c r="O26" s="397" t="s">
        <v>549</v>
      </c>
      <c r="P26" s="405"/>
      <c r="Q26" s="397" t="s">
        <v>551</v>
      </c>
      <c r="R26" s="398"/>
      <c r="S26" s="378" t="s">
        <v>550</v>
      </c>
    </row>
    <row r="27" spans="1:19" ht="15" customHeight="1">
      <c r="A27" s="33"/>
      <c r="B27" s="15" t="s">
        <v>131</v>
      </c>
      <c r="C27" s="79">
        <f>SUM(F27,I27)</f>
        <v>185</v>
      </c>
      <c r="D27" s="79">
        <f aca="true" t="shared" si="10" ref="D27:E30">SUM(G27,J27)</f>
        <v>807</v>
      </c>
      <c r="E27" s="79">
        <f t="shared" si="10"/>
        <v>1476532</v>
      </c>
      <c r="F27" s="178">
        <v>20</v>
      </c>
      <c r="G27" s="178">
        <v>114</v>
      </c>
      <c r="H27" s="178">
        <v>296941</v>
      </c>
      <c r="I27" s="178">
        <v>165</v>
      </c>
      <c r="J27" s="178">
        <v>693</v>
      </c>
      <c r="K27" s="178">
        <v>1179591</v>
      </c>
      <c r="L27" s="32"/>
      <c r="M27" s="33"/>
      <c r="N27" s="394"/>
      <c r="O27" s="386" t="s">
        <v>540</v>
      </c>
      <c r="P27" s="388" t="s">
        <v>541</v>
      </c>
      <c r="Q27" s="386" t="s">
        <v>540</v>
      </c>
      <c r="R27" s="390" t="s">
        <v>541</v>
      </c>
      <c r="S27" s="384"/>
    </row>
    <row r="28" spans="1:19" ht="15" customHeight="1">
      <c r="A28" s="33"/>
      <c r="B28" s="15" t="s">
        <v>132</v>
      </c>
      <c r="C28" s="79">
        <f>SUM(F28,I28)</f>
        <v>304</v>
      </c>
      <c r="D28" s="79">
        <f t="shared" si="10"/>
        <v>1359</v>
      </c>
      <c r="E28" s="79">
        <f t="shared" si="10"/>
        <v>3360174</v>
      </c>
      <c r="F28" s="178">
        <v>118</v>
      </c>
      <c r="G28" s="178">
        <v>662</v>
      </c>
      <c r="H28" s="178">
        <v>2069010</v>
      </c>
      <c r="I28" s="178">
        <v>186</v>
      </c>
      <c r="J28" s="178">
        <v>697</v>
      </c>
      <c r="K28" s="178">
        <v>1291164</v>
      </c>
      <c r="L28" s="32"/>
      <c r="M28" s="33"/>
      <c r="N28" s="389"/>
      <c r="O28" s="387"/>
      <c r="P28" s="389"/>
      <c r="Q28" s="387"/>
      <c r="R28" s="391"/>
      <c r="S28" s="385"/>
    </row>
    <row r="29" spans="1:19" ht="15" customHeight="1">
      <c r="A29" s="33"/>
      <c r="B29" s="15" t="s">
        <v>133</v>
      </c>
      <c r="C29" s="79">
        <f>SUM(F29,I29)</f>
        <v>136</v>
      </c>
      <c r="D29" s="79">
        <f t="shared" si="10"/>
        <v>567</v>
      </c>
      <c r="E29" s="79">
        <f t="shared" si="10"/>
        <v>923200</v>
      </c>
      <c r="F29" s="178">
        <v>14</v>
      </c>
      <c r="G29" s="178">
        <v>75</v>
      </c>
      <c r="H29" s="178">
        <v>252852</v>
      </c>
      <c r="I29" s="178">
        <v>122</v>
      </c>
      <c r="J29" s="178">
        <v>492</v>
      </c>
      <c r="K29" s="178">
        <v>670348</v>
      </c>
      <c r="L29" s="32"/>
      <c r="M29" s="33"/>
      <c r="N29" s="55"/>
      <c r="O29" s="74"/>
      <c r="P29" s="46"/>
      <c r="Q29" s="46"/>
      <c r="R29" s="46"/>
      <c r="S29" s="64"/>
    </row>
    <row r="30" spans="1:19" ht="15" customHeight="1">
      <c r="A30" s="33"/>
      <c r="B30" s="15" t="s">
        <v>134</v>
      </c>
      <c r="C30" s="79">
        <f>SUM(F30,I30)</f>
        <v>43</v>
      </c>
      <c r="D30" s="79">
        <f t="shared" si="10"/>
        <v>176</v>
      </c>
      <c r="E30" s="79">
        <f t="shared" si="10"/>
        <v>385797</v>
      </c>
      <c r="F30" s="178">
        <v>6</v>
      </c>
      <c r="G30" s="178">
        <v>22</v>
      </c>
      <c r="H30" s="178">
        <v>191198</v>
      </c>
      <c r="I30" s="178">
        <v>37</v>
      </c>
      <c r="J30" s="178">
        <v>154</v>
      </c>
      <c r="K30" s="178">
        <v>194599</v>
      </c>
      <c r="L30" s="32"/>
      <c r="M30" s="33"/>
      <c r="N30" s="55" t="s">
        <v>282</v>
      </c>
      <c r="O30" s="273">
        <f>SUM(O32,O37:O40)</f>
        <v>18417</v>
      </c>
      <c r="P30" s="274">
        <f>SUM(P32,P37:P40)</f>
        <v>19150</v>
      </c>
      <c r="Q30" s="268">
        <f>100*O30/O$30</f>
        <v>100</v>
      </c>
      <c r="R30" s="268">
        <f>100*P30/P$30</f>
        <v>100</v>
      </c>
      <c r="S30" s="268">
        <f>100*(P30-O30)/O30</f>
        <v>3.980018461204322</v>
      </c>
    </row>
    <row r="31" spans="1:19" ht="15" customHeight="1">
      <c r="A31" s="33"/>
      <c r="B31" s="15"/>
      <c r="C31" s="123"/>
      <c r="D31" s="123"/>
      <c r="E31" s="123"/>
      <c r="F31" s="123"/>
      <c r="G31" s="123"/>
      <c r="H31" s="123"/>
      <c r="I31" s="123"/>
      <c r="J31" s="123"/>
      <c r="K31" s="123"/>
      <c r="L31" s="32"/>
      <c r="M31" s="33"/>
      <c r="N31" s="55"/>
      <c r="O31" s="269"/>
      <c r="P31" s="270"/>
      <c r="Q31" s="270"/>
      <c r="R31" s="270"/>
      <c r="S31" s="270"/>
    </row>
    <row r="32" spans="1:19" ht="15" customHeight="1">
      <c r="A32" s="320" t="s">
        <v>135</v>
      </c>
      <c r="B32" s="402"/>
      <c r="C32" s="45">
        <f>SUM(C33:C40)</f>
        <v>1115</v>
      </c>
      <c r="D32" s="45">
        <f>SUM(D33:D40)</f>
        <v>7009</v>
      </c>
      <c r="E32" s="45">
        <f>SUM(E33:E40)</f>
        <v>23512683</v>
      </c>
      <c r="F32" s="45">
        <f>SUM(F33:F40)</f>
        <v>189</v>
      </c>
      <c r="G32" s="45">
        <v>2008</v>
      </c>
      <c r="H32" s="45">
        <v>12525483</v>
      </c>
      <c r="I32" s="45">
        <f>SUM(I33:I40)</f>
        <v>926</v>
      </c>
      <c r="J32" s="45">
        <v>5001</v>
      </c>
      <c r="K32" s="45">
        <v>10987200</v>
      </c>
      <c r="L32" s="32"/>
      <c r="M32" s="55"/>
      <c r="N32" s="159" t="s">
        <v>283</v>
      </c>
      <c r="O32" s="269">
        <f>SUM(O33:O36)</f>
        <v>9581</v>
      </c>
      <c r="P32" s="270">
        <f>SUM(P33:P36)</f>
        <v>11164</v>
      </c>
      <c r="Q32" s="263">
        <f aca="true" t="shared" si="11" ref="Q32:R40">100*O32/O$30</f>
        <v>52.02258782646468</v>
      </c>
      <c r="R32" s="263">
        <f t="shared" si="11"/>
        <v>58.297650130548305</v>
      </c>
      <c r="S32" s="263">
        <f aca="true" t="shared" si="12" ref="S32:S40">100*(P32-O32)/O32</f>
        <v>16.522283686462792</v>
      </c>
    </row>
    <row r="33" spans="1:19" ht="15" customHeight="1">
      <c r="A33" s="33"/>
      <c r="B33" s="15" t="s">
        <v>136</v>
      </c>
      <c r="C33" s="79">
        <f aca="true" t="shared" si="13" ref="C33:E34">SUM(F33,I33)</f>
        <v>219</v>
      </c>
      <c r="D33" s="79">
        <f t="shared" si="13"/>
        <v>722</v>
      </c>
      <c r="E33" s="79">
        <f t="shared" si="13"/>
        <v>1283179</v>
      </c>
      <c r="F33" s="178">
        <v>23</v>
      </c>
      <c r="G33" s="178">
        <v>101</v>
      </c>
      <c r="H33" s="178">
        <v>384541</v>
      </c>
      <c r="I33" s="178">
        <v>196</v>
      </c>
      <c r="J33" s="178">
        <v>621</v>
      </c>
      <c r="K33" s="178">
        <v>898638</v>
      </c>
      <c r="L33" s="32"/>
      <c r="M33" s="33"/>
      <c r="N33" s="146" t="s">
        <v>290</v>
      </c>
      <c r="O33" s="269">
        <v>2983</v>
      </c>
      <c r="P33" s="270">
        <v>3428</v>
      </c>
      <c r="Q33" s="263">
        <f t="shared" si="11"/>
        <v>16.196991909648695</v>
      </c>
      <c r="R33" s="263">
        <f t="shared" si="11"/>
        <v>17.900783289817234</v>
      </c>
      <c r="S33" s="263">
        <f t="shared" si="12"/>
        <v>14.917867918203152</v>
      </c>
    </row>
    <row r="34" spans="1:19" ht="15" customHeight="1">
      <c r="A34" s="33"/>
      <c r="B34" s="15" t="s">
        <v>137</v>
      </c>
      <c r="C34" s="79">
        <f t="shared" si="13"/>
        <v>259</v>
      </c>
      <c r="D34" s="79">
        <f t="shared" si="13"/>
        <v>1184</v>
      </c>
      <c r="E34" s="79">
        <f t="shared" si="13"/>
        <v>2855147</v>
      </c>
      <c r="F34" s="178">
        <v>27</v>
      </c>
      <c r="G34" s="178">
        <v>217</v>
      </c>
      <c r="H34" s="178">
        <v>1209352</v>
      </c>
      <c r="I34" s="178">
        <v>232</v>
      </c>
      <c r="J34" s="178">
        <v>967</v>
      </c>
      <c r="K34" s="178">
        <v>1645795</v>
      </c>
      <c r="L34" s="32"/>
      <c r="M34" s="33"/>
      <c r="N34" s="160" t="s">
        <v>288</v>
      </c>
      <c r="O34" s="269">
        <v>2280</v>
      </c>
      <c r="P34" s="270">
        <v>2551</v>
      </c>
      <c r="Q34" s="263">
        <f t="shared" si="11"/>
        <v>12.379866427756964</v>
      </c>
      <c r="R34" s="263">
        <f t="shared" si="11"/>
        <v>13.321148825065274</v>
      </c>
      <c r="S34" s="263">
        <f t="shared" si="12"/>
        <v>11.885964912280702</v>
      </c>
    </row>
    <row r="35" spans="1:19" ht="15" customHeight="1">
      <c r="A35" s="33"/>
      <c r="B35" s="15" t="s">
        <v>138</v>
      </c>
      <c r="C35" s="79">
        <f aca="true" t="shared" si="14" ref="C35:C40">SUM(F35,I35)</f>
        <v>526</v>
      </c>
      <c r="D35" s="79">
        <f>SUM(G35,J35)</f>
        <v>4816</v>
      </c>
      <c r="E35" s="79">
        <f>SUM(H35,K35)</f>
        <v>18969468</v>
      </c>
      <c r="F35" s="178">
        <v>134</v>
      </c>
      <c r="G35" s="178">
        <v>1678</v>
      </c>
      <c r="H35" s="178">
        <v>10918401</v>
      </c>
      <c r="I35" s="178">
        <v>392</v>
      </c>
      <c r="J35" s="178">
        <v>3138</v>
      </c>
      <c r="K35" s="178">
        <v>8051067</v>
      </c>
      <c r="L35" s="32"/>
      <c r="M35" s="33"/>
      <c r="N35" s="123" t="s">
        <v>289</v>
      </c>
      <c r="O35" s="269">
        <v>1985</v>
      </c>
      <c r="P35" s="270">
        <v>2200</v>
      </c>
      <c r="Q35" s="263">
        <f t="shared" si="11"/>
        <v>10.77808546451648</v>
      </c>
      <c r="R35" s="263">
        <f t="shared" si="11"/>
        <v>11.488250652741515</v>
      </c>
      <c r="S35" s="263">
        <f t="shared" si="12"/>
        <v>10.831234256926953</v>
      </c>
    </row>
    <row r="36" spans="1:19" ht="15" customHeight="1">
      <c r="A36" s="33"/>
      <c r="B36" s="15" t="s">
        <v>139</v>
      </c>
      <c r="C36" s="79">
        <f t="shared" si="14"/>
        <v>13</v>
      </c>
      <c r="D36" s="79">
        <v>37</v>
      </c>
      <c r="E36" s="79">
        <v>27646</v>
      </c>
      <c r="F36" s="257">
        <v>1</v>
      </c>
      <c r="G36" s="257" t="s">
        <v>588</v>
      </c>
      <c r="H36" s="257" t="s">
        <v>588</v>
      </c>
      <c r="I36" s="178">
        <v>12</v>
      </c>
      <c r="J36" s="257" t="s">
        <v>588</v>
      </c>
      <c r="K36" s="257" t="s">
        <v>588</v>
      </c>
      <c r="L36" s="32"/>
      <c r="M36" s="33"/>
      <c r="N36" s="136" t="s">
        <v>291</v>
      </c>
      <c r="O36" s="269">
        <v>2333</v>
      </c>
      <c r="P36" s="270">
        <v>2985</v>
      </c>
      <c r="Q36" s="263">
        <f t="shared" si="11"/>
        <v>12.667644024542541</v>
      </c>
      <c r="R36" s="263">
        <f t="shared" si="11"/>
        <v>15.587467362924283</v>
      </c>
      <c r="S36" s="263">
        <f t="shared" si="12"/>
        <v>27.946849549935706</v>
      </c>
    </row>
    <row r="37" spans="1:19" ht="15" customHeight="1">
      <c r="A37" s="33"/>
      <c r="B37" s="15" t="s">
        <v>140</v>
      </c>
      <c r="C37" s="79">
        <f>SUM(F37,I37)</f>
        <v>22</v>
      </c>
      <c r="D37" s="79">
        <v>55</v>
      </c>
      <c r="E37" s="79">
        <v>78596</v>
      </c>
      <c r="F37" s="178">
        <v>1</v>
      </c>
      <c r="G37" s="257" t="s">
        <v>588</v>
      </c>
      <c r="H37" s="257" t="s">
        <v>588</v>
      </c>
      <c r="I37" s="178">
        <v>21</v>
      </c>
      <c r="J37" s="257" t="s">
        <v>588</v>
      </c>
      <c r="K37" s="257" t="s">
        <v>588</v>
      </c>
      <c r="L37" s="32"/>
      <c r="M37" s="33"/>
      <c r="N37" s="146" t="s">
        <v>284</v>
      </c>
      <c r="O37" s="269">
        <v>1707</v>
      </c>
      <c r="P37" s="270">
        <v>1606</v>
      </c>
      <c r="Q37" s="263">
        <f t="shared" si="11"/>
        <v>9.268610522886464</v>
      </c>
      <c r="R37" s="263">
        <f t="shared" si="11"/>
        <v>8.386422976501306</v>
      </c>
      <c r="S37" s="263">
        <f t="shared" si="12"/>
        <v>-5.916813122437024</v>
      </c>
    </row>
    <row r="38" spans="1:19" ht="15" customHeight="1">
      <c r="A38" s="33"/>
      <c r="B38" s="15" t="s">
        <v>141</v>
      </c>
      <c r="C38" s="79">
        <f t="shared" si="14"/>
        <v>27</v>
      </c>
      <c r="D38" s="79">
        <v>55</v>
      </c>
      <c r="E38" s="79">
        <v>111622</v>
      </c>
      <c r="F38" s="178">
        <v>1</v>
      </c>
      <c r="G38" s="257" t="s">
        <v>588</v>
      </c>
      <c r="H38" s="257" t="s">
        <v>588</v>
      </c>
      <c r="I38" s="178">
        <v>26</v>
      </c>
      <c r="J38" s="257" t="s">
        <v>588</v>
      </c>
      <c r="K38" s="257" t="s">
        <v>588</v>
      </c>
      <c r="L38" s="32"/>
      <c r="M38" s="33"/>
      <c r="N38" s="146" t="s">
        <v>285</v>
      </c>
      <c r="O38" s="269">
        <v>1625</v>
      </c>
      <c r="P38" s="270">
        <v>1741</v>
      </c>
      <c r="Q38" s="263">
        <f t="shared" si="11"/>
        <v>8.82336971276538</v>
      </c>
      <c r="R38" s="263">
        <f t="shared" si="11"/>
        <v>9.091383812010443</v>
      </c>
      <c r="S38" s="263">
        <f t="shared" si="12"/>
        <v>7.138461538461539</v>
      </c>
    </row>
    <row r="39" spans="1:19" ht="15" customHeight="1">
      <c r="A39" s="33"/>
      <c r="B39" s="15" t="s">
        <v>142</v>
      </c>
      <c r="C39" s="79">
        <f t="shared" si="14"/>
        <v>11</v>
      </c>
      <c r="D39" s="79">
        <f>SUM(G39,J39)</f>
        <v>27</v>
      </c>
      <c r="E39" s="79">
        <f>SUM(H39,K39)</f>
        <v>50284</v>
      </c>
      <c r="F39" s="257" t="s">
        <v>586</v>
      </c>
      <c r="G39" s="257" t="s">
        <v>586</v>
      </c>
      <c r="H39" s="257" t="s">
        <v>586</v>
      </c>
      <c r="I39" s="178">
        <v>11</v>
      </c>
      <c r="J39" s="178">
        <v>27</v>
      </c>
      <c r="K39" s="178">
        <v>50284</v>
      </c>
      <c r="L39" s="32"/>
      <c r="M39" s="33"/>
      <c r="N39" s="146" t="s">
        <v>286</v>
      </c>
      <c r="O39" s="269">
        <v>4162</v>
      </c>
      <c r="P39" s="270">
        <v>3271</v>
      </c>
      <c r="Q39" s="263">
        <f t="shared" si="11"/>
        <v>22.598685996633545</v>
      </c>
      <c r="R39" s="263">
        <f t="shared" si="11"/>
        <v>17.080939947780678</v>
      </c>
      <c r="S39" s="263">
        <f t="shared" si="12"/>
        <v>-21.407976934166268</v>
      </c>
    </row>
    <row r="40" spans="1:19" ht="15" customHeight="1">
      <c r="A40" s="33"/>
      <c r="B40" s="15" t="s">
        <v>143</v>
      </c>
      <c r="C40" s="79">
        <f t="shared" si="14"/>
        <v>38</v>
      </c>
      <c r="D40" s="79">
        <v>113</v>
      </c>
      <c r="E40" s="79">
        <v>136741</v>
      </c>
      <c r="F40" s="257">
        <v>2</v>
      </c>
      <c r="G40" s="257" t="s">
        <v>588</v>
      </c>
      <c r="H40" s="257" t="s">
        <v>588</v>
      </c>
      <c r="I40" s="178">
        <v>36</v>
      </c>
      <c r="J40" s="257" t="s">
        <v>588</v>
      </c>
      <c r="K40" s="257" t="s">
        <v>588</v>
      </c>
      <c r="L40" s="32"/>
      <c r="M40" s="33"/>
      <c r="N40" s="161" t="s">
        <v>287</v>
      </c>
      <c r="O40" s="271">
        <v>1342</v>
      </c>
      <c r="P40" s="272">
        <v>1368</v>
      </c>
      <c r="Q40" s="266">
        <f t="shared" si="11"/>
        <v>7.286745941249932</v>
      </c>
      <c r="R40" s="266">
        <f t="shared" si="11"/>
        <v>7.143603133159269</v>
      </c>
      <c r="S40" s="266">
        <f t="shared" si="12"/>
        <v>1.9374068554396424</v>
      </c>
    </row>
    <row r="41" spans="1:19" ht="15" customHeight="1">
      <c r="A41" s="33"/>
      <c r="B41" s="15"/>
      <c r="C41" s="123"/>
      <c r="D41" s="123"/>
      <c r="E41" s="123"/>
      <c r="F41" s="123"/>
      <c r="G41" s="123"/>
      <c r="H41" s="123"/>
      <c r="I41" s="123"/>
      <c r="J41" s="123"/>
      <c r="K41" s="123"/>
      <c r="L41" s="32"/>
      <c r="M41" s="33"/>
      <c r="N41" s="392" t="s">
        <v>292</v>
      </c>
      <c r="O41" s="392"/>
      <c r="P41" s="45"/>
      <c r="Q41" s="45"/>
      <c r="R41" s="45"/>
      <c r="S41" s="65"/>
    </row>
    <row r="42" spans="1:19" ht="15" customHeight="1">
      <c r="A42" s="320" t="s">
        <v>144</v>
      </c>
      <c r="B42" s="402"/>
      <c r="C42" s="45">
        <f>SUM(C43:C47)</f>
        <v>987</v>
      </c>
      <c r="D42" s="45">
        <f>SUM(D43:D47)</f>
        <v>4345</v>
      </c>
      <c r="E42" s="45">
        <f aca="true" t="shared" si="15" ref="E42:K42">SUM(E43:E47)</f>
        <v>10376428</v>
      </c>
      <c r="F42" s="45">
        <f t="shared" si="15"/>
        <v>110</v>
      </c>
      <c r="G42" s="45">
        <f t="shared" si="15"/>
        <v>708</v>
      </c>
      <c r="H42" s="45">
        <f t="shared" si="15"/>
        <v>3909776</v>
      </c>
      <c r="I42" s="45">
        <f t="shared" si="15"/>
        <v>877</v>
      </c>
      <c r="J42" s="45">
        <f t="shared" si="15"/>
        <v>3637</v>
      </c>
      <c r="K42" s="45">
        <f t="shared" si="15"/>
        <v>6466652</v>
      </c>
      <c r="L42" s="32"/>
      <c r="M42" s="55"/>
      <c r="N42" s="55"/>
      <c r="O42" s="59"/>
      <c r="P42" s="46"/>
      <c r="Q42" s="46"/>
      <c r="R42" s="46"/>
      <c r="S42" s="46"/>
    </row>
    <row r="43" spans="1:19" ht="15" customHeight="1">
      <c r="A43" s="33"/>
      <c r="B43" s="15" t="s">
        <v>145</v>
      </c>
      <c r="C43" s="79">
        <f>SUM(F43,I43)</f>
        <v>287</v>
      </c>
      <c r="D43" s="79">
        <f aca="true" t="shared" si="16" ref="D43:E47">SUM(G43,J43)</f>
        <v>1445</v>
      </c>
      <c r="E43" s="79">
        <f t="shared" si="16"/>
        <v>3451492</v>
      </c>
      <c r="F43" s="178">
        <v>34</v>
      </c>
      <c r="G43" s="178">
        <v>278</v>
      </c>
      <c r="H43" s="178">
        <v>1298963</v>
      </c>
      <c r="I43" s="178">
        <v>253</v>
      </c>
      <c r="J43" s="178">
        <v>1167</v>
      </c>
      <c r="K43" s="178">
        <v>2152529</v>
      </c>
      <c r="L43" s="32"/>
      <c r="M43" s="33"/>
      <c r="N43" s="58"/>
      <c r="O43" s="22"/>
      <c r="P43" s="25"/>
      <c r="Q43" s="25"/>
      <c r="R43" s="25"/>
      <c r="S43" s="25"/>
    </row>
    <row r="44" spans="1:19" ht="15" customHeight="1">
      <c r="A44" s="33"/>
      <c r="B44" s="15" t="s">
        <v>146</v>
      </c>
      <c r="C44" s="79">
        <f>SUM(F44,I44)</f>
        <v>174</v>
      </c>
      <c r="D44" s="79">
        <f t="shared" si="16"/>
        <v>685</v>
      </c>
      <c r="E44" s="79">
        <f t="shared" si="16"/>
        <v>1373888</v>
      </c>
      <c r="F44" s="178">
        <v>22</v>
      </c>
      <c r="G44" s="178">
        <v>133</v>
      </c>
      <c r="H44" s="178">
        <v>493117</v>
      </c>
      <c r="I44" s="178">
        <v>152</v>
      </c>
      <c r="J44" s="178">
        <v>552</v>
      </c>
      <c r="K44" s="178">
        <v>880771</v>
      </c>
      <c r="L44" s="32"/>
      <c r="M44" s="33"/>
      <c r="N44" s="146"/>
      <c r="O44" s="134"/>
      <c r="P44" s="79"/>
      <c r="Q44" s="79"/>
      <c r="R44" s="79"/>
      <c r="S44" s="79"/>
    </row>
    <row r="45" spans="1:19" ht="15" customHeight="1">
      <c r="A45" s="33"/>
      <c r="B45" s="15" t="s">
        <v>147</v>
      </c>
      <c r="C45" s="79">
        <f>SUM(F45,I45)</f>
        <v>168</v>
      </c>
      <c r="D45" s="79">
        <f t="shared" si="16"/>
        <v>731</v>
      </c>
      <c r="E45" s="79">
        <f t="shared" si="16"/>
        <v>2570226</v>
      </c>
      <c r="F45" s="178">
        <v>23</v>
      </c>
      <c r="G45" s="178">
        <v>171</v>
      </c>
      <c r="H45" s="178">
        <v>1574078</v>
      </c>
      <c r="I45" s="178">
        <v>145</v>
      </c>
      <c r="J45" s="178">
        <v>560</v>
      </c>
      <c r="K45" s="178">
        <v>996148</v>
      </c>
      <c r="L45" s="32"/>
      <c r="M45" s="33"/>
      <c r="N45" s="313" t="s">
        <v>552</v>
      </c>
      <c r="O45" s="314"/>
      <c r="P45" s="314"/>
      <c r="Q45" s="314"/>
      <c r="R45" s="314"/>
      <c r="S45" s="314"/>
    </row>
    <row r="46" spans="1:19" ht="15" customHeight="1" thickBot="1">
      <c r="A46" s="33"/>
      <c r="B46" s="15" t="s">
        <v>148</v>
      </c>
      <c r="C46" s="79">
        <f>SUM(F46,I46)</f>
        <v>142</v>
      </c>
      <c r="D46" s="79">
        <f t="shared" si="16"/>
        <v>513</v>
      </c>
      <c r="E46" s="79">
        <f t="shared" si="16"/>
        <v>1045254</v>
      </c>
      <c r="F46" s="178">
        <v>14</v>
      </c>
      <c r="G46" s="178">
        <v>50</v>
      </c>
      <c r="H46" s="178">
        <v>197548</v>
      </c>
      <c r="I46" s="178">
        <v>128</v>
      </c>
      <c r="J46" s="178">
        <v>463</v>
      </c>
      <c r="K46" s="178">
        <v>847706</v>
      </c>
      <c r="L46" s="32"/>
      <c r="M46" s="33"/>
      <c r="N46" s="126"/>
      <c r="O46" s="125"/>
      <c r="P46" s="125"/>
      <c r="Q46" s="125"/>
      <c r="R46" s="125"/>
      <c r="S46" s="163"/>
    </row>
    <row r="47" spans="1:19" ht="15" customHeight="1">
      <c r="A47" s="33"/>
      <c r="B47" s="15" t="s">
        <v>149</v>
      </c>
      <c r="C47" s="79">
        <f>SUM(F47,I47)</f>
        <v>216</v>
      </c>
      <c r="D47" s="79">
        <f t="shared" si="16"/>
        <v>971</v>
      </c>
      <c r="E47" s="79">
        <f t="shared" si="16"/>
        <v>1935568</v>
      </c>
      <c r="F47" s="178">
        <v>17</v>
      </c>
      <c r="G47" s="178">
        <v>76</v>
      </c>
      <c r="H47" s="178">
        <v>346070</v>
      </c>
      <c r="I47" s="178">
        <v>199</v>
      </c>
      <c r="J47" s="178">
        <v>895</v>
      </c>
      <c r="K47" s="178">
        <v>1589498</v>
      </c>
      <c r="L47" s="32"/>
      <c r="M47" s="33"/>
      <c r="N47" s="319" t="s">
        <v>281</v>
      </c>
      <c r="O47" s="397" t="s">
        <v>554</v>
      </c>
      <c r="P47" s="399"/>
      <c r="Q47" s="397" t="s">
        <v>555</v>
      </c>
      <c r="R47" s="400"/>
      <c r="S47" s="378" t="s">
        <v>553</v>
      </c>
    </row>
    <row r="48" spans="1:19" ht="15" customHeight="1">
      <c r="A48" s="33"/>
      <c r="B48" s="15"/>
      <c r="C48" s="123"/>
      <c r="D48" s="123"/>
      <c r="E48" s="123"/>
      <c r="F48" s="123"/>
      <c r="G48" s="123"/>
      <c r="H48" s="123"/>
      <c r="I48" s="123"/>
      <c r="J48" s="123"/>
      <c r="K48" s="123"/>
      <c r="L48" s="32"/>
      <c r="M48" s="33"/>
      <c r="N48" s="314"/>
      <c r="O48" s="381" t="s">
        <v>279</v>
      </c>
      <c r="P48" s="382" t="s">
        <v>280</v>
      </c>
      <c r="Q48" s="381" t="s">
        <v>279</v>
      </c>
      <c r="R48" s="383" t="s">
        <v>280</v>
      </c>
      <c r="S48" s="379"/>
    </row>
    <row r="49" spans="1:19" ht="15" customHeight="1">
      <c r="A49" s="320" t="s">
        <v>150</v>
      </c>
      <c r="B49" s="402"/>
      <c r="C49" s="45">
        <f>SUM(C50:C53)</f>
        <v>646</v>
      </c>
      <c r="D49" s="45">
        <f>SUM(D50:D53)</f>
        <v>2171</v>
      </c>
      <c r="E49" s="45">
        <f aca="true" t="shared" si="17" ref="E49:K49">SUM(E50:E53)</f>
        <v>4137623</v>
      </c>
      <c r="F49" s="45">
        <f t="shared" si="17"/>
        <v>38</v>
      </c>
      <c r="G49" s="45">
        <f t="shared" si="17"/>
        <v>219</v>
      </c>
      <c r="H49" s="45">
        <f t="shared" si="17"/>
        <v>1139193</v>
      </c>
      <c r="I49" s="45">
        <f t="shared" si="17"/>
        <v>608</v>
      </c>
      <c r="J49" s="45">
        <f t="shared" si="17"/>
        <v>1952</v>
      </c>
      <c r="K49" s="45">
        <f t="shared" si="17"/>
        <v>2998430</v>
      </c>
      <c r="L49" s="32"/>
      <c r="M49" s="55"/>
      <c r="N49" s="311"/>
      <c r="O49" s="361"/>
      <c r="P49" s="311"/>
      <c r="Q49" s="361"/>
      <c r="R49" s="312"/>
      <c r="S49" s="380"/>
    </row>
    <row r="50" spans="1:19" ht="15" customHeight="1">
      <c r="A50" s="34"/>
      <c r="B50" s="15" t="s">
        <v>151</v>
      </c>
      <c r="C50" s="79">
        <f>SUM(F50,I50)</f>
        <v>198</v>
      </c>
      <c r="D50" s="79">
        <f aca="true" t="shared" si="18" ref="D50:E53">SUM(G50,J50)</f>
        <v>593</v>
      </c>
      <c r="E50" s="79">
        <f t="shared" si="18"/>
        <v>827375</v>
      </c>
      <c r="F50" s="178">
        <v>3</v>
      </c>
      <c r="G50" s="178">
        <v>8</v>
      </c>
      <c r="H50" s="178">
        <v>8474</v>
      </c>
      <c r="I50" s="178">
        <v>195</v>
      </c>
      <c r="J50" s="178">
        <v>585</v>
      </c>
      <c r="K50" s="178">
        <v>818901</v>
      </c>
      <c r="L50" s="32"/>
      <c r="M50" s="41"/>
      <c r="N50" s="137"/>
      <c r="O50" s="164"/>
      <c r="P50" s="165"/>
      <c r="Q50" s="165"/>
      <c r="R50" s="165"/>
      <c r="S50" s="165"/>
    </row>
    <row r="51" spans="1:19" ht="15" customHeight="1">
      <c r="A51" s="34"/>
      <c r="B51" s="15" t="s">
        <v>152</v>
      </c>
      <c r="C51" s="79">
        <f>SUM(F51,I51)</f>
        <v>104</v>
      </c>
      <c r="D51" s="79">
        <f t="shared" si="18"/>
        <v>363</v>
      </c>
      <c r="E51" s="79">
        <f t="shared" si="18"/>
        <v>689254</v>
      </c>
      <c r="F51" s="178">
        <v>9</v>
      </c>
      <c r="G51" s="178">
        <v>41</v>
      </c>
      <c r="H51" s="178">
        <v>193177</v>
      </c>
      <c r="I51" s="178">
        <v>95</v>
      </c>
      <c r="J51" s="178">
        <v>322</v>
      </c>
      <c r="K51" s="178">
        <v>496077</v>
      </c>
      <c r="L51" s="32"/>
      <c r="M51" s="41"/>
      <c r="N51" s="55" t="s">
        <v>282</v>
      </c>
      <c r="O51" s="255">
        <f>SUM(O53,O58:O61)</f>
        <v>9061628</v>
      </c>
      <c r="P51" s="57">
        <f>SUM(P53,P58:P61)</f>
        <v>10729578</v>
      </c>
      <c r="Q51" s="268">
        <f>100*O51/O$51</f>
        <v>100</v>
      </c>
      <c r="R51" s="268">
        <f>100*P51/P$51</f>
        <v>100</v>
      </c>
      <c r="S51" s="268">
        <f>100*(P51-O51)/O51</f>
        <v>18.406736626133846</v>
      </c>
    </row>
    <row r="52" spans="1:20" ht="15" customHeight="1">
      <c r="A52" s="34"/>
      <c r="B52" s="15" t="s">
        <v>153</v>
      </c>
      <c r="C52" s="79">
        <f>SUM(F52,I52)</f>
        <v>232</v>
      </c>
      <c r="D52" s="79">
        <f t="shared" si="18"/>
        <v>799</v>
      </c>
      <c r="E52" s="79">
        <f t="shared" si="18"/>
        <v>1238714</v>
      </c>
      <c r="F52" s="178">
        <v>16</v>
      </c>
      <c r="G52" s="178">
        <v>56</v>
      </c>
      <c r="H52" s="178">
        <v>123994</v>
      </c>
      <c r="I52" s="178">
        <v>216</v>
      </c>
      <c r="J52" s="178">
        <v>743</v>
      </c>
      <c r="K52" s="178">
        <v>1114720</v>
      </c>
      <c r="L52" s="32"/>
      <c r="M52" s="41"/>
      <c r="N52" s="137"/>
      <c r="O52" s="166"/>
      <c r="P52" s="167"/>
      <c r="Q52" s="167"/>
      <c r="R52" s="167"/>
      <c r="S52" s="167"/>
      <c r="T52" s="92"/>
    </row>
    <row r="53" spans="1:20" ht="15" customHeight="1">
      <c r="A53" s="34"/>
      <c r="B53" s="15" t="s">
        <v>154</v>
      </c>
      <c r="C53" s="79">
        <f>SUM(F53,I53)</f>
        <v>112</v>
      </c>
      <c r="D53" s="79">
        <f t="shared" si="18"/>
        <v>416</v>
      </c>
      <c r="E53" s="79">
        <f t="shared" si="18"/>
        <v>1382280</v>
      </c>
      <c r="F53" s="178">
        <v>10</v>
      </c>
      <c r="G53" s="178">
        <v>114</v>
      </c>
      <c r="H53" s="178">
        <v>813548</v>
      </c>
      <c r="I53" s="178">
        <v>102</v>
      </c>
      <c r="J53" s="178">
        <v>302</v>
      </c>
      <c r="K53" s="178">
        <v>568732</v>
      </c>
      <c r="L53" s="32"/>
      <c r="M53" s="41"/>
      <c r="N53" s="159" t="s">
        <v>283</v>
      </c>
      <c r="O53" s="248">
        <f>SUM(O54:O57)</f>
        <v>5031968</v>
      </c>
      <c r="P53" s="247">
        <f>SUM(P54:P57)</f>
        <v>6401083</v>
      </c>
      <c r="Q53" s="263">
        <f aca="true" t="shared" si="19" ref="Q53:Q61">100*O53/O$51</f>
        <v>55.530507321642425</v>
      </c>
      <c r="R53" s="263">
        <f aca="true" t="shared" si="20" ref="R53:R61">100*P53/P$51</f>
        <v>59.6582922459765</v>
      </c>
      <c r="S53" s="263">
        <f aca="true" t="shared" si="21" ref="S53:S61">100*(P53-O53)/O53</f>
        <v>27.208340752564403</v>
      </c>
      <c r="T53" s="92"/>
    </row>
    <row r="54" spans="1:20" ht="15" customHeight="1">
      <c r="A54" s="34"/>
      <c r="B54" s="15"/>
      <c r="C54" s="123"/>
      <c r="D54" s="123"/>
      <c r="E54" s="123"/>
      <c r="F54" s="123"/>
      <c r="G54" s="123"/>
      <c r="H54" s="123"/>
      <c r="I54" s="123"/>
      <c r="J54" s="123"/>
      <c r="K54" s="123"/>
      <c r="L54" s="32"/>
      <c r="M54" s="41"/>
      <c r="N54" s="146" t="s">
        <v>290</v>
      </c>
      <c r="O54" s="248">
        <v>1400615</v>
      </c>
      <c r="P54" s="247">
        <v>1888720</v>
      </c>
      <c r="Q54" s="263">
        <f t="shared" si="19"/>
        <v>15.4565493087997</v>
      </c>
      <c r="R54" s="263">
        <f t="shared" si="20"/>
        <v>17.602929024794825</v>
      </c>
      <c r="S54" s="263">
        <f t="shared" si="21"/>
        <v>34.84933404254559</v>
      </c>
      <c r="T54" s="92"/>
    </row>
    <row r="55" spans="1:20" ht="15" customHeight="1">
      <c r="A55" s="320" t="s">
        <v>155</v>
      </c>
      <c r="B55" s="402"/>
      <c r="C55" s="45">
        <f>SUM(C56:C61)</f>
        <v>614</v>
      </c>
      <c r="D55" s="45">
        <f>SUM(D56:D61)</f>
        <v>1900</v>
      </c>
      <c r="E55" s="45">
        <f>SUM(E56:E61)</f>
        <v>2722856</v>
      </c>
      <c r="F55" s="45">
        <f>SUM(F56:F61)</f>
        <v>49</v>
      </c>
      <c r="G55" s="45">
        <v>196</v>
      </c>
      <c r="H55" s="45">
        <v>592935</v>
      </c>
      <c r="I55" s="45">
        <f>SUM(I56:I61)</f>
        <v>565</v>
      </c>
      <c r="J55" s="45">
        <v>1704</v>
      </c>
      <c r="K55" s="45">
        <v>2129921</v>
      </c>
      <c r="L55" s="32"/>
      <c r="M55" s="55"/>
      <c r="N55" s="160" t="s">
        <v>288</v>
      </c>
      <c r="O55" s="248">
        <v>1527414</v>
      </c>
      <c r="P55" s="247">
        <v>1670578</v>
      </c>
      <c r="Q55" s="263">
        <f t="shared" si="19"/>
        <v>16.855845329338173</v>
      </c>
      <c r="R55" s="263">
        <f t="shared" si="20"/>
        <v>15.569838813791186</v>
      </c>
      <c r="S55" s="263">
        <f t="shared" si="21"/>
        <v>9.372966333947444</v>
      </c>
      <c r="T55" s="92"/>
    </row>
    <row r="56" spans="1:20" ht="15" customHeight="1">
      <c r="A56" s="33"/>
      <c r="B56" s="15" t="s">
        <v>156</v>
      </c>
      <c r="C56" s="79">
        <f aca="true" t="shared" si="22" ref="C56:E58">SUM(F56,I56)</f>
        <v>104</v>
      </c>
      <c r="D56" s="79">
        <f t="shared" si="22"/>
        <v>404</v>
      </c>
      <c r="E56" s="79">
        <f t="shared" si="22"/>
        <v>663840</v>
      </c>
      <c r="F56" s="178">
        <v>12</v>
      </c>
      <c r="G56" s="178">
        <v>71</v>
      </c>
      <c r="H56" s="178">
        <v>216494</v>
      </c>
      <c r="I56" s="178">
        <v>92</v>
      </c>
      <c r="J56" s="178">
        <v>333</v>
      </c>
      <c r="K56" s="178">
        <v>447346</v>
      </c>
      <c r="L56" s="32"/>
      <c r="M56" s="33"/>
      <c r="N56" s="123" t="s">
        <v>289</v>
      </c>
      <c r="O56" s="248">
        <v>1002487</v>
      </c>
      <c r="P56" s="247">
        <v>1194587</v>
      </c>
      <c r="Q56" s="263">
        <f t="shared" si="19"/>
        <v>11.062990005769382</v>
      </c>
      <c r="R56" s="263">
        <f t="shared" si="20"/>
        <v>11.133587919301206</v>
      </c>
      <c r="S56" s="263">
        <f t="shared" si="21"/>
        <v>19.162343252331453</v>
      </c>
      <c r="T56" s="92"/>
    </row>
    <row r="57" spans="1:20" ht="15" customHeight="1">
      <c r="A57" s="33"/>
      <c r="B57" s="15" t="s">
        <v>157</v>
      </c>
      <c r="C57" s="79">
        <f t="shared" si="22"/>
        <v>100</v>
      </c>
      <c r="D57" s="79">
        <f t="shared" si="22"/>
        <v>310</v>
      </c>
      <c r="E57" s="79">
        <f t="shared" si="22"/>
        <v>448768</v>
      </c>
      <c r="F57" s="178">
        <v>15</v>
      </c>
      <c r="G57" s="257">
        <v>44</v>
      </c>
      <c r="H57" s="257">
        <v>109877</v>
      </c>
      <c r="I57" s="178">
        <v>85</v>
      </c>
      <c r="J57" s="257">
        <v>266</v>
      </c>
      <c r="K57" s="257">
        <v>338891</v>
      </c>
      <c r="L57" s="32"/>
      <c r="M57" s="33"/>
      <c r="N57" s="136" t="s">
        <v>291</v>
      </c>
      <c r="O57" s="248">
        <v>1101452</v>
      </c>
      <c r="P57" s="247">
        <v>1647198</v>
      </c>
      <c r="Q57" s="263">
        <f t="shared" si="19"/>
        <v>12.155122677735172</v>
      </c>
      <c r="R57" s="263">
        <f t="shared" si="20"/>
        <v>15.35193648808928</v>
      </c>
      <c r="S57" s="263">
        <f t="shared" si="21"/>
        <v>49.547869539480615</v>
      </c>
      <c r="T57" s="92"/>
    </row>
    <row r="58" spans="1:20" ht="15" customHeight="1">
      <c r="A58" s="33"/>
      <c r="B58" s="15" t="s">
        <v>158</v>
      </c>
      <c r="C58" s="79">
        <f t="shared" si="22"/>
        <v>143</v>
      </c>
      <c r="D58" s="79">
        <f t="shared" si="22"/>
        <v>442</v>
      </c>
      <c r="E58" s="79">
        <f t="shared" si="22"/>
        <v>545291</v>
      </c>
      <c r="F58" s="178">
        <v>7</v>
      </c>
      <c r="G58" s="178">
        <v>33</v>
      </c>
      <c r="H58" s="178">
        <v>67697</v>
      </c>
      <c r="I58" s="178">
        <v>136</v>
      </c>
      <c r="J58" s="178">
        <v>409</v>
      </c>
      <c r="K58" s="178">
        <v>477594</v>
      </c>
      <c r="L58" s="32"/>
      <c r="M58" s="33"/>
      <c r="N58" s="146" t="s">
        <v>284</v>
      </c>
      <c r="O58" s="248">
        <v>717365</v>
      </c>
      <c r="P58" s="247">
        <v>815533</v>
      </c>
      <c r="Q58" s="263">
        <f t="shared" si="19"/>
        <v>7.916513456522382</v>
      </c>
      <c r="R58" s="263">
        <f t="shared" si="20"/>
        <v>7.600792873680587</v>
      </c>
      <c r="S58" s="263">
        <f t="shared" si="21"/>
        <v>13.684526008377883</v>
      </c>
      <c r="T58" s="92"/>
    </row>
    <row r="59" spans="1:20" ht="15" customHeight="1">
      <c r="A59" s="33"/>
      <c r="B59" s="15" t="s">
        <v>159</v>
      </c>
      <c r="C59" s="79">
        <f>SUM(F59,I59)</f>
        <v>122</v>
      </c>
      <c r="D59" s="79">
        <v>343</v>
      </c>
      <c r="E59" s="79">
        <v>435788</v>
      </c>
      <c r="F59" s="178">
        <v>4</v>
      </c>
      <c r="G59" s="257" t="s">
        <v>588</v>
      </c>
      <c r="H59" s="257" t="s">
        <v>588</v>
      </c>
      <c r="I59" s="178">
        <v>118</v>
      </c>
      <c r="J59" s="257" t="s">
        <v>588</v>
      </c>
      <c r="K59" s="257" t="s">
        <v>588</v>
      </c>
      <c r="L59" s="32"/>
      <c r="M59" s="33"/>
      <c r="N59" s="146" t="s">
        <v>285</v>
      </c>
      <c r="O59" s="248">
        <v>1310970</v>
      </c>
      <c r="P59" s="247">
        <v>1585230</v>
      </c>
      <c r="Q59" s="263">
        <f t="shared" si="19"/>
        <v>14.467267912564939</v>
      </c>
      <c r="R59" s="263">
        <f t="shared" si="20"/>
        <v>14.774392804637797</v>
      </c>
      <c r="S59" s="263">
        <f t="shared" si="21"/>
        <v>20.92038719421497</v>
      </c>
      <c r="T59" s="92"/>
    </row>
    <row r="60" spans="1:20" ht="15" customHeight="1">
      <c r="A60" s="33"/>
      <c r="B60" s="15" t="s">
        <v>160</v>
      </c>
      <c r="C60" s="79">
        <f>SUM(F60,I60)</f>
        <v>57</v>
      </c>
      <c r="D60" s="79">
        <v>132</v>
      </c>
      <c r="E60" s="79">
        <v>199356</v>
      </c>
      <c r="F60" s="178">
        <v>1</v>
      </c>
      <c r="G60" s="257" t="s">
        <v>588</v>
      </c>
      <c r="H60" s="257" t="s">
        <v>588</v>
      </c>
      <c r="I60" s="178">
        <v>56</v>
      </c>
      <c r="J60" s="257" t="s">
        <v>588</v>
      </c>
      <c r="K60" s="257" t="s">
        <v>588</v>
      </c>
      <c r="L60" s="32"/>
      <c r="M60" s="33"/>
      <c r="N60" s="146" t="s">
        <v>286</v>
      </c>
      <c r="O60" s="248">
        <v>1448870</v>
      </c>
      <c r="P60" s="247">
        <v>1289649</v>
      </c>
      <c r="Q60" s="263">
        <f t="shared" si="19"/>
        <v>15.989069513778318</v>
      </c>
      <c r="R60" s="263">
        <f t="shared" si="20"/>
        <v>12.019568709971631</v>
      </c>
      <c r="S60" s="263">
        <f t="shared" si="21"/>
        <v>-10.989322713562984</v>
      </c>
      <c r="T60" s="92"/>
    </row>
    <row r="61" spans="1:20" ht="15" customHeight="1">
      <c r="A61" s="33"/>
      <c r="B61" s="15" t="s">
        <v>161</v>
      </c>
      <c r="C61" s="79">
        <f>SUM(F61,I61)</f>
        <v>88</v>
      </c>
      <c r="D61" s="79">
        <f>SUM(G61,J61)</f>
        <v>269</v>
      </c>
      <c r="E61" s="79">
        <f>SUM(H61,K61)</f>
        <v>429813</v>
      </c>
      <c r="F61" s="178">
        <v>10</v>
      </c>
      <c r="G61" s="178">
        <v>30</v>
      </c>
      <c r="H61" s="178">
        <v>127371</v>
      </c>
      <c r="I61" s="178">
        <v>78</v>
      </c>
      <c r="J61" s="178">
        <v>239</v>
      </c>
      <c r="K61" s="178">
        <v>302442</v>
      </c>
      <c r="L61" s="32"/>
      <c r="M61" s="33"/>
      <c r="N61" s="161" t="s">
        <v>287</v>
      </c>
      <c r="O61" s="265">
        <v>552455</v>
      </c>
      <c r="P61" s="253">
        <v>638083</v>
      </c>
      <c r="Q61" s="263">
        <f t="shared" si="19"/>
        <v>6.096641795491936</v>
      </c>
      <c r="R61" s="263">
        <f t="shared" si="20"/>
        <v>5.946953365733489</v>
      </c>
      <c r="S61" s="266">
        <f t="shared" si="21"/>
        <v>15.499542949199482</v>
      </c>
      <c r="T61" s="92"/>
    </row>
    <row r="62" spans="1:20" ht="15" customHeight="1">
      <c r="A62" s="33"/>
      <c r="B62" s="15"/>
      <c r="C62" s="123"/>
      <c r="D62" s="123"/>
      <c r="E62" s="123"/>
      <c r="F62" s="123"/>
      <c r="G62" s="123"/>
      <c r="H62" s="123"/>
      <c r="I62" s="123"/>
      <c r="J62" s="123"/>
      <c r="K62" s="123"/>
      <c r="L62" s="32"/>
      <c r="M62" s="33"/>
      <c r="N62" s="396" t="s">
        <v>557</v>
      </c>
      <c r="O62" s="392"/>
      <c r="P62" s="392"/>
      <c r="Q62" s="392"/>
      <c r="R62" s="392"/>
      <c r="S62" s="162"/>
      <c r="T62" s="92"/>
    </row>
    <row r="63" spans="1:20" ht="15" customHeight="1">
      <c r="A63" s="320" t="s">
        <v>162</v>
      </c>
      <c r="B63" s="402"/>
      <c r="C63" s="45">
        <f>SUM(C64:C67)</f>
        <v>814</v>
      </c>
      <c r="D63" s="45">
        <f>SUM(D64:D67)</f>
        <v>2702</v>
      </c>
      <c r="E63" s="45">
        <f aca="true" t="shared" si="23" ref="E63:K63">SUM(E64:E67)</f>
        <v>5494992</v>
      </c>
      <c r="F63" s="45">
        <f t="shared" si="23"/>
        <v>52</v>
      </c>
      <c r="G63" s="45">
        <f t="shared" si="23"/>
        <v>311</v>
      </c>
      <c r="H63" s="45">
        <f t="shared" si="23"/>
        <v>1838466</v>
      </c>
      <c r="I63" s="45">
        <f t="shared" si="23"/>
        <v>762</v>
      </c>
      <c r="J63" s="45">
        <f t="shared" si="23"/>
        <v>2391</v>
      </c>
      <c r="K63" s="45">
        <f t="shared" si="23"/>
        <v>3656526</v>
      </c>
      <c r="L63" s="32"/>
      <c r="M63" s="55"/>
      <c r="N63" s="395" t="s">
        <v>292</v>
      </c>
      <c r="O63" s="395"/>
      <c r="P63" s="168"/>
      <c r="Q63" s="168"/>
      <c r="R63" s="168"/>
      <c r="S63" s="168"/>
      <c r="T63" s="92"/>
    </row>
    <row r="64" spans="1:20" ht="15" customHeight="1">
      <c r="A64" s="33"/>
      <c r="B64" s="15" t="s">
        <v>163</v>
      </c>
      <c r="C64" s="79">
        <f aca="true" t="shared" si="24" ref="C64:E67">SUM(F64,I64)</f>
        <v>269</v>
      </c>
      <c r="D64" s="79">
        <f t="shared" si="24"/>
        <v>1016</v>
      </c>
      <c r="E64" s="79">
        <f t="shared" si="24"/>
        <v>2953548</v>
      </c>
      <c r="F64" s="178">
        <v>27</v>
      </c>
      <c r="G64" s="178">
        <v>195</v>
      </c>
      <c r="H64" s="178">
        <v>1534748</v>
      </c>
      <c r="I64" s="178">
        <v>242</v>
      </c>
      <c r="J64" s="178">
        <v>821</v>
      </c>
      <c r="K64" s="178">
        <v>1418800</v>
      </c>
      <c r="L64" s="32"/>
      <c r="M64" s="33"/>
      <c r="N64" s="146"/>
      <c r="O64" s="134"/>
      <c r="P64" s="169"/>
      <c r="Q64" s="169"/>
      <c r="R64" s="169"/>
      <c r="S64" s="169"/>
      <c r="T64" s="92"/>
    </row>
    <row r="65" spans="1:20" ht="15" customHeight="1">
      <c r="A65" s="33"/>
      <c r="B65" s="15" t="s">
        <v>164</v>
      </c>
      <c r="C65" s="79">
        <f t="shared" si="24"/>
        <v>171</v>
      </c>
      <c r="D65" s="79">
        <f t="shared" si="24"/>
        <v>472</v>
      </c>
      <c r="E65" s="79">
        <f t="shared" si="24"/>
        <v>600723</v>
      </c>
      <c r="F65" s="178">
        <v>3</v>
      </c>
      <c r="G65" s="257">
        <v>17</v>
      </c>
      <c r="H65" s="257">
        <v>24165</v>
      </c>
      <c r="I65" s="178">
        <v>168</v>
      </c>
      <c r="J65" s="257">
        <v>455</v>
      </c>
      <c r="K65" s="257">
        <v>576558</v>
      </c>
      <c r="L65" s="32"/>
      <c r="M65" s="33"/>
      <c r="N65" s="146"/>
      <c r="O65" s="134"/>
      <c r="P65" s="169"/>
      <c r="Q65" s="169"/>
      <c r="R65" s="169"/>
      <c r="S65" s="169"/>
      <c r="T65" s="92"/>
    </row>
    <row r="66" spans="1:19" ht="15" customHeight="1">
      <c r="A66" s="33"/>
      <c r="B66" s="15" t="s">
        <v>165</v>
      </c>
      <c r="C66" s="79">
        <f t="shared" si="24"/>
        <v>300</v>
      </c>
      <c r="D66" s="79">
        <f t="shared" si="24"/>
        <v>1029</v>
      </c>
      <c r="E66" s="79">
        <f t="shared" si="24"/>
        <v>1706122</v>
      </c>
      <c r="F66" s="178">
        <v>22</v>
      </c>
      <c r="G66" s="257">
        <v>99</v>
      </c>
      <c r="H66" s="257">
        <v>279553</v>
      </c>
      <c r="I66" s="178">
        <v>278</v>
      </c>
      <c r="J66" s="257">
        <v>930</v>
      </c>
      <c r="K66" s="257">
        <v>1426569</v>
      </c>
      <c r="L66" s="32"/>
      <c r="M66" s="33"/>
      <c r="N66" s="58"/>
      <c r="O66" s="22"/>
      <c r="P66" s="25"/>
      <c r="Q66" s="25"/>
      <c r="R66" s="16"/>
      <c r="S66" s="25"/>
    </row>
    <row r="67" spans="1:19" ht="15" customHeight="1">
      <c r="A67" s="33"/>
      <c r="B67" s="15" t="s">
        <v>166</v>
      </c>
      <c r="C67" s="79">
        <f t="shared" si="24"/>
        <v>74</v>
      </c>
      <c r="D67" s="79">
        <f t="shared" si="24"/>
        <v>185</v>
      </c>
      <c r="E67" s="79">
        <f t="shared" si="24"/>
        <v>234599</v>
      </c>
      <c r="F67" s="257" t="s">
        <v>586</v>
      </c>
      <c r="G67" s="257" t="s">
        <v>586</v>
      </c>
      <c r="H67" s="257" t="s">
        <v>586</v>
      </c>
      <c r="I67" s="178">
        <v>74</v>
      </c>
      <c r="J67" s="257">
        <v>185</v>
      </c>
      <c r="K67" s="257">
        <v>234599</v>
      </c>
      <c r="L67" s="32"/>
      <c r="M67" s="33"/>
      <c r="N67" s="58"/>
      <c r="O67" s="16"/>
      <c r="P67" s="16"/>
      <c r="Q67" s="16"/>
      <c r="R67" s="16"/>
      <c r="S67" s="16"/>
    </row>
    <row r="68" spans="1:19" ht="15" customHeight="1">
      <c r="A68" s="33"/>
      <c r="B68" s="15"/>
      <c r="C68" s="123"/>
      <c r="D68" s="123"/>
      <c r="E68" s="123"/>
      <c r="F68" s="123"/>
      <c r="G68" s="123"/>
      <c r="H68" s="123"/>
      <c r="I68" s="123"/>
      <c r="J68" s="123"/>
      <c r="K68" s="123"/>
      <c r="L68" s="32"/>
      <c r="M68" s="33"/>
      <c r="N68" s="58"/>
      <c r="O68" s="58"/>
      <c r="P68" s="8"/>
      <c r="Q68" s="8"/>
      <c r="R68" s="8"/>
      <c r="S68" s="8"/>
    </row>
    <row r="69" spans="1:19" ht="15" customHeight="1">
      <c r="A69" s="320" t="s">
        <v>167</v>
      </c>
      <c r="B69" s="402"/>
      <c r="C69" s="45">
        <f>SUM(C70)</f>
        <v>179</v>
      </c>
      <c r="D69" s="45">
        <f>SUM(D70)</f>
        <v>637</v>
      </c>
      <c r="E69" s="45">
        <f aca="true" t="shared" si="25" ref="E69:K69">SUM(E70)</f>
        <v>1434791</v>
      </c>
      <c r="F69" s="45">
        <f t="shared" si="25"/>
        <v>21</v>
      </c>
      <c r="G69" s="45">
        <f t="shared" si="25"/>
        <v>72</v>
      </c>
      <c r="H69" s="45">
        <f t="shared" si="25"/>
        <v>650164</v>
      </c>
      <c r="I69" s="45">
        <f t="shared" si="25"/>
        <v>158</v>
      </c>
      <c r="J69" s="45">
        <f t="shared" si="25"/>
        <v>565</v>
      </c>
      <c r="K69" s="45">
        <f t="shared" si="25"/>
        <v>784627</v>
      </c>
      <c r="L69" s="32"/>
      <c r="M69" s="55"/>
      <c r="N69" s="55"/>
      <c r="O69" s="44"/>
      <c r="P69" s="44"/>
      <c r="Q69" s="44"/>
      <c r="R69" s="44"/>
      <c r="S69" s="44"/>
    </row>
    <row r="70" spans="1:19" ht="15" customHeight="1">
      <c r="A70" s="35"/>
      <c r="B70" s="20" t="s">
        <v>168</v>
      </c>
      <c r="C70" s="261">
        <f>SUM(F70,I70)</f>
        <v>179</v>
      </c>
      <c r="D70" s="261">
        <f>SUM(G70,J70)</f>
        <v>637</v>
      </c>
      <c r="E70" s="261">
        <f>SUM(H70,K70)</f>
        <v>1434791</v>
      </c>
      <c r="F70" s="261">
        <v>21</v>
      </c>
      <c r="G70" s="261">
        <v>72</v>
      </c>
      <c r="H70" s="261">
        <v>650164</v>
      </c>
      <c r="I70" s="261">
        <v>158</v>
      </c>
      <c r="J70" s="261">
        <v>565</v>
      </c>
      <c r="K70" s="261">
        <v>784627</v>
      </c>
      <c r="L70" s="32"/>
      <c r="M70" s="33"/>
      <c r="N70" s="58"/>
      <c r="O70" s="16"/>
      <c r="P70" s="16"/>
      <c r="Q70" s="16"/>
      <c r="R70" s="16"/>
      <c r="S70" s="16"/>
    </row>
    <row r="71" spans="1:19" ht="15" customHeight="1">
      <c r="A71" s="122" t="s">
        <v>539</v>
      </c>
      <c r="L71" s="32"/>
      <c r="M71" s="26"/>
      <c r="N71" s="26"/>
      <c r="O71" s="26"/>
      <c r="P71" s="26"/>
      <c r="Q71" s="26"/>
      <c r="R71" s="26"/>
      <c r="S71" s="26"/>
    </row>
    <row r="72" spans="1:19" ht="15" customHeight="1">
      <c r="A72" s="7" t="s">
        <v>96</v>
      </c>
      <c r="M72" s="26"/>
      <c r="N72" s="26"/>
      <c r="O72" s="26"/>
      <c r="P72" s="26"/>
      <c r="Q72" s="26"/>
      <c r="R72" s="26"/>
      <c r="S72" s="26"/>
    </row>
    <row r="73" spans="13:19" ht="15" customHeight="1">
      <c r="M73" s="26"/>
      <c r="N73" s="26"/>
      <c r="O73" s="26"/>
      <c r="P73" s="26"/>
      <c r="Q73" s="26"/>
      <c r="R73" s="26"/>
      <c r="S73" s="26"/>
    </row>
  </sheetData>
  <sheetProtection/>
  <mergeCells count="66">
    <mergeCell ref="N3:S3"/>
    <mergeCell ref="N24:S24"/>
    <mergeCell ref="N45:S45"/>
    <mergeCell ref="A3:K3"/>
    <mergeCell ref="I6:I7"/>
    <mergeCell ref="A2:K2"/>
    <mergeCell ref="A5:B7"/>
    <mergeCell ref="C5:E5"/>
    <mergeCell ref="F5:H5"/>
    <mergeCell ref="I5:K5"/>
    <mergeCell ref="K6:K7"/>
    <mergeCell ref="J6:J7"/>
    <mergeCell ref="A8:B8"/>
    <mergeCell ref="N5:N7"/>
    <mergeCell ref="S5:S7"/>
    <mergeCell ref="C6:C7"/>
    <mergeCell ref="D6:D7"/>
    <mergeCell ref="E6:E7"/>
    <mergeCell ref="F6:F7"/>
    <mergeCell ref="G6:G7"/>
    <mergeCell ref="H6:H7"/>
    <mergeCell ref="O5:P5"/>
    <mergeCell ref="N20:O20"/>
    <mergeCell ref="O26:P26"/>
    <mergeCell ref="A13:B13"/>
    <mergeCell ref="A14:B14"/>
    <mergeCell ref="A10:B10"/>
    <mergeCell ref="A12:B12"/>
    <mergeCell ref="A17:B17"/>
    <mergeCell ref="A18:B18"/>
    <mergeCell ref="A15:B15"/>
    <mergeCell ref="A16:B16"/>
    <mergeCell ref="A42:B42"/>
    <mergeCell ref="A49:B49"/>
    <mergeCell ref="A26:B26"/>
    <mergeCell ref="A32:B32"/>
    <mergeCell ref="A19:B19"/>
    <mergeCell ref="A20:B20"/>
    <mergeCell ref="Q5:R5"/>
    <mergeCell ref="O6:O7"/>
    <mergeCell ref="P6:P7"/>
    <mergeCell ref="Q6:Q7"/>
    <mergeCell ref="R6:R7"/>
    <mergeCell ref="A69:B69"/>
    <mergeCell ref="A55:B55"/>
    <mergeCell ref="A63:B63"/>
    <mergeCell ref="A21:B21"/>
    <mergeCell ref="A23:B23"/>
    <mergeCell ref="N41:O41"/>
    <mergeCell ref="N26:N28"/>
    <mergeCell ref="N63:O63"/>
    <mergeCell ref="N62:R62"/>
    <mergeCell ref="Q26:R26"/>
    <mergeCell ref="N47:N49"/>
    <mergeCell ref="O47:P47"/>
    <mergeCell ref="Q47:R47"/>
    <mergeCell ref="S47:S49"/>
    <mergeCell ref="O48:O49"/>
    <mergeCell ref="P48:P49"/>
    <mergeCell ref="Q48:Q49"/>
    <mergeCell ref="R48:R49"/>
    <mergeCell ref="S26:S28"/>
    <mergeCell ref="O27:O28"/>
    <mergeCell ref="P27:P28"/>
    <mergeCell ref="Q27:Q28"/>
    <mergeCell ref="R27:R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3"/>
  <sheetViews>
    <sheetView tabSelected="1" zoomScale="70" zoomScaleNormal="70" zoomScalePageLayoutView="0" workbookViewId="0" topLeftCell="A1">
      <selection activeCell="A1" sqref="A1"/>
    </sheetView>
  </sheetViews>
  <sheetFormatPr defaultColWidth="10.59765625" defaultRowHeight="15"/>
  <cols>
    <col min="1" max="1" width="2.59765625" style="92" customWidth="1"/>
    <col min="2" max="2" width="16.59765625" style="92" customWidth="1"/>
    <col min="3" max="20" width="14.09765625" style="92" customWidth="1"/>
    <col min="21" max="16384" width="10.59765625" style="92" customWidth="1"/>
  </cols>
  <sheetData>
    <row r="1" spans="1:20" s="91" customFormat="1" ht="19.5" customHeight="1">
      <c r="A1" s="2" t="s">
        <v>558</v>
      </c>
      <c r="S1" s="3"/>
      <c r="T1" s="3" t="s">
        <v>297</v>
      </c>
    </row>
    <row r="2" spans="1:22" ht="19.5" customHeight="1">
      <c r="A2" s="300"/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29"/>
      <c r="M2" s="170"/>
      <c r="N2" s="170"/>
      <c r="O2" s="170"/>
      <c r="P2" s="170"/>
      <c r="Q2" s="170"/>
      <c r="R2" s="170"/>
      <c r="S2" s="170"/>
      <c r="T2" s="93"/>
      <c r="U2" s="29"/>
      <c r="V2" s="29"/>
    </row>
    <row r="3" spans="1:20" ht="19.5" customHeight="1">
      <c r="A3" s="358" t="s">
        <v>564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</row>
    <row r="4" spans="2:20" ht="18" customHeight="1" thickBot="1">
      <c r="B4" s="124"/>
      <c r="C4" s="124"/>
      <c r="D4" s="124"/>
      <c r="E4" s="124"/>
      <c r="F4" s="124"/>
      <c r="G4" s="124"/>
      <c r="H4" s="124"/>
      <c r="I4" s="124"/>
      <c r="J4" s="124"/>
      <c r="M4" s="89"/>
      <c r="N4" s="89"/>
      <c r="O4" s="124"/>
      <c r="P4" s="124"/>
      <c r="Q4" s="124"/>
      <c r="R4" s="124"/>
      <c r="S4" s="136"/>
      <c r="T4" s="136" t="s">
        <v>477</v>
      </c>
    </row>
    <row r="5" spans="1:20" ht="15" customHeight="1">
      <c r="A5" s="171"/>
      <c r="B5" s="172" t="s">
        <v>560</v>
      </c>
      <c r="C5" s="420" t="s">
        <v>561</v>
      </c>
      <c r="D5" s="351"/>
      <c r="E5" s="352"/>
      <c r="F5" s="420" t="s">
        <v>283</v>
      </c>
      <c r="G5" s="351"/>
      <c r="H5" s="352"/>
      <c r="I5" s="420" t="s">
        <v>284</v>
      </c>
      <c r="J5" s="351"/>
      <c r="K5" s="351"/>
      <c r="L5" s="420" t="s">
        <v>562</v>
      </c>
      <c r="M5" s="351"/>
      <c r="N5" s="351"/>
      <c r="O5" s="420" t="s">
        <v>563</v>
      </c>
      <c r="P5" s="351"/>
      <c r="Q5" s="351"/>
      <c r="R5" s="420" t="s">
        <v>287</v>
      </c>
      <c r="S5" s="351"/>
      <c r="T5" s="351"/>
    </row>
    <row r="6" spans="1:20" ht="15" customHeight="1">
      <c r="A6" s="89"/>
      <c r="B6" s="173"/>
      <c r="C6" s="343" t="s">
        <v>295</v>
      </c>
      <c r="D6" s="343" t="s">
        <v>115</v>
      </c>
      <c r="E6" s="424" t="s">
        <v>116</v>
      </c>
      <c r="F6" s="343" t="s">
        <v>295</v>
      </c>
      <c r="G6" s="343" t="s">
        <v>115</v>
      </c>
      <c r="H6" s="424" t="s">
        <v>116</v>
      </c>
      <c r="I6" s="343" t="s">
        <v>295</v>
      </c>
      <c r="J6" s="343" t="s">
        <v>115</v>
      </c>
      <c r="K6" s="422" t="s">
        <v>116</v>
      </c>
      <c r="L6" s="343" t="s">
        <v>295</v>
      </c>
      <c r="M6" s="343" t="s">
        <v>115</v>
      </c>
      <c r="N6" s="422" t="s">
        <v>116</v>
      </c>
      <c r="O6" s="343" t="s">
        <v>295</v>
      </c>
      <c r="P6" s="343" t="s">
        <v>115</v>
      </c>
      <c r="Q6" s="422" t="s">
        <v>116</v>
      </c>
      <c r="R6" s="343" t="s">
        <v>295</v>
      </c>
      <c r="S6" s="343" t="s">
        <v>115</v>
      </c>
      <c r="T6" s="422" t="s">
        <v>116</v>
      </c>
    </row>
    <row r="7" spans="1:20" ht="15" customHeight="1">
      <c r="A7" s="430" t="s">
        <v>559</v>
      </c>
      <c r="B7" s="431"/>
      <c r="C7" s="421"/>
      <c r="D7" s="421"/>
      <c r="E7" s="425"/>
      <c r="F7" s="421"/>
      <c r="G7" s="421"/>
      <c r="H7" s="425"/>
      <c r="I7" s="421"/>
      <c r="J7" s="421"/>
      <c r="K7" s="423"/>
      <c r="L7" s="421"/>
      <c r="M7" s="421"/>
      <c r="N7" s="423"/>
      <c r="O7" s="421"/>
      <c r="P7" s="421"/>
      <c r="Q7" s="423"/>
      <c r="R7" s="421"/>
      <c r="S7" s="421"/>
      <c r="T7" s="423"/>
    </row>
    <row r="8" spans="1:20" s="4" customFormat="1" ht="15" customHeight="1">
      <c r="A8" s="412" t="s">
        <v>117</v>
      </c>
      <c r="B8" s="413"/>
      <c r="C8" s="57">
        <f>SUM(C10,C21)</f>
        <v>4557</v>
      </c>
      <c r="D8" s="57">
        <f>SUM(D10,D21)</f>
        <v>19150</v>
      </c>
      <c r="E8" s="57">
        <f aca="true" t="shared" si="0" ref="E8:T8">SUM(E10,E21)</f>
        <v>10729578</v>
      </c>
      <c r="F8" s="57">
        <f t="shared" si="0"/>
        <v>2086</v>
      </c>
      <c r="G8" s="57">
        <f t="shared" si="0"/>
        <v>11164</v>
      </c>
      <c r="H8" s="57">
        <f t="shared" si="0"/>
        <v>6401083</v>
      </c>
      <c r="I8" s="57">
        <f t="shared" si="0"/>
        <v>388</v>
      </c>
      <c r="J8" s="57">
        <f t="shared" si="0"/>
        <v>1606</v>
      </c>
      <c r="K8" s="57">
        <f t="shared" si="0"/>
        <v>815533</v>
      </c>
      <c r="L8" s="57">
        <f t="shared" si="0"/>
        <v>471</v>
      </c>
      <c r="M8" s="57">
        <f t="shared" si="0"/>
        <v>1741</v>
      </c>
      <c r="N8" s="57">
        <f t="shared" si="0"/>
        <v>1585230</v>
      </c>
      <c r="O8" s="57">
        <f t="shared" si="0"/>
        <v>1313</v>
      </c>
      <c r="P8" s="57">
        <f t="shared" si="0"/>
        <v>3271</v>
      </c>
      <c r="Q8" s="57">
        <f t="shared" si="0"/>
        <v>1289649</v>
      </c>
      <c r="R8" s="57">
        <f t="shared" si="0"/>
        <v>299</v>
      </c>
      <c r="S8" s="57">
        <f t="shared" si="0"/>
        <v>1368</v>
      </c>
      <c r="T8" s="57">
        <f t="shared" si="0"/>
        <v>638083</v>
      </c>
    </row>
    <row r="9" spans="1:20" ht="15" customHeight="1">
      <c r="A9" s="33"/>
      <c r="B9" s="174"/>
      <c r="C9" s="57"/>
      <c r="D9" s="57"/>
      <c r="E9" s="57"/>
      <c r="F9" s="57"/>
      <c r="G9" s="57"/>
      <c r="H9" s="57"/>
      <c r="I9" s="57"/>
      <c r="J9" s="57"/>
      <c r="K9" s="57"/>
      <c r="L9" s="275"/>
      <c r="M9" s="57"/>
      <c r="N9" s="57"/>
      <c r="O9" s="57"/>
      <c r="P9" s="57"/>
      <c r="Q9" s="57"/>
      <c r="R9" s="57"/>
      <c r="S9" s="57"/>
      <c r="T9" s="150"/>
    </row>
    <row r="10" spans="1:20" s="4" customFormat="1" ht="15" customHeight="1">
      <c r="A10" s="320" t="s">
        <v>118</v>
      </c>
      <c r="B10" s="402"/>
      <c r="C10" s="57">
        <f aca="true" t="shared" si="1" ref="C10:I10">SUM(C12:C19)</f>
        <v>3579</v>
      </c>
      <c r="D10" s="57">
        <f t="shared" si="1"/>
        <v>15589</v>
      </c>
      <c r="E10" s="57">
        <f t="shared" si="1"/>
        <v>8702726</v>
      </c>
      <c r="F10" s="57">
        <f t="shared" si="1"/>
        <v>1612</v>
      </c>
      <c r="G10" s="57">
        <f t="shared" si="1"/>
        <v>9122</v>
      </c>
      <c r="H10" s="57">
        <f t="shared" si="1"/>
        <v>5212710</v>
      </c>
      <c r="I10" s="57">
        <f t="shared" si="1"/>
        <v>318</v>
      </c>
      <c r="J10" s="57">
        <v>1365</v>
      </c>
      <c r="K10" s="57">
        <v>684872</v>
      </c>
      <c r="L10" s="275">
        <f>SUM(L12:L19)</f>
        <v>351</v>
      </c>
      <c r="M10" s="275">
        <f aca="true" t="shared" si="2" ref="M10:R10">SUM(M12:M19)</f>
        <v>1384</v>
      </c>
      <c r="N10" s="275">
        <f t="shared" si="2"/>
        <v>1249447</v>
      </c>
      <c r="O10" s="275">
        <f t="shared" si="2"/>
        <v>1075</v>
      </c>
      <c r="P10" s="275">
        <f t="shared" si="2"/>
        <v>2681</v>
      </c>
      <c r="Q10" s="275">
        <f t="shared" si="2"/>
        <v>1088428</v>
      </c>
      <c r="R10" s="275">
        <f t="shared" si="2"/>
        <v>223</v>
      </c>
      <c r="S10" s="57">
        <v>1037</v>
      </c>
      <c r="T10" s="150">
        <v>467269</v>
      </c>
    </row>
    <row r="11" spans="1:20" ht="15" customHeight="1">
      <c r="A11" s="160"/>
      <c r="B11" s="175"/>
      <c r="C11" s="247"/>
      <c r="D11" s="247"/>
      <c r="E11" s="247"/>
      <c r="F11" s="247"/>
      <c r="G11" s="247"/>
      <c r="H11" s="247"/>
      <c r="I11" s="247"/>
      <c r="J11" s="247"/>
      <c r="K11" s="247"/>
      <c r="L11" s="250"/>
      <c r="M11" s="247"/>
      <c r="N11" s="247"/>
      <c r="O11" s="247"/>
      <c r="P11" s="247"/>
      <c r="Q11" s="247"/>
      <c r="R11" s="247"/>
      <c r="S11" s="247"/>
      <c r="T11" s="212"/>
    </row>
    <row r="12" spans="1:20" ht="15" customHeight="1">
      <c r="A12" s="426" t="s">
        <v>120</v>
      </c>
      <c r="B12" s="427"/>
      <c r="C12" s="247">
        <f>SUM(F12,I12,L12,O12,R12)</f>
        <v>2251</v>
      </c>
      <c r="D12" s="247">
        <f>SUM(G12,J12,M12,P12,S12)</f>
        <v>10507</v>
      </c>
      <c r="E12" s="247">
        <f>SUM(H12,K12,N12,Q12,T12)</f>
        <v>5840956</v>
      </c>
      <c r="F12" s="247">
        <v>1006</v>
      </c>
      <c r="G12" s="247">
        <v>6043</v>
      </c>
      <c r="H12" s="247">
        <v>3427659</v>
      </c>
      <c r="I12" s="247">
        <v>204</v>
      </c>
      <c r="J12" s="247">
        <v>941</v>
      </c>
      <c r="K12" s="247">
        <v>486279</v>
      </c>
      <c r="L12" s="250">
        <v>216</v>
      </c>
      <c r="M12" s="247">
        <v>974</v>
      </c>
      <c r="N12" s="247">
        <v>877774</v>
      </c>
      <c r="O12" s="247">
        <v>690</v>
      </c>
      <c r="P12" s="247">
        <v>1857</v>
      </c>
      <c r="Q12" s="247">
        <v>741263</v>
      </c>
      <c r="R12" s="247">
        <v>135</v>
      </c>
      <c r="S12" s="247">
        <v>692</v>
      </c>
      <c r="T12" s="212">
        <v>307981</v>
      </c>
    </row>
    <row r="13" spans="1:20" ht="15" customHeight="1">
      <c r="A13" s="426" t="s">
        <v>121</v>
      </c>
      <c r="B13" s="427"/>
      <c r="C13" s="247">
        <f aca="true" t="shared" si="3" ref="C13:E14">SUM(F13,I13,L13,O13,R13)</f>
        <v>223</v>
      </c>
      <c r="D13" s="247">
        <f t="shared" si="3"/>
        <v>736</v>
      </c>
      <c r="E13" s="247">
        <f t="shared" si="3"/>
        <v>434526</v>
      </c>
      <c r="F13" s="247">
        <v>119</v>
      </c>
      <c r="G13" s="247">
        <v>476</v>
      </c>
      <c r="H13" s="247">
        <v>271952</v>
      </c>
      <c r="I13" s="247">
        <v>11</v>
      </c>
      <c r="J13" s="247">
        <v>31</v>
      </c>
      <c r="K13" s="247">
        <v>16740</v>
      </c>
      <c r="L13" s="250">
        <v>32</v>
      </c>
      <c r="M13" s="247">
        <v>84</v>
      </c>
      <c r="N13" s="247">
        <v>79634</v>
      </c>
      <c r="O13" s="247">
        <v>48</v>
      </c>
      <c r="P13" s="247">
        <v>94</v>
      </c>
      <c r="Q13" s="247">
        <v>38126</v>
      </c>
      <c r="R13" s="247">
        <v>13</v>
      </c>
      <c r="S13" s="247">
        <v>51</v>
      </c>
      <c r="T13" s="212">
        <v>28074</v>
      </c>
    </row>
    <row r="14" spans="1:20" ht="15" customHeight="1">
      <c r="A14" s="426" t="s">
        <v>122</v>
      </c>
      <c r="B14" s="427"/>
      <c r="C14" s="247">
        <f t="shared" si="3"/>
        <v>401</v>
      </c>
      <c r="D14" s="247">
        <f t="shared" si="3"/>
        <v>1753</v>
      </c>
      <c r="E14" s="247">
        <f t="shared" si="3"/>
        <v>973431</v>
      </c>
      <c r="F14" s="247">
        <v>187</v>
      </c>
      <c r="G14" s="247">
        <v>957</v>
      </c>
      <c r="H14" s="247">
        <v>532272</v>
      </c>
      <c r="I14" s="247">
        <v>46</v>
      </c>
      <c r="J14" s="247">
        <v>202</v>
      </c>
      <c r="K14" s="247">
        <v>100791</v>
      </c>
      <c r="L14" s="250">
        <v>37</v>
      </c>
      <c r="M14" s="247">
        <v>143</v>
      </c>
      <c r="N14" s="247">
        <v>135011</v>
      </c>
      <c r="O14" s="247">
        <v>95</v>
      </c>
      <c r="P14" s="247">
        <v>236</v>
      </c>
      <c r="Q14" s="247">
        <v>113656</v>
      </c>
      <c r="R14" s="247">
        <v>36</v>
      </c>
      <c r="S14" s="247">
        <v>215</v>
      </c>
      <c r="T14" s="212">
        <v>91701</v>
      </c>
    </row>
    <row r="15" spans="1:20" ht="15" customHeight="1">
      <c r="A15" s="426" t="s">
        <v>123</v>
      </c>
      <c r="B15" s="427"/>
      <c r="C15" s="247">
        <f>SUM(F15,I15,L15,O15,R15)</f>
        <v>96</v>
      </c>
      <c r="D15" s="247">
        <f>SUM(G15,J15,M15,P15,S15)</f>
        <v>312</v>
      </c>
      <c r="E15" s="247">
        <f>SUM(H15,K15,N15,Q15,T15)</f>
        <v>179435</v>
      </c>
      <c r="F15" s="247">
        <v>45</v>
      </c>
      <c r="G15" s="247">
        <v>203</v>
      </c>
      <c r="H15" s="247">
        <v>129844</v>
      </c>
      <c r="I15" s="247">
        <v>4</v>
      </c>
      <c r="J15" s="247">
        <v>17</v>
      </c>
      <c r="K15" s="247">
        <v>6420</v>
      </c>
      <c r="L15" s="250">
        <v>10</v>
      </c>
      <c r="M15" s="247">
        <v>22</v>
      </c>
      <c r="N15" s="247">
        <v>17621</v>
      </c>
      <c r="O15" s="247">
        <v>31</v>
      </c>
      <c r="P15" s="247">
        <v>61</v>
      </c>
      <c r="Q15" s="247">
        <v>21499</v>
      </c>
      <c r="R15" s="247">
        <v>6</v>
      </c>
      <c r="S15" s="247">
        <v>9</v>
      </c>
      <c r="T15" s="212">
        <v>4051</v>
      </c>
    </row>
    <row r="16" spans="1:20" ht="15" customHeight="1">
      <c r="A16" s="426" t="s">
        <v>124</v>
      </c>
      <c r="B16" s="427"/>
      <c r="C16" s="247">
        <f>SUM(F16,I16,L16,O16,R16)</f>
        <v>67</v>
      </c>
      <c r="D16" s="247">
        <v>166</v>
      </c>
      <c r="E16" s="247">
        <v>81165</v>
      </c>
      <c r="F16" s="247">
        <v>38</v>
      </c>
      <c r="G16" s="247">
        <v>113</v>
      </c>
      <c r="H16" s="247">
        <v>55158</v>
      </c>
      <c r="I16" s="247">
        <v>6</v>
      </c>
      <c r="J16" s="247" t="s">
        <v>588</v>
      </c>
      <c r="K16" s="247" t="s">
        <v>588</v>
      </c>
      <c r="L16" s="250">
        <v>10</v>
      </c>
      <c r="M16" s="247">
        <v>19</v>
      </c>
      <c r="N16" s="247">
        <v>16050</v>
      </c>
      <c r="O16" s="247">
        <v>11</v>
      </c>
      <c r="P16" s="247">
        <v>15</v>
      </c>
      <c r="Q16" s="247">
        <v>4290</v>
      </c>
      <c r="R16" s="247">
        <v>2</v>
      </c>
      <c r="S16" s="247" t="s">
        <v>588</v>
      </c>
      <c r="T16" s="212" t="s">
        <v>588</v>
      </c>
    </row>
    <row r="17" spans="1:20" ht="15" customHeight="1">
      <c r="A17" s="426" t="s">
        <v>125</v>
      </c>
      <c r="B17" s="427"/>
      <c r="C17" s="247">
        <f>SUM(F17,I17,L17,O17,R17)</f>
        <v>309</v>
      </c>
      <c r="D17" s="247">
        <f>SUM(G17,J17,M17,P17,S17)</f>
        <v>1099</v>
      </c>
      <c r="E17" s="247">
        <f>SUM(H17,K17,N17,Q17,T17)</f>
        <v>638632</v>
      </c>
      <c r="F17" s="247">
        <v>114</v>
      </c>
      <c r="G17" s="247">
        <v>663</v>
      </c>
      <c r="H17" s="247">
        <v>427225</v>
      </c>
      <c r="I17" s="247">
        <v>19</v>
      </c>
      <c r="J17" s="247">
        <v>59</v>
      </c>
      <c r="K17" s="247">
        <v>27120</v>
      </c>
      <c r="L17" s="250">
        <v>18</v>
      </c>
      <c r="M17" s="247">
        <v>55</v>
      </c>
      <c r="N17" s="247">
        <v>50455</v>
      </c>
      <c r="O17" s="247">
        <v>141</v>
      </c>
      <c r="P17" s="247">
        <v>297</v>
      </c>
      <c r="Q17" s="247">
        <v>117315</v>
      </c>
      <c r="R17" s="247">
        <v>17</v>
      </c>
      <c r="S17" s="247">
        <v>25</v>
      </c>
      <c r="T17" s="212">
        <v>16517</v>
      </c>
    </row>
    <row r="18" spans="1:20" ht="15" customHeight="1">
      <c r="A18" s="426" t="s">
        <v>126</v>
      </c>
      <c r="B18" s="427"/>
      <c r="C18" s="247">
        <f>SUM(F18,I18,L18,O18,R18)</f>
        <v>110</v>
      </c>
      <c r="D18" s="247">
        <f>SUM(G18,J18,M18,P18,S18)</f>
        <v>343</v>
      </c>
      <c r="E18" s="247">
        <f>SUM(H18,K18,N18,Q18,T18)</f>
        <v>208071</v>
      </c>
      <c r="F18" s="247">
        <v>54</v>
      </c>
      <c r="G18" s="247">
        <v>206</v>
      </c>
      <c r="H18" s="247">
        <v>124484</v>
      </c>
      <c r="I18" s="247">
        <v>8</v>
      </c>
      <c r="J18" s="247">
        <v>23</v>
      </c>
      <c r="K18" s="247">
        <v>10104</v>
      </c>
      <c r="L18" s="250">
        <v>14</v>
      </c>
      <c r="M18" s="247">
        <v>47</v>
      </c>
      <c r="N18" s="247">
        <v>45192</v>
      </c>
      <c r="O18" s="247">
        <v>25</v>
      </c>
      <c r="P18" s="247">
        <v>42</v>
      </c>
      <c r="Q18" s="247">
        <v>17992</v>
      </c>
      <c r="R18" s="247">
        <v>9</v>
      </c>
      <c r="S18" s="247">
        <v>25</v>
      </c>
      <c r="T18" s="212">
        <v>10299</v>
      </c>
    </row>
    <row r="19" spans="1:20" ht="15" customHeight="1">
      <c r="A19" s="426" t="s">
        <v>127</v>
      </c>
      <c r="B19" s="427"/>
      <c r="C19" s="247">
        <f>SUM(F19,I19,L19,O19,R19)</f>
        <v>122</v>
      </c>
      <c r="D19" s="247">
        <v>673</v>
      </c>
      <c r="E19" s="247">
        <v>346510</v>
      </c>
      <c r="F19" s="247">
        <v>49</v>
      </c>
      <c r="G19" s="247">
        <v>461</v>
      </c>
      <c r="H19" s="247">
        <v>244116</v>
      </c>
      <c r="I19" s="247">
        <v>20</v>
      </c>
      <c r="J19" s="247" t="s">
        <v>588</v>
      </c>
      <c r="K19" s="247" t="s">
        <v>588</v>
      </c>
      <c r="L19" s="250">
        <v>14</v>
      </c>
      <c r="M19" s="247">
        <v>40</v>
      </c>
      <c r="N19" s="247">
        <v>27710</v>
      </c>
      <c r="O19" s="247">
        <v>34</v>
      </c>
      <c r="P19" s="247">
        <v>79</v>
      </c>
      <c r="Q19" s="247">
        <v>34287</v>
      </c>
      <c r="R19" s="247">
        <v>5</v>
      </c>
      <c r="S19" s="247" t="s">
        <v>588</v>
      </c>
      <c r="T19" s="212" t="s">
        <v>588</v>
      </c>
    </row>
    <row r="20" spans="1:20" ht="15" customHeight="1">
      <c r="A20" s="428"/>
      <c r="B20" s="429"/>
      <c r="C20" s="247"/>
      <c r="D20" s="247"/>
      <c r="E20" s="247"/>
      <c r="F20" s="247"/>
      <c r="G20" s="247"/>
      <c r="H20" s="247"/>
      <c r="I20" s="247"/>
      <c r="J20" s="247"/>
      <c r="K20" s="247"/>
      <c r="L20" s="250"/>
      <c r="M20" s="247"/>
      <c r="N20" s="247"/>
      <c r="O20" s="247"/>
      <c r="P20" s="247"/>
      <c r="Q20" s="247"/>
      <c r="R20" s="247"/>
      <c r="S20" s="247"/>
      <c r="T20" s="212"/>
    </row>
    <row r="21" spans="1:20" s="4" customFormat="1" ht="15" customHeight="1">
      <c r="A21" s="320" t="s">
        <v>296</v>
      </c>
      <c r="B21" s="402"/>
      <c r="C21" s="57">
        <f>SUM(C23:C55)</f>
        <v>978</v>
      </c>
      <c r="D21" s="57">
        <v>3561</v>
      </c>
      <c r="E21" s="57">
        <v>2026852</v>
      </c>
      <c r="F21" s="57">
        <f>SUM(F23:F55)</f>
        <v>474</v>
      </c>
      <c r="G21" s="57">
        <v>2042</v>
      </c>
      <c r="H21" s="57">
        <v>1188373</v>
      </c>
      <c r="I21" s="57">
        <f>SUM(I23:I55)</f>
        <v>70</v>
      </c>
      <c r="J21" s="57">
        <v>241</v>
      </c>
      <c r="K21" s="57">
        <v>130661</v>
      </c>
      <c r="L21" s="275">
        <f>SUM(L23:L55)</f>
        <v>120</v>
      </c>
      <c r="M21" s="57">
        <v>357</v>
      </c>
      <c r="N21" s="57">
        <v>335783</v>
      </c>
      <c r="O21" s="57">
        <f>SUM(O23:O55)</f>
        <v>238</v>
      </c>
      <c r="P21" s="57">
        <v>590</v>
      </c>
      <c r="Q21" s="57">
        <v>201221</v>
      </c>
      <c r="R21" s="57">
        <f>SUM(R23:R55)</f>
        <v>76</v>
      </c>
      <c r="S21" s="57">
        <v>331</v>
      </c>
      <c r="T21" s="150">
        <v>170814</v>
      </c>
    </row>
    <row r="22" spans="1:20" ht="15" customHeight="1">
      <c r="A22" s="160"/>
      <c r="B22" s="175"/>
      <c r="C22" s="247"/>
      <c r="D22" s="247"/>
      <c r="E22" s="247"/>
      <c r="F22" s="247"/>
      <c r="G22" s="247"/>
      <c r="H22" s="247"/>
      <c r="I22" s="212"/>
      <c r="J22" s="247"/>
      <c r="K22" s="247"/>
      <c r="L22" s="250"/>
      <c r="M22" s="247"/>
      <c r="N22" s="247"/>
      <c r="O22" s="247"/>
      <c r="P22" s="247"/>
      <c r="Q22" s="247"/>
      <c r="R22" s="247"/>
      <c r="S22" s="247"/>
      <c r="T22" s="212"/>
    </row>
    <row r="23" spans="1:20" ht="15" customHeight="1">
      <c r="A23" s="137"/>
      <c r="B23" s="140" t="s">
        <v>129</v>
      </c>
      <c r="C23" s="247">
        <f>SUM(F23,I23,L23,O23,R23)</f>
        <v>61</v>
      </c>
      <c r="D23" s="247">
        <f>SUM(G23,J23,M23,P23,S23)</f>
        <v>150</v>
      </c>
      <c r="E23" s="247">
        <f>SUM(H23,K23,N23,Q23,T23)</f>
        <v>74455</v>
      </c>
      <c r="F23" s="247">
        <v>29</v>
      </c>
      <c r="G23" s="247">
        <v>79</v>
      </c>
      <c r="H23" s="247">
        <v>45067</v>
      </c>
      <c r="I23" s="247">
        <v>3</v>
      </c>
      <c r="J23" s="247">
        <v>9</v>
      </c>
      <c r="K23" s="247">
        <v>2380</v>
      </c>
      <c r="L23" s="250">
        <v>4</v>
      </c>
      <c r="M23" s="247">
        <v>10</v>
      </c>
      <c r="N23" s="247">
        <v>5960</v>
      </c>
      <c r="O23" s="247">
        <v>21</v>
      </c>
      <c r="P23" s="247">
        <v>43</v>
      </c>
      <c r="Q23" s="247">
        <v>14848</v>
      </c>
      <c r="R23" s="247">
        <v>4</v>
      </c>
      <c r="S23" s="247">
        <v>9</v>
      </c>
      <c r="T23" s="212">
        <v>6200</v>
      </c>
    </row>
    <row r="24" spans="1:20" ht="15" customHeight="1">
      <c r="A24" s="33"/>
      <c r="B24" s="140" t="s">
        <v>131</v>
      </c>
      <c r="C24" s="247">
        <f aca="true" t="shared" si="4" ref="C24:C42">SUM(F24,I24,L24,O24,R24)</f>
        <v>43</v>
      </c>
      <c r="D24" s="247">
        <v>128</v>
      </c>
      <c r="E24" s="247">
        <v>67167</v>
      </c>
      <c r="F24" s="250">
        <v>19</v>
      </c>
      <c r="G24" s="250">
        <v>69</v>
      </c>
      <c r="H24" s="250">
        <v>37051</v>
      </c>
      <c r="I24" s="247">
        <v>2</v>
      </c>
      <c r="J24" s="250" t="s">
        <v>588</v>
      </c>
      <c r="K24" s="250" t="s">
        <v>588</v>
      </c>
      <c r="L24" s="250">
        <v>8</v>
      </c>
      <c r="M24" s="247">
        <v>25</v>
      </c>
      <c r="N24" s="247">
        <v>17839</v>
      </c>
      <c r="O24" s="251">
        <v>13</v>
      </c>
      <c r="P24" s="247">
        <v>27</v>
      </c>
      <c r="Q24" s="247">
        <v>7973</v>
      </c>
      <c r="R24" s="247">
        <v>1</v>
      </c>
      <c r="S24" s="247" t="s">
        <v>588</v>
      </c>
      <c r="T24" s="212" t="s">
        <v>588</v>
      </c>
    </row>
    <row r="25" spans="1:20" ht="15" customHeight="1">
      <c r="A25" s="33"/>
      <c r="B25" s="140" t="s">
        <v>132</v>
      </c>
      <c r="C25" s="247">
        <f t="shared" si="4"/>
        <v>45</v>
      </c>
      <c r="D25" s="247">
        <f>SUM(G25,J25,M25,P25,S25)</f>
        <v>157</v>
      </c>
      <c r="E25" s="247">
        <f>SUM(H25,K25,N25,Q25,T25)</f>
        <v>123037</v>
      </c>
      <c r="F25" s="247">
        <v>15</v>
      </c>
      <c r="G25" s="247">
        <v>83</v>
      </c>
      <c r="H25" s="247">
        <v>56264</v>
      </c>
      <c r="I25" s="250">
        <v>6</v>
      </c>
      <c r="J25" s="247">
        <v>21</v>
      </c>
      <c r="K25" s="247">
        <v>22960</v>
      </c>
      <c r="L25" s="250">
        <v>5</v>
      </c>
      <c r="M25" s="247">
        <v>10</v>
      </c>
      <c r="N25" s="251">
        <v>12220</v>
      </c>
      <c r="O25" s="247">
        <v>13</v>
      </c>
      <c r="P25" s="247">
        <v>24</v>
      </c>
      <c r="Q25" s="247">
        <v>10310</v>
      </c>
      <c r="R25" s="247">
        <v>6</v>
      </c>
      <c r="S25" s="247">
        <v>19</v>
      </c>
      <c r="T25" s="212">
        <v>21283</v>
      </c>
    </row>
    <row r="26" spans="1:20" ht="15" customHeight="1">
      <c r="A26" s="137"/>
      <c r="B26" s="140" t="s">
        <v>133</v>
      </c>
      <c r="C26" s="247">
        <f t="shared" si="4"/>
        <v>30</v>
      </c>
      <c r="D26" s="247">
        <v>125</v>
      </c>
      <c r="E26" s="247">
        <v>56655</v>
      </c>
      <c r="F26" s="247">
        <v>13</v>
      </c>
      <c r="G26" s="247">
        <v>77</v>
      </c>
      <c r="H26" s="247">
        <v>42240</v>
      </c>
      <c r="I26" s="247">
        <v>1</v>
      </c>
      <c r="J26" s="247" t="s">
        <v>588</v>
      </c>
      <c r="K26" s="247" t="s">
        <v>588</v>
      </c>
      <c r="L26" s="250">
        <v>2</v>
      </c>
      <c r="M26" s="247" t="s">
        <v>588</v>
      </c>
      <c r="N26" s="251" t="s">
        <v>588</v>
      </c>
      <c r="O26" s="247">
        <v>11</v>
      </c>
      <c r="P26" s="247">
        <v>33</v>
      </c>
      <c r="Q26" s="247">
        <v>9690</v>
      </c>
      <c r="R26" s="247">
        <v>3</v>
      </c>
      <c r="S26" s="247">
        <v>8</v>
      </c>
      <c r="T26" s="212">
        <v>2025</v>
      </c>
    </row>
    <row r="27" spans="1:20" ht="15" customHeight="1">
      <c r="A27" s="33"/>
      <c r="B27" s="140" t="s">
        <v>134</v>
      </c>
      <c r="C27" s="247">
        <f t="shared" si="4"/>
        <v>9</v>
      </c>
      <c r="D27" s="247">
        <v>28</v>
      </c>
      <c r="E27" s="247">
        <v>12667</v>
      </c>
      <c r="F27" s="250">
        <v>6</v>
      </c>
      <c r="G27" s="250">
        <v>22</v>
      </c>
      <c r="H27" s="250">
        <v>10857</v>
      </c>
      <c r="I27" s="247" t="s">
        <v>586</v>
      </c>
      <c r="J27" s="250" t="s">
        <v>586</v>
      </c>
      <c r="K27" s="250" t="s">
        <v>586</v>
      </c>
      <c r="L27" s="250">
        <v>1</v>
      </c>
      <c r="M27" s="247" t="s">
        <v>588</v>
      </c>
      <c r="N27" s="251" t="s">
        <v>588</v>
      </c>
      <c r="O27" s="251">
        <v>2</v>
      </c>
      <c r="P27" s="251" t="s">
        <v>588</v>
      </c>
      <c r="Q27" s="251" t="s">
        <v>588</v>
      </c>
      <c r="R27" s="251" t="s">
        <v>586</v>
      </c>
      <c r="S27" s="247" t="s">
        <v>586</v>
      </c>
      <c r="T27" s="212" t="s">
        <v>586</v>
      </c>
    </row>
    <row r="28" spans="1:20" ht="15" customHeight="1">
      <c r="A28" s="33"/>
      <c r="B28" s="140" t="s">
        <v>136</v>
      </c>
      <c r="C28" s="247">
        <f t="shared" si="4"/>
        <v>23</v>
      </c>
      <c r="D28" s="247">
        <v>52</v>
      </c>
      <c r="E28" s="247">
        <v>25391</v>
      </c>
      <c r="F28" s="250">
        <v>11</v>
      </c>
      <c r="G28" s="250">
        <v>29</v>
      </c>
      <c r="H28" s="250">
        <v>13990</v>
      </c>
      <c r="I28" s="250" t="s">
        <v>586</v>
      </c>
      <c r="J28" s="250" t="s">
        <v>586</v>
      </c>
      <c r="K28" s="250" t="s">
        <v>586</v>
      </c>
      <c r="L28" s="250">
        <v>5</v>
      </c>
      <c r="M28" s="247" t="s">
        <v>588</v>
      </c>
      <c r="N28" s="251" t="s">
        <v>588</v>
      </c>
      <c r="O28" s="251">
        <v>5</v>
      </c>
      <c r="P28" s="251">
        <v>8</v>
      </c>
      <c r="Q28" s="251">
        <v>2770</v>
      </c>
      <c r="R28" s="251">
        <v>2</v>
      </c>
      <c r="S28" s="247" t="s">
        <v>588</v>
      </c>
      <c r="T28" s="212" t="s">
        <v>588</v>
      </c>
    </row>
    <row r="29" spans="1:20" ht="15" customHeight="1">
      <c r="A29" s="33"/>
      <c r="B29" s="140" t="s">
        <v>137</v>
      </c>
      <c r="C29" s="247">
        <f t="shared" si="4"/>
        <v>52</v>
      </c>
      <c r="D29" s="247">
        <f>SUM(G29,J29,M29,P29,S29)</f>
        <v>186</v>
      </c>
      <c r="E29" s="247">
        <f>SUM(H29,K29,N29,Q29,T29)</f>
        <v>99909</v>
      </c>
      <c r="F29" s="250">
        <v>17</v>
      </c>
      <c r="G29" s="250">
        <v>88</v>
      </c>
      <c r="H29" s="250">
        <v>38728</v>
      </c>
      <c r="I29" s="250">
        <v>9</v>
      </c>
      <c r="J29" s="250">
        <v>30</v>
      </c>
      <c r="K29" s="250">
        <v>12442</v>
      </c>
      <c r="L29" s="250">
        <v>6</v>
      </c>
      <c r="M29" s="247">
        <v>16</v>
      </c>
      <c r="N29" s="247">
        <v>28648</v>
      </c>
      <c r="O29" s="247">
        <v>15</v>
      </c>
      <c r="P29" s="247">
        <v>31</v>
      </c>
      <c r="Q29" s="247">
        <v>10978</v>
      </c>
      <c r="R29" s="247">
        <v>5</v>
      </c>
      <c r="S29" s="247">
        <v>21</v>
      </c>
      <c r="T29" s="212">
        <v>9113</v>
      </c>
    </row>
    <row r="30" spans="1:20" ht="15" customHeight="1">
      <c r="A30" s="33"/>
      <c r="B30" s="140" t="s">
        <v>138</v>
      </c>
      <c r="C30" s="247">
        <f t="shared" si="4"/>
        <v>177</v>
      </c>
      <c r="D30" s="247">
        <f>SUM(G30,J30,M30,P30,S30)</f>
        <v>1018</v>
      </c>
      <c r="E30" s="247">
        <f>SUM(H30,K30,N30,Q30,T30)</f>
        <v>487343</v>
      </c>
      <c r="F30" s="250">
        <v>70</v>
      </c>
      <c r="G30" s="250">
        <v>477</v>
      </c>
      <c r="H30" s="250">
        <v>247271</v>
      </c>
      <c r="I30" s="250">
        <v>16</v>
      </c>
      <c r="J30" s="250">
        <v>87</v>
      </c>
      <c r="K30" s="250">
        <v>47152</v>
      </c>
      <c r="L30" s="250">
        <v>15</v>
      </c>
      <c r="M30" s="247">
        <v>67</v>
      </c>
      <c r="N30" s="247">
        <v>60786</v>
      </c>
      <c r="O30" s="247">
        <v>56</v>
      </c>
      <c r="P30" s="247">
        <v>220</v>
      </c>
      <c r="Q30" s="247">
        <v>68740</v>
      </c>
      <c r="R30" s="247">
        <v>20</v>
      </c>
      <c r="S30" s="247">
        <v>167</v>
      </c>
      <c r="T30" s="212">
        <v>63394</v>
      </c>
    </row>
    <row r="31" spans="1:20" ht="15" customHeight="1">
      <c r="A31" s="33"/>
      <c r="B31" s="140" t="s">
        <v>139</v>
      </c>
      <c r="C31" s="247">
        <f t="shared" si="4"/>
        <v>5</v>
      </c>
      <c r="D31" s="247">
        <v>10</v>
      </c>
      <c r="E31" s="247">
        <v>7660</v>
      </c>
      <c r="F31" s="247">
        <v>3</v>
      </c>
      <c r="G31" s="247">
        <v>6</v>
      </c>
      <c r="H31" s="247">
        <v>6540</v>
      </c>
      <c r="I31" s="250">
        <v>1</v>
      </c>
      <c r="J31" s="247" t="s">
        <v>588</v>
      </c>
      <c r="K31" s="247" t="s">
        <v>588</v>
      </c>
      <c r="L31" s="250" t="s">
        <v>586</v>
      </c>
      <c r="M31" s="247" t="s">
        <v>586</v>
      </c>
      <c r="N31" s="247" t="s">
        <v>586</v>
      </c>
      <c r="O31" s="247">
        <v>1</v>
      </c>
      <c r="P31" s="247" t="s">
        <v>588</v>
      </c>
      <c r="Q31" s="247" t="s">
        <v>588</v>
      </c>
      <c r="R31" s="247" t="s">
        <v>586</v>
      </c>
      <c r="S31" s="247" t="s">
        <v>586</v>
      </c>
      <c r="T31" s="212" t="s">
        <v>586</v>
      </c>
    </row>
    <row r="32" spans="1:20" ht="15" customHeight="1">
      <c r="A32" s="137"/>
      <c r="B32" s="140" t="s">
        <v>140</v>
      </c>
      <c r="C32" s="247">
        <f t="shared" si="4"/>
        <v>9</v>
      </c>
      <c r="D32" s="247">
        <f>SUM(G32,J32,M32,P32,S32)</f>
        <v>34</v>
      </c>
      <c r="E32" s="247">
        <f>SUM(H32,K32,N32,Q32,T32)</f>
        <v>26181</v>
      </c>
      <c r="F32" s="247">
        <v>9</v>
      </c>
      <c r="G32" s="247">
        <v>34</v>
      </c>
      <c r="H32" s="247">
        <v>26181</v>
      </c>
      <c r="I32" s="247" t="s">
        <v>586</v>
      </c>
      <c r="J32" s="247" t="s">
        <v>586</v>
      </c>
      <c r="K32" s="247" t="s">
        <v>586</v>
      </c>
      <c r="L32" s="250" t="s">
        <v>586</v>
      </c>
      <c r="M32" s="247" t="s">
        <v>586</v>
      </c>
      <c r="N32" s="247" t="s">
        <v>586</v>
      </c>
      <c r="O32" s="247" t="s">
        <v>586</v>
      </c>
      <c r="P32" s="247" t="s">
        <v>586</v>
      </c>
      <c r="Q32" s="247" t="s">
        <v>586</v>
      </c>
      <c r="R32" s="247" t="s">
        <v>586</v>
      </c>
      <c r="S32" s="247" t="s">
        <v>586</v>
      </c>
      <c r="T32" s="212" t="s">
        <v>586</v>
      </c>
    </row>
    <row r="33" spans="1:20" ht="15" customHeight="1">
      <c r="A33" s="33"/>
      <c r="B33" s="140" t="s">
        <v>141</v>
      </c>
      <c r="C33" s="247">
        <f t="shared" si="4"/>
        <v>2</v>
      </c>
      <c r="D33" s="247" t="s">
        <v>588</v>
      </c>
      <c r="E33" s="247" t="s">
        <v>588</v>
      </c>
      <c r="F33" s="250" t="s">
        <v>586</v>
      </c>
      <c r="G33" s="250" t="s">
        <v>586</v>
      </c>
      <c r="H33" s="250" t="s">
        <v>586</v>
      </c>
      <c r="I33" s="247">
        <v>1</v>
      </c>
      <c r="J33" s="250" t="s">
        <v>588</v>
      </c>
      <c r="K33" s="250" t="s">
        <v>588</v>
      </c>
      <c r="L33" s="250" t="s">
        <v>586</v>
      </c>
      <c r="M33" s="247" t="s">
        <v>586</v>
      </c>
      <c r="N33" s="247" t="s">
        <v>586</v>
      </c>
      <c r="O33" s="247">
        <v>1</v>
      </c>
      <c r="P33" s="247" t="s">
        <v>588</v>
      </c>
      <c r="Q33" s="247" t="s">
        <v>588</v>
      </c>
      <c r="R33" s="247" t="s">
        <v>586</v>
      </c>
      <c r="S33" s="247" t="s">
        <v>586</v>
      </c>
      <c r="T33" s="212" t="s">
        <v>586</v>
      </c>
    </row>
    <row r="34" spans="1:20" ht="15" customHeight="1">
      <c r="A34" s="33"/>
      <c r="B34" s="140" t="s">
        <v>142</v>
      </c>
      <c r="C34" s="247">
        <f t="shared" si="4"/>
        <v>12</v>
      </c>
      <c r="D34" s="247">
        <v>28</v>
      </c>
      <c r="E34" s="247">
        <v>16212</v>
      </c>
      <c r="F34" s="250">
        <v>9</v>
      </c>
      <c r="G34" s="250">
        <v>22</v>
      </c>
      <c r="H34" s="250">
        <v>12140</v>
      </c>
      <c r="I34" s="250">
        <v>1</v>
      </c>
      <c r="J34" s="250" t="s">
        <v>588</v>
      </c>
      <c r="K34" s="250" t="s">
        <v>588</v>
      </c>
      <c r="L34" s="250" t="s">
        <v>586</v>
      </c>
      <c r="M34" s="247" t="s">
        <v>586</v>
      </c>
      <c r="N34" s="247" t="s">
        <v>586</v>
      </c>
      <c r="O34" s="247">
        <v>2</v>
      </c>
      <c r="P34" s="247" t="s">
        <v>588</v>
      </c>
      <c r="Q34" s="247" t="s">
        <v>588</v>
      </c>
      <c r="R34" s="247" t="s">
        <v>586</v>
      </c>
      <c r="S34" s="247" t="s">
        <v>586</v>
      </c>
      <c r="T34" s="212" t="s">
        <v>586</v>
      </c>
    </row>
    <row r="35" spans="1:20" ht="15" customHeight="1">
      <c r="A35" s="33"/>
      <c r="B35" s="140" t="s">
        <v>143</v>
      </c>
      <c r="C35" s="247">
        <f t="shared" si="4"/>
        <v>6</v>
      </c>
      <c r="D35" s="247">
        <v>15</v>
      </c>
      <c r="E35" s="247">
        <v>5253</v>
      </c>
      <c r="F35" s="250">
        <v>4</v>
      </c>
      <c r="G35" s="250">
        <v>11</v>
      </c>
      <c r="H35" s="250">
        <v>3740</v>
      </c>
      <c r="I35" s="250">
        <v>1</v>
      </c>
      <c r="J35" s="250" t="s">
        <v>588</v>
      </c>
      <c r="K35" s="250" t="s">
        <v>588</v>
      </c>
      <c r="L35" s="250" t="s">
        <v>586</v>
      </c>
      <c r="M35" s="247" t="s">
        <v>586</v>
      </c>
      <c r="N35" s="247" t="s">
        <v>586</v>
      </c>
      <c r="O35" s="247">
        <v>1</v>
      </c>
      <c r="P35" s="247" t="s">
        <v>588</v>
      </c>
      <c r="Q35" s="247" t="s">
        <v>588</v>
      </c>
      <c r="R35" s="247" t="s">
        <v>586</v>
      </c>
      <c r="S35" s="247" t="s">
        <v>586</v>
      </c>
      <c r="T35" s="212" t="s">
        <v>586</v>
      </c>
    </row>
    <row r="36" spans="1:20" ht="15" customHeight="1">
      <c r="A36" s="33"/>
      <c r="B36" s="140" t="s">
        <v>145</v>
      </c>
      <c r="C36" s="247">
        <f t="shared" si="4"/>
        <v>57</v>
      </c>
      <c r="D36" s="247">
        <f>SUM(G36,J36,M36,P36,S36)</f>
        <v>185</v>
      </c>
      <c r="E36" s="247">
        <f>SUM(H36,K36,N36,Q36,T36)</f>
        <v>105414</v>
      </c>
      <c r="F36" s="250">
        <v>24</v>
      </c>
      <c r="G36" s="250">
        <v>102</v>
      </c>
      <c r="H36" s="250">
        <v>60949</v>
      </c>
      <c r="I36" s="250">
        <v>4</v>
      </c>
      <c r="J36" s="250">
        <v>9</v>
      </c>
      <c r="K36" s="250">
        <v>3670</v>
      </c>
      <c r="L36" s="250">
        <v>10</v>
      </c>
      <c r="M36" s="247">
        <v>29</v>
      </c>
      <c r="N36" s="247">
        <v>23565</v>
      </c>
      <c r="O36" s="247">
        <v>14</v>
      </c>
      <c r="P36" s="247">
        <v>33</v>
      </c>
      <c r="Q36" s="247">
        <v>11120</v>
      </c>
      <c r="R36" s="247">
        <v>5</v>
      </c>
      <c r="S36" s="247">
        <v>12</v>
      </c>
      <c r="T36" s="212">
        <v>6110</v>
      </c>
    </row>
    <row r="37" spans="1:20" ht="15" customHeight="1">
      <c r="A37" s="33"/>
      <c r="B37" s="140" t="s">
        <v>146</v>
      </c>
      <c r="C37" s="247">
        <f t="shared" si="4"/>
        <v>21</v>
      </c>
      <c r="D37" s="247">
        <v>65</v>
      </c>
      <c r="E37" s="247">
        <v>44120</v>
      </c>
      <c r="F37" s="250">
        <v>12</v>
      </c>
      <c r="G37" s="250">
        <v>48</v>
      </c>
      <c r="H37" s="250">
        <v>33340</v>
      </c>
      <c r="I37" s="250" t="s">
        <v>586</v>
      </c>
      <c r="J37" s="250" t="s">
        <v>586</v>
      </c>
      <c r="K37" s="250" t="s">
        <v>586</v>
      </c>
      <c r="L37" s="250">
        <v>4</v>
      </c>
      <c r="M37" s="247">
        <v>9</v>
      </c>
      <c r="N37" s="247">
        <v>7720</v>
      </c>
      <c r="O37" s="247">
        <v>3</v>
      </c>
      <c r="P37" s="247" t="s">
        <v>588</v>
      </c>
      <c r="Q37" s="247" t="s">
        <v>588</v>
      </c>
      <c r="R37" s="247">
        <v>2</v>
      </c>
      <c r="S37" s="247" t="s">
        <v>588</v>
      </c>
      <c r="T37" s="212" t="s">
        <v>588</v>
      </c>
    </row>
    <row r="38" spans="1:20" ht="15" customHeight="1">
      <c r="A38" s="33"/>
      <c r="B38" s="140" t="s">
        <v>147</v>
      </c>
      <c r="C38" s="247">
        <f t="shared" si="4"/>
        <v>42</v>
      </c>
      <c r="D38" s="247">
        <v>140</v>
      </c>
      <c r="E38" s="247">
        <v>124949</v>
      </c>
      <c r="F38" s="250">
        <v>22</v>
      </c>
      <c r="G38" s="250">
        <v>70</v>
      </c>
      <c r="H38" s="250">
        <v>61507</v>
      </c>
      <c r="I38" s="250">
        <v>2</v>
      </c>
      <c r="J38" s="250" t="s">
        <v>588</v>
      </c>
      <c r="K38" s="250" t="s">
        <v>588</v>
      </c>
      <c r="L38" s="250">
        <v>5</v>
      </c>
      <c r="M38" s="247">
        <v>14</v>
      </c>
      <c r="N38" s="247">
        <v>14340</v>
      </c>
      <c r="O38" s="247">
        <v>10</v>
      </c>
      <c r="P38" s="247">
        <v>29</v>
      </c>
      <c r="Q38" s="247">
        <v>12802</v>
      </c>
      <c r="R38" s="247">
        <v>3</v>
      </c>
      <c r="S38" s="247" t="s">
        <v>588</v>
      </c>
      <c r="T38" s="212" t="s">
        <v>588</v>
      </c>
    </row>
    <row r="39" spans="1:20" ht="15" customHeight="1">
      <c r="A39" s="33"/>
      <c r="B39" s="140" t="s">
        <v>148</v>
      </c>
      <c r="C39" s="247">
        <f t="shared" si="4"/>
        <v>19</v>
      </c>
      <c r="D39" s="247">
        <v>119</v>
      </c>
      <c r="E39" s="247">
        <v>69074</v>
      </c>
      <c r="F39" s="250">
        <v>9</v>
      </c>
      <c r="G39" s="250">
        <v>89</v>
      </c>
      <c r="H39" s="250">
        <v>41163</v>
      </c>
      <c r="I39" s="250">
        <v>2</v>
      </c>
      <c r="J39" s="250" t="s">
        <v>588</v>
      </c>
      <c r="K39" s="250" t="s">
        <v>588</v>
      </c>
      <c r="L39" s="250">
        <v>3</v>
      </c>
      <c r="M39" s="247">
        <v>14</v>
      </c>
      <c r="N39" s="247">
        <v>21086</v>
      </c>
      <c r="O39" s="247">
        <v>4</v>
      </c>
      <c r="P39" s="247">
        <v>7</v>
      </c>
      <c r="Q39" s="247">
        <v>2365</v>
      </c>
      <c r="R39" s="247">
        <v>1</v>
      </c>
      <c r="S39" s="247" t="s">
        <v>588</v>
      </c>
      <c r="T39" s="212" t="s">
        <v>591</v>
      </c>
    </row>
    <row r="40" spans="1:20" ht="15" customHeight="1">
      <c r="A40" s="33"/>
      <c r="B40" s="140" t="s">
        <v>149</v>
      </c>
      <c r="C40" s="247">
        <f t="shared" si="4"/>
        <v>55</v>
      </c>
      <c r="D40" s="247">
        <f>SUM(G40,J40,M40,P40,S40)</f>
        <v>194</v>
      </c>
      <c r="E40" s="247">
        <f>SUM(H40,K40,N40,Q40,T40)</f>
        <v>100883</v>
      </c>
      <c r="F40" s="250">
        <v>23</v>
      </c>
      <c r="G40" s="250">
        <v>102</v>
      </c>
      <c r="H40" s="250">
        <v>54615</v>
      </c>
      <c r="I40" s="250">
        <v>5</v>
      </c>
      <c r="J40" s="250">
        <v>15</v>
      </c>
      <c r="K40" s="250">
        <v>5766</v>
      </c>
      <c r="L40" s="250">
        <v>8</v>
      </c>
      <c r="M40" s="247">
        <v>19</v>
      </c>
      <c r="N40" s="247">
        <v>19344</v>
      </c>
      <c r="O40" s="247">
        <v>14</v>
      </c>
      <c r="P40" s="247">
        <v>29</v>
      </c>
      <c r="Q40" s="247">
        <v>8475</v>
      </c>
      <c r="R40" s="247">
        <v>5</v>
      </c>
      <c r="S40" s="247">
        <v>29</v>
      </c>
      <c r="T40" s="212">
        <v>12683</v>
      </c>
    </row>
    <row r="41" spans="1:20" ht="15" customHeight="1">
      <c r="A41" s="33"/>
      <c r="B41" s="140" t="s">
        <v>151</v>
      </c>
      <c r="C41" s="247">
        <f t="shared" si="4"/>
        <v>28</v>
      </c>
      <c r="D41" s="247">
        <v>144</v>
      </c>
      <c r="E41" s="247">
        <v>122264</v>
      </c>
      <c r="F41" s="247">
        <v>21</v>
      </c>
      <c r="G41" s="247">
        <v>131</v>
      </c>
      <c r="H41" s="247">
        <v>114474</v>
      </c>
      <c r="I41" s="250">
        <v>1</v>
      </c>
      <c r="J41" s="247" t="s">
        <v>591</v>
      </c>
      <c r="K41" s="247" t="s">
        <v>592</v>
      </c>
      <c r="L41" s="250">
        <v>2</v>
      </c>
      <c r="M41" s="247" t="s">
        <v>591</v>
      </c>
      <c r="N41" s="247" t="s">
        <v>593</v>
      </c>
      <c r="O41" s="247">
        <v>3</v>
      </c>
      <c r="P41" s="247">
        <v>4</v>
      </c>
      <c r="Q41" s="247">
        <v>1550</v>
      </c>
      <c r="R41" s="247">
        <v>1</v>
      </c>
      <c r="S41" s="247" t="s">
        <v>593</v>
      </c>
      <c r="T41" s="212" t="s">
        <v>592</v>
      </c>
    </row>
    <row r="42" spans="1:20" ht="15" customHeight="1">
      <c r="A42" s="137"/>
      <c r="B42" s="140" t="s">
        <v>152</v>
      </c>
      <c r="C42" s="247">
        <f t="shared" si="4"/>
        <v>12</v>
      </c>
      <c r="D42" s="247">
        <v>46</v>
      </c>
      <c r="E42" s="247">
        <v>29898</v>
      </c>
      <c r="F42" s="247">
        <v>7</v>
      </c>
      <c r="G42" s="247">
        <v>33</v>
      </c>
      <c r="H42" s="247">
        <v>23878</v>
      </c>
      <c r="I42" s="247">
        <v>1</v>
      </c>
      <c r="J42" s="247" t="s">
        <v>593</v>
      </c>
      <c r="K42" s="247" t="s">
        <v>221</v>
      </c>
      <c r="L42" s="250">
        <v>1</v>
      </c>
      <c r="M42" s="247" t="s">
        <v>221</v>
      </c>
      <c r="N42" s="247" t="s">
        <v>221</v>
      </c>
      <c r="O42" s="251">
        <v>2</v>
      </c>
      <c r="P42" s="247" t="s">
        <v>221</v>
      </c>
      <c r="Q42" s="247" t="s">
        <v>221</v>
      </c>
      <c r="R42" s="247">
        <v>1</v>
      </c>
      <c r="S42" s="247" t="s">
        <v>221</v>
      </c>
      <c r="T42" s="212" t="s">
        <v>221</v>
      </c>
    </row>
    <row r="43" spans="1:20" ht="15" customHeight="1">
      <c r="A43" s="33"/>
      <c r="B43" s="140" t="s">
        <v>153</v>
      </c>
      <c r="C43" s="247">
        <f aca="true" t="shared" si="5" ref="C43:C55">SUM(F43,I43,L43,O43,R43)</f>
        <v>46</v>
      </c>
      <c r="D43" s="247">
        <v>131</v>
      </c>
      <c r="E43" s="247">
        <v>85189</v>
      </c>
      <c r="F43" s="250">
        <v>25</v>
      </c>
      <c r="G43" s="250">
        <v>80</v>
      </c>
      <c r="H43" s="250">
        <v>50014</v>
      </c>
      <c r="I43" s="247">
        <v>2</v>
      </c>
      <c r="J43" s="250" t="s">
        <v>221</v>
      </c>
      <c r="K43" s="250" t="s">
        <v>221</v>
      </c>
      <c r="L43" s="250">
        <v>6</v>
      </c>
      <c r="M43" s="247">
        <v>23</v>
      </c>
      <c r="N43" s="247">
        <v>27070</v>
      </c>
      <c r="O43" s="247">
        <v>10</v>
      </c>
      <c r="P43" s="247">
        <v>22</v>
      </c>
      <c r="Q43" s="247">
        <v>6220</v>
      </c>
      <c r="R43" s="247">
        <v>3</v>
      </c>
      <c r="S43" s="247" t="s">
        <v>221</v>
      </c>
      <c r="T43" s="212" t="s">
        <v>221</v>
      </c>
    </row>
    <row r="44" spans="1:20" ht="15" customHeight="1">
      <c r="A44" s="33"/>
      <c r="B44" s="140" t="s">
        <v>154</v>
      </c>
      <c r="C44" s="247">
        <f t="shared" si="5"/>
        <v>11</v>
      </c>
      <c r="D44" s="247">
        <v>34</v>
      </c>
      <c r="E44" s="247">
        <v>29981</v>
      </c>
      <c r="F44" s="250">
        <v>6</v>
      </c>
      <c r="G44" s="250">
        <v>14</v>
      </c>
      <c r="H44" s="250">
        <v>9861</v>
      </c>
      <c r="I44" s="250" t="s">
        <v>222</v>
      </c>
      <c r="J44" s="250" t="s">
        <v>222</v>
      </c>
      <c r="K44" s="250" t="s">
        <v>222</v>
      </c>
      <c r="L44" s="250">
        <v>3</v>
      </c>
      <c r="M44" s="247">
        <v>16</v>
      </c>
      <c r="N44" s="247">
        <v>19000</v>
      </c>
      <c r="O44" s="247">
        <v>1</v>
      </c>
      <c r="P44" s="247" t="s">
        <v>221</v>
      </c>
      <c r="Q44" s="247" t="s">
        <v>221</v>
      </c>
      <c r="R44" s="247">
        <v>1</v>
      </c>
      <c r="S44" s="247" t="s">
        <v>221</v>
      </c>
      <c r="T44" s="212" t="s">
        <v>221</v>
      </c>
    </row>
    <row r="45" spans="1:20" ht="15" customHeight="1">
      <c r="A45" s="33"/>
      <c r="B45" s="140" t="s">
        <v>156</v>
      </c>
      <c r="C45" s="247">
        <f t="shared" si="5"/>
        <v>15</v>
      </c>
      <c r="D45" s="247">
        <v>35</v>
      </c>
      <c r="E45" s="247">
        <v>19423</v>
      </c>
      <c r="F45" s="250">
        <v>6</v>
      </c>
      <c r="G45" s="250">
        <v>14</v>
      </c>
      <c r="H45" s="250">
        <v>8513</v>
      </c>
      <c r="I45" s="250">
        <v>2</v>
      </c>
      <c r="J45" s="250" t="s">
        <v>221</v>
      </c>
      <c r="K45" s="250" t="s">
        <v>221</v>
      </c>
      <c r="L45" s="250">
        <v>3</v>
      </c>
      <c r="M45" s="247">
        <v>7</v>
      </c>
      <c r="N45" s="247">
        <v>4580</v>
      </c>
      <c r="O45" s="251">
        <v>3</v>
      </c>
      <c r="P45" s="247">
        <v>7</v>
      </c>
      <c r="Q45" s="247">
        <v>4150</v>
      </c>
      <c r="R45" s="247">
        <v>1</v>
      </c>
      <c r="S45" s="247" t="s">
        <v>221</v>
      </c>
      <c r="T45" s="212" t="s">
        <v>221</v>
      </c>
    </row>
    <row r="46" spans="1:20" ht="15" customHeight="1">
      <c r="A46" s="33"/>
      <c r="B46" s="140" t="s">
        <v>157</v>
      </c>
      <c r="C46" s="247">
        <f t="shared" si="5"/>
        <v>9</v>
      </c>
      <c r="D46" s="247">
        <v>33</v>
      </c>
      <c r="E46" s="247">
        <v>15400</v>
      </c>
      <c r="F46" s="250">
        <v>6</v>
      </c>
      <c r="G46" s="250">
        <v>25</v>
      </c>
      <c r="H46" s="250">
        <v>8600</v>
      </c>
      <c r="I46" s="250" t="s">
        <v>222</v>
      </c>
      <c r="J46" s="250" t="s">
        <v>222</v>
      </c>
      <c r="K46" s="250" t="s">
        <v>222</v>
      </c>
      <c r="L46" s="250">
        <v>2</v>
      </c>
      <c r="M46" s="247" t="s">
        <v>221</v>
      </c>
      <c r="N46" s="251" t="s">
        <v>221</v>
      </c>
      <c r="O46" s="247">
        <v>1</v>
      </c>
      <c r="P46" s="247" t="s">
        <v>221</v>
      </c>
      <c r="Q46" s="247" t="s">
        <v>221</v>
      </c>
      <c r="R46" s="247" t="s">
        <v>222</v>
      </c>
      <c r="S46" s="247" t="s">
        <v>222</v>
      </c>
      <c r="T46" s="212" t="s">
        <v>222</v>
      </c>
    </row>
    <row r="47" spans="1:20" ht="15" customHeight="1">
      <c r="A47" s="33"/>
      <c r="B47" s="140" t="s">
        <v>158</v>
      </c>
      <c r="C47" s="247">
        <f t="shared" si="5"/>
        <v>10</v>
      </c>
      <c r="D47" s="247">
        <v>19</v>
      </c>
      <c r="E47" s="247">
        <v>11420</v>
      </c>
      <c r="F47" s="250">
        <v>7</v>
      </c>
      <c r="G47" s="250">
        <v>15</v>
      </c>
      <c r="H47" s="250">
        <v>9070</v>
      </c>
      <c r="I47" s="250" t="s">
        <v>222</v>
      </c>
      <c r="J47" s="250" t="s">
        <v>222</v>
      </c>
      <c r="K47" s="250" t="s">
        <v>222</v>
      </c>
      <c r="L47" s="250">
        <v>1</v>
      </c>
      <c r="M47" s="247" t="s">
        <v>221</v>
      </c>
      <c r="N47" s="251" t="s">
        <v>221</v>
      </c>
      <c r="O47" s="247">
        <v>2</v>
      </c>
      <c r="P47" s="247" t="s">
        <v>221</v>
      </c>
      <c r="Q47" s="247" t="s">
        <v>221</v>
      </c>
      <c r="R47" s="247" t="s">
        <v>222</v>
      </c>
      <c r="S47" s="247" t="s">
        <v>222</v>
      </c>
      <c r="T47" s="212" t="s">
        <v>222</v>
      </c>
    </row>
    <row r="48" spans="1:20" ht="15" customHeight="1">
      <c r="A48" s="33"/>
      <c r="B48" s="140" t="s">
        <v>159</v>
      </c>
      <c r="C48" s="247">
        <f t="shared" si="5"/>
        <v>15</v>
      </c>
      <c r="D48" s="247">
        <v>41</v>
      </c>
      <c r="E48" s="247">
        <v>28919</v>
      </c>
      <c r="F48" s="247">
        <v>5</v>
      </c>
      <c r="G48" s="247">
        <v>15</v>
      </c>
      <c r="H48" s="247">
        <v>8430</v>
      </c>
      <c r="I48" s="250">
        <v>1</v>
      </c>
      <c r="J48" s="247" t="s">
        <v>221</v>
      </c>
      <c r="K48" s="247" t="s">
        <v>221</v>
      </c>
      <c r="L48" s="250">
        <v>6</v>
      </c>
      <c r="M48" s="247">
        <v>18</v>
      </c>
      <c r="N48" s="251">
        <v>17073</v>
      </c>
      <c r="O48" s="251">
        <v>2</v>
      </c>
      <c r="P48" s="251" t="s">
        <v>221</v>
      </c>
      <c r="Q48" s="251" t="s">
        <v>221</v>
      </c>
      <c r="R48" s="251">
        <v>1</v>
      </c>
      <c r="S48" s="247" t="s">
        <v>221</v>
      </c>
      <c r="T48" s="212" t="s">
        <v>221</v>
      </c>
    </row>
    <row r="49" spans="1:20" ht="15" customHeight="1">
      <c r="A49" s="137"/>
      <c r="B49" s="140" t="s">
        <v>160</v>
      </c>
      <c r="C49" s="247">
        <f t="shared" si="5"/>
        <v>13</v>
      </c>
      <c r="D49" s="247">
        <v>33</v>
      </c>
      <c r="E49" s="247">
        <v>14250</v>
      </c>
      <c r="F49" s="247">
        <v>8</v>
      </c>
      <c r="G49" s="247">
        <v>25</v>
      </c>
      <c r="H49" s="247">
        <v>11250</v>
      </c>
      <c r="I49" s="247">
        <v>1</v>
      </c>
      <c r="J49" s="247" t="s">
        <v>221</v>
      </c>
      <c r="K49" s="247" t="s">
        <v>221</v>
      </c>
      <c r="L49" s="250" t="s">
        <v>222</v>
      </c>
      <c r="M49" s="247" t="s">
        <v>222</v>
      </c>
      <c r="N49" s="251" t="s">
        <v>222</v>
      </c>
      <c r="O49" s="251" t="s">
        <v>222</v>
      </c>
      <c r="P49" s="251" t="s">
        <v>222</v>
      </c>
      <c r="Q49" s="251" t="s">
        <v>222</v>
      </c>
      <c r="R49" s="251">
        <v>4</v>
      </c>
      <c r="S49" s="247" t="s">
        <v>221</v>
      </c>
      <c r="T49" s="212" t="s">
        <v>221</v>
      </c>
    </row>
    <row r="50" spans="1:20" ht="15" customHeight="1">
      <c r="A50" s="176"/>
      <c r="B50" s="140" t="s">
        <v>161</v>
      </c>
      <c r="C50" s="247">
        <f t="shared" si="5"/>
        <v>11</v>
      </c>
      <c r="D50" s="247">
        <v>19</v>
      </c>
      <c r="E50" s="247">
        <v>10200</v>
      </c>
      <c r="F50" s="250">
        <v>3</v>
      </c>
      <c r="G50" s="250" t="s">
        <v>221</v>
      </c>
      <c r="H50" s="250" t="s">
        <v>221</v>
      </c>
      <c r="I50" s="247">
        <v>1</v>
      </c>
      <c r="J50" s="250" t="s">
        <v>221</v>
      </c>
      <c r="K50" s="250" t="s">
        <v>221</v>
      </c>
      <c r="L50" s="250">
        <v>2</v>
      </c>
      <c r="M50" s="247" t="s">
        <v>221</v>
      </c>
      <c r="N50" s="247" t="s">
        <v>221</v>
      </c>
      <c r="O50" s="247">
        <v>4</v>
      </c>
      <c r="P50" s="247">
        <v>6</v>
      </c>
      <c r="Q50" s="247">
        <v>2200</v>
      </c>
      <c r="R50" s="247">
        <v>1</v>
      </c>
      <c r="S50" s="247" t="s">
        <v>221</v>
      </c>
      <c r="T50" s="212" t="s">
        <v>221</v>
      </c>
    </row>
    <row r="51" spans="1:20" ht="15" customHeight="1">
      <c r="A51" s="176"/>
      <c r="B51" s="140" t="s">
        <v>163</v>
      </c>
      <c r="C51" s="247">
        <f t="shared" si="5"/>
        <v>41</v>
      </c>
      <c r="D51" s="247">
        <f>SUM(G51,J51,M51,P51,S51)</f>
        <v>117</v>
      </c>
      <c r="E51" s="247">
        <f>SUM(H51,K51,N51,Q51,T51)</f>
        <v>75271</v>
      </c>
      <c r="F51" s="250">
        <v>19</v>
      </c>
      <c r="G51" s="250">
        <v>69</v>
      </c>
      <c r="H51" s="250">
        <v>49622</v>
      </c>
      <c r="I51" s="250">
        <v>3</v>
      </c>
      <c r="J51" s="250">
        <v>13</v>
      </c>
      <c r="K51" s="250">
        <v>9339</v>
      </c>
      <c r="L51" s="250">
        <v>5</v>
      </c>
      <c r="M51" s="247">
        <v>11</v>
      </c>
      <c r="N51" s="247">
        <v>4845</v>
      </c>
      <c r="O51" s="247">
        <v>10</v>
      </c>
      <c r="P51" s="247">
        <v>16</v>
      </c>
      <c r="Q51" s="247">
        <v>7605</v>
      </c>
      <c r="R51" s="247">
        <v>4</v>
      </c>
      <c r="S51" s="247">
        <v>8</v>
      </c>
      <c r="T51" s="212">
        <v>3860</v>
      </c>
    </row>
    <row r="52" spans="1:20" ht="15" customHeight="1">
      <c r="A52" s="176"/>
      <c r="B52" s="140" t="s">
        <v>164</v>
      </c>
      <c r="C52" s="247">
        <f t="shared" si="5"/>
        <v>23</v>
      </c>
      <c r="D52" s="247">
        <v>75</v>
      </c>
      <c r="E52" s="247">
        <v>35381</v>
      </c>
      <c r="F52" s="250">
        <v>16</v>
      </c>
      <c r="G52" s="250">
        <v>59</v>
      </c>
      <c r="H52" s="250">
        <v>27908</v>
      </c>
      <c r="I52" s="250">
        <v>1</v>
      </c>
      <c r="J52" s="250" t="s">
        <v>221</v>
      </c>
      <c r="K52" s="250" t="s">
        <v>221</v>
      </c>
      <c r="L52" s="250">
        <v>3</v>
      </c>
      <c r="M52" s="247">
        <v>8</v>
      </c>
      <c r="N52" s="247">
        <v>5193</v>
      </c>
      <c r="O52" s="247">
        <v>3</v>
      </c>
      <c r="P52" s="247" t="s">
        <v>221</v>
      </c>
      <c r="Q52" s="247" t="s">
        <v>221</v>
      </c>
      <c r="R52" s="247" t="s">
        <v>222</v>
      </c>
      <c r="S52" s="247" t="s">
        <v>222</v>
      </c>
      <c r="T52" s="212" t="s">
        <v>222</v>
      </c>
    </row>
    <row r="53" spans="1:20" ht="15" customHeight="1">
      <c r="A53" s="176"/>
      <c r="B53" s="140" t="s">
        <v>165</v>
      </c>
      <c r="C53" s="247">
        <f t="shared" si="5"/>
        <v>45</v>
      </c>
      <c r="D53" s="247">
        <v>119</v>
      </c>
      <c r="E53" s="247">
        <v>66771</v>
      </c>
      <c r="F53" s="250">
        <v>27</v>
      </c>
      <c r="G53" s="250">
        <v>87</v>
      </c>
      <c r="H53" s="250">
        <v>45595</v>
      </c>
      <c r="I53" s="250">
        <v>2</v>
      </c>
      <c r="J53" s="250" t="s">
        <v>221</v>
      </c>
      <c r="K53" s="250" t="s">
        <v>221</v>
      </c>
      <c r="L53" s="250">
        <v>6</v>
      </c>
      <c r="M53" s="247">
        <v>14</v>
      </c>
      <c r="N53" s="247">
        <v>14733</v>
      </c>
      <c r="O53" s="247">
        <v>8</v>
      </c>
      <c r="P53" s="247">
        <v>12</v>
      </c>
      <c r="Q53" s="247">
        <v>4771</v>
      </c>
      <c r="R53" s="247">
        <v>2</v>
      </c>
      <c r="S53" s="247" t="s">
        <v>221</v>
      </c>
      <c r="T53" s="212" t="s">
        <v>221</v>
      </c>
    </row>
    <row r="54" spans="1:20" ht="15" customHeight="1">
      <c r="A54" s="176"/>
      <c r="B54" s="140" t="s">
        <v>166</v>
      </c>
      <c r="C54" s="247">
        <f t="shared" si="5"/>
        <v>4</v>
      </c>
      <c r="D54" s="247" t="s">
        <v>221</v>
      </c>
      <c r="E54" s="247" t="s">
        <v>221</v>
      </c>
      <c r="F54" s="247">
        <v>3</v>
      </c>
      <c r="G54" s="247" t="s">
        <v>221</v>
      </c>
      <c r="H54" s="247" t="s">
        <v>221</v>
      </c>
      <c r="I54" s="250" t="s">
        <v>222</v>
      </c>
      <c r="J54" s="247" t="s">
        <v>222</v>
      </c>
      <c r="K54" s="247" t="s">
        <v>222</v>
      </c>
      <c r="L54" s="250" t="s">
        <v>222</v>
      </c>
      <c r="M54" s="247" t="s">
        <v>222</v>
      </c>
      <c r="N54" s="247" t="s">
        <v>222</v>
      </c>
      <c r="O54" s="247">
        <v>1</v>
      </c>
      <c r="P54" s="247" t="s">
        <v>221</v>
      </c>
      <c r="Q54" s="247" t="s">
        <v>221</v>
      </c>
      <c r="R54" s="247" t="s">
        <v>222</v>
      </c>
      <c r="S54" s="247" t="s">
        <v>222</v>
      </c>
      <c r="T54" s="212" t="s">
        <v>222</v>
      </c>
    </row>
    <row r="55" spans="1:20" ht="15" customHeight="1">
      <c r="A55" s="177"/>
      <c r="B55" s="148" t="s">
        <v>168</v>
      </c>
      <c r="C55" s="252">
        <f t="shared" si="5"/>
        <v>27</v>
      </c>
      <c r="D55" s="253">
        <v>65</v>
      </c>
      <c r="E55" s="253">
        <v>26030</v>
      </c>
      <c r="F55" s="253">
        <v>20</v>
      </c>
      <c r="G55" s="253">
        <v>53</v>
      </c>
      <c r="H55" s="253">
        <v>19580</v>
      </c>
      <c r="I55" s="253">
        <v>1</v>
      </c>
      <c r="J55" s="253" t="s">
        <v>221</v>
      </c>
      <c r="K55" s="253" t="s">
        <v>221</v>
      </c>
      <c r="L55" s="253">
        <v>4</v>
      </c>
      <c r="M55" s="253">
        <v>8</v>
      </c>
      <c r="N55" s="253">
        <v>5400</v>
      </c>
      <c r="O55" s="253">
        <v>2</v>
      </c>
      <c r="P55" s="253" t="s">
        <v>221</v>
      </c>
      <c r="Q55" s="253" t="s">
        <v>221</v>
      </c>
      <c r="R55" s="253" t="s">
        <v>222</v>
      </c>
      <c r="S55" s="253" t="s">
        <v>222</v>
      </c>
      <c r="T55" s="254" t="s">
        <v>222</v>
      </c>
    </row>
    <row r="56" spans="1:19" ht="15" customHeight="1">
      <c r="A56" s="122" t="s">
        <v>565</v>
      </c>
      <c r="B56" s="146"/>
      <c r="C56" s="47"/>
      <c r="D56" s="47"/>
      <c r="E56" s="47"/>
      <c r="F56" s="79"/>
      <c r="G56" s="79"/>
      <c r="H56" s="79"/>
      <c r="I56" s="79"/>
      <c r="J56" s="79"/>
      <c r="K56" s="79"/>
      <c r="L56" s="178"/>
      <c r="M56" s="33"/>
      <c r="N56" s="123"/>
      <c r="O56" s="138"/>
      <c r="P56" s="138"/>
      <c r="Q56" s="179"/>
      <c r="R56" s="179"/>
      <c r="S56" s="179"/>
    </row>
    <row r="57" spans="1:19" ht="15" customHeight="1">
      <c r="A57" s="92" t="s">
        <v>96</v>
      </c>
      <c r="B57" s="146"/>
      <c r="C57" s="47"/>
      <c r="D57" s="79"/>
      <c r="E57" s="79"/>
      <c r="F57" s="79"/>
      <c r="G57" s="169"/>
      <c r="H57" s="169"/>
      <c r="I57" s="79"/>
      <c r="J57" s="169"/>
      <c r="K57" s="169"/>
      <c r="L57" s="178"/>
      <c r="M57" s="33"/>
      <c r="N57" s="136"/>
      <c r="O57" s="138"/>
      <c r="P57" s="138"/>
      <c r="Q57" s="179"/>
      <c r="R57" s="179"/>
      <c r="S57" s="179"/>
    </row>
    <row r="58" spans="1:19" ht="15" customHeight="1">
      <c r="A58" s="33"/>
      <c r="B58" s="146"/>
      <c r="C58" s="47"/>
      <c r="D58" s="47"/>
      <c r="E58" s="47"/>
      <c r="F58" s="79"/>
      <c r="G58" s="79"/>
      <c r="H58" s="79"/>
      <c r="I58" s="79"/>
      <c r="J58" s="79"/>
      <c r="K58" s="79"/>
      <c r="L58" s="178"/>
      <c r="M58" s="33"/>
      <c r="N58" s="146"/>
      <c r="O58" s="138"/>
      <c r="P58" s="138"/>
      <c r="Q58" s="179"/>
      <c r="R58" s="179"/>
      <c r="S58" s="179"/>
    </row>
    <row r="59" spans="1:19" ht="15" customHeight="1">
      <c r="A59" s="33"/>
      <c r="B59" s="146"/>
      <c r="C59" s="47"/>
      <c r="D59" s="47"/>
      <c r="E59" s="47"/>
      <c r="F59" s="79"/>
      <c r="G59" s="169"/>
      <c r="H59" s="169"/>
      <c r="I59" s="79"/>
      <c r="J59" s="169"/>
      <c r="K59" s="169"/>
      <c r="L59" s="178"/>
      <c r="M59" s="33"/>
      <c r="N59" s="146"/>
      <c r="O59" s="138"/>
      <c r="P59" s="138"/>
      <c r="Q59" s="179"/>
      <c r="R59" s="179"/>
      <c r="S59" s="179"/>
    </row>
    <row r="60" spans="1:19" ht="15" customHeight="1">
      <c r="A60" s="33"/>
      <c r="B60" s="146"/>
      <c r="C60" s="47"/>
      <c r="D60" s="79"/>
      <c r="E60" s="79"/>
      <c r="F60" s="79"/>
      <c r="G60" s="169"/>
      <c r="H60" s="169"/>
      <c r="I60" s="79"/>
      <c r="J60" s="169"/>
      <c r="K60" s="169"/>
      <c r="L60" s="178"/>
      <c r="M60" s="33"/>
      <c r="N60" s="146"/>
      <c r="O60" s="138"/>
      <c r="P60" s="138"/>
      <c r="Q60" s="179"/>
      <c r="R60" s="179"/>
      <c r="S60" s="179"/>
    </row>
    <row r="61" spans="1:19" ht="15" customHeight="1">
      <c r="A61" s="33"/>
      <c r="B61" s="137"/>
      <c r="C61" s="47"/>
      <c r="D61" s="47"/>
      <c r="E61" s="47"/>
      <c r="F61" s="79"/>
      <c r="G61" s="79"/>
      <c r="H61" s="79"/>
      <c r="I61" s="79"/>
      <c r="J61" s="79"/>
      <c r="K61" s="79"/>
      <c r="L61" s="178"/>
      <c r="M61" s="33"/>
      <c r="N61" s="146"/>
      <c r="O61" s="138"/>
      <c r="P61" s="138"/>
      <c r="Q61" s="179"/>
      <c r="R61" s="179"/>
      <c r="S61" s="179"/>
    </row>
    <row r="62" spans="1:19" ht="15" customHeight="1">
      <c r="A62" s="33"/>
      <c r="B62" s="89"/>
      <c r="C62" s="48"/>
      <c r="D62" s="48"/>
      <c r="E62" s="48"/>
      <c r="F62" s="123"/>
      <c r="G62" s="123"/>
      <c r="H62" s="123"/>
      <c r="I62" s="123"/>
      <c r="J62" s="123"/>
      <c r="K62" s="123"/>
      <c r="L62" s="178"/>
      <c r="M62" s="33"/>
      <c r="N62" s="160"/>
      <c r="O62" s="160"/>
      <c r="P62" s="160"/>
      <c r="Q62" s="160"/>
      <c r="R62" s="160"/>
      <c r="S62" s="162"/>
    </row>
    <row r="63" spans="1:19" ht="15" customHeight="1">
      <c r="A63" s="137"/>
      <c r="B63" s="89"/>
      <c r="C63" s="165"/>
      <c r="D63" s="165"/>
      <c r="E63" s="165"/>
      <c r="F63" s="165"/>
      <c r="G63" s="162"/>
      <c r="H63" s="162"/>
      <c r="I63" s="165"/>
      <c r="J63" s="162"/>
      <c r="K63" s="162"/>
      <c r="L63" s="178"/>
      <c r="M63" s="137"/>
      <c r="N63" s="160"/>
      <c r="O63" s="160"/>
      <c r="P63" s="168"/>
      <c r="Q63" s="168"/>
      <c r="R63" s="168"/>
      <c r="S63" s="168"/>
    </row>
    <row r="64" spans="1:19" ht="15" customHeight="1">
      <c r="A64" s="33"/>
      <c r="B64" s="89"/>
      <c r="C64" s="47"/>
      <c r="D64" s="47"/>
      <c r="E64" s="47"/>
      <c r="F64" s="79"/>
      <c r="G64" s="79"/>
      <c r="H64" s="79"/>
      <c r="I64" s="79"/>
      <c r="J64" s="79"/>
      <c r="K64" s="79"/>
      <c r="L64" s="178"/>
      <c r="M64" s="33"/>
      <c r="N64" s="146"/>
      <c r="O64" s="134"/>
      <c r="P64" s="169"/>
      <c r="Q64" s="169"/>
      <c r="R64" s="169"/>
      <c r="S64" s="169"/>
    </row>
    <row r="65" spans="1:19" ht="15" customHeight="1">
      <c r="A65" s="33"/>
      <c r="B65" s="89"/>
      <c r="C65" s="47"/>
      <c r="D65" s="79"/>
      <c r="E65" s="79"/>
      <c r="F65" s="79"/>
      <c r="G65" s="169"/>
      <c r="H65" s="169"/>
      <c r="I65" s="79"/>
      <c r="J65" s="169"/>
      <c r="K65" s="169"/>
      <c r="L65" s="178"/>
      <c r="M65" s="33"/>
      <c r="N65" s="146"/>
      <c r="O65" s="134"/>
      <c r="P65" s="169"/>
      <c r="Q65" s="169"/>
      <c r="R65" s="169"/>
      <c r="S65" s="169"/>
    </row>
    <row r="66" spans="1:19" ht="15" customHeight="1">
      <c r="A66" s="33"/>
      <c r="B66" s="89"/>
      <c r="C66" s="47"/>
      <c r="D66" s="47"/>
      <c r="E66" s="47"/>
      <c r="F66" s="79"/>
      <c r="G66" s="169"/>
      <c r="H66" s="169"/>
      <c r="I66" s="79"/>
      <c r="J66" s="169"/>
      <c r="K66" s="169"/>
      <c r="L66" s="178"/>
      <c r="M66" s="33"/>
      <c r="N66" s="146"/>
      <c r="O66" s="134"/>
      <c r="P66" s="79"/>
      <c r="Q66" s="79"/>
      <c r="R66" s="169"/>
      <c r="S66" s="79"/>
    </row>
    <row r="67" spans="1:19" ht="15" customHeight="1">
      <c r="A67" s="33"/>
      <c r="B67" s="137"/>
      <c r="C67" s="47"/>
      <c r="D67" s="79"/>
      <c r="E67" s="79"/>
      <c r="F67" s="169"/>
      <c r="G67" s="169"/>
      <c r="H67" s="169"/>
      <c r="I67" s="79"/>
      <c r="J67" s="169"/>
      <c r="K67" s="169"/>
      <c r="L67" s="178"/>
      <c r="M67" s="33"/>
      <c r="N67" s="146"/>
      <c r="O67" s="169"/>
      <c r="P67" s="169"/>
      <c r="Q67" s="169"/>
      <c r="R67" s="169"/>
      <c r="S67" s="169"/>
    </row>
    <row r="68" spans="1:19" ht="15" customHeight="1">
      <c r="A68" s="33"/>
      <c r="B68" s="146"/>
      <c r="C68" s="48"/>
      <c r="D68" s="48"/>
      <c r="E68" s="48"/>
      <c r="F68" s="123"/>
      <c r="G68" s="123"/>
      <c r="H68" s="123"/>
      <c r="I68" s="123"/>
      <c r="J68" s="123"/>
      <c r="K68" s="123"/>
      <c r="L68" s="178"/>
      <c r="M68" s="33"/>
      <c r="N68" s="146"/>
      <c r="O68" s="146"/>
      <c r="P68" s="123"/>
      <c r="Q68" s="123"/>
      <c r="R68" s="123"/>
      <c r="S68" s="123"/>
    </row>
    <row r="69" spans="1:19" ht="15" customHeight="1">
      <c r="A69" s="137"/>
      <c r="B69" s="137"/>
      <c r="C69" s="165"/>
      <c r="D69" s="165"/>
      <c r="E69" s="165"/>
      <c r="F69" s="165"/>
      <c r="G69" s="165"/>
      <c r="H69" s="165"/>
      <c r="I69" s="165"/>
      <c r="J69" s="165"/>
      <c r="K69" s="165"/>
      <c r="L69" s="178"/>
      <c r="M69" s="137"/>
      <c r="N69" s="137"/>
      <c r="O69" s="180"/>
      <c r="P69" s="180"/>
      <c r="Q69" s="180"/>
      <c r="R69" s="180"/>
      <c r="S69" s="180"/>
    </row>
    <row r="70" spans="1:19" ht="15" customHeight="1">
      <c r="A70" s="33"/>
      <c r="B70" s="146"/>
      <c r="C70" s="47"/>
      <c r="D70" s="47"/>
      <c r="E70" s="47"/>
      <c r="F70" s="79"/>
      <c r="G70" s="79"/>
      <c r="H70" s="79"/>
      <c r="I70" s="79"/>
      <c r="J70" s="79"/>
      <c r="K70" s="79"/>
      <c r="L70" s="178"/>
      <c r="M70" s="33"/>
      <c r="N70" s="146"/>
      <c r="O70" s="169"/>
      <c r="P70" s="169"/>
      <c r="Q70" s="169"/>
      <c r="R70" s="169"/>
      <c r="S70" s="169"/>
    </row>
    <row r="71" spans="12:19" ht="15" customHeight="1">
      <c r="L71" s="178"/>
      <c r="M71" s="89"/>
      <c r="N71" s="89"/>
      <c r="O71" s="89"/>
      <c r="P71" s="89"/>
      <c r="Q71" s="89"/>
      <c r="R71" s="89"/>
      <c r="S71" s="89"/>
    </row>
    <row r="72" spans="13:19" ht="15" customHeight="1">
      <c r="M72" s="89"/>
      <c r="N72" s="89"/>
      <c r="O72" s="89"/>
      <c r="P72" s="89"/>
      <c r="Q72" s="89"/>
      <c r="R72" s="89"/>
      <c r="S72" s="89"/>
    </row>
    <row r="73" spans="13:19" ht="15" customHeight="1">
      <c r="M73" s="89"/>
      <c r="N73" s="89"/>
      <c r="O73" s="89"/>
      <c r="P73" s="89"/>
      <c r="Q73" s="89"/>
      <c r="R73" s="89"/>
      <c r="S73" s="89"/>
    </row>
  </sheetData>
  <sheetProtection/>
  <mergeCells count="39">
    <mergeCell ref="S6:S7"/>
    <mergeCell ref="T6:T7"/>
    <mergeCell ref="O6:O7"/>
    <mergeCell ref="A10:B10"/>
    <mergeCell ref="A12:B12"/>
    <mergeCell ref="A8:B8"/>
    <mergeCell ref="A3:T3"/>
    <mergeCell ref="A7:B7"/>
    <mergeCell ref="P6:P7"/>
    <mergeCell ref="Q6:Q7"/>
    <mergeCell ref="R6:R7"/>
    <mergeCell ref="O5:Q5"/>
    <mergeCell ref="R5:T5"/>
    <mergeCell ref="A17:B17"/>
    <mergeCell ref="A18:B18"/>
    <mergeCell ref="A15:B15"/>
    <mergeCell ref="A16:B16"/>
    <mergeCell ref="A13:B13"/>
    <mergeCell ref="A14:B14"/>
    <mergeCell ref="A21:B21"/>
    <mergeCell ref="A19:B19"/>
    <mergeCell ref="A20:B20"/>
    <mergeCell ref="J6:J7"/>
    <mergeCell ref="F6:F7"/>
    <mergeCell ref="G6:G7"/>
    <mergeCell ref="C6:C7"/>
    <mergeCell ref="D6:D7"/>
    <mergeCell ref="E6:E7"/>
    <mergeCell ref="I6:I7"/>
    <mergeCell ref="L5:N5"/>
    <mergeCell ref="L6:L7"/>
    <mergeCell ref="M6:M7"/>
    <mergeCell ref="N6:N7"/>
    <mergeCell ref="A2:K2"/>
    <mergeCell ref="C5:E5"/>
    <mergeCell ref="F5:H5"/>
    <mergeCell ref="I5:K5"/>
    <mergeCell ref="K6:K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2013-06-06T05:30:37Z</cp:lastPrinted>
  <dcterms:created xsi:type="dcterms:W3CDTF">1998-05-21T06:01:19Z</dcterms:created>
  <dcterms:modified xsi:type="dcterms:W3CDTF">2013-06-06T05:31:02Z</dcterms:modified>
  <cp:category/>
  <cp:version/>
  <cp:contentType/>
  <cp:contentStatus/>
</cp:coreProperties>
</file>