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2" activeTab="0"/>
  </bookViews>
  <sheets>
    <sheet name="２４２" sheetId="1" r:id="rId1"/>
    <sheet name="２４４" sheetId="2" r:id="rId2"/>
    <sheet name="２４６" sheetId="3" r:id="rId3"/>
    <sheet name="２４８" sheetId="4" r:id="rId4"/>
    <sheet name="２５０" sheetId="5" r:id="rId5"/>
    <sheet name="２５２" sheetId="6" r:id="rId6"/>
  </sheets>
  <definedNames/>
  <calcPr calcMode="manual" fullCalcOnLoad="1"/>
</workbook>
</file>

<file path=xl/sharedStrings.xml><?xml version="1.0" encoding="utf-8"?>
<sst xmlns="http://schemas.openxmlformats.org/spreadsheetml/2006/main" count="2390" uniqueCount="585">
  <si>
    <t>（単位：人）</t>
  </si>
  <si>
    <t>病　　　　　　　　　　　　　　　　　　　　　　　　　　　　院</t>
  </si>
  <si>
    <t>医　　師</t>
  </si>
  <si>
    <t>歯科医師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</si>
  <si>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</si>
  <si>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</si>
  <si>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</si>
  <si>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</si>
  <si>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</si>
  <si>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</si>
  <si>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</si>
  <si>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</si>
  <si>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</si>
  <si>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</si>
  <si>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</si>
  <si>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</si>
  <si>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</si>
  <si>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</si>
  <si>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</si>
  <si>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</si>
  <si>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</si>
  <si>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</si>
  <si>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</si>
  <si>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</si>
  <si>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</si>
  <si>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</si>
  <si>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</si>
  <si>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</si>
  <si>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</si>
  <si>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</si>
  <si>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</si>
  <si>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</si>
  <si>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</si>
  <si>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</si>
  <si>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</si>
  <si>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</si>
  <si>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</si>
  <si>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</si>
  <si>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</si>
  <si>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</si>
  <si>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</si>
  <si>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</si>
  <si>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</si>
  <si>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</si>
  <si>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</si>
  <si>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</si>
  <si>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</si>
  <si>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</si>
  <si>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</si>
  <si>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</si>
  <si>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</si>
  <si>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</si>
  <si>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</si>
  <si>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</si>
  <si>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</si>
  <si>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</si>
  <si>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</si>
  <si>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歯科診療　所　　数</t>
  </si>
  <si>
    <t>保健師</t>
  </si>
  <si>
    <t>看護師</t>
  </si>
  <si>
    <t>准看護師</t>
  </si>
  <si>
    <t>死亡総数</t>
  </si>
  <si>
    <t>悪性新生物</t>
  </si>
  <si>
    <t>脳血管疾患</t>
  </si>
  <si>
    <t>肺炎</t>
  </si>
  <si>
    <t>不慮の事故</t>
  </si>
  <si>
    <t>自殺</t>
  </si>
  <si>
    <t>糖尿病</t>
  </si>
  <si>
    <t>腎不全</t>
  </si>
  <si>
    <t>高血圧性疾患</t>
  </si>
  <si>
    <t>喘息</t>
  </si>
  <si>
    <t>結核</t>
  </si>
  <si>
    <t>パーキンソン病</t>
  </si>
  <si>
    <t>貧血</t>
  </si>
  <si>
    <t>周産期に発生した病態</t>
  </si>
  <si>
    <t>他殺</t>
  </si>
  <si>
    <t>呼吸器結核</t>
  </si>
  <si>
    <t>胃の悪性新生物</t>
  </si>
  <si>
    <t>気管、気管支及び肺の悪性新生物</t>
  </si>
  <si>
    <t>交通事故</t>
  </si>
  <si>
    <t>(単位：人)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</si>
  <si>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</si>
  <si>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</si>
  <si>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</si>
  <si>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</si>
  <si>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</si>
  <si>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</si>
  <si>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管　理　　　　　栄養士</t>
  </si>
  <si>
    <t>化学職</t>
  </si>
  <si>
    <t>歯　科　　　　衛生士</t>
  </si>
  <si>
    <t>作　業　　　　療法士</t>
  </si>
  <si>
    <t>発見結核 患 者 数</t>
  </si>
  <si>
    <t>被判定者数</t>
  </si>
  <si>
    <t>陽  性  者</t>
  </si>
  <si>
    <t>墓　地</t>
  </si>
  <si>
    <t>火葬場</t>
  </si>
  <si>
    <t>納骨堂</t>
  </si>
  <si>
    <t>埋　葬  　年間　　　　件数</t>
  </si>
  <si>
    <t>火　葬　 　　年間　　　　　件数</t>
  </si>
  <si>
    <t>ホテル</t>
  </si>
  <si>
    <t>旅　館</t>
  </si>
  <si>
    <t>下　宿</t>
  </si>
  <si>
    <t>理容所</t>
  </si>
  <si>
    <t>美容所</t>
  </si>
  <si>
    <t>クリー　　ニング　　所</t>
  </si>
  <si>
    <t>区　      　　分</t>
  </si>
  <si>
    <t>男</t>
  </si>
  <si>
    <t>女</t>
  </si>
  <si>
    <t>その他</t>
  </si>
  <si>
    <t>総    数</t>
  </si>
  <si>
    <t>コレラ</t>
  </si>
  <si>
    <t>資料　石川県統計課「石川県学校保健統計調査」</t>
  </si>
  <si>
    <t>し　　　　　　　　　　　　　　　　　　　　　　　尿</t>
  </si>
  <si>
    <t>ごみ処理計画                  収 集 人 口</t>
  </si>
  <si>
    <t>水洗化人口</t>
  </si>
  <si>
    <t>し尿処理施設</t>
  </si>
  <si>
    <t>（人）</t>
  </si>
  <si>
    <t>（人）</t>
  </si>
  <si>
    <t>小          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</si>
  <si>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</si>
  <si>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</si>
  <si>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</si>
  <si>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</si>
  <si>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</si>
  <si>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河北郡広域事務組合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</si>
  <si>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</si>
  <si>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</si>
  <si>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</si>
  <si>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</si>
  <si>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</si>
  <si>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資料　石川県環境整備課「一般廃棄物処理事業実態調査」</t>
  </si>
  <si>
    <t>（構成比：％）</t>
  </si>
  <si>
    <t>二　　酸　　化　　硫　　黄　（ppm）</t>
  </si>
  <si>
    <t>二　　酸　　化　　窒　　素（ppm）</t>
  </si>
  <si>
    <t>年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</si>
  <si>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</si>
  <si>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</si>
  <si>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</si>
  <si>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</si>
  <si>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</si>
  <si>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</si>
  <si>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件　数</t>
  </si>
  <si>
    <t>構成比</t>
  </si>
  <si>
    <t>資料　石川県環境政策課「公害苦情件数調査結果」</t>
  </si>
  <si>
    <t>（単位：人、％）</t>
  </si>
  <si>
    <t>公　　共　　下　　水　　道</t>
  </si>
  <si>
    <t>コミュニティ排水処理施設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</si>
  <si>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</si>
  <si>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</si>
  <si>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</si>
  <si>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</si>
  <si>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</si>
  <si>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</si>
  <si>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</si>
  <si>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</si>
  <si>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水  　域　  名</t>
  </si>
  <si>
    <t>地点数</t>
  </si>
  <si>
    <t>生物化学的酸素要求量　ＢＯＤ　　　　（化学的酸素要求量ＣＯＤ）</t>
  </si>
  <si>
    <t>最低値～最高値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</si>
  <si>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</si>
  <si>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</si>
  <si>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</si>
  <si>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</si>
  <si>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</si>
  <si>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</si>
  <si>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</si>
  <si>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</si>
  <si>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</si>
  <si>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</si>
  <si>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</si>
  <si>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</si>
  <si>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</si>
  <si>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</si>
  <si>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</si>
  <si>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</si>
  <si>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伏　　見　　川</t>
  </si>
  <si>
    <t>浅　　野　　川</t>
  </si>
  <si>
    <t>河北潟・大野川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</si>
  <si>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</si>
  <si>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</si>
  <si>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</si>
  <si>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</si>
  <si>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</si>
  <si>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</si>
  <si>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</si>
  <si>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</si>
  <si>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</si>
  <si>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</si>
  <si>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</si>
  <si>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</si>
  <si>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</si>
  <si>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</si>
  <si>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</si>
  <si>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</si>
  <si>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</si>
  <si>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</si>
  <si>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伝　染</t>
  </si>
  <si>
    <t>-</t>
  </si>
  <si>
    <t>診　療　所　　</t>
  </si>
  <si>
    <t>病　　　　床　　　　数</t>
  </si>
  <si>
    <t>衛生　　　工学</t>
  </si>
  <si>
    <t>栄養士</t>
  </si>
  <si>
    <t>石川県小松保健所</t>
  </si>
  <si>
    <t>石川県珠洲保健所</t>
  </si>
  <si>
    <t>疫痢</t>
  </si>
  <si>
    <t>痘そう</t>
  </si>
  <si>
    <t>流行性脳　脊　髄膜炎</t>
  </si>
  <si>
    <t>法　　　　　定　　　　　伝　　　　　染　　　　　病</t>
  </si>
  <si>
    <t>総　　　　量</t>
  </si>
  <si>
    <t>埋　　　　立</t>
  </si>
  <si>
    <t>そ　の　他</t>
  </si>
  <si>
    <t>普　及　率</t>
  </si>
  <si>
    <t>農村集落排水処理施設</t>
  </si>
  <si>
    <t>死 亡 率 （人 口 10 万 対）</t>
  </si>
  <si>
    <t>（簡単分類）</t>
  </si>
  <si>
    <t>28～37</t>
  </si>
  <si>
    <t>46，51～52，54～56</t>
  </si>
  <si>
    <t>心疾患</t>
  </si>
  <si>
    <t>58～60</t>
  </si>
  <si>
    <t>62，63，66</t>
  </si>
  <si>
    <t>肺炎及び気管支炎</t>
  </si>
  <si>
    <t>その他のすべての疾患</t>
  </si>
  <si>
    <t>E104～E114</t>
  </si>
  <si>
    <t>不慮の事故及び有害作用</t>
  </si>
  <si>
    <t>精神病の記載のない老衰</t>
  </si>
  <si>
    <t>腎炎、ネフローゼ症候群及びネフローゼ</t>
  </si>
  <si>
    <t>慢性肝疾患及び肝硬変</t>
  </si>
  <si>
    <t>循環系のその他の疾患</t>
  </si>
  <si>
    <t>胃及び十二指腸潰瘍</t>
  </si>
  <si>
    <t>腹腔ヘルニア及び腸閉塞</t>
  </si>
  <si>
    <t>精神障害</t>
  </si>
  <si>
    <t>ウィルス肝炎</t>
  </si>
  <si>
    <t>その他の感染症及び寄生虫病</t>
  </si>
  <si>
    <t>E116</t>
  </si>
  <si>
    <t>その他の周産期の死因</t>
  </si>
  <si>
    <t>-</t>
  </si>
  <si>
    <t>虫垂炎</t>
  </si>
  <si>
    <t>栄養欠乏症</t>
  </si>
  <si>
    <t>破傷風（新生児破傷風を除く）</t>
  </si>
  <si>
    <t>E104</t>
  </si>
  <si>
    <t>資料　石川県衛生総務課調</t>
  </si>
  <si>
    <t>平成7年</t>
  </si>
  <si>
    <t>平成8年</t>
  </si>
  <si>
    <t>死亡率（人口10万対）</t>
  </si>
  <si>
    <r>
      <t>昭和54～平成</t>
    </r>
    <r>
      <rPr>
        <sz val="12"/>
        <rFont val="ＭＳ 明朝"/>
        <family val="1"/>
      </rPr>
      <t>6年</t>
    </r>
  </si>
  <si>
    <t>分　類　符　号</t>
  </si>
  <si>
    <t>良性及び性質不詳の新生物</t>
  </si>
  <si>
    <t>中枢神経系の非炎症性疾患</t>
  </si>
  <si>
    <t>敗血症（新生児敗血症をのぞく）</t>
  </si>
  <si>
    <t>結核</t>
  </si>
  <si>
    <t>先天異常</t>
  </si>
  <si>
    <t>肺気腫</t>
  </si>
  <si>
    <t>その他の外因</t>
  </si>
  <si>
    <t>胃腸炎</t>
  </si>
  <si>
    <t>他殺</t>
  </si>
  <si>
    <t>髄膜炎</t>
  </si>
  <si>
    <t>麻疹</t>
  </si>
  <si>
    <t>前立腺肥大症</t>
  </si>
  <si>
    <t>直接産科的死亡</t>
  </si>
  <si>
    <t>梅毒</t>
  </si>
  <si>
    <t>カンジタ症（新生児カンジタ症を除く）</t>
  </si>
  <si>
    <t>(分類番号順）</t>
  </si>
  <si>
    <t>（死亡数順）</t>
  </si>
  <si>
    <r>
      <t>0</t>
    </r>
    <r>
      <rPr>
        <sz val="12"/>
        <rFont val="ＭＳ 明朝"/>
        <family val="1"/>
      </rPr>
      <t>2100</t>
    </r>
  </si>
  <si>
    <t>注　　死因分類については平成7年から国際疾病分類の第10回修正（ICD－10）を使用した。</t>
  </si>
  <si>
    <t>平成4年</t>
  </si>
  <si>
    <t>注　　擬似患者は含まれていない。</t>
  </si>
  <si>
    <t>資料　石川県衛生総務課調</t>
  </si>
  <si>
    <t>（単位：身長・座高　cm、体重　 kg）</t>
  </si>
  <si>
    <t>注　　（　）内数字は再掲数字</t>
  </si>
  <si>
    <t>資料　石川県環境政策課「環境大気調査報告書」</t>
  </si>
  <si>
    <t>県　　　　計</t>
  </si>
  <si>
    <t>242衛生及び環境</t>
  </si>
  <si>
    <t>衛生及び環境 243</t>
  </si>
  <si>
    <t>244 衛生及び環境</t>
  </si>
  <si>
    <t>衛生及び環境 245</t>
  </si>
  <si>
    <t>246 衛生及び環境</t>
  </si>
  <si>
    <t>資料　石川県厚衛生総務課調</t>
  </si>
  <si>
    <t>資料　石川県衛生総務課「厚生省報告例」</t>
  </si>
  <si>
    <t>衛生及び環境 247</t>
  </si>
  <si>
    <t>衛生及び環境 249</t>
  </si>
  <si>
    <t>250 衛生及び環境</t>
  </si>
  <si>
    <t>衛生及び環境 251</t>
  </si>
  <si>
    <t>衛生及び環境 253</t>
  </si>
  <si>
    <t>252衛生及び環境</t>
  </si>
  <si>
    <t>脳血管疾患</t>
  </si>
  <si>
    <t>心疾患（高血圧性心疾患を除く）</t>
  </si>
  <si>
    <t>老衰</t>
  </si>
  <si>
    <t>自殺</t>
  </si>
  <si>
    <t>肝疾患</t>
  </si>
  <si>
    <t>慢性閉塞性肺疾患</t>
  </si>
  <si>
    <t>高血圧性疾患</t>
  </si>
  <si>
    <t>その他の新生物</t>
  </si>
  <si>
    <t>大動脈瘤及び解離</t>
  </si>
  <si>
    <t>敗血症（新生児の細菌性敗血症を除く）</t>
  </si>
  <si>
    <t>血管性及び詳細不明の痴呆</t>
  </si>
  <si>
    <t>喘息</t>
  </si>
  <si>
    <t>ヘルニア及び腸閉塞</t>
  </si>
  <si>
    <t>筋骨格系及び結合組織の疾患</t>
  </si>
  <si>
    <t>ウイルス肝炎</t>
  </si>
  <si>
    <t>先天奇形、変形及び染色体異常</t>
  </si>
  <si>
    <t>糸球体疾患及び腎尿細管間質性疾患</t>
  </si>
  <si>
    <t>胃潰瘍及び十二指腸潰瘍</t>
  </si>
  <si>
    <t>腸管感染症</t>
  </si>
  <si>
    <t>貧血</t>
  </si>
  <si>
    <t>急性気管支炎</t>
  </si>
  <si>
    <t>脊髄性筋萎縮症及び関連症候群</t>
  </si>
  <si>
    <t>皮膚及び皮下組織の疾患</t>
  </si>
  <si>
    <t>乳幼児突然症候群</t>
  </si>
  <si>
    <t>アルツハイマー病</t>
  </si>
  <si>
    <t>耳及び乳用突起の疾患</t>
  </si>
  <si>
    <t>妊娠、分娩及び産じょく</t>
  </si>
  <si>
    <r>
      <t>ヒト免疫不全ウイルス[</t>
    </r>
    <r>
      <rPr>
        <sz val="12"/>
        <rFont val="ＭＳ 明朝"/>
        <family val="1"/>
      </rPr>
      <t>HIV]病</t>
    </r>
  </si>
  <si>
    <t>眼及び付属期の疾患</t>
  </si>
  <si>
    <t>資料　石川県衛生総務課「保健所運営報告」</t>
  </si>
  <si>
    <t>資料　石川県下水道課、環境整備課、中山間地域対策総室調</t>
  </si>
  <si>
    <t>21　　衛　　　生　　　及　　　び　　　環　　　境</t>
  </si>
  <si>
    <t xml:space="preserve">145　　市  町  村  別  医  療  関  係  施  設  数  及  び  医  療  関  係  者  数 </t>
  </si>
  <si>
    <t>年次及び
市町村別</t>
  </si>
  <si>
    <t>平 成 4 年</t>
  </si>
  <si>
    <r>
      <t>薬 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</si>
  <si>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薬 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</si>
  <si>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</si>
  <si>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</si>
  <si>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注</t>
    </r>
    <r>
      <rPr>
        <sz val="12"/>
        <rFont val="ＭＳ 明朝"/>
        <family val="1"/>
      </rPr>
      <t xml:space="preserve"> 1   </t>
    </r>
    <r>
      <rPr>
        <sz val="12"/>
        <rFont val="ＭＳ 明朝"/>
        <family val="1"/>
      </rPr>
      <t>薬局数は12月31日現在、その他は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日現在である。</t>
    </r>
  </si>
  <si>
    <r>
      <t xml:space="preserve"> </t>
    </r>
    <r>
      <rPr>
        <sz val="12"/>
        <rFont val="ＭＳ 明朝"/>
        <family val="1"/>
      </rPr>
      <t xml:space="preserve">  2   </t>
    </r>
    <r>
      <rPr>
        <sz val="12"/>
        <rFont val="ＭＳ 明朝"/>
        <family val="1"/>
      </rPr>
      <t>医療関係者数については隔年調査である。</t>
    </r>
  </si>
  <si>
    <t>資料　 石川県衛生総務課「医療施設調査」「医師・歯科医師・薬剤師調査」</t>
  </si>
  <si>
    <t>診  療
所  数</t>
  </si>
  <si>
    <t>助 産 師</t>
  </si>
  <si>
    <t>（看護士</t>
  </si>
  <si>
    <t>を含む）</t>
  </si>
  <si>
    <t>（准看護</t>
  </si>
  <si>
    <t>士を含む）</t>
  </si>
  <si>
    <r>
      <t>0</t>
    </r>
    <r>
      <rPr>
        <sz val="12"/>
        <rFont val="ＭＳ 明朝"/>
        <family val="1"/>
      </rPr>
      <t>9300</t>
    </r>
  </si>
  <si>
    <r>
      <t>0</t>
    </r>
    <r>
      <rPr>
        <sz val="12"/>
        <rFont val="ＭＳ 明朝"/>
        <family val="1"/>
      </rPr>
      <t>9200</t>
    </r>
  </si>
  <si>
    <r>
      <t>1</t>
    </r>
    <r>
      <rPr>
        <sz val="12"/>
        <rFont val="ＭＳ 明朝"/>
        <family val="1"/>
      </rPr>
      <t>0200</t>
    </r>
  </si>
  <si>
    <r>
      <t>2</t>
    </r>
    <r>
      <rPr>
        <sz val="12"/>
        <rFont val="ＭＳ 明朝"/>
        <family val="1"/>
      </rPr>
      <t>0100</t>
    </r>
  </si>
  <si>
    <r>
      <t>1</t>
    </r>
    <r>
      <rPr>
        <sz val="12"/>
        <rFont val="ＭＳ 明朝"/>
        <family val="1"/>
      </rPr>
      <t>8100</t>
    </r>
  </si>
  <si>
    <r>
      <t>2</t>
    </r>
    <r>
      <rPr>
        <sz val="12"/>
        <rFont val="ＭＳ 明朝"/>
        <family val="1"/>
      </rPr>
      <t>0200</t>
    </r>
  </si>
  <si>
    <t>76～77</t>
  </si>
  <si>
    <r>
      <t>0</t>
    </r>
    <r>
      <rPr>
        <sz val="12"/>
        <rFont val="ＭＳ 明朝"/>
        <family val="1"/>
      </rPr>
      <t>4100</t>
    </r>
  </si>
  <si>
    <t>E115</t>
  </si>
  <si>
    <r>
      <t>1</t>
    </r>
    <r>
      <rPr>
        <sz val="12"/>
        <rFont val="ＭＳ 明朝"/>
        <family val="1"/>
      </rPr>
      <t>1300</t>
    </r>
  </si>
  <si>
    <r>
      <t>1</t>
    </r>
    <r>
      <rPr>
        <sz val="12"/>
        <rFont val="ＭＳ 明朝"/>
        <family val="1"/>
      </rPr>
      <t>4200</t>
    </r>
  </si>
  <si>
    <r>
      <t>1</t>
    </r>
    <r>
      <rPr>
        <sz val="12"/>
        <rFont val="ＭＳ 明朝"/>
        <family val="1"/>
      </rPr>
      <t>0400</t>
    </r>
  </si>
  <si>
    <r>
      <t>0</t>
    </r>
    <r>
      <rPr>
        <sz val="12"/>
        <rFont val="ＭＳ 明朝"/>
        <family val="1"/>
      </rPr>
      <t>9100</t>
    </r>
  </si>
  <si>
    <t>48～49</t>
  </si>
  <si>
    <r>
      <t>0</t>
    </r>
    <r>
      <rPr>
        <sz val="12"/>
        <rFont val="ＭＳ 明朝"/>
        <family val="1"/>
      </rPr>
      <t>2200</t>
    </r>
  </si>
  <si>
    <r>
      <t>0</t>
    </r>
    <r>
      <rPr>
        <sz val="12"/>
        <rFont val="ＭＳ 明朝"/>
        <family val="1"/>
      </rPr>
      <t>9400</t>
    </r>
  </si>
  <si>
    <r>
      <t>0</t>
    </r>
    <r>
      <rPr>
        <sz val="12"/>
        <rFont val="ＭＳ 明朝"/>
        <family val="1"/>
      </rPr>
      <t>1300</t>
    </r>
  </si>
  <si>
    <r>
      <t>0</t>
    </r>
    <r>
      <rPr>
        <sz val="12"/>
        <rFont val="ＭＳ 明朝"/>
        <family val="1"/>
      </rPr>
      <t>5100</t>
    </r>
  </si>
  <si>
    <r>
      <t>1</t>
    </r>
    <r>
      <rPr>
        <sz val="12"/>
        <rFont val="ＭＳ 明朝"/>
        <family val="1"/>
      </rPr>
      <t>0500</t>
    </r>
  </si>
  <si>
    <r>
      <t>1</t>
    </r>
    <r>
      <rPr>
        <sz val="12"/>
        <rFont val="ＭＳ 明朝"/>
        <family val="1"/>
      </rPr>
      <t>1200</t>
    </r>
  </si>
  <si>
    <r>
      <t>1</t>
    </r>
    <r>
      <rPr>
        <sz val="12"/>
        <rFont val="ＭＳ 明朝"/>
        <family val="1"/>
      </rPr>
      <t>3000</t>
    </r>
  </si>
  <si>
    <r>
      <t>0</t>
    </r>
    <r>
      <rPr>
        <sz val="12"/>
        <rFont val="ＭＳ 明朝"/>
        <family val="1"/>
      </rPr>
      <t>1400</t>
    </r>
  </si>
  <si>
    <r>
      <t>1</t>
    </r>
    <r>
      <rPr>
        <sz val="12"/>
        <rFont val="ＭＳ 明朝"/>
        <family val="1"/>
      </rPr>
      <t>7000</t>
    </r>
  </si>
  <si>
    <t>5～6</t>
  </si>
  <si>
    <r>
      <t>1</t>
    </r>
    <r>
      <rPr>
        <sz val="12"/>
        <rFont val="ＭＳ 明朝"/>
        <family val="1"/>
      </rPr>
      <t>4100</t>
    </r>
  </si>
  <si>
    <t>18,19</t>
  </si>
  <si>
    <r>
      <t>1</t>
    </r>
    <r>
      <rPr>
        <sz val="12"/>
        <rFont val="ＭＳ 明朝"/>
        <family val="1"/>
      </rPr>
      <t>1100</t>
    </r>
  </si>
  <si>
    <r>
      <t>0</t>
    </r>
    <r>
      <rPr>
        <sz val="12"/>
        <rFont val="ＭＳ 明朝"/>
        <family val="1"/>
      </rPr>
      <t>1200</t>
    </r>
  </si>
  <si>
    <r>
      <t>0</t>
    </r>
    <r>
      <rPr>
        <sz val="12"/>
        <rFont val="ＭＳ 明朝"/>
        <family val="1"/>
      </rPr>
      <t>6300</t>
    </r>
  </si>
  <si>
    <r>
      <t>0</t>
    </r>
    <r>
      <rPr>
        <sz val="12"/>
        <rFont val="ＭＳ 明朝"/>
        <family val="1"/>
      </rPr>
      <t>1100</t>
    </r>
  </si>
  <si>
    <r>
      <t>0</t>
    </r>
    <r>
      <rPr>
        <sz val="12"/>
        <rFont val="ＭＳ 明朝"/>
        <family val="1"/>
      </rPr>
      <t>3100</t>
    </r>
  </si>
  <si>
    <t>E117</t>
  </si>
  <si>
    <r>
      <t>1</t>
    </r>
    <r>
      <rPr>
        <sz val="12"/>
        <rFont val="ＭＳ 明朝"/>
        <family val="1"/>
      </rPr>
      <t>0300</t>
    </r>
  </si>
  <si>
    <r>
      <t>4、</t>
    </r>
    <r>
      <rPr>
        <sz val="12"/>
        <rFont val="ＭＳ 明朝"/>
        <family val="1"/>
      </rPr>
      <t>72</t>
    </r>
  </si>
  <si>
    <r>
      <t>0</t>
    </r>
    <r>
      <rPr>
        <sz val="12"/>
        <rFont val="ＭＳ 明朝"/>
        <family val="1"/>
      </rPr>
      <t>6200</t>
    </r>
  </si>
  <si>
    <r>
      <t>1</t>
    </r>
    <r>
      <rPr>
        <sz val="12"/>
        <rFont val="ＭＳ 明朝"/>
        <family val="1"/>
      </rPr>
      <t>2000</t>
    </r>
  </si>
  <si>
    <t>84～87</t>
  </si>
  <si>
    <r>
      <t>1</t>
    </r>
    <r>
      <rPr>
        <sz val="12"/>
        <rFont val="ＭＳ 明朝"/>
        <family val="1"/>
      </rPr>
      <t>6000</t>
    </r>
  </si>
  <si>
    <r>
      <t>1</t>
    </r>
    <r>
      <rPr>
        <sz val="12"/>
        <rFont val="ＭＳ 明朝"/>
        <family val="1"/>
      </rPr>
      <t>8200</t>
    </r>
  </si>
  <si>
    <r>
      <t>0</t>
    </r>
    <r>
      <rPr>
        <sz val="12"/>
        <rFont val="ＭＳ 明朝"/>
        <family val="1"/>
      </rPr>
      <t>6100</t>
    </r>
  </si>
  <si>
    <r>
      <t>0</t>
    </r>
    <r>
      <rPr>
        <sz val="12"/>
        <rFont val="ＭＳ 明朝"/>
        <family val="1"/>
      </rPr>
      <t>6400</t>
    </r>
  </si>
  <si>
    <t>-</t>
  </si>
  <si>
    <r>
      <t>1</t>
    </r>
    <r>
      <rPr>
        <sz val="12"/>
        <rFont val="ＭＳ 明朝"/>
        <family val="1"/>
      </rPr>
      <t>0100</t>
    </r>
  </si>
  <si>
    <t>インフルエンザ</t>
  </si>
  <si>
    <t>-</t>
  </si>
  <si>
    <r>
      <t>2</t>
    </r>
    <r>
      <rPr>
        <sz val="12"/>
        <rFont val="ＭＳ 明朝"/>
        <family val="1"/>
      </rPr>
      <t>0300</t>
    </r>
  </si>
  <si>
    <r>
      <t>0</t>
    </r>
    <r>
      <rPr>
        <sz val="12"/>
        <rFont val="ＭＳ 明朝"/>
        <family val="1"/>
      </rPr>
      <t>8000</t>
    </r>
  </si>
  <si>
    <r>
      <t>1</t>
    </r>
    <r>
      <rPr>
        <sz val="12"/>
        <rFont val="ＭＳ 明朝"/>
        <family val="1"/>
      </rPr>
      <t>5000</t>
    </r>
  </si>
  <si>
    <r>
      <t>0</t>
    </r>
    <r>
      <rPr>
        <sz val="12"/>
        <rFont val="ＭＳ 明朝"/>
        <family val="1"/>
      </rPr>
      <t>1500</t>
    </r>
  </si>
  <si>
    <r>
      <t>0</t>
    </r>
    <r>
      <rPr>
        <sz val="12"/>
        <rFont val="ＭＳ 明朝"/>
        <family val="1"/>
      </rPr>
      <t>7000</t>
    </r>
  </si>
  <si>
    <t>インフルエンザ</t>
  </si>
  <si>
    <t>呼吸系の結核</t>
  </si>
  <si>
    <r>
      <t>0</t>
    </r>
    <r>
      <rPr>
        <sz val="12"/>
        <rFont val="ＭＳ 明朝"/>
        <family val="1"/>
      </rPr>
      <t>1201</t>
    </r>
  </si>
  <si>
    <t>胃の悪性新生物</t>
  </si>
  <si>
    <r>
      <t>0</t>
    </r>
    <r>
      <rPr>
        <sz val="12"/>
        <rFont val="ＭＳ 明朝"/>
        <family val="1"/>
      </rPr>
      <t>2103</t>
    </r>
  </si>
  <si>
    <r>
      <t>0</t>
    </r>
    <r>
      <rPr>
        <sz val="12"/>
        <rFont val="ＭＳ 明朝"/>
        <family val="1"/>
      </rPr>
      <t>2110</t>
    </r>
  </si>
  <si>
    <t>肺炎</t>
  </si>
  <si>
    <r>
      <t>1</t>
    </r>
    <r>
      <rPr>
        <sz val="12"/>
        <rFont val="ＭＳ 明朝"/>
        <family val="1"/>
      </rPr>
      <t>0200</t>
    </r>
  </si>
  <si>
    <t>自動車事故</t>
  </si>
  <si>
    <r>
      <t>2</t>
    </r>
    <r>
      <rPr>
        <sz val="12"/>
        <rFont val="ＭＳ 明朝"/>
        <family val="1"/>
      </rPr>
      <t>0101</t>
    </r>
  </si>
  <si>
    <t>(単位：人）</t>
  </si>
  <si>
    <t>平 成 7 ～　　　　（死因分類）</t>
  </si>
  <si>
    <t>死  　　　　因　　  　　別</t>
  </si>
  <si>
    <t>4 年</t>
  </si>
  <si>
    <t>5 年</t>
  </si>
  <si>
    <t>6 年</t>
  </si>
  <si>
    <t>死　  　亡　  　数</t>
  </si>
  <si>
    <t>死　 　　　因　　　  　別</t>
  </si>
  <si>
    <t>死  　亡　  数</t>
  </si>
  <si>
    <t>（再　　　           　　掲）</t>
  </si>
  <si>
    <t>出産時外傷、低酸素症、分娩仮死
及びその他の呼吸器病態</t>
  </si>
  <si>
    <t>（再                                     掲）</t>
  </si>
  <si>
    <t>（死 亡 数 順）</t>
  </si>
  <si>
    <t>肝     疾     患 （肝　硬　変　を　の　ぞ　く）</t>
  </si>
  <si>
    <t>気管、気管支及び肺の悪性新生物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</si>
  <si>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　　　　放射線　　　　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</si>
  <si>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r>
      <t>間 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影                         人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数</t>
    </r>
  </si>
  <si>
    <r>
      <t>直 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影                          人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数</t>
    </r>
  </si>
  <si>
    <t>-</t>
  </si>
  <si>
    <r>
      <t xml:space="preserve">野  菜　果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　販売業</t>
    </r>
  </si>
  <si>
    <t>中　　　　　　　学　　　　　　　校</t>
  </si>
  <si>
    <t>高　　　　　等　　　　　学　　　　　校</t>
  </si>
  <si>
    <t>赤  痢</t>
  </si>
  <si>
    <t>ペスト</t>
  </si>
  <si>
    <t>結核発病のお
それのある者</t>
  </si>
  <si>
    <t>保　健　所　名</t>
  </si>
  <si>
    <t>147　　保　健　所　職　員　現　員　数（各年4月1日現在）</t>
  </si>
  <si>
    <t>保健婦</t>
  </si>
  <si>
    <t>看護婦</t>
  </si>
  <si>
    <t>〃　　七尾　　〃　</t>
  </si>
  <si>
    <t>〃　　山代　　〃　</t>
  </si>
  <si>
    <t>〃　　松任　　〃　</t>
  </si>
  <si>
    <t>〃　　津幡　　〃　</t>
  </si>
  <si>
    <t>〃　　羽咋　　〃　</t>
  </si>
  <si>
    <t>〃　　輪島　　〃　</t>
  </si>
  <si>
    <t>〃　　宇出津　〃　</t>
  </si>
  <si>
    <t>金沢市泉野保健所</t>
  </si>
  <si>
    <t>　〃　 元町　　〃　</t>
  </si>
  <si>
    <t>　〃　 駅西　　〃　</t>
  </si>
  <si>
    <t>注 1   事務職員、技能労務職員を除いた人数である。</t>
  </si>
  <si>
    <t xml:space="preserve">   2   平成6年は県保健所4月11日現在、金沢市保健所11月1日現在である。</t>
  </si>
  <si>
    <t>148　　環境衛生関係施設数　（各年12月31日現在）</t>
  </si>
  <si>
    <t>公　衆　　
浴　場</t>
  </si>
  <si>
    <t>簡　易　　
宿　所</t>
  </si>
  <si>
    <t>常設の　　
興業場</t>
  </si>
  <si>
    <t>149　　食品衛生監視対象施設数</t>
  </si>
  <si>
    <t>年　　次</t>
  </si>
  <si>
    <t>年　　次</t>
  </si>
  <si>
    <t>飲食店　
営  業</t>
  </si>
  <si>
    <t>喫茶店　
営  業</t>
  </si>
  <si>
    <t>菓　子　
製造業</t>
  </si>
  <si>
    <t>アイスクリーム類　　製 造 業</t>
  </si>
  <si>
    <t>乳　類　  
販売業</t>
  </si>
  <si>
    <t>食  肉　
販売業</t>
  </si>
  <si>
    <t>魚介類　
販売業</t>
  </si>
  <si>
    <t>めん類　
製造業</t>
  </si>
  <si>
    <t>醤  油　
製造業</t>
  </si>
  <si>
    <t>豆  腐　
製造業</t>
  </si>
  <si>
    <t>乳さく   　
取　業</t>
  </si>
  <si>
    <t>そう菜　  
販売業</t>
  </si>
  <si>
    <t>菓  子　
販売業</t>
  </si>
  <si>
    <t>腸  チ    
フ  ス</t>
  </si>
  <si>
    <t xml:space="preserve"> パラチ    
 フス</t>
  </si>
  <si>
    <t>発しん　
チフス</t>
  </si>
  <si>
    <t>しょう
こう熱</t>
  </si>
  <si>
    <t xml:space="preserve"> ジフテ
 リア</t>
  </si>
  <si>
    <t>日 本　　
脳 炎</t>
  </si>
  <si>
    <t>年　  次</t>
  </si>
  <si>
    <t>食
中
毒</t>
  </si>
  <si>
    <t>150　　法定伝染病及び食中毒患者数</t>
  </si>
  <si>
    <t>ツベルクリン反応</t>
  </si>
  <si>
    <t>年次及び保健所別</t>
  </si>
  <si>
    <t>8</t>
  </si>
  <si>
    <t>〃　 七 尾　 〃</t>
  </si>
  <si>
    <t>〃　 山 代　 〃</t>
  </si>
  <si>
    <t>〃　 珠 洲　 〃</t>
  </si>
  <si>
    <t>〃　 松 任　 〃</t>
  </si>
  <si>
    <t>〃　 津 幡　 〃</t>
  </si>
  <si>
    <t>〃　 羽 咋　 〃</t>
  </si>
  <si>
    <t>〃　 輪 島　 〃</t>
  </si>
  <si>
    <t>〃　 元 町　 〃</t>
  </si>
  <si>
    <t>〃　 駅 西　 〃</t>
  </si>
  <si>
    <t>151   　結核予防法に基づく検診成績</t>
  </si>
  <si>
    <t>Ｂ 　Ｃ　 Ｇ　　　　　　　　　　　　接 種 者 数</t>
  </si>
  <si>
    <t>152　　児童生徒年齢別平均体位</t>
  </si>
  <si>
    <t>区　      分</t>
  </si>
  <si>
    <t>身
長</t>
  </si>
  <si>
    <t>体
重</t>
  </si>
  <si>
    <t>座
高</t>
  </si>
  <si>
    <t>6　　　歳</t>
  </si>
  <si>
    <t>7　　　歳</t>
  </si>
  <si>
    <t>8　　　歳</t>
  </si>
  <si>
    <t>9　　　歳</t>
  </si>
  <si>
    <t>10　　　歳</t>
  </si>
  <si>
    <t>11　　　歳</t>
  </si>
  <si>
    <t>昭和61年度</t>
  </si>
  <si>
    <t>平成3年度</t>
  </si>
  <si>
    <t>小学校</t>
  </si>
  <si>
    <t>12　　歳</t>
  </si>
  <si>
    <t>13　　歳</t>
  </si>
  <si>
    <t>14　　歳</t>
  </si>
  <si>
    <t>15　　歳</t>
  </si>
  <si>
    <t>16　　歳</t>
  </si>
  <si>
    <t>17　　歳</t>
  </si>
  <si>
    <t>-</t>
  </si>
  <si>
    <t>-</t>
  </si>
  <si>
    <t>-</t>
  </si>
  <si>
    <t>年　　　　次</t>
  </si>
  <si>
    <r>
      <t>浮　遊　粒　子　状　物　質（mg/</t>
    </r>
    <r>
      <rPr>
        <sz val="12"/>
        <rFont val="ＭＳ 明朝"/>
        <family val="1"/>
      </rPr>
      <t>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</si>
  <si>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オ　キ　シ　ダ　ン　ト（ppm）</t>
  </si>
  <si>
    <r>
      <t>一酸化</t>
    </r>
    <r>
      <rPr>
        <sz val="12"/>
        <rFont val="ＭＳ 明朝"/>
        <family val="1"/>
      </rPr>
      <t>炭素　　　　（ppm）</t>
    </r>
  </si>
  <si>
    <t>総　　  　数</t>
  </si>
  <si>
    <t>土 壌 汚 染</t>
  </si>
  <si>
    <t>騒　　  音</t>
  </si>
  <si>
    <t>振　　  動</t>
  </si>
  <si>
    <t>地 盤 沈 下</t>
  </si>
  <si>
    <t>悪　  　臭</t>
  </si>
  <si>
    <t>そ の 他</t>
  </si>
  <si>
    <t>153　　　ご　　　み　　　及　　　び　　　し　　　尿　　　処　　　理　　　状　　　況　</t>
  </si>
  <si>
    <t>平成3年度</t>
  </si>
  <si>
    <r>
      <t>自家処</t>
    </r>
    <r>
      <rPr>
        <sz val="12"/>
        <rFont val="ＭＳ 明朝"/>
        <family val="1"/>
      </rPr>
      <t>理人</t>
    </r>
    <r>
      <rPr>
        <sz val="12"/>
        <rFont val="ＭＳ 明朝"/>
        <family val="1"/>
      </rPr>
      <t>口</t>
    </r>
  </si>
  <si>
    <t>し尿処理計画
区域人口（人）　　</t>
  </si>
  <si>
    <r>
      <t xml:space="preserve">自家処理量
</t>
    </r>
    <r>
      <rPr>
        <sz val="11"/>
        <rFont val="ＭＳ 明朝"/>
        <family val="1"/>
      </rPr>
      <t>（ｔ/年）</t>
    </r>
  </si>
  <si>
    <t>し　尿　処　理　量（kℓ/年）</t>
  </si>
  <si>
    <t>総    　　　量</t>
  </si>
  <si>
    <t>そ　　の　　他</t>
  </si>
  <si>
    <t>年度並びに市町村
及び一部事務組合別</t>
  </si>
  <si>
    <t>総 　　   計</t>
  </si>
  <si>
    <t>焼 却 施 設</t>
  </si>
  <si>
    <t>ご　 　　　 み  　　　　処　 　　　 理　　　　  量  （ｔ/年）</t>
  </si>
  <si>
    <t>ご　　　　　　　　　　　　　　　み</t>
  </si>
  <si>
    <t>―</t>
  </si>
  <si>
    <t>平成4年</t>
  </si>
  <si>
    <t>注　　昼間の1時間値の年平均値</t>
  </si>
  <si>
    <t>154　　大　気　汚　染　物　質　測　定　年　平　均　値</t>
  </si>
  <si>
    <t>三　馬
測定局</t>
  </si>
  <si>
    <t>炭化水素　　　　（ppm）</t>
  </si>
  <si>
    <t>155　　大気汚染、水質汚濁、騒音など公害苦情受理件数</t>
  </si>
  <si>
    <t>大 　気　 汚　 染</t>
  </si>
  <si>
    <t>水　 質　 汚　 濁</t>
  </si>
  <si>
    <t>156　　　　下　　　　　水　　　　　　道</t>
  </si>
  <si>
    <r>
      <t xml:space="preserve">処　理　人　口
</t>
    </r>
    <r>
      <rPr>
        <sz val="10"/>
        <rFont val="ＭＳ 明朝"/>
        <family val="1"/>
      </rPr>
      <t>（平成9年4月1日現在）</t>
    </r>
  </si>
  <si>
    <t>合　　　　　　　　　　計</t>
  </si>
  <si>
    <r>
      <t xml:space="preserve">行　政　人　口　　　　　　　
</t>
    </r>
    <r>
      <rPr>
        <sz val="10"/>
        <rFont val="ＭＳ 明朝"/>
        <family val="1"/>
      </rPr>
      <t>（平成9年3月31日現在）</t>
    </r>
  </si>
  <si>
    <r>
      <t xml:space="preserve">市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名</t>
    </r>
  </si>
  <si>
    <r>
      <t>注　　行政人口は平成9年</t>
    </r>
    <r>
      <rPr>
        <sz val="12"/>
        <rFont val="ＭＳ 明朝"/>
        <family val="1"/>
      </rPr>
      <t>3月31日の住民基本台帳による。</t>
    </r>
  </si>
  <si>
    <t>157　　主　　要　　河　　川　　水　　質　　状　　況（平成8年度）</t>
  </si>
  <si>
    <r>
      <t>（単位：mg／</t>
    </r>
    <r>
      <rPr>
        <sz val="16.8"/>
        <rFont val="ＭＳ 明朝"/>
        <family val="1"/>
      </rPr>
      <t>ℓ</t>
    </r>
    <r>
      <rPr>
        <sz val="12"/>
        <rFont val="ＭＳ 明朝"/>
        <family val="1"/>
      </rPr>
      <t>）</t>
    </r>
  </si>
  <si>
    <t>ｍ／ｎ</t>
  </si>
  <si>
    <t>&lt;0.5</t>
  </si>
  <si>
    <t>-</t>
  </si>
  <si>
    <t>&lt;0.5</t>
  </si>
  <si>
    <t>&lt;1</t>
  </si>
  <si>
    <t>／</t>
  </si>
  <si>
    <t>梯川</t>
  </si>
  <si>
    <t>犀川</t>
  </si>
  <si>
    <t>湖沼Ａ</t>
  </si>
  <si>
    <t>湖沼Ｂ</t>
  </si>
  <si>
    <t>海域Ｂ</t>
  </si>
  <si>
    <t>ＮＤ</t>
  </si>
  <si>
    <t>―</t>
  </si>
  <si>
    <t>海域Ｃ</t>
  </si>
  <si>
    <t>資料　石川県環境政策課</t>
  </si>
  <si>
    <t>類  型</t>
  </si>
  <si>
    <t>大 腸 菌 群 数（MNP／100mℓ）</t>
  </si>
  <si>
    <t>浮 遊 物 質 量 SS　　　　　　　　　　（ｎ―ヘキサン抽出物質（油分））</t>
  </si>
  <si>
    <t>水 素 イ オ ン 濃 度（pH）</t>
  </si>
  <si>
    <t>溶 存 酸 素 量 Ｄ Ｏ</t>
  </si>
  <si>
    <t xml:space="preserve">   2   環境基準地点のみの数値である。</t>
  </si>
  <si>
    <t xml:space="preserve">   3   ＣＯＤ（化学的酸素要求量）は湖沼と海域に、油分等（ｎ－ヘキサン抽出物質）は海域に適用される。</t>
  </si>
  <si>
    <t xml:space="preserve">   4 　河川の環境基準類型Ｃ、Ｄ、Ｅ及び湖沼・海域の環境基準類型Ｂ、Ｃにおいては大腸菌群数の基準は無い。</t>
  </si>
  <si>
    <t>注 1   ｍ／ｎとは「水質環境基準に適合しない検体数/調査実施検体数」である。</t>
  </si>
  <si>
    <t>&lt;0.5</t>
  </si>
  <si>
    <t>&lt;1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</si>
  <si>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</si>
  <si>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</si>
  <si>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</si>
  <si>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</si>
  <si>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</si>
  <si>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</si>
  <si>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</si>
  <si>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</si>
  <si>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</si>
  <si>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</si>
  <si>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―</t>
  </si>
  <si>
    <t>-</t>
  </si>
  <si>
    <t>―</t>
  </si>
  <si>
    <t>-</t>
  </si>
  <si>
    <t>-</t>
  </si>
  <si>
    <t xml:space="preserve"> </t>
  </si>
  <si>
    <t>248  衛生及び環境　　</t>
  </si>
  <si>
    <t>146　　主　　要　　死　　因　　別　　死　　亡　　数　　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</si>
</sst>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\(0\)"/>
    <numFmt numFmtId="191" formatCode="\&lt;0.0"/>
    <numFmt numFmtId="192" formatCode="#,##0_ 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sz val="12"/>
      <color indexed="8"/>
      <name val="ＭＳ 明朝"/>
      <family val="1"/>
    </font>
    <font>
      <sz val="12"/>
      <color indexed="48"/>
      <name val="ＭＳ 明朝"/>
      <family val="1"/>
    </font>
    <font>
      <sz val="12"/>
      <color indexed="12"/>
      <name val="ＭＳ 明朝"/>
      <family val="1"/>
    </font>
    <font>
      <b/>
      <sz val="12"/>
      <color indexed="48"/>
      <name val="ＭＳ 明朝"/>
      <family val="1"/>
    </font>
    <font>
      <vertAlign val="superscript"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.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38" fontId="13" fillId="0" borderId="12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 quotePrefix="1">
      <alignment horizontal="center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>
      <alignment horizontal="right" vertical="center"/>
    </xf>
    <xf numFmtId="180" fontId="14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180" fontId="16" fillId="0" borderId="0" xfId="0" applyNumberFormat="1" applyFont="1" applyBorder="1" applyAlignment="1" applyProtection="1">
      <alignment vertical="center"/>
      <protection/>
    </xf>
    <xf numFmtId="186" fontId="14" fillId="0" borderId="0" xfId="0" applyNumberFormat="1" applyFont="1" applyBorder="1" applyAlignment="1" applyProtection="1">
      <alignment horizontal="right" vertical="center"/>
      <protection/>
    </xf>
    <xf numFmtId="187" fontId="14" fillId="0" borderId="0" xfId="0" applyNumberFormat="1" applyFont="1" applyBorder="1" applyAlignment="1" applyProtection="1">
      <alignment horizontal="right" vertical="center"/>
      <protection/>
    </xf>
    <xf numFmtId="180" fontId="14" fillId="0" borderId="0" xfId="0" applyNumberFormat="1" applyFont="1" applyBorder="1" applyAlignment="1" applyProtection="1">
      <alignment horizontal="right"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177" fontId="14" fillId="0" borderId="0" xfId="0" applyNumberFormat="1" applyFont="1" applyBorder="1" applyAlignment="1" applyProtection="1">
      <alignment horizontal="right" vertical="center"/>
      <protection/>
    </xf>
    <xf numFmtId="1" fontId="14" fillId="0" borderId="0" xfId="0" applyNumberFormat="1" applyFont="1" applyBorder="1" applyAlignment="1" applyProtection="1">
      <alignment horizontal="right" vertical="center"/>
      <protection/>
    </xf>
    <xf numFmtId="1" fontId="16" fillId="0" borderId="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 applyProtection="1">
      <alignment horizontal="right" vertical="center"/>
      <protection/>
    </xf>
    <xf numFmtId="187" fontId="16" fillId="0" borderId="0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vertical="center"/>
      <protection/>
    </xf>
    <xf numFmtId="182" fontId="18" fillId="0" borderId="0" xfId="0" applyNumberFormat="1" applyFont="1" applyBorder="1" applyAlignment="1" applyProtection="1">
      <alignment vertical="center"/>
      <protection/>
    </xf>
    <xf numFmtId="177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85" fontId="15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177" fontId="16" fillId="0" borderId="0" xfId="0" applyNumberFormat="1" applyFont="1" applyBorder="1" applyAlignment="1" applyProtection="1">
      <alignment vertical="center"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77" fontId="16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185" fontId="13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80" fontId="0" fillId="0" borderId="18" xfId="0" applyNumberFormat="1" applyFont="1" applyBorder="1" applyAlignment="1" applyProtection="1">
      <alignment vertical="center"/>
      <protection/>
    </xf>
    <xf numFmtId="180" fontId="0" fillId="0" borderId="15" xfId="0" applyNumberFormat="1" applyFont="1" applyBorder="1" applyAlignment="1" applyProtection="1">
      <alignment vertical="center"/>
      <protection/>
    </xf>
    <xf numFmtId="186" fontId="0" fillId="0" borderId="15" xfId="0" applyNumberFormat="1" applyFont="1" applyBorder="1" applyAlignment="1" applyProtection="1">
      <alignment vertical="center"/>
      <protection/>
    </xf>
    <xf numFmtId="187" fontId="0" fillId="0" borderId="15" xfId="0" applyNumberFormat="1" applyFont="1" applyBorder="1" applyAlignment="1" applyProtection="1">
      <alignment vertical="center"/>
      <protection/>
    </xf>
    <xf numFmtId="180" fontId="0" fillId="0" borderId="12" xfId="0" applyNumberFormat="1" applyFont="1" applyBorder="1" applyAlignment="1" applyProtection="1">
      <alignment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Border="1" applyAlignment="1" applyProtection="1">
      <alignment vertical="center"/>
      <protection/>
    </xf>
    <xf numFmtId="18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91" fontId="0" fillId="0" borderId="15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0" xfId="49" applyNumberFormat="1" applyFont="1" applyFill="1" applyAlignment="1">
      <alignment horizontal="center"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1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3" fillId="0" borderId="0" xfId="49" applyFont="1" applyFill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13" fillId="0" borderId="24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8" fillId="0" borderId="25" xfId="0" applyFont="1" applyFill="1" applyBorder="1" applyAlignment="1" applyProtection="1" quotePrefix="1">
      <alignment horizontal="distributed" vertical="center" indent="1"/>
      <protection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 applyProtection="1">
      <alignment horizontal="left" vertical="center" indent="1" shrinkToFit="1"/>
      <protection/>
    </xf>
    <xf numFmtId="0" fontId="7" fillId="0" borderId="25" xfId="0" applyFont="1" applyFill="1" applyBorder="1" applyAlignment="1" applyProtection="1">
      <alignment horizontal="left" vertical="center" indent="1" shrinkToFit="1"/>
      <protection/>
    </xf>
    <xf numFmtId="0" fontId="0" fillId="0" borderId="25" xfId="0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0" fillId="0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9" fontId="14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13" fillId="0" borderId="29" xfId="0" applyNumberFormat="1" applyFont="1" applyFill="1" applyBorder="1" applyAlignment="1" applyProtection="1">
      <alignment horizontal="right" vertical="center"/>
      <protection/>
    </xf>
    <xf numFmtId="179" fontId="13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30" xfId="0" applyNumberFormat="1" applyFont="1" applyFill="1" applyBorder="1" applyAlignment="1" applyProtection="1">
      <alignment horizontal="right" vertical="center"/>
      <protection/>
    </xf>
    <xf numFmtId="177" fontId="13" fillId="0" borderId="16" xfId="0" applyNumberFormat="1" applyFont="1" applyFill="1" applyBorder="1" applyAlignment="1" applyProtection="1">
      <alignment vertical="center"/>
      <protection/>
    </xf>
    <xf numFmtId="177" fontId="13" fillId="0" borderId="11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left" vertical="center" indent="2"/>
      <protection/>
    </xf>
    <xf numFmtId="0" fontId="13" fillId="0" borderId="20" xfId="0" applyFont="1" applyFill="1" applyBorder="1" applyAlignment="1" applyProtection="1" quotePrefix="1">
      <alignment horizontal="left" vertical="center" indent="2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9" fontId="1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Alignment="1">
      <alignment/>
    </xf>
    <xf numFmtId="0" fontId="0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8" fontId="14" fillId="0" borderId="0" xfId="0" applyNumberFormat="1" applyFont="1" applyBorder="1" applyAlignment="1" applyProtection="1">
      <alignment vertical="center"/>
      <protection/>
    </xf>
    <xf numFmtId="38" fontId="16" fillId="0" borderId="0" xfId="0" applyNumberFormat="1" applyFont="1" applyBorder="1" applyAlignment="1" applyProtection="1">
      <alignment vertical="center"/>
      <protection/>
    </xf>
    <xf numFmtId="182" fontId="2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vertical="center"/>
    </xf>
    <xf numFmtId="180" fontId="13" fillId="0" borderId="16" xfId="0" applyNumberFormat="1" applyFont="1" applyBorder="1" applyAlignment="1" applyProtection="1">
      <alignment vertical="center"/>
      <protection/>
    </xf>
    <xf numFmtId="180" fontId="13" fillId="0" borderId="11" xfId="0" applyNumberFormat="1" applyFont="1" applyBorder="1" applyAlignment="1" applyProtection="1">
      <alignment vertical="center"/>
      <protection/>
    </xf>
    <xf numFmtId="186" fontId="13" fillId="0" borderId="11" xfId="0" applyNumberFormat="1" applyFont="1" applyBorder="1" applyAlignment="1" applyProtection="1">
      <alignment vertical="center"/>
      <protection/>
    </xf>
    <xf numFmtId="187" fontId="13" fillId="0" borderId="11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 indent="2"/>
      <protection/>
    </xf>
    <xf numFmtId="0" fontId="13" fillId="0" borderId="0" xfId="0" applyFont="1" applyFill="1" applyBorder="1" applyAlignment="1" applyProtection="1" quotePrefix="1">
      <alignment horizontal="right" vertical="center" indent="2"/>
      <protection/>
    </xf>
    <xf numFmtId="0" fontId="0" fillId="0" borderId="28" xfId="0" applyBorder="1" applyAlignment="1" applyProtection="1">
      <alignment vertical="center"/>
      <protection/>
    </xf>
    <xf numFmtId="177" fontId="14" fillId="0" borderId="15" xfId="0" applyNumberFormat="1" applyFont="1" applyBorder="1" applyAlignment="1" applyProtection="1">
      <alignment vertical="center"/>
      <protection/>
    </xf>
    <xf numFmtId="177" fontId="15" fillId="0" borderId="11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horizontal="right" vertical="center"/>
    </xf>
    <xf numFmtId="0" fontId="13" fillId="0" borderId="17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13" fillId="0" borderId="29" xfId="0" applyFont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33" xfId="0" applyFont="1" applyFill="1" applyBorder="1" applyAlignment="1" applyProtection="1">
      <alignment horizontal="centerContinuous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8" fontId="0" fillId="0" borderId="29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177" fontId="0" fillId="0" borderId="15" xfId="0" applyNumberFormat="1" applyFont="1" applyFill="1" applyBorder="1" applyAlignment="1" applyProtection="1">
      <alignment horizontal="left" vertical="center"/>
      <protection/>
    </xf>
    <xf numFmtId="182" fontId="0" fillId="0" borderId="15" xfId="0" applyNumberFormat="1" applyFont="1" applyFill="1" applyBorder="1" applyAlignment="1" applyProtection="1">
      <alignment horizontal="lef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" fontId="13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179" fontId="13" fillId="0" borderId="17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>
      <alignment vertical="center"/>
    </xf>
    <xf numFmtId="179" fontId="13" fillId="0" borderId="17" xfId="0" applyNumberFormat="1" applyFont="1" applyFill="1" applyBorder="1" applyAlignment="1">
      <alignment horizontal="right" vertical="center"/>
    </xf>
    <xf numFmtId="38" fontId="13" fillId="0" borderId="17" xfId="0" applyNumberFormat="1" applyFont="1" applyFill="1" applyBorder="1" applyAlignment="1">
      <alignment horizontal="right" vertical="center"/>
    </xf>
    <xf numFmtId="37" fontId="13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17" xfId="0" applyNumberFormat="1" applyFont="1" applyFill="1" applyBorder="1" applyAlignment="1" applyProtection="1">
      <alignment vertical="center"/>
      <protection/>
    </xf>
    <xf numFmtId="177" fontId="13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horizontal="right" vertical="center"/>
      <protection/>
    </xf>
    <xf numFmtId="180" fontId="13" fillId="0" borderId="17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176" fontId="0" fillId="0" borderId="17" xfId="49" applyNumberFormat="1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left" vertical="center" indent="2"/>
      <protection/>
    </xf>
    <xf numFmtId="0" fontId="9" fillId="0" borderId="10" xfId="0" applyFont="1" applyBorder="1" applyAlignment="1">
      <alignment horizontal="left" vertical="center" indent="2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10" xfId="0" applyFont="1" applyBorder="1" applyAlignment="1">
      <alignment horizontal="left" vertical="center" indent="2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>
      <alignment horizontal="distributed" vertical="center" wrapText="1" indent="1"/>
    </xf>
    <xf numFmtId="0" fontId="0" fillId="0" borderId="47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 applyProtection="1">
      <alignment horizontal="center" vertical="center"/>
      <protection/>
    </xf>
    <xf numFmtId="177" fontId="0" fillId="0" borderId="38" xfId="0" applyNumberFormat="1" applyFont="1" applyFill="1" applyBorder="1" applyAlignment="1" applyProtection="1">
      <alignment horizontal="center" vertical="center"/>
      <protection/>
    </xf>
    <xf numFmtId="177" fontId="0" fillId="0" borderId="43" xfId="0" applyNumberFormat="1" applyFill="1" applyBorder="1" applyAlignment="1" applyProtection="1">
      <alignment horizontal="center" vertical="center"/>
      <protection/>
    </xf>
    <xf numFmtId="177" fontId="0" fillId="0" borderId="34" xfId="0" applyNumberFormat="1" applyFont="1" applyFill="1" applyBorder="1" applyAlignment="1" applyProtection="1">
      <alignment horizontal="center" vertical="center"/>
      <protection/>
    </xf>
    <xf numFmtId="177" fontId="0" fillId="0" borderId="53" xfId="0" applyNumberFormat="1" applyFont="1" applyFill="1" applyBorder="1" applyAlignment="1" applyProtection="1">
      <alignment horizontal="center" vertical="center"/>
      <protection/>
    </xf>
    <xf numFmtId="177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58" xfId="0" applyFont="1" applyFill="1" applyBorder="1" applyAlignment="1" applyProtection="1">
      <alignment horizontal="distributed" vertical="center" indent="2"/>
      <protection/>
    </xf>
    <xf numFmtId="0" fontId="7" fillId="0" borderId="44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10" xfId="0" applyFont="1" applyBorder="1" applyAlignment="1">
      <alignment horizontal="left" vertical="center" indent="4"/>
    </xf>
    <xf numFmtId="0" fontId="0" fillId="0" borderId="15" xfId="0" applyFill="1" applyBorder="1" applyAlignment="1" applyProtection="1">
      <alignment horizontal="distributed" vertical="center" indent="1"/>
      <protection/>
    </xf>
    <xf numFmtId="0" fontId="0" fillId="0" borderId="35" xfId="0" applyFont="1" applyBorder="1" applyAlignment="1">
      <alignment horizontal="distributed" vertical="center" indent="1"/>
    </xf>
    <xf numFmtId="0" fontId="0" fillId="0" borderId="0" xfId="0" applyFont="1" applyFill="1" applyBorder="1" applyAlignment="1" applyProtection="1" quotePrefix="1">
      <alignment horizontal="left" vertical="center" indent="6"/>
      <protection/>
    </xf>
    <xf numFmtId="0" fontId="0" fillId="0" borderId="27" xfId="0" applyFont="1" applyFill="1" applyBorder="1" applyAlignment="1" applyProtection="1" quotePrefix="1">
      <alignment horizontal="left" vertical="center" indent="6"/>
      <protection/>
    </xf>
    <xf numFmtId="49" fontId="13" fillId="0" borderId="0" xfId="0" applyNumberFormat="1" applyFont="1" applyFill="1" applyBorder="1" applyAlignment="1" applyProtection="1">
      <alignment horizontal="left" vertical="center" indent="6"/>
      <protection/>
    </xf>
    <xf numFmtId="49" fontId="13" fillId="0" borderId="27" xfId="0" applyNumberFormat="1" applyFont="1" applyFill="1" applyBorder="1" applyAlignment="1" applyProtection="1">
      <alignment horizontal="left" vertical="center" indent="6"/>
      <protection/>
    </xf>
    <xf numFmtId="0" fontId="13" fillId="0" borderId="0" xfId="0" applyFont="1" applyFill="1" applyBorder="1" applyAlignment="1" applyProtection="1" quotePrefix="1">
      <alignment horizontal="left" vertical="center" indent="4"/>
      <protection/>
    </xf>
    <xf numFmtId="0" fontId="13" fillId="0" borderId="10" xfId="0" applyFont="1" applyBorder="1" applyAlignment="1">
      <alignment horizontal="left" vertical="center" indent="4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left" vertical="center" wrapText="1"/>
      <protection/>
    </xf>
    <xf numFmtId="0" fontId="0" fillId="0" borderId="65" xfId="0" applyFont="1" applyFill="1" applyBorder="1" applyAlignment="1" applyProtection="1">
      <alignment horizontal="left" vertical="center" wrapText="1"/>
      <protection/>
    </xf>
    <xf numFmtId="0" fontId="0" fillId="0" borderId="66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 indent="2"/>
      <protection/>
    </xf>
    <xf numFmtId="0" fontId="5" fillId="0" borderId="27" xfId="0" applyFont="1" applyFill="1" applyBorder="1" applyAlignment="1" applyProtection="1">
      <alignment horizontal="distributed" vertical="center" indent="2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distributed" vertical="center" indent="10"/>
      <protection/>
    </xf>
    <xf numFmtId="0" fontId="0" fillId="0" borderId="38" xfId="0" applyFont="1" applyFill="1" applyBorder="1" applyAlignment="1" applyProtection="1">
      <alignment horizontal="distributed" vertical="center" indent="10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192" fontId="13" fillId="0" borderId="17" xfId="0" applyNumberFormat="1" applyFont="1" applyFill="1" applyBorder="1" applyAlignment="1">
      <alignment horizontal="right" vertical="center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right" vertical="center"/>
      <protection/>
    </xf>
    <xf numFmtId="192" fontId="0" fillId="0" borderId="0" xfId="0" applyNumberFormat="1" applyFont="1" applyFill="1" applyAlignment="1">
      <alignment horizontal="right" vertical="center"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92" fontId="13" fillId="0" borderId="0" xfId="0" applyNumberFormat="1" applyFont="1" applyFill="1" applyAlignment="1">
      <alignment horizontal="right"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0" fillId="0" borderId="58" xfId="0" applyBorder="1" applyAlignment="1">
      <alignment/>
    </xf>
    <xf numFmtId="0" fontId="0" fillId="0" borderId="70" xfId="0" applyBorder="1" applyAlignment="1">
      <alignment/>
    </xf>
    <xf numFmtId="0" fontId="0" fillId="0" borderId="11" xfId="0" applyBorder="1" applyAlignment="1">
      <alignment/>
    </xf>
    <xf numFmtId="0" fontId="0" fillId="0" borderId="71" xfId="0" applyBorder="1" applyAlignment="1">
      <alignment/>
    </xf>
    <xf numFmtId="0" fontId="0" fillId="0" borderId="15" xfId="0" applyFill="1" applyBorder="1" applyAlignment="1" applyProtection="1" quotePrefix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33" xfId="0" applyBorder="1" applyAlignment="1" applyProtection="1">
      <alignment horizontal="distributed" vertical="center" wrapText="1" indent="1"/>
      <protection/>
    </xf>
    <xf numFmtId="0" fontId="0" fillId="0" borderId="36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10" xfId="0" applyFont="1" applyBorder="1" applyAlignment="1">
      <alignment horizontal="distributed" vertical="center" wrapText="1" indent="1"/>
    </xf>
    <xf numFmtId="0" fontId="0" fillId="0" borderId="1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 quotePrefix="1">
      <alignment horizontal="left" vertical="center" indent="5"/>
      <protection/>
    </xf>
    <xf numFmtId="0" fontId="13" fillId="0" borderId="57" xfId="0" applyFont="1" applyBorder="1" applyAlignment="1">
      <alignment horizontal="left" vertical="center" indent="5"/>
    </xf>
    <xf numFmtId="0" fontId="0" fillId="0" borderId="15" xfId="0" applyFill="1" applyBorder="1" applyAlignment="1" applyProtection="1">
      <alignment horizontal="distributed" vertical="center" indent="2"/>
      <protection/>
    </xf>
    <xf numFmtId="0" fontId="0" fillId="0" borderId="35" xfId="0" applyFont="1" applyBorder="1" applyAlignment="1">
      <alignment horizontal="distributed" vertical="center" indent="2"/>
    </xf>
    <xf numFmtId="0" fontId="0" fillId="0" borderId="0" xfId="0" applyFont="1" applyFill="1" applyBorder="1" applyAlignment="1" applyProtection="1" quotePrefix="1">
      <alignment horizontal="left" vertical="center" indent="5"/>
      <protection/>
    </xf>
    <xf numFmtId="0" fontId="0" fillId="0" borderId="10" xfId="0" applyFont="1" applyBorder="1" applyAlignment="1">
      <alignment horizontal="left" vertical="center" indent="5"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32</xdr:row>
      <xdr:rowOff>66675</xdr:rowOff>
    </xdr:from>
    <xdr:to>
      <xdr:col>4</xdr:col>
      <xdr:colOff>190500</xdr:colOff>
      <xdr:row>33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952875" y="7648575"/>
          <a:ext cx="95250" cy="304800"/>
        </a:xfrm>
        <a:prstGeom prst="leftBracket">
          <a:avLst>
            <a:gd name="adj" fmla="val -41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32</xdr:row>
      <xdr:rowOff>66675</xdr:rowOff>
    </xdr:from>
    <xdr:to>
      <xdr:col>4</xdr:col>
      <xdr:colOff>733425</xdr:colOff>
      <xdr:row>33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467225" y="7648575"/>
          <a:ext cx="133350" cy="333375"/>
        </a:xfrm>
        <a:prstGeom prst="rightBracket">
          <a:avLst>
            <a:gd name="adj" fmla="val -35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32</xdr:row>
      <xdr:rowOff>66675</xdr:rowOff>
    </xdr:from>
    <xdr:to>
      <xdr:col>5</xdr:col>
      <xdr:colOff>180975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810125" y="7648575"/>
          <a:ext cx="47625" cy="285750"/>
        </a:xfrm>
        <a:prstGeom prst="leftBracket">
          <a:avLst>
            <a:gd name="adj" fmla="val -44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76200</xdr:rowOff>
    </xdr:from>
    <xdr:to>
      <xdr:col>5</xdr:col>
      <xdr:colOff>752475</xdr:colOff>
      <xdr:row>33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381625" y="7658100"/>
          <a:ext cx="47625" cy="304800"/>
        </a:xfrm>
        <a:prstGeom prst="rightBracket">
          <a:avLst>
            <a:gd name="adj" fmla="val -43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85725</xdr:rowOff>
    </xdr:from>
    <xdr:to>
      <xdr:col>2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352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24</xdr:row>
      <xdr:rowOff>123825</xdr:rowOff>
    </xdr:from>
    <xdr:to>
      <xdr:col>2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4962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76200</xdr:rowOff>
    </xdr:from>
    <xdr:to>
      <xdr:col>2</xdr:col>
      <xdr:colOff>190500</xdr:colOff>
      <xdr:row>30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5676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76200</xdr:rowOff>
    </xdr:from>
    <xdr:to>
      <xdr:col>3</xdr:col>
      <xdr:colOff>0</xdr:colOff>
      <xdr:row>33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438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85725</xdr:rowOff>
    </xdr:from>
    <xdr:to>
      <xdr:col>3</xdr:col>
      <xdr:colOff>0</xdr:colOff>
      <xdr:row>36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70199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38</xdr:row>
      <xdr:rowOff>104775</xdr:rowOff>
    </xdr:from>
    <xdr:to>
      <xdr:col>2</xdr:col>
      <xdr:colOff>180975</xdr:colOff>
      <xdr:row>39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6104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40</xdr:row>
      <xdr:rowOff>95250</xdr:rowOff>
    </xdr:from>
    <xdr:to>
      <xdr:col>3</xdr:col>
      <xdr:colOff>0</xdr:colOff>
      <xdr:row>41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981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45</xdr:row>
      <xdr:rowOff>85725</xdr:rowOff>
    </xdr:from>
    <xdr:to>
      <xdr:col>2</xdr:col>
      <xdr:colOff>190500</xdr:colOff>
      <xdr:row>46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8924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95250</xdr:rowOff>
    </xdr:from>
    <xdr:to>
      <xdr:col>2</xdr:col>
      <xdr:colOff>190500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3154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95250</xdr:rowOff>
    </xdr:from>
    <xdr:to>
      <xdr:col>3</xdr:col>
      <xdr:colOff>0</xdr:colOff>
      <xdr:row>50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96964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54</xdr:row>
      <xdr:rowOff>76200</xdr:rowOff>
    </xdr:from>
    <xdr:to>
      <xdr:col>2</xdr:col>
      <xdr:colOff>190500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0629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95250</xdr:rowOff>
    </xdr:from>
    <xdr:to>
      <xdr:col>2</xdr:col>
      <xdr:colOff>190500</xdr:colOff>
      <xdr:row>60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16014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5" customWidth="1"/>
    <col min="2" max="2" width="10.59765625" style="5" customWidth="1"/>
    <col min="3" max="22" width="9.59765625" style="5" customWidth="1"/>
    <col min="23" max="23" width="10.59765625" style="5" customWidth="1"/>
    <col min="24" max="16384" width="10.59765625" style="5" customWidth="1"/>
  </cols>
  <sheetData>
    <row r="1" spans="1:23" s="7" customFormat="1" ht="19.5" customHeight="1">
      <c r="A1" s="6" t="s">
        <v>272</v>
      </c>
      <c r="V1" s="8"/>
      <c r="W1" s="8" t="s">
        <v>273</v>
      </c>
    </row>
    <row r="2" spans="1:23" s="1" customFormat="1" ht="24.75" customHeight="1">
      <c r="A2" s="371" t="s">
        <v>316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</row>
    <row r="3" spans="1:23" s="2" customFormat="1" ht="19.5" customHeight="1">
      <c r="A3" s="372" t="s">
        <v>317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</row>
    <row r="4" spans="2:22" s="2" customFormat="1" ht="1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5"/>
      <c r="N4" s="45"/>
      <c r="O4" s="3"/>
      <c r="P4" s="3"/>
      <c r="Q4" s="3"/>
      <c r="R4" s="3"/>
      <c r="S4" s="3"/>
      <c r="T4" s="3"/>
      <c r="U4" s="3"/>
      <c r="V4" s="4" t="s">
        <v>0</v>
      </c>
    </row>
    <row r="5" spans="1:24" s="124" customFormat="1" ht="15" customHeight="1">
      <c r="A5" s="365" t="s">
        <v>318</v>
      </c>
      <c r="B5" s="366"/>
      <c r="C5" s="357" t="s">
        <v>1</v>
      </c>
      <c r="D5" s="358"/>
      <c r="E5" s="358"/>
      <c r="F5" s="358"/>
      <c r="G5" s="358"/>
      <c r="H5" s="358"/>
      <c r="I5" s="358"/>
      <c r="J5" s="358"/>
      <c r="K5" s="358"/>
      <c r="L5" s="359"/>
      <c r="M5" s="376" t="s">
        <v>198</v>
      </c>
      <c r="N5" s="377"/>
      <c r="O5" s="347" t="s">
        <v>57</v>
      </c>
      <c r="P5" s="350" t="s">
        <v>320</v>
      </c>
      <c r="Q5" s="350" t="s">
        <v>2</v>
      </c>
      <c r="R5" s="350" t="s">
        <v>3</v>
      </c>
      <c r="S5" s="350" t="s">
        <v>321</v>
      </c>
      <c r="T5" s="380" t="s">
        <v>58</v>
      </c>
      <c r="U5" s="123" t="s">
        <v>59</v>
      </c>
      <c r="V5" s="142" t="s">
        <v>60</v>
      </c>
      <c r="W5" s="373" t="s">
        <v>328</v>
      </c>
      <c r="X5" s="141"/>
    </row>
    <row r="6" spans="1:24" s="124" customFormat="1" ht="15" customHeight="1">
      <c r="A6" s="367"/>
      <c r="B6" s="368"/>
      <c r="C6" s="363" t="s">
        <v>322</v>
      </c>
      <c r="D6" s="364"/>
      <c r="E6" s="364"/>
      <c r="F6" s="364"/>
      <c r="G6" s="364"/>
      <c r="H6" s="360" t="s">
        <v>199</v>
      </c>
      <c r="I6" s="361"/>
      <c r="J6" s="361"/>
      <c r="K6" s="361"/>
      <c r="L6" s="362"/>
      <c r="M6" s="378" t="s">
        <v>327</v>
      </c>
      <c r="N6" s="379" t="s">
        <v>323</v>
      </c>
      <c r="O6" s="348"/>
      <c r="P6" s="351"/>
      <c r="Q6" s="351"/>
      <c r="R6" s="351"/>
      <c r="S6" s="351"/>
      <c r="T6" s="381"/>
      <c r="U6" s="143" t="s">
        <v>329</v>
      </c>
      <c r="V6" s="143" t="s">
        <v>331</v>
      </c>
      <c r="W6" s="374"/>
      <c r="X6" s="141"/>
    </row>
    <row r="7" spans="1:24" s="124" customFormat="1" ht="15" customHeight="1">
      <c r="A7" s="369"/>
      <c r="B7" s="370"/>
      <c r="C7" s="126" t="s">
        <v>4</v>
      </c>
      <c r="D7" s="126" t="s">
        <v>5</v>
      </c>
      <c r="E7" s="126" t="s">
        <v>6</v>
      </c>
      <c r="F7" s="126" t="s">
        <v>196</v>
      </c>
      <c r="G7" s="126" t="s">
        <v>7</v>
      </c>
      <c r="H7" s="126" t="s">
        <v>4</v>
      </c>
      <c r="I7" s="126" t="s">
        <v>5</v>
      </c>
      <c r="J7" s="126" t="s">
        <v>6</v>
      </c>
      <c r="K7" s="126" t="s">
        <v>196</v>
      </c>
      <c r="L7" s="126" t="s">
        <v>7</v>
      </c>
      <c r="M7" s="352"/>
      <c r="N7" s="352"/>
      <c r="O7" s="349"/>
      <c r="P7" s="352"/>
      <c r="Q7" s="352"/>
      <c r="R7" s="352"/>
      <c r="S7" s="352"/>
      <c r="T7" s="382"/>
      <c r="U7" s="144" t="s">
        <v>330</v>
      </c>
      <c r="V7" s="144" t="s">
        <v>332</v>
      </c>
      <c r="W7" s="375"/>
      <c r="X7" s="141"/>
    </row>
    <row r="8" spans="1:37" s="124" customFormat="1" ht="15" customHeight="1">
      <c r="A8" s="353" t="s">
        <v>319</v>
      </c>
      <c r="B8" s="354"/>
      <c r="C8" s="97">
        <f>SUM(D8:G8)</f>
        <v>136</v>
      </c>
      <c r="D8" s="71">
        <v>13</v>
      </c>
      <c r="E8" s="72" t="s">
        <v>235</v>
      </c>
      <c r="F8" s="72" t="s">
        <v>235</v>
      </c>
      <c r="G8" s="73">
        <v>123</v>
      </c>
      <c r="H8" s="81">
        <f>SUM(I8:L8)</f>
        <v>21775</v>
      </c>
      <c r="I8" s="80">
        <v>4137</v>
      </c>
      <c r="J8" s="80">
        <v>452</v>
      </c>
      <c r="K8" s="80">
        <v>121</v>
      </c>
      <c r="L8" s="80">
        <v>17065</v>
      </c>
      <c r="M8" s="80">
        <v>731</v>
      </c>
      <c r="N8" s="80">
        <v>2757</v>
      </c>
      <c r="O8" s="80">
        <v>398</v>
      </c>
      <c r="P8" s="80">
        <v>269</v>
      </c>
      <c r="Q8" s="80">
        <v>2688</v>
      </c>
      <c r="R8" s="80">
        <v>540</v>
      </c>
      <c r="S8" s="81">
        <v>1793</v>
      </c>
      <c r="T8" s="81">
        <v>315</v>
      </c>
      <c r="U8" s="81">
        <v>5685</v>
      </c>
      <c r="V8" s="81">
        <v>4170</v>
      </c>
      <c r="W8" s="80">
        <v>247</v>
      </c>
      <c r="X8" s="127"/>
      <c r="Y8" s="127"/>
      <c r="Z8" s="127"/>
      <c r="AA8" s="127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23" s="124" customFormat="1" ht="15" customHeight="1">
      <c r="A9" s="355">
        <v>5</v>
      </c>
      <c r="B9" s="356"/>
      <c r="C9" s="97">
        <f>SUM(D9:G9)</f>
        <v>135</v>
      </c>
      <c r="D9" s="72">
        <v>13</v>
      </c>
      <c r="E9" s="72" t="s">
        <v>235</v>
      </c>
      <c r="F9" s="72" t="s">
        <v>235</v>
      </c>
      <c r="G9" s="74">
        <v>122</v>
      </c>
      <c r="H9" s="81">
        <f>SUM(I9:L9)</f>
        <v>21815</v>
      </c>
      <c r="I9" s="81">
        <v>4137</v>
      </c>
      <c r="J9" s="81">
        <v>448</v>
      </c>
      <c r="K9" s="81">
        <v>121</v>
      </c>
      <c r="L9" s="81">
        <v>17109</v>
      </c>
      <c r="M9" s="81">
        <v>732</v>
      </c>
      <c r="N9" s="81">
        <v>2758</v>
      </c>
      <c r="O9" s="81">
        <v>409</v>
      </c>
      <c r="P9" s="81">
        <v>261</v>
      </c>
      <c r="Q9" s="81" t="s">
        <v>197</v>
      </c>
      <c r="R9" s="81" t="s">
        <v>197</v>
      </c>
      <c r="S9" s="81" t="s">
        <v>235</v>
      </c>
      <c r="T9" s="81" t="s">
        <v>235</v>
      </c>
      <c r="U9" s="81" t="s">
        <v>235</v>
      </c>
      <c r="V9" s="81" t="s">
        <v>235</v>
      </c>
      <c r="W9" s="81" t="s">
        <v>197</v>
      </c>
    </row>
    <row r="10" spans="1:23" s="124" customFormat="1" ht="15" customHeight="1">
      <c r="A10" s="355">
        <v>6</v>
      </c>
      <c r="B10" s="356"/>
      <c r="C10" s="97">
        <f>SUM(D10:G10)</f>
        <v>133</v>
      </c>
      <c r="D10" s="72">
        <v>13</v>
      </c>
      <c r="E10" s="72" t="s">
        <v>235</v>
      </c>
      <c r="F10" s="72" t="s">
        <v>235</v>
      </c>
      <c r="G10" s="74">
        <v>120</v>
      </c>
      <c r="H10" s="81">
        <f>SUM(I10:L10)</f>
        <v>21741</v>
      </c>
      <c r="I10" s="81">
        <v>4137</v>
      </c>
      <c r="J10" s="81">
        <v>448</v>
      </c>
      <c r="K10" s="81">
        <v>121</v>
      </c>
      <c r="L10" s="81">
        <v>17035</v>
      </c>
      <c r="M10" s="81">
        <v>747</v>
      </c>
      <c r="N10" s="81">
        <v>2738</v>
      </c>
      <c r="O10" s="81">
        <v>413</v>
      </c>
      <c r="P10" s="81">
        <v>255</v>
      </c>
      <c r="Q10" s="81">
        <v>2814</v>
      </c>
      <c r="R10" s="81">
        <v>571</v>
      </c>
      <c r="S10" s="81">
        <v>1998</v>
      </c>
      <c r="T10" s="81">
        <v>347</v>
      </c>
      <c r="U10" s="81">
        <v>6355</v>
      </c>
      <c r="V10" s="81">
        <v>4281</v>
      </c>
      <c r="W10" s="82">
        <v>242</v>
      </c>
    </row>
    <row r="11" spans="1:23" s="124" customFormat="1" ht="15" customHeight="1">
      <c r="A11" s="355">
        <v>7</v>
      </c>
      <c r="B11" s="356"/>
      <c r="C11" s="97">
        <f>SUM(D11:G11)</f>
        <v>129</v>
      </c>
      <c r="D11" s="72">
        <v>13</v>
      </c>
      <c r="E11" s="72" t="s">
        <v>235</v>
      </c>
      <c r="F11" s="72" t="s">
        <v>235</v>
      </c>
      <c r="G11" s="74">
        <v>116</v>
      </c>
      <c r="H11" s="81">
        <f>SUM(I11:L11)</f>
        <v>21592</v>
      </c>
      <c r="I11" s="81">
        <v>4137</v>
      </c>
      <c r="J11" s="81">
        <v>420</v>
      </c>
      <c r="K11" s="81">
        <v>121</v>
      </c>
      <c r="L11" s="81">
        <v>16914</v>
      </c>
      <c r="M11" s="81">
        <v>763</v>
      </c>
      <c r="N11" s="81">
        <v>2718</v>
      </c>
      <c r="O11" s="81">
        <v>419</v>
      </c>
      <c r="P11" s="81">
        <v>252</v>
      </c>
      <c r="Q11" s="81" t="s">
        <v>197</v>
      </c>
      <c r="R11" s="81" t="s">
        <v>197</v>
      </c>
      <c r="S11" s="81" t="s">
        <v>235</v>
      </c>
      <c r="T11" s="81" t="s">
        <v>235</v>
      </c>
      <c r="U11" s="81" t="s">
        <v>235</v>
      </c>
      <c r="V11" s="81" t="s">
        <v>235</v>
      </c>
      <c r="W11" s="82" t="s">
        <v>197</v>
      </c>
    </row>
    <row r="12" spans="1:23" s="137" customFormat="1" ht="15" customHeight="1">
      <c r="A12" s="345">
        <v>8</v>
      </c>
      <c r="B12" s="346"/>
      <c r="C12" s="139">
        <f aca="true" t="shared" si="0" ref="C12:W12">SUM(C14:C21,C23,C26,C32,C42,C49,C55,C63,C69)</f>
        <v>128</v>
      </c>
      <c r="D12" s="139">
        <f t="shared" si="0"/>
        <v>13</v>
      </c>
      <c r="E12" s="138" t="s">
        <v>235</v>
      </c>
      <c r="F12" s="138" t="s">
        <v>235</v>
      </c>
      <c r="G12" s="139">
        <f t="shared" si="0"/>
        <v>115</v>
      </c>
      <c r="H12" s="139">
        <f t="shared" si="0"/>
        <v>21472</v>
      </c>
      <c r="I12" s="139">
        <f>SUM(I14:I21,I23,I26,I32,I42,I49,I55,I63,I69)</f>
        <v>4092</v>
      </c>
      <c r="J12" s="139">
        <f t="shared" si="0"/>
        <v>348</v>
      </c>
      <c r="K12" s="139">
        <f t="shared" si="0"/>
        <v>121</v>
      </c>
      <c r="L12" s="139">
        <f t="shared" si="0"/>
        <v>16911</v>
      </c>
      <c r="M12" s="139">
        <f t="shared" si="0"/>
        <v>773</v>
      </c>
      <c r="N12" s="139">
        <f t="shared" si="0"/>
        <v>2656</v>
      </c>
      <c r="O12" s="139">
        <f t="shared" si="0"/>
        <v>431</v>
      </c>
      <c r="P12" s="139">
        <f t="shared" si="0"/>
        <v>254</v>
      </c>
      <c r="Q12" s="139">
        <f t="shared" si="0"/>
        <v>2852</v>
      </c>
      <c r="R12" s="139">
        <f t="shared" si="0"/>
        <v>613</v>
      </c>
      <c r="S12" s="139">
        <v>2167</v>
      </c>
      <c r="T12" s="139">
        <f t="shared" si="0"/>
        <v>359</v>
      </c>
      <c r="U12" s="139">
        <f t="shared" si="0"/>
        <v>7059</v>
      </c>
      <c r="V12" s="139">
        <f t="shared" si="0"/>
        <v>4419</v>
      </c>
      <c r="W12" s="139">
        <f t="shared" si="0"/>
        <v>252</v>
      </c>
    </row>
    <row r="13" spans="1:23" ht="15" customHeight="1">
      <c r="A13" s="9"/>
      <c r="B13" s="10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96"/>
    </row>
    <row r="14" spans="1:23" s="137" customFormat="1" ht="15" customHeight="1">
      <c r="A14" s="343" t="s">
        <v>8</v>
      </c>
      <c r="B14" s="344"/>
      <c r="C14" s="297">
        <f aca="true" t="shared" si="1" ref="C14:C21">SUM(D14:G14)</f>
        <v>57</v>
      </c>
      <c r="D14" s="36">
        <v>6</v>
      </c>
      <c r="E14" s="34" t="s">
        <v>568</v>
      </c>
      <c r="F14" s="34" t="s">
        <v>568</v>
      </c>
      <c r="G14" s="34">
        <v>51</v>
      </c>
      <c r="H14" s="139">
        <f aca="true" t="shared" si="2" ref="H14:H21">SUM(I14:L14)</f>
        <v>11006</v>
      </c>
      <c r="I14" s="37">
        <v>2343</v>
      </c>
      <c r="J14" s="37">
        <v>118</v>
      </c>
      <c r="K14" s="37">
        <v>40</v>
      </c>
      <c r="L14" s="37">
        <v>8505</v>
      </c>
      <c r="M14" s="37">
        <v>359</v>
      </c>
      <c r="N14" s="37">
        <v>1177</v>
      </c>
      <c r="O14" s="37">
        <v>184</v>
      </c>
      <c r="P14" s="37">
        <v>112</v>
      </c>
      <c r="Q14" s="37">
        <v>1526</v>
      </c>
      <c r="R14" s="37">
        <v>286</v>
      </c>
      <c r="S14" s="37">
        <v>1353</v>
      </c>
      <c r="T14" s="37">
        <v>98</v>
      </c>
      <c r="U14" s="37">
        <v>3747</v>
      </c>
      <c r="V14" s="37">
        <v>1737</v>
      </c>
      <c r="W14" s="37">
        <v>124</v>
      </c>
    </row>
    <row r="15" spans="1:23" s="137" customFormat="1" ht="15" customHeight="1">
      <c r="A15" s="343" t="s">
        <v>9</v>
      </c>
      <c r="B15" s="344"/>
      <c r="C15" s="297">
        <f t="shared" si="1"/>
        <v>9</v>
      </c>
      <c r="D15" s="36">
        <v>2</v>
      </c>
      <c r="E15" s="34" t="s">
        <v>568</v>
      </c>
      <c r="F15" s="34" t="s">
        <v>568</v>
      </c>
      <c r="G15" s="34">
        <v>7</v>
      </c>
      <c r="H15" s="139">
        <f t="shared" si="2"/>
        <v>1655</v>
      </c>
      <c r="I15" s="37">
        <v>257</v>
      </c>
      <c r="J15" s="37">
        <v>115</v>
      </c>
      <c r="K15" s="37">
        <v>10</v>
      </c>
      <c r="L15" s="37">
        <v>1273</v>
      </c>
      <c r="M15" s="37">
        <v>28</v>
      </c>
      <c r="N15" s="37">
        <v>116</v>
      </c>
      <c r="O15" s="37">
        <v>28</v>
      </c>
      <c r="P15" s="37">
        <v>18</v>
      </c>
      <c r="Q15" s="37">
        <v>138</v>
      </c>
      <c r="R15" s="37">
        <v>33</v>
      </c>
      <c r="S15" s="37">
        <v>603</v>
      </c>
      <c r="T15" s="37">
        <v>21</v>
      </c>
      <c r="U15" s="37">
        <v>558</v>
      </c>
      <c r="V15" s="37">
        <v>373</v>
      </c>
      <c r="W15" s="37">
        <v>22</v>
      </c>
    </row>
    <row r="16" spans="1:23" s="137" customFormat="1" ht="15" customHeight="1">
      <c r="A16" s="343" t="s">
        <v>10</v>
      </c>
      <c r="B16" s="344"/>
      <c r="C16" s="297">
        <f t="shared" si="1"/>
        <v>20</v>
      </c>
      <c r="D16" s="36">
        <v>1</v>
      </c>
      <c r="E16" s="34" t="s">
        <v>568</v>
      </c>
      <c r="F16" s="34" t="s">
        <v>568</v>
      </c>
      <c r="G16" s="34">
        <v>19</v>
      </c>
      <c r="H16" s="139">
        <f t="shared" si="2"/>
        <v>1738</v>
      </c>
      <c r="I16" s="37">
        <v>349</v>
      </c>
      <c r="J16" s="37">
        <v>42</v>
      </c>
      <c r="K16" s="37">
        <v>20</v>
      </c>
      <c r="L16" s="37">
        <v>1327</v>
      </c>
      <c r="M16" s="37">
        <v>68</v>
      </c>
      <c r="N16" s="37">
        <v>281</v>
      </c>
      <c r="O16" s="37">
        <v>45</v>
      </c>
      <c r="P16" s="37">
        <v>28</v>
      </c>
      <c r="Q16" s="37">
        <v>176</v>
      </c>
      <c r="R16" s="37">
        <v>66</v>
      </c>
      <c r="S16" s="37">
        <v>138</v>
      </c>
      <c r="T16" s="37">
        <v>31</v>
      </c>
      <c r="U16" s="37">
        <v>443</v>
      </c>
      <c r="V16" s="37">
        <v>577</v>
      </c>
      <c r="W16" s="37">
        <v>20</v>
      </c>
    </row>
    <row r="17" spans="1:23" s="137" customFormat="1" ht="15" customHeight="1">
      <c r="A17" s="343" t="s">
        <v>11</v>
      </c>
      <c r="B17" s="344"/>
      <c r="C17" s="297">
        <f t="shared" si="1"/>
        <v>1</v>
      </c>
      <c r="D17" s="34" t="s">
        <v>568</v>
      </c>
      <c r="E17" s="34" t="s">
        <v>568</v>
      </c>
      <c r="F17" s="34" t="s">
        <v>568</v>
      </c>
      <c r="G17" s="34">
        <v>1</v>
      </c>
      <c r="H17" s="139">
        <f t="shared" si="2"/>
        <v>210</v>
      </c>
      <c r="I17" s="34" t="s">
        <v>568</v>
      </c>
      <c r="J17" s="37">
        <v>8</v>
      </c>
      <c r="K17" s="37">
        <v>8</v>
      </c>
      <c r="L17" s="37">
        <v>194</v>
      </c>
      <c r="M17" s="37">
        <v>19</v>
      </c>
      <c r="N17" s="37">
        <v>38</v>
      </c>
      <c r="O17" s="37">
        <v>11</v>
      </c>
      <c r="P17" s="37">
        <v>3</v>
      </c>
      <c r="Q17" s="37">
        <v>38</v>
      </c>
      <c r="R17" s="37">
        <v>14</v>
      </c>
      <c r="S17" s="37">
        <v>23</v>
      </c>
      <c r="T17" s="37">
        <v>14</v>
      </c>
      <c r="U17" s="37">
        <v>85</v>
      </c>
      <c r="V17" s="37">
        <v>67</v>
      </c>
      <c r="W17" s="37">
        <v>7</v>
      </c>
    </row>
    <row r="18" spans="1:23" s="137" customFormat="1" ht="15" customHeight="1">
      <c r="A18" s="343" t="s">
        <v>12</v>
      </c>
      <c r="B18" s="344"/>
      <c r="C18" s="297">
        <f t="shared" si="1"/>
        <v>1</v>
      </c>
      <c r="D18" s="34" t="s">
        <v>568</v>
      </c>
      <c r="E18" s="34" t="s">
        <v>568</v>
      </c>
      <c r="F18" s="34" t="s">
        <v>568</v>
      </c>
      <c r="G18" s="34">
        <v>1</v>
      </c>
      <c r="H18" s="139">
        <f t="shared" si="2"/>
        <v>209</v>
      </c>
      <c r="I18" s="35" t="s">
        <v>568</v>
      </c>
      <c r="J18" s="34">
        <v>15</v>
      </c>
      <c r="K18" s="37">
        <v>19</v>
      </c>
      <c r="L18" s="37">
        <v>175</v>
      </c>
      <c r="M18" s="37">
        <v>13</v>
      </c>
      <c r="N18" s="37">
        <v>65</v>
      </c>
      <c r="O18" s="37">
        <v>8</v>
      </c>
      <c r="P18" s="37">
        <v>3</v>
      </c>
      <c r="Q18" s="37">
        <v>28</v>
      </c>
      <c r="R18" s="37">
        <v>9</v>
      </c>
      <c r="S18" s="37">
        <v>23</v>
      </c>
      <c r="T18" s="35">
        <v>13</v>
      </c>
      <c r="U18" s="37">
        <v>67</v>
      </c>
      <c r="V18" s="37">
        <v>69</v>
      </c>
      <c r="W18" s="37">
        <v>3</v>
      </c>
    </row>
    <row r="19" spans="1:23" s="137" customFormat="1" ht="15" customHeight="1">
      <c r="A19" s="343" t="s">
        <v>13</v>
      </c>
      <c r="B19" s="344"/>
      <c r="C19" s="297">
        <f t="shared" si="1"/>
        <v>8</v>
      </c>
      <c r="D19" s="36">
        <v>2</v>
      </c>
      <c r="E19" s="34" t="s">
        <v>568</v>
      </c>
      <c r="F19" s="34" t="s">
        <v>568</v>
      </c>
      <c r="G19" s="34">
        <v>6</v>
      </c>
      <c r="H19" s="139">
        <f t="shared" si="2"/>
        <v>1429</v>
      </c>
      <c r="I19" s="37">
        <v>309</v>
      </c>
      <c r="J19" s="34">
        <v>50</v>
      </c>
      <c r="K19" s="35" t="s">
        <v>568</v>
      </c>
      <c r="L19" s="37">
        <v>1070</v>
      </c>
      <c r="M19" s="37">
        <v>38</v>
      </c>
      <c r="N19" s="37">
        <v>163</v>
      </c>
      <c r="O19" s="37">
        <v>20</v>
      </c>
      <c r="P19" s="37">
        <v>23</v>
      </c>
      <c r="Q19" s="37">
        <v>92</v>
      </c>
      <c r="R19" s="37">
        <v>26</v>
      </c>
      <c r="S19" s="37">
        <v>81</v>
      </c>
      <c r="T19" s="37">
        <v>19</v>
      </c>
      <c r="U19" s="37">
        <v>279</v>
      </c>
      <c r="V19" s="37">
        <v>387</v>
      </c>
      <c r="W19" s="37">
        <v>7</v>
      </c>
    </row>
    <row r="20" spans="1:23" s="137" customFormat="1" ht="15" customHeight="1">
      <c r="A20" s="343" t="s">
        <v>14</v>
      </c>
      <c r="B20" s="344"/>
      <c r="C20" s="297">
        <f t="shared" si="1"/>
        <v>3</v>
      </c>
      <c r="D20" s="34" t="s">
        <v>568</v>
      </c>
      <c r="E20" s="34" t="s">
        <v>568</v>
      </c>
      <c r="F20" s="34" t="s">
        <v>568</v>
      </c>
      <c r="G20" s="34">
        <v>3</v>
      </c>
      <c r="H20" s="139">
        <f t="shared" si="2"/>
        <v>279</v>
      </c>
      <c r="I20" s="34" t="s">
        <v>568</v>
      </c>
      <c r="J20" s="34" t="s">
        <v>568</v>
      </c>
      <c r="K20" s="37">
        <v>12</v>
      </c>
      <c r="L20" s="37">
        <v>267</v>
      </c>
      <c r="M20" s="37">
        <v>28</v>
      </c>
      <c r="N20" s="37">
        <v>150</v>
      </c>
      <c r="O20" s="37">
        <v>13</v>
      </c>
      <c r="P20" s="37">
        <v>5</v>
      </c>
      <c r="Q20" s="37">
        <v>55</v>
      </c>
      <c r="R20" s="37">
        <v>14</v>
      </c>
      <c r="S20" s="37">
        <v>25</v>
      </c>
      <c r="T20" s="37">
        <v>15</v>
      </c>
      <c r="U20" s="37">
        <v>139</v>
      </c>
      <c r="V20" s="37">
        <v>85</v>
      </c>
      <c r="W20" s="37">
        <v>10</v>
      </c>
    </row>
    <row r="21" spans="1:23" s="137" customFormat="1" ht="15" customHeight="1">
      <c r="A21" s="343" t="s">
        <v>15</v>
      </c>
      <c r="B21" s="344"/>
      <c r="C21" s="297">
        <f t="shared" si="1"/>
        <v>2</v>
      </c>
      <c r="D21" s="34" t="s">
        <v>568</v>
      </c>
      <c r="E21" s="34" t="s">
        <v>568</v>
      </c>
      <c r="F21" s="34" t="s">
        <v>568</v>
      </c>
      <c r="G21" s="34">
        <v>2</v>
      </c>
      <c r="H21" s="139">
        <f t="shared" si="2"/>
        <v>340</v>
      </c>
      <c r="I21" s="34">
        <v>30</v>
      </c>
      <c r="J21" s="34" t="s">
        <v>568</v>
      </c>
      <c r="K21" s="35" t="s">
        <v>568</v>
      </c>
      <c r="L21" s="37">
        <v>310</v>
      </c>
      <c r="M21" s="37">
        <v>41</v>
      </c>
      <c r="N21" s="37">
        <v>97</v>
      </c>
      <c r="O21" s="37">
        <v>17</v>
      </c>
      <c r="P21" s="37">
        <v>9</v>
      </c>
      <c r="Q21" s="37">
        <v>77</v>
      </c>
      <c r="R21" s="37">
        <v>20</v>
      </c>
      <c r="S21" s="37">
        <v>75</v>
      </c>
      <c r="T21" s="37">
        <v>25</v>
      </c>
      <c r="U21" s="37">
        <v>223</v>
      </c>
      <c r="V21" s="37">
        <v>150</v>
      </c>
      <c r="W21" s="37">
        <v>13</v>
      </c>
    </row>
    <row r="22" spans="1:23" ht="15" customHeight="1">
      <c r="A22" s="9"/>
      <c r="B22" s="10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96"/>
    </row>
    <row r="23" spans="1:23" s="137" customFormat="1" ht="15" customHeight="1">
      <c r="A23" s="343" t="s">
        <v>16</v>
      </c>
      <c r="B23" s="344"/>
      <c r="C23" s="35">
        <f>SUM(C24)</f>
        <v>1</v>
      </c>
      <c r="D23" s="34" t="s">
        <v>568</v>
      </c>
      <c r="E23" s="34" t="s">
        <v>568</v>
      </c>
      <c r="F23" s="34" t="s">
        <v>568</v>
      </c>
      <c r="G23" s="35">
        <f>SUM(G24)</f>
        <v>1</v>
      </c>
      <c r="H23" s="35">
        <f>SUM(H24)</f>
        <v>351</v>
      </c>
      <c r="I23" s="34" t="s">
        <v>568</v>
      </c>
      <c r="J23" s="34" t="s">
        <v>568</v>
      </c>
      <c r="K23" s="34" t="s">
        <v>568</v>
      </c>
      <c r="L23" s="35">
        <f aca="true" t="shared" si="3" ref="L23:W23">SUM(L24)</f>
        <v>351</v>
      </c>
      <c r="M23" s="35">
        <f t="shared" si="3"/>
        <v>4</v>
      </c>
      <c r="N23" s="35">
        <f t="shared" si="3"/>
        <v>19</v>
      </c>
      <c r="O23" s="35">
        <f t="shared" si="3"/>
        <v>2</v>
      </c>
      <c r="P23" s="35">
        <f t="shared" si="3"/>
        <v>3</v>
      </c>
      <c r="Q23" s="35">
        <f t="shared" si="3"/>
        <v>21</v>
      </c>
      <c r="R23" s="35">
        <f t="shared" si="3"/>
        <v>2</v>
      </c>
      <c r="S23" s="35">
        <f t="shared" si="3"/>
        <v>10</v>
      </c>
      <c r="T23" s="35">
        <f t="shared" si="3"/>
        <v>3</v>
      </c>
      <c r="U23" s="35">
        <f t="shared" si="3"/>
        <v>131</v>
      </c>
      <c r="V23" s="35">
        <f t="shared" si="3"/>
        <v>19</v>
      </c>
      <c r="W23" s="35">
        <f t="shared" si="3"/>
        <v>9</v>
      </c>
    </row>
    <row r="24" spans="1:23" s="124" customFormat="1" ht="15" customHeight="1">
      <c r="A24" s="11"/>
      <c r="B24" s="129" t="s">
        <v>17</v>
      </c>
      <c r="C24" s="97">
        <f>SUM(D24:G24)</f>
        <v>1</v>
      </c>
      <c r="D24" s="75" t="s">
        <v>197</v>
      </c>
      <c r="E24" s="75" t="s">
        <v>197</v>
      </c>
      <c r="F24" s="75" t="s">
        <v>197</v>
      </c>
      <c r="G24" s="76">
        <v>1</v>
      </c>
      <c r="H24" s="81">
        <f>SUM(I24:L24)</f>
        <v>351</v>
      </c>
      <c r="I24" s="75" t="s">
        <v>197</v>
      </c>
      <c r="J24" s="75" t="s">
        <v>197</v>
      </c>
      <c r="K24" s="130" t="s">
        <v>197</v>
      </c>
      <c r="L24" s="74">
        <v>351</v>
      </c>
      <c r="M24" s="74">
        <v>4</v>
      </c>
      <c r="N24" s="74">
        <v>19</v>
      </c>
      <c r="O24" s="74">
        <v>2</v>
      </c>
      <c r="P24" s="74">
        <v>3</v>
      </c>
      <c r="Q24" s="74">
        <v>21</v>
      </c>
      <c r="R24" s="74">
        <v>2</v>
      </c>
      <c r="S24" s="74">
        <v>10</v>
      </c>
      <c r="T24" s="74">
        <v>3</v>
      </c>
      <c r="U24" s="74">
        <v>131</v>
      </c>
      <c r="V24" s="74">
        <v>19</v>
      </c>
      <c r="W24" s="74">
        <v>9</v>
      </c>
    </row>
    <row r="25" spans="1:23" ht="15" customHeight="1">
      <c r="A25" s="11"/>
      <c r="B25" s="13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124"/>
    </row>
    <row r="26" spans="1:23" s="137" customFormat="1" ht="15" customHeight="1">
      <c r="A26" s="343" t="s">
        <v>18</v>
      </c>
      <c r="B26" s="344"/>
      <c r="C26" s="298">
        <f>SUM(C27:C30)</f>
        <v>3</v>
      </c>
      <c r="D26" s="34" t="s">
        <v>568</v>
      </c>
      <c r="E26" s="34" t="s">
        <v>568</v>
      </c>
      <c r="F26" s="34" t="s">
        <v>568</v>
      </c>
      <c r="G26" s="298">
        <f>SUM(G27:G30)</f>
        <v>3</v>
      </c>
      <c r="H26" s="298">
        <f>SUM(H27:H30)</f>
        <v>511</v>
      </c>
      <c r="I26" s="34" t="s">
        <v>568</v>
      </c>
      <c r="J26" s="34" t="s">
        <v>568</v>
      </c>
      <c r="K26" s="298">
        <f aca="true" t="shared" si="4" ref="K26:W26">SUM(K27:K30)</f>
        <v>12</v>
      </c>
      <c r="L26" s="298">
        <f t="shared" si="4"/>
        <v>499</v>
      </c>
      <c r="M26" s="298">
        <f t="shared" si="4"/>
        <v>21</v>
      </c>
      <c r="N26" s="298">
        <f t="shared" si="4"/>
        <v>25</v>
      </c>
      <c r="O26" s="298">
        <f t="shared" si="4"/>
        <v>14</v>
      </c>
      <c r="P26" s="298">
        <f t="shared" si="4"/>
        <v>6</v>
      </c>
      <c r="Q26" s="298">
        <f t="shared" si="4"/>
        <v>67</v>
      </c>
      <c r="R26" s="298">
        <f t="shared" si="4"/>
        <v>20</v>
      </c>
      <c r="S26" s="298">
        <f t="shared" si="4"/>
        <v>56</v>
      </c>
      <c r="T26" s="298">
        <f t="shared" si="4"/>
        <v>26</v>
      </c>
      <c r="U26" s="298">
        <f t="shared" si="4"/>
        <v>185</v>
      </c>
      <c r="V26" s="298">
        <f t="shared" si="4"/>
        <v>150</v>
      </c>
      <c r="W26" s="298">
        <f t="shared" si="4"/>
        <v>6</v>
      </c>
    </row>
    <row r="27" spans="1:23" s="124" customFormat="1" ht="15" customHeight="1">
      <c r="A27" s="11"/>
      <c r="B27" s="129" t="s">
        <v>19</v>
      </c>
      <c r="C27" s="97">
        <f>SUM(D27:G27)</f>
        <v>1</v>
      </c>
      <c r="D27" s="75" t="s">
        <v>197</v>
      </c>
      <c r="E27" s="75" t="s">
        <v>197</v>
      </c>
      <c r="F27" s="75" t="s">
        <v>197</v>
      </c>
      <c r="G27" s="76">
        <v>1</v>
      </c>
      <c r="H27" s="81">
        <f>SUM(I27:L27)</f>
        <v>155</v>
      </c>
      <c r="I27" s="75" t="s">
        <v>197</v>
      </c>
      <c r="J27" s="75" t="s">
        <v>197</v>
      </c>
      <c r="K27" s="74">
        <v>12</v>
      </c>
      <c r="L27" s="74">
        <v>143</v>
      </c>
      <c r="M27" s="75">
        <v>6</v>
      </c>
      <c r="N27" s="130" t="s">
        <v>197</v>
      </c>
      <c r="O27" s="74">
        <v>4</v>
      </c>
      <c r="P27" s="74">
        <v>1</v>
      </c>
      <c r="Q27" s="74">
        <v>20</v>
      </c>
      <c r="R27" s="74">
        <v>5</v>
      </c>
      <c r="S27" s="74">
        <v>14</v>
      </c>
      <c r="T27" s="130">
        <v>7</v>
      </c>
      <c r="U27" s="74">
        <v>60</v>
      </c>
      <c r="V27" s="74">
        <v>50</v>
      </c>
      <c r="W27" s="82" t="s">
        <v>197</v>
      </c>
    </row>
    <row r="28" spans="1:23" s="124" customFormat="1" ht="15" customHeight="1">
      <c r="A28" s="11"/>
      <c r="B28" s="129" t="s">
        <v>20</v>
      </c>
      <c r="C28" s="97">
        <f>SUM(D28:G28)</f>
        <v>1</v>
      </c>
      <c r="D28" s="75" t="s">
        <v>197</v>
      </c>
      <c r="E28" s="75" t="s">
        <v>197</v>
      </c>
      <c r="F28" s="75" t="s">
        <v>197</v>
      </c>
      <c r="G28" s="76">
        <v>1</v>
      </c>
      <c r="H28" s="81">
        <f>SUM(I28:L28)</f>
        <v>56</v>
      </c>
      <c r="I28" s="75" t="s">
        <v>197</v>
      </c>
      <c r="J28" s="75" t="s">
        <v>197</v>
      </c>
      <c r="K28" s="75" t="s">
        <v>197</v>
      </c>
      <c r="L28" s="74">
        <v>56</v>
      </c>
      <c r="M28" s="74">
        <v>8</v>
      </c>
      <c r="N28" s="74">
        <v>25</v>
      </c>
      <c r="O28" s="74">
        <v>7</v>
      </c>
      <c r="P28" s="74">
        <v>3</v>
      </c>
      <c r="Q28" s="74">
        <v>16</v>
      </c>
      <c r="R28" s="74">
        <v>7</v>
      </c>
      <c r="S28" s="74">
        <v>17</v>
      </c>
      <c r="T28" s="130">
        <v>7</v>
      </c>
      <c r="U28" s="74">
        <v>6</v>
      </c>
      <c r="V28" s="74">
        <v>37</v>
      </c>
      <c r="W28" s="82" t="s">
        <v>197</v>
      </c>
    </row>
    <row r="29" spans="1:23" s="124" customFormat="1" ht="15" customHeight="1">
      <c r="A29" s="11"/>
      <c r="B29" s="129" t="s">
        <v>21</v>
      </c>
      <c r="C29" s="97">
        <f>SUM(D29:G29)</f>
        <v>1</v>
      </c>
      <c r="D29" s="75" t="s">
        <v>197</v>
      </c>
      <c r="E29" s="75" t="s">
        <v>197</v>
      </c>
      <c r="F29" s="75" t="s">
        <v>197</v>
      </c>
      <c r="G29" s="76">
        <v>1</v>
      </c>
      <c r="H29" s="81">
        <f>SUM(I29:L29)</f>
        <v>300</v>
      </c>
      <c r="I29" s="75" t="s">
        <v>197</v>
      </c>
      <c r="J29" s="75" t="s">
        <v>197</v>
      </c>
      <c r="K29" s="75" t="s">
        <v>197</v>
      </c>
      <c r="L29" s="74">
        <v>300</v>
      </c>
      <c r="M29" s="75">
        <v>5</v>
      </c>
      <c r="N29" s="130" t="s">
        <v>197</v>
      </c>
      <c r="O29" s="74">
        <v>2</v>
      </c>
      <c r="P29" s="74">
        <v>2</v>
      </c>
      <c r="Q29" s="74">
        <v>30</v>
      </c>
      <c r="R29" s="74">
        <v>6</v>
      </c>
      <c r="S29" s="74">
        <v>24</v>
      </c>
      <c r="T29" s="74">
        <v>8</v>
      </c>
      <c r="U29" s="74">
        <v>119</v>
      </c>
      <c r="V29" s="74">
        <v>61</v>
      </c>
      <c r="W29" s="130">
        <v>6</v>
      </c>
    </row>
    <row r="30" spans="1:23" s="124" customFormat="1" ht="15" customHeight="1">
      <c r="A30" s="11"/>
      <c r="B30" s="129" t="s">
        <v>22</v>
      </c>
      <c r="C30" s="75" t="s">
        <v>197</v>
      </c>
      <c r="D30" s="75" t="s">
        <v>197</v>
      </c>
      <c r="E30" s="75" t="s">
        <v>197</v>
      </c>
      <c r="F30" s="75" t="s">
        <v>197</v>
      </c>
      <c r="G30" s="75" t="s">
        <v>197</v>
      </c>
      <c r="H30" s="75" t="s">
        <v>197</v>
      </c>
      <c r="I30" s="75" t="s">
        <v>197</v>
      </c>
      <c r="J30" s="75" t="s">
        <v>197</v>
      </c>
      <c r="K30" s="75" t="s">
        <v>197</v>
      </c>
      <c r="L30" s="130" t="s">
        <v>197</v>
      </c>
      <c r="M30" s="75">
        <v>2</v>
      </c>
      <c r="N30" s="130" t="s">
        <v>197</v>
      </c>
      <c r="O30" s="75">
        <v>1</v>
      </c>
      <c r="P30" s="130" t="s">
        <v>197</v>
      </c>
      <c r="Q30" s="74">
        <v>1</v>
      </c>
      <c r="R30" s="75">
        <v>2</v>
      </c>
      <c r="S30" s="74">
        <v>1</v>
      </c>
      <c r="T30" s="130">
        <v>4</v>
      </c>
      <c r="U30" s="75" t="s">
        <v>197</v>
      </c>
      <c r="V30" s="74">
        <v>2</v>
      </c>
      <c r="W30" s="82" t="s">
        <v>197</v>
      </c>
    </row>
    <row r="31" spans="1:23" ht="15" customHeight="1">
      <c r="A31" s="11"/>
      <c r="B31" s="1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82"/>
    </row>
    <row r="32" spans="1:23" s="137" customFormat="1" ht="15" customHeight="1">
      <c r="A32" s="343" t="s">
        <v>23</v>
      </c>
      <c r="B32" s="344"/>
      <c r="C32" s="34">
        <f aca="true" t="shared" si="5" ref="C32:H32">SUM(C33:C40)</f>
        <v>9</v>
      </c>
      <c r="D32" s="34">
        <f t="shared" si="5"/>
        <v>1</v>
      </c>
      <c r="E32" s="34" t="s">
        <v>568</v>
      </c>
      <c r="F32" s="34" t="s">
        <v>568</v>
      </c>
      <c r="G32" s="34">
        <f t="shared" si="5"/>
        <v>8</v>
      </c>
      <c r="H32" s="34">
        <f t="shared" si="5"/>
        <v>939</v>
      </c>
      <c r="I32" s="34">
        <f>SUM(I33:I40)</f>
        <v>298</v>
      </c>
      <c r="J32" s="34" t="s">
        <v>568</v>
      </c>
      <c r="K32" s="34" t="s">
        <v>568</v>
      </c>
      <c r="L32" s="34">
        <f aca="true" t="shared" si="6" ref="L32:W32">SUM(L33:L40)</f>
        <v>641</v>
      </c>
      <c r="M32" s="34">
        <f t="shared" si="6"/>
        <v>41</v>
      </c>
      <c r="N32" s="34">
        <f t="shared" si="6"/>
        <v>147</v>
      </c>
      <c r="O32" s="34">
        <f t="shared" si="6"/>
        <v>25</v>
      </c>
      <c r="P32" s="34">
        <f t="shared" si="6"/>
        <v>12</v>
      </c>
      <c r="Q32" s="34">
        <f t="shared" si="6"/>
        <v>71</v>
      </c>
      <c r="R32" s="34">
        <f t="shared" si="6"/>
        <v>27</v>
      </c>
      <c r="S32" s="34">
        <f t="shared" si="6"/>
        <v>87</v>
      </c>
      <c r="T32" s="34">
        <f t="shared" si="6"/>
        <v>25</v>
      </c>
      <c r="U32" s="34">
        <f t="shared" si="6"/>
        <v>181</v>
      </c>
      <c r="V32" s="34">
        <f t="shared" si="6"/>
        <v>288</v>
      </c>
      <c r="W32" s="34">
        <f t="shared" si="6"/>
        <v>6</v>
      </c>
    </row>
    <row r="33" spans="1:23" s="124" customFormat="1" ht="15" customHeight="1">
      <c r="A33" s="14"/>
      <c r="B33" s="129" t="s">
        <v>24</v>
      </c>
      <c r="C33" s="75" t="s">
        <v>197</v>
      </c>
      <c r="D33" s="75" t="s">
        <v>197</v>
      </c>
      <c r="E33" s="75" t="s">
        <v>197</v>
      </c>
      <c r="F33" s="75" t="s">
        <v>197</v>
      </c>
      <c r="G33" s="75" t="s">
        <v>197</v>
      </c>
      <c r="H33" s="75" t="s">
        <v>197</v>
      </c>
      <c r="I33" s="75" t="s">
        <v>197</v>
      </c>
      <c r="J33" s="75" t="s">
        <v>197</v>
      </c>
      <c r="K33" s="75" t="s">
        <v>197</v>
      </c>
      <c r="L33" s="130" t="s">
        <v>197</v>
      </c>
      <c r="M33" s="74">
        <v>5</v>
      </c>
      <c r="N33" s="74">
        <v>27</v>
      </c>
      <c r="O33" s="74">
        <v>5</v>
      </c>
      <c r="P33" s="74">
        <v>3</v>
      </c>
      <c r="Q33" s="74">
        <v>5</v>
      </c>
      <c r="R33" s="74">
        <v>5</v>
      </c>
      <c r="S33" s="74">
        <v>17</v>
      </c>
      <c r="T33" s="130">
        <v>5</v>
      </c>
      <c r="U33" s="74">
        <v>1</v>
      </c>
      <c r="V33" s="74">
        <v>25</v>
      </c>
      <c r="W33" s="82" t="s">
        <v>197</v>
      </c>
    </row>
    <row r="34" spans="1:23" s="124" customFormat="1" ht="15" customHeight="1">
      <c r="A34" s="14"/>
      <c r="B34" s="129" t="s">
        <v>25</v>
      </c>
      <c r="C34" s="97">
        <f>SUM(D34:G34)</f>
        <v>3</v>
      </c>
      <c r="D34" s="75" t="s">
        <v>197</v>
      </c>
      <c r="E34" s="75" t="s">
        <v>197</v>
      </c>
      <c r="F34" s="75" t="s">
        <v>197</v>
      </c>
      <c r="G34" s="76">
        <v>3</v>
      </c>
      <c r="H34" s="81">
        <f>SUM(I34:L34)</f>
        <v>243</v>
      </c>
      <c r="I34" s="75" t="s">
        <v>197</v>
      </c>
      <c r="J34" s="75" t="s">
        <v>197</v>
      </c>
      <c r="K34" s="75" t="s">
        <v>197</v>
      </c>
      <c r="L34" s="74">
        <v>243</v>
      </c>
      <c r="M34" s="74">
        <v>4</v>
      </c>
      <c r="N34" s="74">
        <v>13</v>
      </c>
      <c r="O34" s="74">
        <v>6</v>
      </c>
      <c r="P34" s="74">
        <v>6</v>
      </c>
      <c r="Q34" s="74">
        <v>19</v>
      </c>
      <c r="R34" s="74">
        <v>6</v>
      </c>
      <c r="S34" s="74">
        <v>28</v>
      </c>
      <c r="T34" s="75">
        <v>5</v>
      </c>
      <c r="U34" s="74">
        <v>59</v>
      </c>
      <c r="V34" s="74">
        <v>55</v>
      </c>
      <c r="W34" s="82" t="s">
        <v>197</v>
      </c>
    </row>
    <row r="35" spans="1:23" s="124" customFormat="1" ht="15" customHeight="1">
      <c r="A35" s="14"/>
      <c r="B35" s="129" t="s">
        <v>26</v>
      </c>
      <c r="C35" s="97">
        <f>SUM(D35:G35)</f>
        <v>6</v>
      </c>
      <c r="D35" s="78">
        <v>1</v>
      </c>
      <c r="E35" s="75" t="s">
        <v>197</v>
      </c>
      <c r="F35" s="75" t="s">
        <v>197</v>
      </c>
      <c r="G35" s="76">
        <v>5</v>
      </c>
      <c r="H35" s="81">
        <f>SUM(I35:L35)</f>
        <v>696</v>
      </c>
      <c r="I35" s="75">
        <v>298</v>
      </c>
      <c r="J35" s="75" t="s">
        <v>197</v>
      </c>
      <c r="K35" s="75" t="s">
        <v>197</v>
      </c>
      <c r="L35" s="74">
        <v>398</v>
      </c>
      <c r="M35" s="74">
        <v>25</v>
      </c>
      <c r="N35" s="74">
        <v>107</v>
      </c>
      <c r="O35" s="74">
        <v>12</v>
      </c>
      <c r="P35" s="74">
        <v>3</v>
      </c>
      <c r="Q35" s="74">
        <v>41</v>
      </c>
      <c r="R35" s="74">
        <v>16</v>
      </c>
      <c r="S35" s="74">
        <v>41</v>
      </c>
      <c r="T35" s="74">
        <v>8</v>
      </c>
      <c r="U35" s="74">
        <v>117</v>
      </c>
      <c r="V35" s="74">
        <v>199</v>
      </c>
      <c r="W35" s="82">
        <v>6</v>
      </c>
    </row>
    <row r="36" spans="1:23" s="124" customFormat="1" ht="15" customHeight="1">
      <c r="A36" s="14"/>
      <c r="B36" s="129" t="s">
        <v>27</v>
      </c>
      <c r="C36" s="75" t="s">
        <v>197</v>
      </c>
      <c r="D36" s="75" t="s">
        <v>197</v>
      </c>
      <c r="E36" s="75" t="s">
        <v>197</v>
      </c>
      <c r="F36" s="75" t="s">
        <v>197</v>
      </c>
      <c r="G36" s="75" t="s">
        <v>197</v>
      </c>
      <c r="H36" s="75" t="s">
        <v>197</v>
      </c>
      <c r="I36" s="75" t="s">
        <v>197</v>
      </c>
      <c r="J36" s="75" t="s">
        <v>197</v>
      </c>
      <c r="K36" s="75" t="s">
        <v>197</v>
      </c>
      <c r="L36" s="130" t="s">
        <v>197</v>
      </c>
      <c r="M36" s="75">
        <v>1</v>
      </c>
      <c r="N36" s="75" t="s">
        <v>197</v>
      </c>
      <c r="O36" s="75">
        <v>1</v>
      </c>
      <c r="P36" s="75" t="s">
        <v>197</v>
      </c>
      <c r="Q36" s="75">
        <v>2</v>
      </c>
      <c r="R36" s="75" t="s">
        <v>197</v>
      </c>
      <c r="S36" s="130" t="s">
        <v>197</v>
      </c>
      <c r="T36" s="130">
        <v>1</v>
      </c>
      <c r="U36" s="75" t="s">
        <v>197</v>
      </c>
      <c r="V36" s="75">
        <v>2</v>
      </c>
      <c r="W36" s="75" t="s">
        <v>197</v>
      </c>
    </row>
    <row r="37" spans="1:23" s="124" customFormat="1" ht="15" customHeight="1">
      <c r="A37" s="14"/>
      <c r="B37" s="129" t="s">
        <v>28</v>
      </c>
      <c r="C37" s="75" t="s">
        <v>197</v>
      </c>
      <c r="D37" s="75" t="s">
        <v>197</v>
      </c>
      <c r="E37" s="75" t="s">
        <v>197</v>
      </c>
      <c r="F37" s="75" t="s">
        <v>197</v>
      </c>
      <c r="G37" s="75" t="s">
        <v>197</v>
      </c>
      <c r="H37" s="75" t="s">
        <v>197</v>
      </c>
      <c r="I37" s="75" t="s">
        <v>197</v>
      </c>
      <c r="J37" s="75" t="s">
        <v>197</v>
      </c>
      <c r="K37" s="75" t="s">
        <v>197</v>
      </c>
      <c r="L37" s="130" t="s">
        <v>197</v>
      </c>
      <c r="M37" s="75">
        <v>3</v>
      </c>
      <c r="N37" s="75" t="s">
        <v>197</v>
      </c>
      <c r="O37" s="75" t="s">
        <v>197</v>
      </c>
      <c r="P37" s="130" t="s">
        <v>197</v>
      </c>
      <c r="Q37" s="75">
        <v>1</v>
      </c>
      <c r="R37" s="75" t="s">
        <v>197</v>
      </c>
      <c r="S37" s="130" t="s">
        <v>197</v>
      </c>
      <c r="T37" s="130">
        <v>1</v>
      </c>
      <c r="U37" s="74">
        <v>2</v>
      </c>
      <c r="V37" s="74">
        <v>6</v>
      </c>
      <c r="W37" s="82" t="s">
        <v>197</v>
      </c>
    </row>
    <row r="38" spans="1:23" s="124" customFormat="1" ht="15" customHeight="1">
      <c r="A38" s="14"/>
      <c r="B38" s="129" t="s">
        <v>29</v>
      </c>
      <c r="C38" s="75" t="s">
        <v>197</v>
      </c>
      <c r="D38" s="75" t="s">
        <v>197</v>
      </c>
      <c r="E38" s="75" t="s">
        <v>197</v>
      </c>
      <c r="F38" s="75" t="s">
        <v>197</v>
      </c>
      <c r="G38" s="75" t="s">
        <v>197</v>
      </c>
      <c r="H38" s="75" t="s">
        <v>197</v>
      </c>
      <c r="I38" s="75" t="s">
        <v>197</v>
      </c>
      <c r="J38" s="75" t="s">
        <v>197</v>
      </c>
      <c r="K38" s="75" t="s">
        <v>197</v>
      </c>
      <c r="L38" s="130" t="s">
        <v>197</v>
      </c>
      <c r="M38" s="75">
        <v>2</v>
      </c>
      <c r="N38" s="75" t="s">
        <v>197</v>
      </c>
      <c r="O38" s="75" t="s">
        <v>197</v>
      </c>
      <c r="P38" s="130" t="s">
        <v>197</v>
      </c>
      <c r="Q38" s="75">
        <v>2</v>
      </c>
      <c r="R38" s="74" t="s">
        <v>197</v>
      </c>
      <c r="S38" s="74">
        <v>1</v>
      </c>
      <c r="T38" s="130">
        <v>2</v>
      </c>
      <c r="U38" s="75" t="s">
        <v>197</v>
      </c>
      <c r="V38" s="75">
        <v>1</v>
      </c>
      <c r="W38" s="82" t="s">
        <v>197</v>
      </c>
    </row>
    <row r="39" spans="1:23" s="124" customFormat="1" ht="15" customHeight="1">
      <c r="A39" s="14"/>
      <c r="B39" s="129" t="s">
        <v>30</v>
      </c>
      <c r="C39" s="75" t="s">
        <v>197</v>
      </c>
      <c r="D39" s="75" t="s">
        <v>197</v>
      </c>
      <c r="E39" s="75" t="s">
        <v>197</v>
      </c>
      <c r="F39" s="75" t="s">
        <v>197</v>
      </c>
      <c r="G39" s="75" t="s">
        <v>197</v>
      </c>
      <c r="H39" s="75" t="s">
        <v>197</v>
      </c>
      <c r="I39" s="75" t="s">
        <v>197</v>
      </c>
      <c r="J39" s="75" t="s">
        <v>197</v>
      </c>
      <c r="K39" s="75" t="s">
        <v>197</v>
      </c>
      <c r="L39" s="75" t="s">
        <v>197</v>
      </c>
      <c r="M39" s="75" t="s">
        <v>197</v>
      </c>
      <c r="N39" s="75" t="s">
        <v>197</v>
      </c>
      <c r="O39" s="75" t="s">
        <v>197</v>
      </c>
      <c r="P39" s="75" t="s">
        <v>197</v>
      </c>
      <c r="Q39" s="75" t="s">
        <v>197</v>
      </c>
      <c r="R39" s="75" t="s">
        <v>197</v>
      </c>
      <c r="S39" s="75" t="s">
        <v>197</v>
      </c>
      <c r="T39" s="130" t="s">
        <v>197</v>
      </c>
      <c r="U39" s="75" t="s">
        <v>197</v>
      </c>
      <c r="V39" s="75" t="s">
        <v>197</v>
      </c>
      <c r="W39" s="75" t="s">
        <v>197</v>
      </c>
    </row>
    <row r="40" spans="1:23" s="124" customFormat="1" ht="15" customHeight="1">
      <c r="A40" s="14"/>
      <c r="B40" s="129" t="s">
        <v>31</v>
      </c>
      <c r="C40" s="75" t="s">
        <v>197</v>
      </c>
      <c r="D40" s="75" t="s">
        <v>197</v>
      </c>
      <c r="E40" s="75" t="s">
        <v>197</v>
      </c>
      <c r="F40" s="75" t="s">
        <v>197</v>
      </c>
      <c r="G40" s="75" t="s">
        <v>197</v>
      </c>
      <c r="H40" s="75" t="s">
        <v>197</v>
      </c>
      <c r="I40" s="75" t="s">
        <v>197</v>
      </c>
      <c r="J40" s="75" t="s">
        <v>197</v>
      </c>
      <c r="K40" s="75" t="s">
        <v>197</v>
      </c>
      <c r="L40" s="130" t="s">
        <v>197</v>
      </c>
      <c r="M40" s="75">
        <v>1</v>
      </c>
      <c r="N40" s="130" t="s">
        <v>197</v>
      </c>
      <c r="O40" s="75">
        <v>1</v>
      </c>
      <c r="P40" s="75" t="s">
        <v>197</v>
      </c>
      <c r="Q40" s="75">
        <v>1</v>
      </c>
      <c r="R40" s="75" t="s">
        <v>197</v>
      </c>
      <c r="S40" s="130" t="s">
        <v>197</v>
      </c>
      <c r="T40" s="130">
        <v>3</v>
      </c>
      <c r="U40" s="74">
        <v>2</v>
      </c>
      <c r="V40" s="75" t="s">
        <v>197</v>
      </c>
      <c r="W40" s="82" t="s">
        <v>197</v>
      </c>
    </row>
    <row r="41" spans="1:23" s="124" customFormat="1" ht="15" customHeight="1">
      <c r="A41" s="14"/>
      <c r="B41" s="129"/>
      <c r="C41" s="77"/>
      <c r="D41" s="77"/>
      <c r="E41" s="77"/>
      <c r="F41" s="77"/>
      <c r="G41" s="77"/>
      <c r="H41" s="77"/>
      <c r="I41" s="77"/>
      <c r="J41" s="77"/>
      <c r="K41" s="77"/>
      <c r="L41" s="75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82"/>
    </row>
    <row r="42" spans="1:23" s="137" customFormat="1" ht="15" customHeight="1">
      <c r="A42" s="343" t="s">
        <v>32</v>
      </c>
      <c r="B42" s="344"/>
      <c r="C42" s="34">
        <f aca="true" t="shared" si="7" ref="C42:H42">SUM(C43:C47)</f>
        <v>6</v>
      </c>
      <c r="D42" s="34">
        <f t="shared" si="7"/>
        <v>1</v>
      </c>
      <c r="E42" s="34" t="s">
        <v>568</v>
      </c>
      <c r="F42" s="34" t="s">
        <v>568</v>
      </c>
      <c r="G42" s="34">
        <f t="shared" si="7"/>
        <v>5</v>
      </c>
      <c r="H42" s="38">
        <f t="shared" si="7"/>
        <v>1869</v>
      </c>
      <c r="I42" s="34">
        <f>SUM(I43:I47)</f>
        <v>506</v>
      </c>
      <c r="J42" s="34" t="s">
        <v>568</v>
      </c>
      <c r="K42" s="34" t="s">
        <v>568</v>
      </c>
      <c r="L42" s="38">
        <f aca="true" t="shared" si="8" ref="L42:W42">SUM(L43:L47)</f>
        <v>1363</v>
      </c>
      <c r="M42" s="34">
        <f t="shared" si="8"/>
        <v>47</v>
      </c>
      <c r="N42" s="34">
        <f t="shared" si="8"/>
        <v>156</v>
      </c>
      <c r="O42" s="34">
        <f t="shared" si="8"/>
        <v>24</v>
      </c>
      <c r="P42" s="34">
        <f t="shared" si="8"/>
        <v>13</v>
      </c>
      <c r="Q42" s="34">
        <f t="shared" si="8"/>
        <v>452</v>
      </c>
      <c r="R42" s="34">
        <f t="shared" si="8"/>
        <v>48</v>
      </c>
      <c r="S42" s="34">
        <f t="shared" si="8"/>
        <v>104</v>
      </c>
      <c r="T42" s="34">
        <f t="shared" si="8"/>
        <v>26</v>
      </c>
      <c r="U42" s="34">
        <f t="shared" si="8"/>
        <v>776</v>
      </c>
      <c r="V42" s="34">
        <f t="shared" si="8"/>
        <v>210</v>
      </c>
      <c r="W42" s="34">
        <f t="shared" si="8"/>
        <v>12</v>
      </c>
    </row>
    <row r="43" spans="1:23" s="124" customFormat="1" ht="15" customHeight="1">
      <c r="A43" s="14"/>
      <c r="B43" s="129" t="s">
        <v>33</v>
      </c>
      <c r="C43" s="97">
        <f>SUM(D43:G43)</f>
        <v>1</v>
      </c>
      <c r="D43" s="75" t="s">
        <v>197</v>
      </c>
      <c r="E43" s="75" t="s">
        <v>197</v>
      </c>
      <c r="F43" s="75" t="s">
        <v>197</v>
      </c>
      <c r="G43" s="76">
        <v>1</v>
      </c>
      <c r="H43" s="81">
        <f>SUM(I43:L43)</f>
        <v>80</v>
      </c>
      <c r="I43" s="75" t="s">
        <v>197</v>
      </c>
      <c r="J43" s="75" t="s">
        <v>197</v>
      </c>
      <c r="K43" s="75" t="s">
        <v>197</v>
      </c>
      <c r="L43" s="74">
        <v>80</v>
      </c>
      <c r="M43" s="74">
        <v>16</v>
      </c>
      <c r="N43" s="74">
        <v>69</v>
      </c>
      <c r="O43" s="74">
        <v>8</v>
      </c>
      <c r="P43" s="74">
        <v>2</v>
      </c>
      <c r="Q43" s="74">
        <v>27</v>
      </c>
      <c r="R43" s="74">
        <v>10</v>
      </c>
      <c r="S43" s="74">
        <v>21</v>
      </c>
      <c r="T43" s="74">
        <v>15</v>
      </c>
      <c r="U43" s="74">
        <v>48</v>
      </c>
      <c r="V43" s="74">
        <v>48</v>
      </c>
      <c r="W43" s="130">
        <v>4</v>
      </c>
    </row>
    <row r="44" spans="1:23" s="124" customFormat="1" ht="15" customHeight="1">
      <c r="A44" s="14"/>
      <c r="B44" s="129" t="s">
        <v>34</v>
      </c>
      <c r="C44" s="97">
        <f>SUM(D44:G44)</f>
        <v>2</v>
      </c>
      <c r="D44" s="75">
        <v>1</v>
      </c>
      <c r="E44" s="75" t="s">
        <v>197</v>
      </c>
      <c r="F44" s="75" t="s">
        <v>197</v>
      </c>
      <c r="G44" s="76">
        <v>1</v>
      </c>
      <c r="H44" s="81">
        <f>SUM(I44:L44)</f>
        <v>654</v>
      </c>
      <c r="I44" s="75">
        <v>450</v>
      </c>
      <c r="J44" s="75" t="s">
        <v>197</v>
      </c>
      <c r="K44" s="75" t="s">
        <v>197</v>
      </c>
      <c r="L44" s="74">
        <v>204</v>
      </c>
      <c r="M44" s="74">
        <v>7</v>
      </c>
      <c r="N44" s="74">
        <v>38</v>
      </c>
      <c r="O44" s="74">
        <v>4</v>
      </c>
      <c r="P44" s="74">
        <v>3</v>
      </c>
      <c r="Q44" s="74">
        <v>21</v>
      </c>
      <c r="R44" s="74">
        <v>7</v>
      </c>
      <c r="S44" s="74">
        <v>14</v>
      </c>
      <c r="T44" s="75">
        <v>2</v>
      </c>
      <c r="U44" s="74">
        <v>137</v>
      </c>
      <c r="V44" s="74">
        <v>93</v>
      </c>
      <c r="W44" s="82" t="s">
        <v>197</v>
      </c>
    </row>
    <row r="45" spans="1:23" s="124" customFormat="1" ht="15" customHeight="1">
      <c r="A45" s="14"/>
      <c r="B45" s="129" t="s">
        <v>35</v>
      </c>
      <c r="C45" s="75" t="s">
        <v>197</v>
      </c>
      <c r="D45" s="75" t="s">
        <v>197</v>
      </c>
      <c r="E45" s="75" t="s">
        <v>197</v>
      </c>
      <c r="F45" s="75" t="s">
        <v>197</v>
      </c>
      <c r="G45" s="75" t="s">
        <v>197</v>
      </c>
      <c r="H45" s="75" t="s">
        <v>197</v>
      </c>
      <c r="I45" s="75" t="s">
        <v>197</v>
      </c>
      <c r="J45" s="75" t="s">
        <v>197</v>
      </c>
      <c r="K45" s="75" t="s">
        <v>197</v>
      </c>
      <c r="L45" s="130" t="s">
        <v>197</v>
      </c>
      <c r="M45" s="74">
        <v>6</v>
      </c>
      <c r="N45" s="74">
        <v>19</v>
      </c>
      <c r="O45" s="75">
        <v>3</v>
      </c>
      <c r="P45" s="130" t="s">
        <v>197</v>
      </c>
      <c r="Q45" s="74">
        <v>7</v>
      </c>
      <c r="R45" s="74">
        <v>5</v>
      </c>
      <c r="S45" s="74">
        <v>4</v>
      </c>
      <c r="T45" s="130">
        <v>1</v>
      </c>
      <c r="U45" s="74">
        <v>8</v>
      </c>
      <c r="V45" s="74">
        <v>16</v>
      </c>
      <c r="W45" s="82" t="s">
        <v>197</v>
      </c>
    </row>
    <row r="46" spans="1:23" s="124" customFormat="1" ht="15" customHeight="1">
      <c r="A46" s="14"/>
      <c r="B46" s="129" t="s">
        <v>36</v>
      </c>
      <c r="C46" s="97">
        <f>SUM(D46:G46)</f>
        <v>1</v>
      </c>
      <c r="D46" s="75" t="s">
        <v>197</v>
      </c>
      <c r="E46" s="75" t="s">
        <v>197</v>
      </c>
      <c r="F46" s="75" t="s">
        <v>197</v>
      </c>
      <c r="G46" s="76">
        <v>1</v>
      </c>
      <c r="H46" s="81">
        <f>SUM(I46:L46)</f>
        <v>35</v>
      </c>
      <c r="I46" s="75" t="s">
        <v>197</v>
      </c>
      <c r="J46" s="75" t="s">
        <v>197</v>
      </c>
      <c r="K46" s="75" t="s">
        <v>197</v>
      </c>
      <c r="L46" s="74">
        <v>35</v>
      </c>
      <c r="M46" s="130">
        <v>6</v>
      </c>
      <c r="N46" s="74">
        <v>4</v>
      </c>
      <c r="O46" s="74">
        <v>3</v>
      </c>
      <c r="P46" s="74">
        <v>2</v>
      </c>
      <c r="Q46" s="74">
        <v>6</v>
      </c>
      <c r="R46" s="74">
        <v>5</v>
      </c>
      <c r="S46" s="74">
        <v>7</v>
      </c>
      <c r="T46" s="130">
        <v>3</v>
      </c>
      <c r="U46" s="74">
        <v>10</v>
      </c>
      <c r="V46" s="74">
        <v>13</v>
      </c>
      <c r="W46" s="82" t="s">
        <v>197</v>
      </c>
    </row>
    <row r="47" spans="1:23" s="124" customFormat="1" ht="15" customHeight="1">
      <c r="A47" s="14"/>
      <c r="B47" s="129" t="s">
        <v>37</v>
      </c>
      <c r="C47" s="97">
        <f>SUM(D47:G47)</f>
        <v>2</v>
      </c>
      <c r="D47" s="75" t="s">
        <v>197</v>
      </c>
      <c r="E47" s="75" t="s">
        <v>197</v>
      </c>
      <c r="F47" s="75" t="s">
        <v>197</v>
      </c>
      <c r="G47" s="76">
        <v>2</v>
      </c>
      <c r="H47" s="81">
        <f>SUM(I47:L47)</f>
        <v>1100</v>
      </c>
      <c r="I47" s="75">
        <v>56</v>
      </c>
      <c r="J47" s="75" t="s">
        <v>197</v>
      </c>
      <c r="K47" s="75" t="s">
        <v>197</v>
      </c>
      <c r="L47" s="74">
        <v>1044</v>
      </c>
      <c r="M47" s="74">
        <v>12</v>
      </c>
      <c r="N47" s="74">
        <v>26</v>
      </c>
      <c r="O47" s="74">
        <v>6</v>
      </c>
      <c r="P47" s="74">
        <v>6</v>
      </c>
      <c r="Q47" s="74">
        <v>391</v>
      </c>
      <c r="R47" s="74">
        <v>21</v>
      </c>
      <c r="S47" s="74">
        <v>58</v>
      </c>
      <c r="T47" s="74">
        <v>5</v>
      </c>
      <c r="U47" s="74">
        <v>573</v>
      </c>
      <c r="V47" s="74">
        <v>40</v>
      </c>
      <c r="W47" s="130">
        <v>8</v>
      </c>
    </row>
    <row r="48" spans="1:23" ht="15" customHeight="1">
      <c r="A48" s="14"/>
      <c r="B48" s="12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82"/>
    </row>
    <row r="49" spans="1:23" s="137" customFormat="1" ht="15" customHeight="1">
      <c r="A49" s="343" t="s">
        <v>38</v>
      </c>
      <c r="B49" s="344"/>
      <c r="C49" s="35">
        <f>SUM(C50:C53)</f>
        <v>4</v>
      </c>
      <c r="D49" s="34" t="s">
        <v>568</v>
      </c>
      <c r="E49" s="34" t="s">
        <v>568</v>
      </c>
      <c r="F49" s="34" t="s">
        <v>568</v>
      </c>
      <c r="G49" s="35">
        <f>SUM(G50:G53)</f>
        <v>4</v>
      </c>
      <c r="H49" s="35">
        <f>SUM(H50:H53)</f>
        <v>377</v>
      </c>
      <c r="I49" s="34" t="s">
        <v>568</v>
      </c>
      <c r="J49" s="34" t="s">
        <v>568</v>
      </c>
      <c r="K49" s="34" t="s">
        <v>568</v>
      </c>
      <c r="L49" s="35">
        <f aca="true" t="shared" si="9" ref="L49:W49">SUM(L50:L53)</f>
        <v>377</v>
      </c>
      <c r="M49" s="35">
        <f t="shared" si="9"/>
        <v>13</v>
      </c>
      <c r="N49" s="35">
        <f t="shared" si="9"/>
        <v>71</v>
      </c>
      <c r="O49" s="35">
        <f t="shared" si="9"/>
        <v>10</v>
      </c>
      <c r="P49" s="35">
        <f t="shared" si="9"/>
        <v>6</v>
      </c>
      <c r="Q49" s="35">
        <f t="shared" si="9"/>
        <v>29</v>
      </c>
      <c r="R49" s="35">
        <f t="shared" si="9"/>
        <v>13</v>
      </c>
      <c r="S49" s="35">
        <f t="shared" si="9"/>
        <v>32</v>
      </c>
      <c r="T49" s="35">
        <f t="shared" si="9"/>
        <v>16</v>
      </c>
      <c r="U49" s="35">
        <f t="shared" si="9"/>
        <v>81</v>
      </c>
      <c r="V49" s="35">
        <f t="shared" si="9"/>
        <v>104</v>
      </c>
      <c r="W49" s="35">
        <f t="shared" si="9"/>
        <v>2</v>
      </c>
    </row>
    <row r="50" spans="1:23" s="124" customFormat="1" ht="15" customHeight="1">
      <c r="A50" s="131"/>
      <c r="B50" s="129" t="s">
        <v>39</v>
      </c>
      <c r="C50" s="97">
        <f>SUM(D50:G50)</f>
        <v>2</v>
      </c>
      <c r="D50" s="75" t="s">
        <v>197</v>
      </c>
      <c r="E50" s="75" t="s">
        <v>197</v>
      </c>
      <c r="F50" s="75" t="s">
        <v>197</v>
      </c>
      <c r="G50" s="76">
        <v>2</v>
      </c>
      <c r="H50" s="81">
        <f>SUM(I50:L50)</f>
        <v>211</v>
      </c>
      <c r="I50" s="75" t="s">
        <v>197</v>
      </c>
      <c r="J50" s="75" t="s">
        <v>197</v>
      </c>
      <c r="K50" s="75" t="s">
        <v>197</v>
      </c>
      <c r="L50" s="74">
        <v>211</v>
      </c>
      <c r="M50" s="75">
        <v>1</v>
      </c>
      <c r="N50" s="130" t="s">
        <v>197</v>
      </c>
      <c r="O50" s="74">
        <v>3</v>
      </c>
      <c r="P50" s="74">
        <v>1</v>
      </c>
      <c r="Q50" s="74">
        <v>11</v>
      </c>
      <c r="R50" s="74">
        <v>3</v>
      </c>
      <c r="S50" s="74">
        <v>9</v>
      </c>
      <c r="T50" s="130">
        <v>3</v>
      </c>
      <c r="U50" s="74">
        <v>41</v>
      </c>
      <c r="V50" s="74">
        <v>36</v>
      </c>
      <c r="W50" s="130">
        <v>1</v>
      </c>
    </row>
    <row r="51" spans="1:23" s="124" customFormat="1" ht="15" customHeight="1">
      <c r="A51" s="131"/>
      <c r="B51" s="129" t="s">
        <v>40</v>
      </c>
      <c r="C51" s="97">
        <f>SUM(D51:G51)</f>
        <v>1</v>
      </c>
      <c r="D51" s="75" t="s">
        <v>197</v>
      </c>
      <c r="E51" s="75" t="s">
        <v>197</v>
      </c>
      <c r="F51" s="75" t="s">
        <v>197</v>
      </c>
      <c r="G51" s="76">
        <v>1</v>
      </c>
      <c r="H51" s="81">
        <f>SUM(I51:L51)</f>
        <v>100</v>
      </c>
      <c r="I51" s="75" t="s">
        <v>197</v>
      </c>
      <c r="J51" s="75" t="s">
        <v>197</v>
      </c>
      <c r="K51" s="75" t="s">
        <v>197</v>
      </c>
      <c r="L51" s="74">
        <v>100</v>
      </c>
      <c r="M51" s="75">
        <v>1</v>
      </c>
      <c r="N51" s="130" t="s">
        <v>197</v>
      </c>
      <c r="O51" s="74">
        <v>1</v>
      </c>
      <c r="P51" s="74">
        <v>1</v>
      </c>
      <c r="Q51" s="74">
        <v>7</v>
      </c>
      <c r="R51" s="74">
        <v>3</v>
      </c>
      <c r="S51" s="74">
        <v>11</v>
      </c>
      <c r="T51" s="130">
        <v>3</v>
      </c>
      <c r="U51" s="74">
        <v>29</v>
      </c>
      <c r="V51" s="74">
        <v>27</v>
      </c>
      <c r="W51" s="82" t="s">
        <v>197</v>
      </c>
    </row>
    <row r="52" spans="1:23" s="124" customFormat="1" ht="15" customHeight="1">
      <c r="A52" s="131"/>
      <c r="B52" s="129" t="s">
        <v>41</v>
      </c>
      <c r="C52" s="97">
        <f>SUM(D52:G52)</f>
        <v>1</v>
      </c>
      <c r="D52" s="75" t="s">
        <v>197</v>
      </c>
      <c r="E52" s="75" t="s">
        <v>197</v>
      </c>
      <c r="F52" s="75" t="s">
        <v>197</v>
      </c>
      <c r="G52" s="76">
        <v>1</v>
      </c>
      <c r="H52" s="81">
        <f>SUM(I52:L52)</f>
        <v>66</v>
      </c>
      <c r="I52" s="75" t="s">
        <v>197</v>
      </c>
      <c r="J52" s="75" t="s">
        <v>197</v>
      </c>
      <c r="K52" s="75" t="s">
        <v>197</v>
      </c>
      <c r="L52" s="74">
        <v>66</v>
      </c>
      <c r="M52" s="74">
        <v>7</v>
      </c>
      <c r="N52" s="74">
        <v>65</v>
      </c>
      <c r="O52" s="74">
        <v>4</v>
      </c>
      <c r="P52" s="74">
        <v>2</v>
      </c>
      <c r="Q52" s="74">
        <v>7</v>
      </c>
      <c r="R52" s="74">
        <v>4</v>
      </c>
      <c r="S52" s="74">
        <v>7</v>
      </c>
      <c r="T52" s="130">
        <v>6</v>
      </c>
      <c r="U52" s="74">
        <v>8</v>
      </c>
      <c r="V52" s="74">
        <v>37</v>
      </c>
      <c r="W52" s="130">
        <v>1</v>
      </c>
    </row>
    <row r="53" spans="1:23" s="124" customFormat="1" ht="15" customHeight="1">
      <c r="A53" s="131"/>
      <c r="B53" s="129" t="s">
        <v>42</v>
      </c>
      <c r="C53" s="75" t="s">
        <v>197</v>
      </c>
      <c r="D53" s="75" t="s">
        <v>197</v>
      </c>
      <c r="E53" s="75" t="s">
        <v>197</v>
      </c>
      <c r="F53" s="75" t="s">
        <v>197</v>
      </c>
      <c r="G53" s="75" t="s">
        <v>197</v>
      </c>
      <c r="H53" s="75" t="s">
        <v>197</v>
      </c>
      <c r="I53" s="75" t="s">
        <v>197</v>
      </c>
      <c r="J53" s="75" t="s">
        <v>197</v>
      </c>
      <c r="K53" s="75" t="s">
        <v>197</v>
      </c>
      <c r="L53" s="130" t="s">
        <v>197</v>
      </c>
      <c r="M53" s="74">
        <v>4</v>
      </c>
      <c r="N53" s="74">
        <v>6</v>
      </c>
      <c r="O53" s="75">
        <v>2</v>
      </c>
      <c r="P53" s="74">
        <v>2</v>
      </c>
      <c r="Q53" s="74">
        <v>4</v>
      </c>
      <c r="R53" s="74">
        <v>3</v>
      </c>
      <c r="S53" s="74">
        <v>5</v>
      </c>
      <c r="T53" s="130">
        <v>4</v>
      </c>
      <c r="U53" s="74">
        <v>3</v>
      </c>
      <c r="V53" s="74">
        <v>4</v>
      </c>
      <c r="W53" s="82" t="s">
        <v>197</v>
      </c>
    </row>
    <row r="54" spans="1:23" s="124" customFormat="1" ht="15" customHeight="1">
      <c r="A54" s="131"/>
      <c r="B54" s="129"/>
      <c r="C54" s="77"/>
      <c r="D54" s="77"/>
      <c r="E54" s="77"/>
      <c r="F54" s="77"/>
      <c r="G54" s="77"/>
      <c r="H54" s="77"/>
      <c r="I54" s="77"/>
      <c r="J54" s="77"/>
      <c r="K54" s="75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82"/>
    </row>
    <row r="55" spans="1:23" s="137" customFormat="1" ht="15" customHeight="1">
      <c r="A55" s="343" t="s">
        <v>43</v>
      </c>
      <c r="B55" s="344"/>
      <c r="C55" s="34" t="s">
        <v>568</v>
      </c>
      <c r="D55" s="34" t="s">
        <v>568</v>
      </c>
      <c r="E55" s="34" t="s">
        <v>568</v>
      </c>
      <c r="F55" s="34" t="s">
        <v>568</v>
      </c>
      <c r="G55" s="34" t="s">
        <v>568</v>
      </c>
      <c r="H55" s="34" t="s">
        <v>568</v>
      </c>
      <c r="I55" s="34" t="s">
        <v>568</v>
      </c>
      <c r="J55" s="34" t="s">
        <v>568</v>
      </c>
      <c r="K55" s="34" t="s">
        <v>568</v>
      </c>
      <c r="L55" s="34" t="s">
        <v>568</v>
      </c>
      <c r="M55" s="35">
        <f>SUM(M56:M61)</f>
        <v>25</v>
      </c>
      <c r="N55" s="35">
        <f aca="true" t="shared" si="10" ref="N55:V55">SUM(N56:N61)</f>
        <v>87</v>
      </c>
      <c r="O55" s="35">
        <f t="shared" si="10"/>
        <v>14</v>
      </c>
      <c r="P55" s="35">
        <f t="shared" si="10"/>
        <v>3</v>
      </c>
      <c r="Q55" s="35">
        <f t="shared" si="10"/>
        <v>25</v>
      </c>
      <c r="R55" s="35">
        <f t="shared" si="10"/>
        <v>17</v>
      </c>
      <c r="S55" s="35">
        <f t="shared" si="10"/>
        <v>15</v>
      </c>
      <c r="T55" s="35">
        <f t="shared" si="10"/>
        <v>14</v>
      </c>
      <c r="U55" s="35">
        <f t="shared" si="10"/>
        <v>14</v>
      </c>
      <c r="V55" s="35">
        <f t="shared" si="10"/>
        <v>43</v>
      </c>
      <c r="W55" s="136" t="s">
        <v>568</v>
      </c>
    </row>
    <row r="56" spans="1:23" s="124" customFormat="1" ht="15" customHeight="1">
      <c r="A56" s="14"/>
      <c r="B56" s="129" t="s">
        <v>44</v>
      </c>
      <c r="C56" s="75" t="s">
        <v>197</v>
      </c>
      <c r="D56" s="75" t="s">
        <v>197</v>
      </c>
      <c r="E56" s="75" t="s">
        <v>197</v>
      </c>
      <c r="F56" s="75" t="s">
        <v>197</v>
      </c>
      <c r="G56" s="75" t="s">
        <v>197</v>
      </c>
      <c r="H56" s="75" t="s">
        <v>197</v>
      </c>
      <c r="I56" s="75" t="s">
        <v>197</v>
      </c>
      <c r="J56" s="75" t="s">
        <v>197</v>
      </c>
      <c r="K56" s="75" t="s">
        <v>197</v>
      </c>
      <c r="L56" s="75" t="s">
        <v>197</v>
      </c>
      <c r="M56" s="74">
        <v>1</v>
      </c>
      <c r="N56" s="74">
        <v>19</v>
      </c>
      <c r="O56" s="75">
        <v>2</v>
      </c>
      <c r="P56" s="75" t="s">
        <v>197</v>
      </c>
      <c r="Q56" s="74">
        <v>1</v>
      </c>
      <c r="R56" s="74">
        <v>2</v>
      </c>
      <c r="S56" s="74">
        <v>2</v>
      </c>
      <c r="T56" s="130">
        <v>2</v>
      </c>
      <c r="U56" s="74">
        <v>3</v>
      </c>
      <c r="V56" s="74">
        <v>10</v>
      </c>
      <c r="W56" s="82" t="s">
        <v>197</v>
      </c>
    </row>
    <row r="57" spans="1:23" s="124" customFormat="1" ht="15" customHeight="1">
      <c r="A57" s="14"/>
      <c r="B57" s="129" t="s">
        <v>45</v>
      </c>
      <c r="C57" s="75" t="s">
        <v>197</v>
      </c>
      <c r="D57" s="75" t="s">
        <v>197</v>
      </c>
      <c r="E57" s="75" t="s">
        <v>197</v>
      </c>
      <c r="F57" s="75" t="s">
        <v>197</v>
      </c>
      <c r="G57" s="75" t="s">
        <v>197</v>
      </c>
      <c r="H57" s="75" t="s">
        <v>197</v>
      </c>
      <c r="I57" s="75" t="s">
        <v>197</v>
      </c>
      <c r="J57" s="75" t="s">
        <v>197</v>
      </c>
      <c r="K57" s="75" t="s">
        <v>197</v>
      </c>
      <c r="L57" s="75" t="s">
        <v>197</v>
      </c>
      <c r="M57" s="75">
        <v>3</v>
      </c>
      <c r="N57" s="130" t="s">
        <v>197</v>
      </c>
      <c r="O57" s="75">
        <v>3</v>
      </c>
      <c r="P57" s="74">
        <v>1</v>
      </c>
      <c r="Q57" s="74">
        <v>3</v>
      </c>
      <c r="R57" s="74">
        <v>4</v>
      </c>
      <c r="S57" s="74">
        <v>3</v>
      </c>
      <c r="T57" s="130">
        <v>2</v>
      </c>
      <c r="U57" s="75" t="s">
        <v>197</v>
      </c>
      <c r="V57" s="74">
        <v>3</v>
      </c>
      <c r="W57" s="82" t="s">
        <v>197</v>
      </c>
    </row>
    <row r="58" spans="1:23" s="124" customFormat="1" ht="15" customHeight="1">
      <c r="A58" s="14"/>
      <c r="B58" s="129" t="s">
        <v>46</v>
      </c>
      <c r="C58" s="75" t="s">
        <v>197</v>
      </c>
      <c r="D58" s="75" t="s">
        <v>197</v>
      </c>
      <c r="E58" s="75" t="s">
        <v>197</v>
      </c>
      <c r="F58" s="75" t="s">
        <v>197</v>
      </c>
      <c r="G58" s="75" t="s">
        <v>197</v>
      </c>
      <c r="H58" s="75" t="s">
        <v>197</v>
      </c>
      <c r="I58" s="75" t="s">
        <v>197</v>
      </c>
      <c r="J58" s="75" t="s">
        <v>197</v>
      </c>
      <c r="K58" s="75" t="s">
        <v>197</v>
      </c>
      <c r="L58" s="75" t="s">
        <v>197</v>
      </c>
      <c r="M58" s="74">
        <v>8</v>
      </c>
      <c r="N58" s="74">
        <v>19</v>
      </c>
      <c r="O58" s="75">
        <v>3</v>
      </c>
      <c r="P58" s="130" t="s">
        <v>197</v>
      </c>
      <c r="Q58" s="74">
        <v>8</v>
      </c>
      <c r="R58" s="74">
        <v>5</v>
      </c>
      <c r="S58" s="74">
        <v>2</v>
      </c>
      <c r="T58" s="130">
        <v>2</v>
      </c>
      <c r="U58" s="74">
        <v>4</v>
      </c>
      <c r="V58" s="74">
        <v>17</v>
      </c>
      <c r="W58" s="82" t="s">
        <v>197</v>
      </c>
    </row>
    <row r="59" spans="1:23" s="124" customFormat="1" ht="15" customHeight="1">
      <c r="A59" s="14"/>
      <c r="B59" s="129" t="s">
        <v>47</v>
      </c>
      <c r="C59" s="75" t="s">
        <v>197</v>
      </c>
      <c r="D59" s="75" t="s">
        <v>197</v>
      </c>
      <c r="E59" s="75" t="s">
        <v>197</v>
      </c>
      <c r="F59" s="75" t="s">
        <v>197</v>
      </c>
      <c r="G59" s="75" t="s">
        <v>197</v>
      </c>
      <c r="H59" s="75" t="s">
        <v>197</v>
      </c>
      <c r="I59" s="75" t="s">
        <v>197</v>
      </c>
      <c r="J59" s="75" t="s">
        <v>197</v>
      </c>
      <c r="K59" s="75" t="s">
        <v>197</v>
      </c>
      <c r="L59" s="75" t="s">
        <v>197</v>
      </c>
      <c r="M59" s="74">
        <v>6</v>
      </c>
      <c r="N59" s="74">
        <v>46</v>
      </c>
      <c r="O59" s="75">
        <v>3</v>
      </c>
      <c r="P59" s="130" t="s">
        <v>197</v>
      </c>
      <c r="Q59" s="74">
        <v>6</v>
      </c>
      <c r="R59" s="74">
        <v>3</v>
      </c>
      <c r="S59" s="74">
        <v>4</v>
      </c>
      <c r="T59" s="130">
        <v>3</v>
      </c>
      <c r="U59" s="74">
        <v>3</v>
      </c>
      <c r="V59" s="74">
        <v>6</v>
      </c>
      <c r="W59" s="82" t="s">
        <v>197</v>
      </c>
    </row>
    <row r="60" spans="1:23" s="124" customFormat="1" ht="15" customHeight="1">
      <c r="A60" s="14"/>
      <c r="B60" s="129" t="s">
        <v>48</v>
      </c>
      <c r="C60" s="75" t="s">
        <v>197</v>
      </c>
      <c r="D60" s="75" t="s">
        <v>197</v>
      </c>
      <c r="E60" s="75" t="s">
        <v>197</v>
      </c>
      <c r="F60" s="75" t="s">
        <v>197</v>
      </c>
      <c r="G60" s="75" t="s">
        <v>197</v>
      </c>
      <c r="H60" s="75" t="s">
        <v>197</v>
      </c>
      <c r="I60" s="75" t="s">
        <v>197</v>
      </c>
      <c r="J60" s="75" t="s">
        <v>197</v>
      </c>
      <c r="K60" s="75" t="s">
        <v>197</v>
      </c>
      <c r="L60" s="75" t="s">
        <v>197</v>
      </c>
      <c r="M60" s="75">
        <v>2</v>
      </c>
      <c r="N60" s="75" t="s">
        <v>197</v>
      </c>
      <c r="O60" s="75">
        <v>1</v>
      </c>
      <c r="P60" s="75" t="s">
        <v>197</v>
      </c>
      <c r="Q60" s="74">
        <v>1</v>
      </c>
      <c r="R60" s="75">
        <v>1</v>
      </c>
      <c r="S60" s="130" t="s">
        <v>197</v>
      </c>
      <c r="T60" s="130">
        <v>2</v>
      </c>
      <c r="U60" s="75">
        <v>1</v>
      </c>
      <c r="V60" s="74">
        <v>1</v>
      </c>
      <c r="W60" s="82" t="s">
        <v>197</v>
      </c>
    </row>
    <row r="61" spans="1:23" s="124" customFormat="1" ht="15" customHeight="1">
      <c r="A61" s="14"/>
      <c r="B61" s="129" t="s">
        <v>49</v>
      </c>
      <c r="C61" s="75" t="s">
        <v>197</v>
      </c>
      <c r="D61" s="75" t="s">
        <v>197</v>
      </c>
      <c r="E61" s="75" t="s">
        <v>197</v>
      </c>
      <c r="F61" s="75" t="s">
        <v>197</v>
      </c>
      <c r="G61" s="75" t="s">
        <v>197</v>
      </c>
      <c r="H61" s="75" t="s">
        <v>197</v>
      </c>
      <c r="I61" s="75" t="s">
        <v>197</v>
      </c>
      <c r="J61" s="75" t="s">
        <v>197</v>
      </c>
      <c r="K61" s="75" t="s">
        <v>197</v>
      </c>
      <c r="L61" s="75" t="s">
        <v>197</v>
      </c>
      <c r="M61" s="74">
        <v>5</v>
      </c>
      <c r="N61" s="74">
        <v>3</v>
      </c>
      <c r="O61" s="74">
        <v>2</v>
      </c>
      <c r="P61" s="74">
        <v>2</v>
      </c>
      <c r="Q61" s="74">
        <v>6</v>
      </c>
      <c r="R61" s="74">
        <v>2</v>
      </c>
      <c r="S61" s="74">
        <v>4</v>
      </c>
      <c r="T61" s="130">
        <v>3</v>
      </c>
      <c r="U61" s="74">
        <v>3</v>
      </c>
      <c r="V61" s="74">
        <v>6</v>
      </c>
      <c r="W61" s="82" t="s">
        <v>197</v>
      </c>
    </row>
    <row r="62" spans="1:23" ht="15" customHeight="1">
      <c r="A62" s="14"/>
      <c r="B62" s="12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82"/>
    </row>
    <row r="63" spans="1:23" s="137" customFormat="1" ht="15" customHeight="1">
      <c r="A63" s="343" t="s">
        <v>50</v>
      </c>
      <c r="B63" s="344"/>
      <c r="C63" s="35">
        <f>SUM(C64:C67)</f>
        <v>4</v>
      </c>
      <c r="D63" s="34" t="s">
        <v>568</v>
      </c>
      <c r="E63" s="34" t="s">
        <v>568</v>
      </c>
      <c r="F63" s="34" t="s">
        <v>568</v>
      </c>
      <c r="G63" s="35">
        <f>SUM(G64:G67)</f>
        <v>4</v>
      </c>
      <c r="H63" s="35">
        <f>SUM(H64:H67)</f>
        <v>559</v>
      </c>
      <c r="I63" s="34" t="s">
        <v>568</v>
      </c>
      <c r="J63" s="34" t="s">
        <v>568</v>
      </c>
      <c r="K63" s="34" t="s">
        <v>568</v>
      </c>
      <c r="L63" s="35">
        <f aca="true" t="shared" si="11" ref="L63:W63">SUM(L64:L67)</f>
        <v>559</v>
      </c>
      <c r="M63" s="35">
        <f t="shared" si="11"/>
        <v>26</v>
      </c>
      <c r="N63" s="35">
        <f t="shared" si="11"/>
        <v>48</v>
      </c>
      <c r="O63" s="35">
        <f t="shared" si="11"/>
        <v>14</v>
      </c>
      <c r="P63" s="35">
        <f t="shared" si="11"/>
        <v>10</v>
      </c>
      <c r="Q63" s="35">
        <f t="shared" si="11"/>
        <v>55</v>
      </c>
      <c r="R63" s="35">
        <f t="shared" si="11"/>
        <v>16</v>
      </c>
      <c r="S63" s="35">
        <f t="shared" si="11"/>
        <v>41</v>
      </c>
      <c r="T63" s="35">
        <f t="shared" si="11"/>
        <v>10</v>
      </c>
      <c r="U63" s="35">
        <f t="shared" si="11"/>
        <v>146</v>
      </c>
      <c r="V63" s="35">
        <f t="shared" si="11"/>
        <v>141</v>
      </c>
      <c r="W63" s="35">
        <f t="shared" si="11"/>
        <v>11</v>
      </c>
    </row>
    <row r="64" spans="1:23" s="124" customFormat="1" ht="15" customHeight="1">
      <c r="A64" s="14"/>
      <c r="B64" s="129" t="s">
        <v>51</v>
      </c>
      <c r="C64" s="97">
        <f>SUM(D64:G64)</f>
        <v>1</v>
      </c>
      <c r="D64" s="75" t="s">
        <v>197</v>
      </c>
      <c r="E64" s="75" t="s">
        <v>197</v>
      </c>
      <c r="F64" s="75" t="s">
        <v>197</v>
      </c>
      <c r="G64" s="76">
        <v>1</v>
      </c>
      <c r="H64" s="81">
        <f>SUM(I64:L64)</f>
        <v>177</v>
      </c>
      <c r="I64" s="75" t="s">
        <v>197</v>
      </c>
      <c r="J64" s="75" t="s">
        <v>197</v>
      </c>
      <c r="K64" s="75" t="s">
        <v>197</v>
      </c>
      <c r="L64" s="74">
        <v>177</v>
      </c>
      <c r="M64" s="74">
        <v>9</v>
      </c>
      <c r="N64" s="74">
        <v>2</v>
      </c>
      <c r="O64" s="74">
        <v>4</v>
      </c>
      <c r="P64" s="74">
        <v>4</v>
      </c>
      <c r="Q64" s="74">
        <v>21</v>
      </c>
      <c r="R64" s="74">
        <v>4</v>
      </c>
      <c r="S64" s="74">
        <v>18</v>
      </c>
      <c r="T64" s="74">
        <v>4</v>
      </c>
      <c r="U64" s="74">
        <v>74</v>
      </c>
      <c r="V64" s="74">
        <v>40</v>
      </c>
      <c r="W64" s="130">
        <v>5</v>
      </c>
    </row>
    <row r="65" spans="1:23" s="124" customFormat="1" ht="15" customHeight="1">
      <c r="A65" s="14"/>
      <c r="B65" s="129" t="s">
        <v>52</v>
      </c>
      <c r="C65" s="75" t="s">
        <v>197</v>
      </c>
      <c r="D65" s="75" t="s">
        <v>197</v>
      </c>
      <c r="E65" s="75" t="s">
        <v>197</v>
      </c>
      <c r="F65" s="75" t="s">
        <v>197</v>
      </c>
      <c r="G65" s="75" t="s">
        <v>197</v>
      </c>
      <c r="H65" s="75" t="s">
        <v>197</v>
      </c>
      <c r="I65" s="75" t="s">
        <v>197</v>
      </c>
      <c r="J65" s="75" t="s">
        <v>197</v>
      </c>
      <c r="K65" s="75" t="s">
        <v>197</v>
      </c>
      <c r="L65" s="130" t="s">
        <v>197</v>
      </c>
      <c r="M65" s="74">
        <v>9</v>
      </c>
      <c r="N65" s="74">
        <v>44</v>
      </c>
      <c r="O65" s="74">
        <v>5</v>
      </c>
      <c r="P65" s="74">
        <v>2</v>
      </c>
      <c r="Q65" s="74">
        <v>6</v>
      </c>
      <c r="R65" s="74">
        <v>6</v>
      </c>
      <c r="S65" s="75">
        <v>3</v>
      </c>
      <c r="T65" s="130" t="s">
        <v>197</v>
      </c>
      <c r="U65" s="74">
        <v>8</v>
      </c>
      <c r="V65" s="74">
        <v>17</v>
      </c>
      <c r="W65" s="130">
        <v>1</v>
      </c>
    </row>
    <row r="66" spans="1:23" s="124" customFormat="1" ht="15" customHeight="1">
      <c r="A66" s="14"/>
      <c r="B66" s="129" t="s">
        <v>53</v>
      </c>
      <c r="C66" s="97">
        <f>SUM(D66:G66)</f>
        <v>2</v>
      </c>
      <c r="D66" s="75" t="s">
        <v>197</v>
      </c>
      <c r="E66" s="75" t="s">
        <v>197</v>
      </c>
      <c r="F66" s="75" t="s">
        <v>197</v>
      </c>
      <c r="G66" s="76">
        <v>2</v>
      </c>
      <c r="H66" s="81">
        <f>SUM(I66:L66)</f>
        <v>238</v>
      </c>
      <c r="I66" s="75" t="s">
        <v>197</v>
      </c>
      <c r="J66" s="75" t="s">
        <v>197</v>
      </c>
      <c r="K66" s="75" t="s">
        <v>197</v>
      </c>
      <c r="L66" s="74">
        <v>238</v>
      </c>
      <c r="M66" s="74">
        <v>6</v>
      </c>
      <c r="N66" s="74">
        <v>2</v>
      </c>
      <c r="O66" s="74">
        <v>4</v>
      </c>
      <c r="P66" s="74">
        <v>4</v>
      </c>
      <c r="Q66" s="74">
        <v>22</v>
      </c>
      <c r="R66" s="74">
        <v>5</v>
      </c>
      <c r="S66" s="74">
        <v>18</v>
      </c>
      <c r="T66" s="74">
        <v>5</v>
      </c>
      <c r="U66" s="74">
        <v>55</v>
      </c>
      <c r="V66" s="74">
        <v>65</v>
      </c>
      <c r="W66" s="130">
        <v>4</v>
      </c>
    </row>
    <row r="67" spans="1:23" s="124" customFormat="1" ht="15" customHeight="1">
      <c r="A67" s="14"/>
      <c r="B67" s="129" t="s">
        <v>54</v>
      </c>
      <c r="C67" s="97">
        <f>SUM(D67:G67)</f>
        <v>1</v>
      </c>
      <c r="D67" s="75" t="s">
        <v>197</v>
      </c>
      <c r="E67" s="75" t="s">
        <v>197</v>
      </c>
      <c r="F67" s="75" t="s">
        <v>197</v>
      </c>
      <c r="G67" s="76">
        <v>1</v>
      </c>
      <c r="H67" s="81">
        <f>SUM(I67:L67)</f>
        <v>144</v>
      </c>
      <c r="I67" s="75" t="s">
        <v>197</v>
      </c>
      <c r="J67" s="75" t="s">
        <v>197</v>
      </c>
      <c r="K67" s="75" t="s">
        <v>197</v>
      </c>
      <c r="L67" s="74">
        <v>144</v>
      </c>
      <c r="M67" s="75">
        <v>2</v>
      </c>
      <c r="N67" s="130" t="s">
        <v>197</v>
      </c>
      <c r="O67" s="75">
        <v>1</v>
      </c>
      <c r="P67" s="130" t="s">
        <v>197</v>
      </c>
      <c r="Q67" s="74">
        <v>6</v>
      </c>
      <c r="R67" s="74">
        <v>1</v>
      </c>
      <c r="S67" s="74">
        <v>2</v>
      </c>
      <c r="T67" s="130">
        <v>1</v>
      </c>
      <c r="U67" s="74">
        <v>9</v>
      </c>
      <c r="V67" s="74">
        <v>19</v>
      </c>
      <c r="W67" s="130">
        <v>1</v>
      </c>
    </row>
    <row r="68" spans="1:23" s="124" customFormat="1" ht="15" customHeight="1">
      <c r="A68" s="14"/>
      <c r="B68" s="129"/>
      <c r="C68" s="277"/>
      <c r="D68" s="75"/>
      <c r="E68" s="75"/>
      <c r="F68" s="75"/>
      <c r="G68" s="75"/>
      <c r="H68" s="75"/>
      <c r="I68" s="75"/>
      <c r="J68" s="75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82"/>
    </row>
    <row r="69" spans="1:23" s="137" customFormat="1" ht="15" customHeight="1">
      <c r="A69" s="343" t="s">
        <v>55</v>
      </c>
      <c r="B69" s="344"/>
      <c r="C69" s="84" t="s">
        <v>568</v>
      </c>
      <c r="D69" s="34" t="s">
        <v>235</v>
      </c>
      <c r="E69" s="34" t="s">
        <v>235</v>
      </c>
      <c r="F69" s="34" t="s">
        <v>235</v>
      </c>
      <c r="G69" s="34" t="s">
        <v>568</v>
      </c>
      <c r="H69" s="34" t="s">
        <v>568</v>
      </c>
      <c r="I69" s="34" t="s">
        <v>235</v>
      </c>
      <c r="J69" s="34" t="s">
        <v>235</v>
      </c>
      <c r="K69" s="34" t="s">
        <v>235</v>
      </c>
      <c r="L69" s="34" t="s">
        <v>235</v>
      </c>
      <c r="M69" s="35">
        <f>SUM(M70)</f>
        <v>2</v>
      </c>
      <c r="N69" s="35">
        <f aca="true" t="shared" si="12" ref="N69:V69">SUM(N70)</f>
        <v>16</v>
      </c>
      <c r="O69" s="35">
        <f t="shared" si="12"/>
        <v>2</v>
      </c>
      <c r="P69" s="35" t="s">
        <v>568</v>
      </c>
      <c r="Q69" s="35">
        <f t="shared" si="12"/>
        <v>2</v>
      </c>
      <c r="R69" s="35">
        <f t="shared" si="12"/>
        <v>2</v>
      </c>
      <c r="S69" s="35">
        <f t="shared" si="12"/>
        <v>1</v>
      </c>
      <c r="T69" s="35">
        <f t="shared" si="12"/>
        <v>3</v>
      </c>
      <c r="U69" s="35">
        <f t="shared" si="12"/>
        <v>4</v>
      </c>
      <c r="V69" s="35">
        <f t="shared" si="12"/>
        <v>19</v>
      </c>
      <c r="W69" s="136" t="s">
        <v>568</v>
      </c>
    </row>
    <row r="70" spans="1:23" s="124" customFormat="1" ht="15" customHeight="1">
      <c r="A70" s="15"/>
      <c r="B70" s="132" t="s">
        <v>56</v>
      </c>
      <c r="C70" s="85" t="s">
        <v>197</v>
      </c>
      <c r="D70" s="79" t="s">
        <v>197</v>
      </c>
      <c r="E70" s="133" t="s">
        <v>197</v>
      </c>
      <c r="F70" s="133" t="s">
        <v>197</v>
      </c>
      <c r="G70" s="133" t="s">
        <v>197</v>
      </c>
      <c r="H70" s="133" t="s">
        <v>197</v>
      </c>
      <c r="I70" s="133" t="s">
        <v>197</v>
      </c>
      <c r="J70" s="133" t="s">
        <v>197</v>
      </c>
      <c r="K70" s="133" t="s">
        <v>197</v>
      </c>
      <c r="L70" s="83" t="s">
        <v>197</v>
      </c>
      <c r="M70" s="134">
        <v>2</v>
      </c>
      <c r="N70" s="134">
        <v>16</v>
      </c>
      <c r="O70" s="79">
        <v>2</v>
      </c>
      <c r="P70" s="83" t="s">
        <v>197</v>
      </c>
      <c r="Q70" s="134">
        <v>2</v>
      </c>
      <c r="R70" s="83">
        <v>2</v>
      </c>
      <c r="S70" s="134">
        <v>1</v>
      </c>
      <c r="T70" s="83">
        <v>3</v>
      </c>
      <c r="U70" s="134">
        <v>4</v>
      </c>
      <c r="V70" s="134">
        <v>19</v>
      </c>
      <c r="W70" s="135" t="s">
        <v>197</v>
      </c>
    </row>
    <row r="71" spans="1:23" ht="15" customHeight="1">
      <c r="A71" s="140" t="s">
        <v>324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" customHeight="1">
      <c r="A72" s="140" t="s">
        <v>325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" customHeight="1">
      <c r="A73" s="140" t="s">
        <v>326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ht="15" customHeight="1"/>
  </sheetData>
  <sheetProtection/>
  <mergeCells count="37">
    <mergeCell ref="Q5:Q7"/>
    <mergeCell ref="R5:R7"/>
    <mergeCell ref="A2:W2"/>
    <mergeCell ref="A3:W3"/>
    <mergeCell ref="W5:W7"/>
    <mergeCell ref="M5:N5"/>
    <mergeCell ref="M6:M7"/>
    <mergeCell ref="N6:N7"/>
    <mergeCell ref="S5:S7"/>
    <mergeCell ref="T5:T7"/>
    <mergeCell ref="O5:O7"/>
    <mergeCell ref="P5:P7"/>
    <mergeCell ref="A8:B8"/>
    <mergeCell ref="A9:B9"/>
    <mergeCell ref="A10:B10"/>
    <mergeCell ref="A11:B11"/>
    <mergeCell ref="C5:L5"/>
    <mergeCell ref="H6:L6"/>
    <mergeCell ref="C6:G6"/>
    <mergeCell ref="A5:B7"/>
    <mergeCell ref="A17:B17"/>
    <mergeCell ref="A18:B18"/>
    <mergeCell ref="A19:B19"/>
    <mergeCell ref="A20:B20"/>
    <mergeCell ref="A12:B12"/>
    <mergeCell ref="A14:B14"/>
    <mergeCell ref="A15:B15"/>
    <mergeCell ref="A16:B16"/>
    <mergeCell ref="A69:B69"/>
    <mergeCell ref="A42:B42"/>
    <mergeCell ref="A49:B49"/>
    <mergeCell ref="A55:B55"/>
    <mergeCell ref="A63:B63"/>
    <mergeCell ref="A21:B21"/>
    <mergeCell ref="A23:B23"/>
    <mergeCell ref="A26:B26"/>
    <mergeCell ref="A32:B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3.59765625" style="146" customWidth="1"/>
    <col min="2" max="2" width="52.5" style="146" customWidth="1"/>
    <col min="3" max="8" width="13.09765625" style="146" customWidth="1"/>
    <col min="9" max="9" width="16.59765625" style="146" customWidth="1"/>
    <col min="10" max="10" width="37.09765625" style="146" customWidth="1"/>
    <col min="11" max="14" width="12.59765625" style="146" customWidth="1"/>
    <col min="15" max="16384" width="10.59765625" style="146" customWidth="1"/>
  </cols>
  <sheetData>
    <row r="1" spans="1:14" s="145" customFormat="1" ht="19.5" customHeight="1">
      <c r="A1" s="6" t="s">
        <v>274</v>
      </c>
      <c r="M1" s="8"/>
      <c r="N1" s="8" t="s">
        <v>275</v>
      </c>
    </row>
    <row r="2" spans="1:14" s="163" customFormat="1" ht="19.5" customHeight="1">
      <c r="A2" s="393" t="s">
        <v>584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ht="18" customHeight="1" thickBot="1">
      <c r="A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66" t="s">
        <v>393</v>
      </c>
      <c r="O3" s="92"/>
    </row>
    <row r="4" spans="1:15" ht="15.75" customHeight="1">
      <c r="A4" s="148" t="s">
        <v>245</v>
      </c>
      <c r="B4" s="396" t="s">
        <v>395</v>
      </c>
      <c r="C4" s="397" t="s">
        <v>399</v>
      </c>
      <c r="D4" s="398"/>
      <c r="E4" s="399"/>
      <c r="F4" s="400" t="s">
        <v>213</v>
      </c>
      <c r="G4" s="398"/>
      <c r="H4" s="398"/>
      <c r="I4" s="149" t="s">
        <v>245</v>
      </c>
      <c r="J4" s="391" t="s">
        <v>400</v>
      </c>
      <c r="K4" s="392" t="s">
        <v>401</v>
      </c>
      <c r="L4" s="387"/>
      <c r="M4" s="394" t="s">
        <v>243</v>
      </c>
      <c r="N4" s="395"/>
      <c r="O4" s="77"/>
    </row>
    <row r="5" spans="1:15" ht="15.75" customHeight="1">
      <c r="A5" s="150" t="s">
        <v>244</v>
      </c>
      <c r="B5" s="386"/>
      <c r="C5" s="384" t="s">
        <v>396</v>
      </c>
      <c r="D5" s="384" t="s">
        <v>397</v>
      </c>
      <c r="E5" s="384" t="s">
        <v>398</v>
      </c>
      <c r="F5" s="384" t="s">
        <v>396</v>
      </c>
      <c r="G5" s="384" t="s">
        <v>397</v>
      </c>
      <c r="H5" s="384" t="s">
        <v>398</v>
      </c>
      <c r="I5" s="389" t="s">
        <v>394</v>
      </c>
      <c r="J5" s="386"/>
      <c r="K5" s="386" t="s">
        <v>241</v>
      </c>
      <c r="L5" s="386" t="s">
        <v>242</v>
      </c>
      <c r="M5" s="386" t="s">
        <v>241</v>
      </c>
      <c r="N5" s="388" t="s">
        <v>242</v>
      </c>
      <c r="O5" s="77"/>
    </row>
    <row r="6" spans="1:15" ht="15.75" customHeight="1">
      <c r="A6" s="148" t="s">
        <v>214</v>
      </c>
      <c r="B6" s="387"/>
      <c r="C6" s="385"/>
      <c r="D6" s="385"/>
      <c r="E6" s="385"/>
      <c r="F6" s="385"/>
      <c r="G6" s="385"/>
      <c r="H6" s="385"/>
      <c r="I6" s="390"/>
      <c r="J6" s="387"/>
      <c r="K6" s="387"/>
      <c r="L6" s="387"/>
      <c r="M6" s="387"/>
      <c r="N6" s="385"/>
      <c r="O6" s="77"/>
    </row>
    <row r="7" spans="1:15" s="163" customFormat="1" ht="15.75" customHeight="1">
      <c r="A7" s="164" t="s">
        <v>405</v>
      </c>
      <c r="B7" s="167" t="s">
        <v>61</v>
      </c>
      <c r="C7" s="299">
        <f>SUM(C9:C58)</f>
        <v>8641</v>
      </c>
      <c r="D7" s="299">
        <f>SUM(D9:D58)</f>
        <v>8911</v>
      </c>
      <c r="E7" s="299">
        <f>SUM(E9:E58)</f>
        <v>8822</v>
      </c>
      <c r="F7" s="163">
        <v>742.6</v>
      </c>
      <c r="G7" s="163">
        <v>764.6</v>
      </c>
      <c r="H7" s="163">
        <v>755.7</v>
      </c>
      <c r="I7" s="177" t="s">
        <v>262</v>
      </c>
      <c r="J7" s="167" t="s">
        <v>61</v>
      </c>
      <c r="K7" s="165">
        <v>9174</v>
      </c>
      <c r="L7" s="165">
        <v>8967</v>
      </c>
      <c r="M7" s="86">
        <v>780.7</v>
      </c>
      <c r="N7" s="86">
        <v>762.5</v>
      </c>
      <c r="O7" s="65"/>
    </row>
    <row r="8" spans="2:15" ht="15.75" customHeight="1">
      <c r="B8" s="168"/>
      <c r="J8" s="168"/>
      <c r="K8" s="151"/>
      <c r="L8" s="151"/>
      <c r="M8" s="87"/>
      <c r="N8" s="77"/>
      <c r="O8" s="92"/>
    </row>
    <row r="9" spans="1:15" ht="15.75" customHeight="1">
      <c r="A9" s="146" t="s">
        <v>215</v>
      </c>
      <c r="B9" s="168" t="s">
        <v>62</v>
      </c>
      <c r="C9" s="152">
        <v>2263</v>
      </c>
      <c r="D9" s="152">
        <v>2341</v>
      </c>
      <c r="E9" s="152">
        <v>2415</v>
      </c>
      <c r="F9" s="146">
        <v>194.5</v>
      </c>
      <c r="G9" s="146">
        <v>200.8</v>
      </c>
      <c r="H9" s="146">
        <v>206.9</v>
      </c>
      <c r="I9" s="153" t="s">
        <v>263</v>
      </c>
      <c r="J9" s="169" t="s">
        <v>62</v>
      </c>
      <c r="K9" s="151">
        <v>2582</v>
      </c>
      <c r="L9" s="151">
        <v>2643</v>
      </c>
      <c r="M9" s="154">
        <v>219.7</v>
      </c>
      <c r="N9" s="154">
        <v>224.8</v>
      </c>
      <c r="O9" s="155"/>
    </row>
    <row r="10" spans="1:15" ht="15.75" customHeight="1">
      <c r="A10" s="146" t="s">
        <v>216</v>
      </c>
      <c r="B10" s="168" t="s">
        <v>217</v>
      </c>
      <c r="C10" s="152">
        <v>1768</v>
      </c>
      <c r="D10" s="152">
        <v>1873</v>
      </c>
      <c r="E10" s="152">
        <v>1678</v>
      </c>
      <c r="F10" s="146">
        <v>151.9</v>
      </c>
      <c r="G10" s="146">
        <v>160.7</v>
      </c>
      <c r="H10" s="146">
        <v>143.7</v>
      </c>
      <c r="I10" s="156" t="s">
        <v>333</v>
      </c>
      <c r="J10" s="169" t="s">
        <v>285</v>
      </c>
      <c r="K10" s="151">
        <v>1470</v>
      </c>
      <c r="L10" s="151">
        <v>1406</v>
      </c>
      <c r="M10" s="154">
        <v>125.7</v>
      </c>
      <c r="N10" s="154">
        <v>119.6</v>
      </c>
      <c r="O10" s="155"/>
    </row>
    <row r="11" spans="1:15" ht="15.75" customHeight="1">
      <c r="A11" s="146" t="s">
        <v>218</v>
      </c>
      <c r="B11" s="168" t="s">
        <v>63</v>
      </c>
      <c r="C11" s="152">
        <v>1188</v>
      </c>
      <c r="D11" s="152">
        <v>1146</v>
      </c>
      <c r="E11" s="152">
        <v>1121</v>
      </c>
      <c r="F11" s="146">
        <v>102.1</v>
      </c>
      <c r="G11" s="146">
        <v>98.3</v>
      </c>
      <c r="H11" s="116">
        <v>96</v>
      </c>
      <c r="I11" s="156" t="s">
        <v>334</v>
      </c>
      <c r="J11" s="169" t="s">
        <v>286</v>
      </c>
      <c r="K11" s="151">
        <v>1383</v>
      </c>
      <c r="L11" s="151">
        <v>1364</v>
      </c>
      <c r="M11" s="154">
        <v>117.7</v>
      </c>
      <c r="N11" s="154">
        <v>116</v>
      </c>
      <c r="O11" s="155"/>
    </row>
    <row r="12" spans="1:15" ht="15.75" customHeight="1">
      <c r="A12" s="146" t="s">
        <v>219</v>
      </c>
      <c r="B12" s="168" t="s">
        <v>220</v>
      </c>
      <c r="C12" s="146">
        <v>934</v>
      </c>
      <c r="D12" s="146">
        <v>997</v>
      </c>
      <c r="E12" s="146">
        <v>1006</v>
      </c>
      <c r="F12" s="146">
        <v>80.3</v>
      </c>
      <c r="G12" s="146">
        <v>85.5</v>
      </c>
      <c r="H12" s="146">
        <v>86.2</v>
      </c>
      <c r="I12" s="156" t="s">
        <v>335</v>
      </c>
      <c r="J12" s="169" t="s">
        <v>64</v>
      </c>
      <c r="K12" s="151">
        <v>893</v>
      </c>
      <c r="L12" s="151">
        <v>831</v>
      </c>
      <c r="M12" s="154">
        <v>76</v>
      </c>
      <c r="N12" s="154">
        <v>70.7</v>
      </c>
      <c r="O12" s="155"/>
    </row>
    <row r="13" spans="1:15" ht="15.75" customHeight="1">
      <c r="A13" s="157">
        <v>89</v>
      </c>
      <c r="B13" s="168" t="s">
        <v>221</v>
      </c>
      <c r="C13" s="146">
        <v>525</v>
      </c>
      <c r="D13" s="146">
        <v>533</v>
      </c>
      <c r="E13" s="146">
        <v>548</v>
      </c>
      <c r="F13" s="146">
        <v>45.1</v>
      </c>
      <c r="G13" s="146">
        <v>45.7</v>
      </c>
      <c r="H13" s="146">
        <v>46.9</v>
      </c>
      <c r="I13" s="156" t="s">
        <v>336</v>
      </c>
      <c r="J13" s="169" t="s">
        <v>65</v>
      </c>
      <c r="K13" s="151">
        <v>455</v>
      </c>
      <c r="L13" s="151">
        <v>449</v>
      </c>
      <c r="M13" s="154">
        <v>38.7</v>
      </c>
      <c r="N13" s="154">
        <v>38.2</v>
      </c>
      <c r="O13" s="155"/>
    </row>
    <row r="14" spans="1:15" ht="15.75" customHeight="1">
      <c r="A14" s="157"/>
      <c r="B14" s="168"/>
      <c r="I14" s="156"/>
      <c r="J14" s="169"/>
      <c r="K14" s="151"/>
      <c r="L14" s="151"/>
      <c r="M14" s="88"/>
      <c r="N14" s="89"/>
      <c r="O14" s="92"/>
    </row>
    <row r="15" spans="1:15" ht="15.75" customHeight="1">
      <c r="A15" s="157" t="s">
        <v>222</v>
      </c>
      <c r="B15" s="168" t="s">
        <v>223</v>
      </c>
      <c r="C15" s="146">
        <v>383</v>
      </c>
      <c r="D15" s="146">
        <v>370</v>
      </c>
      <c r="E15" s="146">
        <v>358</v>
      </c>
      <c r="F15" s="146">
        <v>32.9</v>
      </c>
      <c r="G15" s="146">
        <v>31.8</v>
      </c>
      <c r="H15" s="146">
        <v>30.7</v>
      </c>
      <c r="I15" s="156" t="s">
        <v>337</v>
      </c>
      <c r="J15" s="169" t="s">
        <v>287</v>
      </c>
      <c r="K15" s="146">
        <v>212</v>
      </c>
      <c r="L15" s="146">
        <v>245</v>
      </c>
      <c r="M15" s="154">
        <v>18</v>
      </c>
      <c r="N15" s="154">
        <v>20.8</v>
      </c>
      <c r="O15" s="155"/>
    </row>
    <row r="16" spans="1:15" ht="15.75" customHeight="1">
      <c r="A16" s="157">
        <v>88</v>
      </c>
      <c r="B16" s="168" t="s">
        <v>224</v>
      </c>
      <c r="C16" s="146">
        <v>266</v>
      </c>
      <c r="D16" s="146">
        <v>278</v>
      </c>
      <c r="E16" s="146">
        <v>302</v>
      </c>
      <c r="F16" s="146">
        <v>22.9</v>
      </c>
      <c r="G16" s="146">
        <v>23.9</v>
      </c>
      <c r="H16" s="146">
        <v>25.9</v>
      </c>
      <c r="I16" s="156" t="s">
        <v>338</v>
      </c>
      <c r="J16" s="169" t="s">
        <v>288</v>
      </c>
      <c r="K16" s="146">
        <v>188</v>
      </c>
      <c r="L16" s="146">
        <v>197</v>
      </c>
      <c r="M16" s="154">
        <v>16</v>
      </c>
      <c r="N16" s="154">
        <v>16.8</v>
      </c>
      <c r="O16" s="155"/>
    </row>
    <row r="17" spans="1:15" ht="15.75" customHeight="1">
      <c r="A17" s="157" t="s">
        <v>339</v>
      </c>
      <c r="B17" s="168" t="s">
        <v>225</v>
      </c>
      <c r="C17" s="146">
        <v>178</v>
      </c>
      <c r="D17" s="146">
        <v>175</v>
      </c>
      <c r="E17" s="146">
        <v>180</v>
      </c>
      <c r="F17" s="146">
        <v>15.3</v>
      </c>
      <c r="G17" s="146">
        <v>15.6</v>
      </c>
      <c r="H17" s="146">
        <v>15.4</v>
      </c>
      <c r="I17" s="156" t="s">
        <v>340</v>
      </c>
      <c r="J17" s="169" t="s">
        <v>289</v>
      </c>
      <c r="K17" s="146">
        <v>143</v>
      </c>
      <c r="L17" s="146">
        <v>136</v>
      </c>
      <c r="M17" s="154">
        <v>12.2</v>
      </c>
      <c r="N17" s="154">
        <v>11.7</v>
      </c>
      <c r="O17" s="155"/>
    </row>
    <row r="18" spans="1:15" ht="15.75" customHeight="1">
      <c r="A18" s="157" t="s">
        <v>341</v>
      </c>
      <c r="B18" s="168" t="s">
        <v>66</v>
      </c>
      <c r="C18" s="146">
        <v>191</v>
      </c>
      <c r="D18" s="146">
        <v>170</v>
      </c>
      <c r="E18" s="146">
        <v>179</v>
      </c>
      <c r="F18" s="146">
        <v>16.4</v>
      </c>
      <c r="G18" s="146">
        <v>14.6</v>
      </c>
      <c r="H18" s="146">
        <v>15.3</v>
      </c>
      <c r="I18" s="156" t="s">
        <v>342</v>
      </c>
      <c r="J18" s="169" t="s">
        <v>67</v>
      </c>
      <c r="K18" s="146">
        <v>152</v>
      </c>
      <c r="L18" s="146">
        <v>131</v>
      </c>
      <c r="M18" s="154">
        <v>12.9</v>
      </c>
      <c r="N18" s="154">
        <v>11.1</v>
      </c>
      <c r="O18" s="155"/>
    </row>
    <row r="19" spans="1:15" ht="15.75" customHeight="1">
      <c r="A19" s="157">
        <v>73</v>
      </c>
      <c r="B19" s="168" t="s">
        <v>226</v>
      </c>
      <c r="C19" s="146">
        <v>127</v>
      </c>
      <c r="D19" s="146">
        <v>126</v>
      </c>
      <c r="E19" s="146">
        <v>145</v>
      </c>
      <c r="F19" s="146">
        <v>10.9</v>
      </c>
      <c r="G19" s="146">
        <v>10.8</v>
      </c>
      <c r="H19" s="146">
        <v>12.4</v>
      </c>
      <c r="I19" s="156" t="s">
        <v>343</v>
      </c>
      <c r="J19" s="169" t="s">
        <v>68</v>
      </c>
      <c r="K19" s="146">
        <v>138</v>
      </c>
      <c r="L19" s="146">
        <v>128</v>
      </c>
      <c r="M19" s="154">
        <v>11.7</v>
      </c>
      <c r="N19" s="154">
        <v>10.9</v>
      </c>
      <c r="O19" s="155"/>
    </row>
    <row r="20" spans="1:15" ht="15.75" customHeight="1">
      <c r="A20" s="157"/>
      <c r="B20" s="168"/>
      <c r="I20" s="156"/>
      <c r="J20" s="169"/>
      <c r="M20" s="88"/>
      <c r="N20" s="89"/>
      <c r="O20" s="92"/>
    </row>
    <row r="21" spans="1:15" ht="15.75" customHeight="1">
      <c r="A21" s="157">
        <v>39</v>
      </c>
      <c r="B21" s="168" t="s">
        <v>67</v>
      </c>
      <c r="C21" s="146">
        <v>111</v>
      </c>
      <c r="D21" s="146">
        <v>120</v>
      </c>
      <c r="E21" s="146">
        <v>108</v>
      </c>
      <c r="F21" s="146">
        <v>9.5</v>
      </c>
      <c r="G21" s="146">
        <v>10.3</v>
      </c>
      <c r="H21" s="146">
        <v>9.3</v>
      </c>
      <c r="I21" s="156" t="s">
        <v>344</v>
      </c>
      <c r="J21" s="169" t="s">
        <v>290</v>
      </c>
      <c r="K21" s="146">
        <v>127</v>
      </c>
      <c r="L21" s="146">
        <v>119</v>
      </c>
      <c r="M21" s="154">
        <v>10.8</v>
      </c>
      <c r="N21" s="154">
        <v>10.1</v>
      </c>
      <c r="O21" s="155"/>
    </row>
    <row r="22" spans="1:15" ht="15.75" customHeight="1">
      <c r="A22" s="157">
        <v>61</v>
      </c>
      <c r="B22" s="168" t="s">
        <v>227</v>
      </c>
      <c r="C22" s="146">
        <v>86</v>
      </c>
      <c r="D22" s="146">
        <v>113</v>
      </c>
      <c r="E22" s="146">
        <v>85</v>
      </c>
      <c r="F22" s="146">
        <v>7.4</v>
      </c>
      <c r="G22" s="146">
        <v>9.7</v>
      </c>
      <c r="H22" s="146">
        <v>7.3</v>
      </c>
      <c r="I22" s="156" t="s">
        <v>345</v>
      </c>
      <c r="J22" s="169" t="s">
        <v>291</v>
      </c>
      <c r="K22" s="146">
        <v>90</v>
      </c>
      <c r="L22" s="146">
        <v>87</v>
      </c>
      <c r="M22" s="154">
        <v>7.7</v>
      </c>
      <c r="N22" s="154">
        <v>7.4</v>
      </c>
      <c r="O22" s="155"/>
    </row>
    <row r="23" spans="1:15" ht="15.75" customHeight="1">
      <c r="A23" s="157" t="s">
        <v>346</v>
      </c>
      <c r="B23" s="168" t="s">
        <v>69</v>
      </c>
      <c r="C23" s="146">
        <v>59</v>
      </c>
      <c r="D23" s="146">
        <v>72</v>
      </c>
      <c r="E23" s="146">
        <v>68</v>
      </c>
      <c r="F23" s="146">
        <v>5.1</v>
      </c>
      <c r="G23" s="146">
        <v>6.2</v>
      </c>
      <c r="H23" s="146">
        <v>5.8</v>
      </c>
      <c r="I23" s="156" t="s">
        <v>347</v>
      </c>
      <c r="J23" s="169" t="s">
        <v>292</v>
      </c>
      <c r="K23" s="146">
        <v>67</v>
      </c>
      <c r="L23" s="146">
        <v>80</v>
      </c>
      <c r="M23" s="154">
        <v>5.7</v>
      </c>
      <c r="N23" s="154">
        <v>6.8</v>
      </c>
      <c r="O23" s="155"/>
    </row>
    <row r="24" spans="1:15" ht="15.75" customHeight="1">
      <c r="A24" s="157">
        <v>38</v>
      </c>
      <c r="B24" s="168" t="s">
        <v>246</v>
      </c>
      <c r="C24" s="146">
        <v>38</v>
      </c>
      <c r="D24" s="146">
        <v>53</v>
      </c>
      <c r="E24" s="146">
        <v>65</v>
      </c>
      <c r="F24" s="146">
        <v>3.3</v>
      </c>
      <c r="G24" s="146">
        <v>4.6</v>
      </c>
      <c r="H24" s="146">
        <v>5.6</v>
      </c>
      <c r="I24" s="156" t="s">
        <v>348</v>
      </c>
      <c r="J24" s="169" t="s">
        <v>293</v>
      </c>
      <c r="K24" s="146">
        <v>49</v>
      </c>
      <c r="L24" s="146">
        <v>60</v>
      </c>
      <c r="M24" s="154">
        <v>4.2</v>
      </c>
      <c r="N24" s="154">
        <v>5.1</v>
      </c>
      <c r="O24" s="155"/>
    </row>
    <row r="25" spans="1:15" ht="15.75" customHeight="1">
      <c r="A25" s="157">
        <v>44</v>
      </c>
      <c r="B25" s="168" t="s">
        <v>247</v>
      </c>
      <c r="C25" s="146">
        <v>52</v>
      </c>
      <c r="D25" s="146">
        <v>63</v>
      </c>
      <c r="E25" s="146">
        <v>60</v>
      </c>
      <c r="F25" s="146">
        <v>4.4</v>
      </c>
      <c r="G25" s="146">
        <v>5.4</v>
      </c>
      <c r="H25" s="146">
        <v>5.1</v>
      </c>
      <c r="I25" s="156" t="s">
        <v>349</v>
      </c>
      <c r="J25" s="172" t="s">
        <v>294</v>
      </c>
      <c r="K25" s="146">
        <v>69</v>
      </c>
      <c r="L25" s="146">
        <v>47</v>
      </c>
      <c r="M25" s="154">
        <v>5.9</v>
      </c>
      <c r="N25" s="154">
        <v>4</v>
      </c>
      <c r="O25" s="155"/>
    </row>
    <row r="26" spans="1:15" ht="15.75" customHeight="1">
      <c r="A26" s="157"/>
      <c r="B26" s="168"/>
      <c r="I26" s="156"/>
      <c r="J26" s="169"/>
      <c r="M26" s="88"/>
      <c r="N26" s="89"/>
      <c r="O26" s="92"/>
    </row>
    <row r="27" spans="1:15" ht="15.75" customHeight="1">
      <c r="A27" s="157">
        <v>13</v>
      </c>
      <c r="B27" s="168" t="s">
        <v>248</v>
      </c>
      <c r="C27" s="146">
        <v>53</v>
      </c>
      <c r="D27" s="146">
        <v>55</v>
      </c>
      <c r="E27" s="146">
        <v>58</v>
      </c>
      <c r="F27" s="146">
        <v>4.6</v>
      </c>
      <c r="G27" s="146">
        <v>4.7</v>
      </c>
      <c r="H27" s="116">
        <v>5</v>
      </c>
      <c r="I27" s="156" t="s">
        <v>350</v>
      </c>
      <c r="J27" s="169" t="s">
        <v>295</v>
      </c>
      <c r="K27" s="146">
        <v>40</v>
      </c>
      <c r="L27" s="146">
        <v>47</v>
      </c>
      <c r="M27" s="154">
        <v>3.4</v>
      </c>
      <c r="N27" s="154">
        <v>4</v>
      </c>
      <c r="O27" s="155"/>
    </row>
    <row r="28" spans="1:15" ht="15.75" customHeight="1">
      <c r="A28" s="157">
        <v>68</v>
      </c>
      <c r="B28" s="168" t="s">
        <v>70</v>
      </c>
      <c r="C28" s="146">
        <v>51</v>
      </c>
      <c r="D28" s="146">
        <v>51</v>
      </c>
      <c r="E28" s="146">
        <v>44</v>
      </c>
      <c r="F28" s="146">
        <v>4.4</v>
      </c>
      <c r="G28" s="146">
        <v>4.4</v>
      </c>
      <c r="H28" s="146">
        <v>3.8</v>
      </c>
      <c r="I28" s="156" t="s">
        <v>351</v>
      </c>
      <c r="J28" s="169" t="s">
        <v>296</v>
      </c>
      <c r="K28" s="146">
        <v>60</v>
      </c>
      <c r="L28" s="146">
        <v>44</v>
      </c>
      <c r="M28" s="154">
        <v>5.1</v>
      </c>
      <c r="N28" s="154">
        <v>3.7</v>
      </c>
      <c r="O28" s="155"/>
    </row>
    <row r="29" spans="1:15" ht="15.75" customHeight="1">
      <c r="A29" s="157">
        <v>71</v>
      </c>
      <c r="B29" s="168" t="s">
        <v>229</v>
      </c>
      <c r="C29" s="146">
        <v>35</v>
      </c>
      <c r="D29" s="146">
        <v>45</v>
      </c>
      <c r="E29" s="146">
        <v>43</v>
      </c>
      <c r="F29" s="116">
        <v>3</v>
      </c>
      <c r="G29" s="146">
        <v>3.9</v>
      </c>
      <c r="H29" s="146">
        <v>3.7</v>
      </c>
      <c r="I29" s="156" t="s">
        <v>352</v>
      </c>
      <c r="J29" s="169" t="s">
        <v>297</v>
      </c>
      <c r="K29" s="146">
        <v>37</v>
      </c>
      <c r="L29" s="146">
        <v>40</v>
      </c>
      <c r="M29" s="154">
        <v>3.1</v>
      </c>
      <c r="N29" s="154">
        <v>3.4</v>
      </c>
      <c r="O29" s="155"/>
    </row>
    <row r="30" spans="1:15" ht="15.75" customHeight="1">
      <c r="A30" s="157">
        <v>69</v>
      </c>
      <c r="B30" s="168" t="s">
        <v>228</v>
      </c>
      <c r="C30" s="146">
        <v>34</v>
      </c>
      <c r="D30" s="146">
        <v>34</v>
      </c>
      <c r="E30" s="146">
        <v>40</v>
      </c>
      <c r="F30" s="146">
        <v>2.9</v>
      </c>
      <c r="G30" s="146">
        <v>2.9</v>
      </c>
      <c r="H30" s="146">
        <v>3.4</v>
      </c>
      <c r="I30" s="156" t="s">
        <v>353</v>
      </c>
      <c r="J30" s="169" t="s">
        <v>298</v>
      </c>
      <c r="K30" s="146">
        <v>55</v>
      </c>
      <c r="L30" s="146">
        <v>37</v>
      </c>
      <c r="M30" s="154">
        <v>4.7</v>
      </c>
      <c r="N30" s="154">
        <v>3.1</v>
      </c>
      <c r="O30" s="155"/>
    </row>
    <row r="31" spans="1:15" ht="15.75" customHeight="1">
      <c r="A31" s="157">
        <v>42</v>
      </c>
      <c r="B31" s="168" t="s">
        <v>230</v>
      </c>
      <c r="C31" s="146">
        <v>31</v>
      </c>
      <c r="D31" s="146">
        <v>32</v>
      </c>
      <c r="E31" s="146">
        <v>39</v>
      </c>
      <c r="F31" s="146">
        <v>2.7</v>
      </c>
      <c r="G31" s="146">
        <v>2.8</v>
      </c>
      <c r="H31" s="146">
        <v>3.3</v>
      </c>
      <c r="I31" s="156" t="s">
        <v>354</v>
      </c>
      <c r="J31" s="169" t="s">
        <v>299</v>
      </c>
      <c r="K31" s="146">
        <v>44</v>
      </c>
      <c r="L31" s="146">
        <v>36</v>
      </c>
      <c r="M31" s="154">
        <v>3.7</v>
      </c>
      <c r="N31" s="154">
        <v>3.1</v>
      </c>
      <c r="O31" s="155"/>
    </row>
    <row r="32" spans="1:15" ht="15.75" customHeight="1">
      <c r="A32" s="157"/>
      <c r="B32" s="168"/>
      <c r="I32" s="156"/>
      <c r="J32" s="169"/>
      <c r="M32" s="88"/>
      <c r="N32" s="89"/>
      <c r="O32" s="92"/>
    </row>
    <row r="33" spans="1:15" ht="15.75" customHeight="1">
      <c r="A33" s="157">
        <v>74</v>
      </c>
      <c r="B33" s="178" t="s">
        <v>406</v>
      </c>
      <c r="C33" s="146">
        <v>28</v>
      </c>
      <c r="D33" s="146">
        <v>33</v>
      </c>
      <c r="E33" s="146">
        <v>36</v>
      </c>
      <c r="F33" s="146">
        <v>2.4</v>
      </c>
      <c r="G33" s="146">
        <v>2.8</v>
      </c>
      <c r="H33" s="146">
        <v>3.1</v>
      </c>
      <c r="I33" s="156" t="s">
        <v>355</v>
      </c>
      <c r="J33" s="169" t="s">
        <v>300</v>
      </c>
      <c r="K33" s="146">
        <v>39</v>
      </c>
      <c r="L33" s="146">
        <v>34</v>
      </c>
      <c r="M33" s="154">
        <v>3.3</v>
      </c>
      <c r="N33" s="154">
        <v>2.9</v>
      </c>
      <c r="O33" s="155"/>
    </row>
    <row r="34" spans="1:15" ht="15.75" customHeight="1">
      <c r="A34" s="157" t="s">
        <v>356</v>
      </c>
      <c r="B34" s="168" t="s">
        <v>249</v>
      </c>
      <c r="C34" s="146">
        <v>24</v>
      </c>
      <c r="D34" s="146">
        <v>19</v>
      </c>
      <c r="E34" s="146">
        <v>29</v>
      </c>
      <c r="F34" s="146">
        <v>2.1</v>
      </c>
      <c r="G34" s="146">
        <v>1.6</v>
      </c>
      <c r="H34" s="146">
        <v>2.5</v>
      </c>
      <c r="I34" s="156" t="s">
        <v>357</v>
      </c>
      <c r="J34" s="173" t="s">
        <v>301</v>
      </c>
      <c r="K34" s="146">
        <v>45</v>
      </c>
      <c r="L34" s="146">
        <v>33</v>
      </c>
      <c r="M34" s="154">
        <v>3.8</v>
      </c>
      <c r="N34" s="154">
        <v>2.8</v>
      </c>
      <c r="O34" s="155"/>
    </row>
    <row r="35" spans="1:15" ht="15.75" customHeight="1">
      <c r="A35" s="157" t="s">
        <v>358</v>
      </c>
      <c r="B35" s="168" t="s">
        <v>231</v>
      </c>
      <c r="C35" s="146">
        <v>12</v>
      </c>
      <c r="D35" s="146">
        <v>17</v>
      </c>
      <c r="E35" s="146">
        <v>28</v>
      </c>
      <c r="F35" s="116">
        <v>1</v>
      </c>
      <c r="G35" s="146">
        <v>1.5</v>
      </c>
      <c r="H35" s="146">
        <v>2.4</v>
      </c>
      <c r="I35" s="156" t="s">
        <v>359</v>
      </c>
      <c r="J35" s="169" t="s">
        <v>302</v>
      </c>
      <c r="K35" s="146">
        <v>31</v>
      </c>
      <c r="L35" s="146">
        <v>31</v>
      </c>
      <c r="M35" s="154">
        <v>2.6</v>
      </c>
      <c r="N35" s="154">
        <v>2.6</v>
      </c>
      <c r="O35" s="155"/>
    </row>
    <row r="36" spans="1:15" ht="15.75" customHeight="1">
      <c r="A36" s="157">
        <v>26</v>
      </c>
      <c r="B36" s="168" t="s">
        <v>232</v>
      </c>
      <c r="C36" s="146">
        <v>36</v>
      </c>
      <c r="D36" s="146">
        <v>26</v>
      </c>
      <c r="E36" s="146">
        <v>28</v>
      </c>
      <c r="F36" s="146">
        <v>3.1</v>
      </c>
      <c r="G36" s="146">
        <v>2.2</v>
      </c>
      <c r="H36" s="146">
        <v>2.4</v>
      </c>
      <c r="I36" s="156" t="s">
        <v>360</v>
      </c>
      <c r="J36" s="169" t="s">
        <v>71</v>
      </c>
      <c r="K36" s="146">
        <v>28</v>
      </c>
      <c r="L36" s="146">
        <v>22</v>
      </c>
      <c r="M36" s="154">
        <v>2.4</v>
      </c>
      <c r="N36" s="154">
        <v>1.9</v>
      </c>
      <c r="O36" s="155"/>
    </row>
    <row r="37" spans="1:15" ht="15.75" customHeight="1">
      <c r="A37" s="157">
        <v>81</v>
      </c>
      <c r="B37" s="168" t="s">
        <v>250</v>
      </c>
      <c r="C37" s="146">
        <v>28</v>
      </c>
      <c r="D37" s="146">
        <v>37</v>
      </c>
      <c r="E37" s="146">
        <v>28</v>
      </c>
      <c r="F37" s="146">
        <v>2.4</v>
      </c>
      <c r="G37" s="146">
        <v>3.2</v>
      </c>
      <c r="H37" s="146">
        <v>2.4</v>
      </c>
      <c r="I37" s="156" t="s">
        <v>361</v>
      </c>
      <c r="J37" s="169" t="s">
        <v>72</v>
      </c>
      <c r="K37" s="146">
        <v>22</v>
      </c>
      <c r="L37" s="146">
        <v>21</v>
      </c>
      <c r="M37" s="154">
        <v>1.9</v>
      </c>
      <c r="N37" s="154">
        <v>1.8</v>
      </c>
      <c r="O37" s="155"/>
    </row>
    <row r="38" spans="1:15" ht="15.75" customHeight="1">
      <c r="A38" s="157"/>
      <c r="B38" s="168"/>
      <c r="I38" s="156"/>
      <c r="J38" s="169"/>
      <c r="M38" s="88"/>
      <c r="N38" s="89"/>
      <c r="O38" s="92"/>
    </row>
    <row r="39" spans="1:15" ht="15.75" customHeight="1">
      <c r="A39" s="157">
        <v>67</v>
      </c>
      <c r="B39" s="168" t="s">
        <v>251</v>
      </c>
      <c r="C39" s="146">
        <v>35</v>
      </c>
      <c r="D39" s="146">
        <v>36</v>
      </c>
      <c r="E39" s="146">
        <v>25</v>
      </c>
      <c r="F39" s="116">
        <v>3</v>
      </c>
      <c r="G39" s="146">
        <v>3.1</v>
      </c>
      <c r="H39" s="146">
        <v>2.1</v>
      </c>
      <c r="I39" s="156" t="s">
        <v>362</v>
      </c>
      <c r="J39" s="169" t="s">
        <v>303</v>
      </c>
      <c r="K39" s="146">
        <v>18</v>
      </c>
      <c r="L39" s="146">
        <v>16</v>
      </c>
      <c r="M39" s="154">
        <v>1.5</v>
      </c>
      <c r="N39" s="154">
        <v>1.4</v>
      </c>
      <c r="O39" s="155"/>
    </row>
    <row r="40" spans="1:15" ht="15.75" customHeight="1">
      <c r="A40" s="157">
        <v>41</v>
      </c>
      <c r="B40" s="168" t="s">
        <v>73</v>
      </c>
      <c r="C40" s="146">
        <v>23</v>
      </c>
      <c r="D40" s="146">
        <v>18</v>
      </c>
      <c r="E40" s="146">
        <v>24</v>
      </c>
      <c r="F40" s="116">
        <v>2</v>
      </c>
      <c r="G40" s="146">
        <v>1.6</v>
      </c>
      <c r="H40" s="146">
        <v>2.1</v>
      </c>
      <c r="I40" s="156" t="s">
        <v>363</v>
      </c>
      <c r="J40" s="169" t="s">
        <v>304</v>
      </c>
      <c r="K40" s="146">
        <v>24</v>
      </c>
      <c r="L40" s="146">
        <v>15</v>
      </c>
      <c r="M40" s="154">
        <v>2</v>
      </c>
      <c r="N40" s="154">
        <v>1.3</v>
      </c>
      <c r="O40" s="155"/>
    </row>
    <row r="41" spans="1:15" ht="15.75" customHeight="1">
      <c r="A41" s="157" t="s">
        <v>364</v>
      </c>
      <c r="B41" s="168" t="s">
        <v>252</v>
      </c>
      <c r="C41" s="146">
        <v>25</v>
      </c>
      <c r="D41" s="146">
        <v>17</v>
      </c>
      <c r="E41" s="146">
        <v>22</v>
      </c>
      <c r="F41" s="146">
        <v>2.1</v>
      </c>
      <c r="G41" s="146">
        <v>1.5</v>
      </c>
      <c r="H41" s="146">
        <v>1.9</v>
      </c>
      <c r="I41" s="156" t="s">
        <v>365</v>
      </c>
      <c r="J41" s="169" t="s">
        <v>305</v>
      </c>
      <c r="K41" s="146">
        <v>18</v>
      </c>
      <c r="L41" s="146">
        <v>14</v>
      </c>
      <c r="M41" s="154">
        <v>1.5</v>
      </c>
      <c r="N41" s="154">
        <v>1.2</v>
      </c>
      <c r="O41" s="155"/>
    </row>
    <row r="42" spans="1:15" ht="15.75" customHeight="1">
      <c r="A42" s="157" t="s">
        <v>366</v>
      </c>
      <c r="B42" s="168" t="s">
        <v>253</v>
      </c>
      <c r="C42" s="146">
        <v>15</v>
      </c>
      <c r="D42" s="146">
        <v>18</v>
      </c>
      <c r="E42" s="146">
        <v>20</v>
      </c>
      <c r="F42" s="146">
        <v>1.3</v>
      </c>
      <c r="G42" s="146">
        <v>1.6</v>
      </c>
      <c r="H42" s="146">
        <v>1.7</v>
      </c>
      <c r="I42" s="156" t="s">
        <v>367</v>
      </c>
      <c r="J42" s="169" t="s">
        <v>306</v>
      </c>
      <c r="K42" s="146">
        <v>14</v>
      </c>
      <c r="L42" s="146">
        <v>13</v>
      </c>
      <c r="M42" s="154">
        <v>1.2</v>
      </c>
      <c r="N42" s="154">
        <v>1.1</v>
      </c>
      <c r="O42" s="155"/>
    </row>
    <row r="43" spans="1:15" ht="15.75" customHeight="1">
      <c r="A43" s="157">
        <v>82</v>
      </c>
      <c r="B43" s="383" t="s">
        <v>403</v>
      </c>
      <c r="C43" s="146">
        <v>16</v>
      </c>
      <c r="D43" s="146">
        <v>12</v>
      </c>
      <c r="E43" s="146">
        <v>11</v>
      </c>
      <c r="F43" s="146">
        <v>1.4</v>
      </c>
      <c r="G43" s="116">
        <v>1</v>
      </c>
      <c r="H43" s="146">
        <v>0.9</v>
      </c>
      <c r="I43" s="156" t="s">
        <v>368</v>
      </c>
      <c r="J43" s="169" t="s">
        <v>307</v>
      </c>
      <c r="K43" s="146">
        <v>12</v>
      </c>
      <c r="L43" s="146">
        <v>11</v>
      </c>
      <c r="M43" s="154">
        <v>1</v>
      </c>
      <c r="N43" s="154">
        <v>0.9</v>
      </c>
      <c r="O43" s="155"/>
    </row>
    <row r="44" spans="1:15" ht="15.75" customHeight="1">
      <c r="A44" s="157"/>
      <c r="B44" s="383"/>
      <c r="I44" s="156"/>
      <c r="J44" s="169"/>
      <c r="M44" s="88"/>
      <c r="N44" s="89"/>
      <c r="O44" s="92"/>
    </row>
    <row r="45" spans="1:15" ht="15.75" customHeight="1">
      <c r="A45" s="157" t="s">
        <v>369</v>
      </c>
      <c r="B45" s="168" t="s">
        <v>234</v>
      </c>
      <c r="C45" s="146">
        <v>8</v>
      </c>
      <c r="D45" s="146">
        <v>4</v>
      </c>
      <c r="E45" s="146">
        <v>11</v>
      </c>
      <c r="F45" s="146">
        <v>0.7</v>
      </c>
      <c r="G45" s="146">
        <v>0.3</v>
      </c>
      <c r="H45" s="146">
        <v>0.9</v>
      </c>
      <c r="I45" s="156" t="s">
        <v>370</v>
      </c>
      <c r="J45" s="169" t="s">
        <v>74</v>
      </c>
      <c r="K45" s="146">
        <v>12</v>
      </c>
      <c r="L45" s="146">
        <v>9</v>
      </c>
      <c r="M45" s="154">
        <v>1</v>
      </c>
      <c r="N45" s="154">
        <v>0.8</v>
      </c>
      <c r="O45" s="155"/>
    </row>
    <row r="46" spans="1:15" ht="15.75" customHeight="1">
      <c r="A46" s="157">
        <v>40</v>
      </c>
      <c r="B46" s="168" t="s">
        <v>237</v>
      </c>
      <c r="C46" s="146">
        <v>3</v>
      </c>
      <c r="D46" s="146">
        <v>5</v>
      </c>
      <c r="E46" s="146">
        <v>7</v>
      </c>
      <c r="F46" s="146">
        <v>0.2</v>
      </c>
      <c r="G46" s="146">
        <v>0.4</v>
      </c>
      <c r="H46" s="146">
        <v>0.6</v>
      </c>
      <c r="I46" s="156" t="s">
        <v>371</v>
      </c>
      <c r="J46" s="169" t="s">
        <v>308</v>
      </c>
      <c r="K46" s="146">
        <v>6</v>
      </c>
      <c r="L46" s="146">
        <v>8</v>
      </c>
      <c r="M46" s="154">
        <v>0.5</v>
      </c>
      <c r="N46" s="154">
        <v>0.7</v>
      </c>
      <c r="O46" s="155"/>
    </row>
    <row r="47" spans="1:15" ht="15.75" customHeight="1">
      <c r="A47" s="157" t="s">
        <v>233</v>
      </c>
      <c r="B47" s="168" t="s">
        <v>254</v>
      </c>
      <c r="C47" s="146">
        <v>5</v>
      </c>
      <c r="D47" s="146">
        <v>3</v>
      </c>
      <c r="E47" s="146">
        <v>5</v>
      </c>
      <c r="F47" s="146">
        <v>0.4</v>
      </c>
      <c r="G47" s="146">
        <v>0.3</v>
      </c>
      <c r="H47" s="146">
        <v>0.4</v>
      </c>
      <c r="I47" s="156" t="s">
        <v>372</v>
      </c>
      <c r="J47" s="169" t="s">
        <v>255</v>
      </c>
      <c r="K47" s="146">
        <v>3</v>
      </c>
      <c r="L47" s="146">
        <v>5</v>
      </c>
      <c r="M47" s="154">
        <v>0.3</v>
      </c>
      <c r="N47" s="154">
        <v>0.4</v>
      </c>
      <c r="O47" s="155"/>
    </row>
    <row r="48" spans="1:15" ht="15.75" customHeight="1">
      <c r="A48" s="157">
        <v>43</v>
      </c>
      <c r="B48" s="168" t="s">
        <v>255</v>
      </c>
      <c r="C48" s="146">
        <v>2</v>
      </c>
      <c r="D48" s="146">
        <v>3</v>
      </c>
      <c r="E48" s="146">
        <v>2</v>
      </c>
      <c r="F48" s="146">
        <v>0.2</v>
      </c>
      <c r="G48" s="146">
        <v>0.3</v>
      </c>
      <c r="H48" s="146">
        <v>0.2</v>
      </c>
      <c r="I48" s="156" t="s">
        <v>373</v>
      </c>
      <c r="J48" s="169" t="s">
        <v>309</v>
      </c>
      <c r="K48" s="146">
        <v>6</v>
      </c>
      <c r="L48" s="146">
        <v>4</v>
      </c>
      <c r="M48" s="154">
        <v>0.5</v>
      </c>
      <c r="N48" s="154">
        <v>0.3</v>
      </c>
      <c r="O48" s="155"/>
    </row>
    <row r="49" spans="1:15" ht="15.75" customHeight="1">
      <c r="A49" s="157">
        <v>16</v>
      </c>
      <c r="B49" s="168" t="s">
        <v>256</v>
      </c>
      <c r="C49" s="158" t="s">
        <v>374</v>
      </c>
      <c r="D49" s="146">
        <v>1</v>
      </c>
      <c r="E49" s="146">
        <v>1</v>
      </c>
      <c r="F49" s="158" t="s">
        <v>374</v>
      </c>
      <c r="G49" s="146">
        <v>0.4</v>
      </c>
      <c r="H49" s="146">
        <v>0.1</v>
      </c>
      <c r="I49" s="156" t="s">
        <v>375</v>
      </c>
      <c r="J49" s="169" t="s">
        <v>376</v>
      </c>
      <c r="K49" s="146">
        <v>7</v>
      </c>
      <c r="L49" s="146">
        <v>1</v>
      </c>
      <c r="M49" s="154">
        <v>0.6</v>
      </c>
      <c r="N49" s="154">
        <v>0.1</v>
      </c>
      <c r="O49" s="155"/>
    </row>
    <row r="50" spans="1:15" ht="15.75" customHeight="1">
      <c r="A50" s="157"/>
      <c r="B50" s="168"/>
      <c r="I50" s="156"/>
      <c r="J50" s="169"/>
      <c r="M50" s="88"/>
      <c r="N50" s="89"/>
      <c r="O50" s="92"/>
    </row>
    <row r="51" spans="1:15" ht="15.75" customHeight="1">
      <c r="A51" s="157">
        <v>70</v>
      </c>
      <c r="B51" s="168" t="s">
        <v>236</v>
      </c>
      <c r="C51" s="146">
        <v>2</v>
      </c>
      <c r="D51" s="146" t="s">
        <v>377</v>
      </c>
      <c r="E51" s="146">
        <v>1</v>
      </c>
      <c r="F51" s="146">
        <v>0.2</v>
      </c>
      <c r="G51" s="158" t="s">
        <v>377</v>
      </c>
      <c r="H51" s="146">
        <v>0.1</v>
      </c>
      <c r="I51" s="156" t="s">
        <v>378</v>
      </c>
      <c r="J51" s="169" t="s">
        <v>75</v>
      </c>
      <c r="K51" s="146">
        <v>2</v>
      </c>
      <c r="L51" s="146">
        <v>1</v>
      </c>
      <c r="M51" s="154">
        <v>0.2</v>
      </c>
      <c r="N51" s="154">
        <v>0.1</v>
      </c>
      <c r="O51" s="155"/>
    </row>
    <row r="52" spans="1:15" ht="15.75" customHeight="1">
      <c r="A52" s="157">
        <v>78</v>
      </c>
      <c r="B52" s="168" t="s">
        <v>257</v>
      </c>
      <c r="C52" s="146">
        <v>3</v>
      </c>
      <c r="D52" s="146">
        <v>5</v>
      </c>
      <c r="E52" s="146">
        <v>1</v>
      </c>
      <c r="F52" s="146">
        <v>0.3</v>
      </c>
      <c r="G52" s="146">
        <v>0.4</v>
      </c>
      <c r="H52" s="146">
        <v>0.1</v>
      </c>
      <c r="I52" s="156" t="s">
        <v>379</v>
      </c>
      <c r="J52" s="169" t="s">
        <v>310</v>
      </c>
      <c r="K52" s="158" t="s">
        <v>377</v>
      </c>
      <c r="L52" s="158">
        <v>1</v>
      </c>
      <c r="M52" s="154" t="s">
        <v>377</v>
      </c>
      <c r="N52" s="154">
        <v>0.1</v>
      </c>
      <c r="O52" s="155"/>
    </row>
    <row r="53" spans="1:15" ht="15.75" customHeight="1">
      <c r="A53" s="157">
        <v>79</v>
      </c>
      <c r="B53" s="168" t="s">
        <v>258</v>
      </c>
      <c r="C53" s="146">
        <v>1</v>
      </c>
      <c r="D53" s="158" t="s">
        <v>377</v>
      </c>
      <c r="E53" s="146">
        <v>1</v>
      </c>
      <c r="F53" s="146">
        <v>0.1</v>
      </c>
      <c r="G53" s="158" t="s">
        <v>377</v>
      </c>
      <c r="H53" s="146">
        <v>0.1</v>
      </c>
      <c r="I53" s="156" t="s">
        <v>380</v>
      </c>
      <c r="J53" s="169" t="s">
        <v>311</v>
      </c>
      <c r="K53" s="158">
        <v>1</v>
      </c>
      <c r="L53" s="158" t="s">
        <v>377</v>
      </c>
      <c r="M53" s="154">
        <v>0.1</v>
      </c>
      <c r="N53" s="154" t="s">
        <v>377</v>
      </c>
      <c r="O53" s="155"/>
    </row>
    <row r="54" spans="1:15" ht="15.75" customHeight="1">
      <c r="A54" s="157">
        <v>12</v>
      </c>
      <c r="B54" s="168" t="s">
        <v>238</v>
      </c>
      <c r="C54" s="158" t="s">
        <v>377</v>
      </c>
      <c r="D54" s="158" t="s">
        <v>377</v>
      </c>
      <c r="E54" s="158" t="s">
        <v>377</v>
      </c>
      <c r="F54" s="158" t="s">
        <v>377</v>
      </c>
      <c r="G54" s="158" t="s">
        <v>377</v>
      </c>
      <c r="H54" s="158" t="s">
        <v>235</v>
      </c>
      <c r="I54" s="156" t="s">
        <v>381</v>
      </c>
      <c r="J54" s="169" t="s">
        <v>312</v>
      </c>
      <c r="K54" s="158" t="s">
        <v>377</v>
      </c>
      <c r="L54" s="158" t="s">
        <v>377</v>
      </c>
      <c r="M54" s="154" t="s">
        <v>377</v>
      </c>
      <c r="N54" s="154" t="s">
        <v>377</v>
      </c>
      <c r="O54" s="155"/>
    </row>
    <row r="55" spans="1:15" ht="15.75" customHeight="1">
      <c r="A55" s="157">
        <v>22</v>
      </c>
      <c r="B55" s="168" t="s">
        <v>259</v>
      </c>
      <c r="C55" s="158" t="s">
        <v>377</v>
      </c>
      <c r="D55" s="146">
        <v>1</v>
      </c>
      <c r="E55" s="158" t="s">
        <v>377</v>
      </c>
      <c r="F55" s="158" t="s">
        <v>377</v>
      </c>
      <c r="G55" s="146">
        <v>0.1</v>
      </c>
      <c r="H55" s="158" t="s">
        <v>235</v>
      </c>
      <c r="I55" s="156" t="s">
        <v>382</v>
      </c>
      <c r="J55" s="169" t="s">
        <v>313</v>
      </c>
      <c r="K55" s="158" t="s">
        <v>377</v>
      </c>
      <c r="L55" s="158" t="s">
        <v>377</v>
      </c>
      <c r="M55" s="154" t="s">
        <v>377</v>
      </c>
      <c r="N55" s="154" t="s">
        <v>377</v>
      </c>
      <c r="O55" s="155"/>
    </row>
    <row r="56" spans="1:15" ht="15.75" customHeight="1">
      <c r="A56" s="157"/>
      <c r="B56" s="168"/>
      <c r="I56" s="156"/>
      <c r="J56" s="169"/>
      <c r="K56" s="158"/>
      <c r="L56" s="158"/>
      <c r="M56" s="90"/>
      <c r="N56" s="77"/>
      <c r="O56" s="92"/>
    </row>
    <row r="57" spans="1:15" ht="15.75" customHeight="1">
      <c r="A57" s="157">
        <v>23</v>
      </c>
      <c r="B57" s="168" t="s">
        <v>260</v>
      </c>
      <c r="C57" s="146">
        <v>1</v>
      </c>
      <c r="D57" s="146">
        <v>1</v>
      </c>
      <c r="E57" s="158" t="s">
        <v>235</v>
      </c>
      <c r="F57" s="146">
        <v>0.1</v>
      </c>
      <c r="G57" s="146">
        <v>0.1</v>
      </c>
      <c r="H57" s="158" t="s">
        <v>235</v>
      </c>
      <c r="I57" s="156"/>
      <c r="J57" s="168"/>
      <c r="M57" s="91"/>
      <c r="N57" s="92"/>
      <c r="O57" s="92"/>
    </row>
    <row r="58" spans="1:15" ht="15.75" customHeight="1">
      <c r="A58" s="157">
        <v>64</v>
      </c>
      <c r="B58" s="168" t="s">
        <v>383</v>
      </c>
      <c r="C58" s="146">
        <v>1</v>
      </c>
      <c r="D58" s="146">
        <v>8</v>
      </c>
      <c r="E58" s="158" t="s">
        <v>235</v>
      </c>
      <c r="F58" s="146">
        <v>0.1</v>
      </c>
      <c r="G58" s="146">
        <v>0.7</v>
      </c>
      <c r="H58" s="158" t="s">
        <v>235</v>
      </c>
      <c r="I58" s="156"/>
      <c r="J58" s="170"/>
      <c r="M58" s="93"/>
      <c r="N58" s="77"/>
      <c r="O58" s="92"/>
    </row>
    <row r="59" spans="1:15" ht="15.75" customHeight="1">
      <c r="A59" s="157" t="s">
        <v>261</v>
      </c>
      <c r="B59" s="176" t="s">
        <v>404</v>
      </c>
      <c r="I59" s="156"/>
      <c r="J59" s="174" t="s">
        <v>402</v>
      </c>
      <c r="M59" s="154"/>
      <c r="N59" s="154"/>
      <c r="O59" s="155"/>
    </row>
    <row r="60" spans="1:15" ht="15.75" customHeight="1">
      <c r="A60" s="157">
        <v>5</v>
      </c>
      <c r="B60" s="168" t="s">
        <v>384</v>
      </c>
      <c r="C60" s="146">
        <v>22</v>
      </c>
      <c r="D60" s="146">
        <v>16</v>
      </c>
      <c r="E60" s="146">
        <v>27</v>
      </c>
      <c r="F60" s="146">
        <v>1.9</v>
      </c>
      <c r="G60" s="146">
        <v>1.4</v>
      </c>
      <c r="H60" s="146">
        <v>2.3</v>
      </c>
      <c r="I60" s="156" t="s">
        <v>385</v>
      </c>
      <c r="J60" s="169" t="s">
        <v>76</v>
      </c>
      <c r="K60" s="146">
        <v>27</v>
      </c>
      <c r="L60" s="146">
        <v>19</v>
      </c>
      <c r="M60" s="154">
        <v>3</v>
      </c>
      <c r="N60" s="154">
        <v>1.6</v>
      </c>
      <c r="O60" s="155"/>
    </row>
    <row r="61" spans="1:15" ht="15.75" customHeight="1">
      <c r="A61" s="157">
        <v>29</v>
      </c>
      <c r="B61" s="168" t="s">
        <v>386</v>
      </c>
      <c r="C61" s="146">
        <v>481</v>
      </c>
      <c r="D61" s="146">
        <v>497</v>
      </c>
      <c r="E61" s="146">
        <v>517</v>
      </c>
      <c r="F61" s="146">
        <v>41.3</v>
      </c>
      <c r="G61" s="146">
        <v>42.7</v>
      </c>
      <c r="H61" s="146">
        <v>44.3</v>
      </c>
      <c r="I61" s="156" t="s">
        <v>387</v>
      </c>
      <c r="J61" s="169" t="s">
        <v>77</v>
      </c>
      <c r="K61" s="146">
        <v>506</v>
      </c>
      <c r="L61" s="146">
        <v>552</v>
      </c>
      <c r="M61" s="154">
        <v>43.1</v>
      </c>
      <c r="N61" s="154">
        <v>46.9</v>
      </c>
      <c r="O61" s="155"/>
    </row>
    <row r="62" spans="1:15" ht="15.75" customHeight="1">
      <c r="A62" s="157">
        <v>33</v>
      </c>
      <c r="B62" s="179" t="s">
        <v>407</v>
      </c>
      <c r="C62" s="146">
        <v>413</v>
      </c>
      <c r="D62" s="146">
        <v>466</v>
      </c>
      <c r="E62" s="146">
        <v>445</v>
      </c>
      <c r="F62" s="146">
        <v>35.5</v>
      </c>
      <c r="G62" s="116">
        <v>40</v>
      </c>
      <c r="H62" s="146">
        <v>38.1</v>
      </c>
      <c r="I62" s="156" t="s">
        <v>388</v>
      </c>
      <c r="J62" s="169" t="s">
        <v>78</v>
      </c>
      <c r="K62" s="146">
        <v>456</v>
      </c>
      <c r="L62" s="146">
        <v>495</v>
      </c>
      <c r="M62" s="154">
        <v>38.8</v>
      </c>
      <c r="N62" s="154">
        <v>42.1</v>
      </c>
      <c r="O62" s="155"/>
    </row>
    <row r="63" spans="1:15" ht="15.75" customHeight="1">
      <c r="A63" s="157">
        <v>63</v>
      </c>
      <c r="B63" s="168" t="s">
        <v>389</v>
      </c>
      <c r="C63" s="146">
        <v>861</v>
      </c>
      <c r="D63" s="146">
        <v>932</v>
      </c>
      <c r="E63" s="146">
        <v>942</v>
      </c>
      <c r="F63" s="116">
        <v>74</v>
      </c>
      <c r="G63" s="116">
        <v>80</v>
      </c>
      <c r="H63" s="146">
        <v>80.7</v>
      </c>
      <c r="I63" s="156" t="s">
        <v>390</v>
      </c>
      <c r="J63" s="169" t="s">
        <v>64</v>
      </c>
      <c r="K63" s="146">
        <v>893</v>
      </c>
      <c r="L63" s="146">
        <v>831</v>
      </c>
      <c r="M63" s="154">
        <v>76</v>
      </c>
      <c r="N63" s="154">
        <v>70.7</v>
      </c>
      <c r="O63" s="155"/>
    </row>
    <row r="64" spans="1:15" ht="15" customHeight="1">
      <c r="A64" s="159" t="s">
        <v>239</v>
      </c>
      <c r="B64" s="175" t="s">
        <v>391</v>
      </c>
      <c r="C64" s="94">
        <v>154</v>
      </c>
      <c r="D64" s="94">
        <v>162</v>
      </c>
      <c r="E64" s="94">
        <v>139</v>
      </c>
      <c r="F64" s="94">
        <v>13.2</v>
      </c>
      <c r="G64" s="94">
        <v>13.9</v>
      </c>
      <c r="H64" s="94">
        <v>11.9</v>
      </c>
      <c r="I64" s="160" t="s">
        <v>392</v>
      </c>
      <c r="J64" s="171" t="s">
        <v>79</v>
      </c>
      <c r="K64" s="94">
        <v>157</v>
      </c>
      <c r="L64" s="94">
        <v>153</v>
      </c>
      <c r="M64" s="94">
        <v>13.4</v>
      </c>
      <c r="N64" s="95">
        <v>13</v>
      </c>
      <c r="O64" s="92"/>
    </row>
    <row r="65" spans="1:15" ht="15" customHeight="1">
      <c r="A65" s="157" t="s">
        <v>264</v>
      </c>
      <c r="I65" s="158"/>
      <c r="M65" s="92"/>
      <c r="N65" s="92"/>
      <c r="O65" s="92"/>
    </row>
    <row r="66" spans="1:15" ht="14.25">
      <c r="A66" s="157" t="s">
        <v>240</v>
      </c>
      <c r="M66" s="92"/>
      <c r="N66" s="92"/>
      <c r="O66" s="92"/>
    </row>
    <row r="67" ht="14.25">
      <c r="A67" s="157"/>
    </row>
    <row r="68" ht="14.25">
      <c r="A68" s="157"/>
    </row>
    <row r="69" ht="14.25">
      <c r="A69" s="157"/>
    </row>
    <row r="70" ht="14.25">
      <c r="A70" s="157"/>
    </row>
    <row r="71" ht="14.25">
      <c r="A71" s="157"/>
    </row>
    <row r="72" spans="1:12" ht="14.25">
      <c r="A72" s="16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14.25">
      <c r="A73" s="16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1:12" ht="14.25">
      <c r="A74" s="16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1:12" ht="14.25">
      <c r="A75" s="16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2" ht="14.25">
      <c r="A76" s="161"/>
      <c r="B76" s="92"/>
      <c r="C76" s="162"/>
      <c r="D76" s="162"/>
      <c r="E76" s="162"/>
      <c r="F76" s="162"/>
      <c r="G76" s="162"/>
      <c r="H76" s="92"/>
      <c r="I76" s="92"/>
      <c r="J76" s="92"/>
      <c r="K76" s="92"/>
      <c r="L76" s="92"/>
    </row>
    <row r="77" spans="1:12" ht="14.25">
      <c r="A77" s="16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2" ht="14.25">
      <c r="A78" s="161"/>
      <c r="B78" s="92"/>
      <c r="C78" s="162"/>
      <c r="D78" s="162"/>
      <c r="E78" s="162"/>
      <c r="F78" s="162"/>
      <c r="G78" s="162"/>
      <c r="H78" s="92"/>
      <c r="I78" s="92"/>
      <c r="J78" s="92"/>
      <c r="K78" s="92"/>
      <c r="L78" s="92"/>
    </row>
    <row r="79" spans="1:12" ht="14.25">
      <c r="A79" s="161"/>
      <c r="B79" s="92"/>
      <c r="C79" s="162"/>
      <c r="D79" s="162"/>
      <c r="E79" s="162"/>
      <c r="F79" s="162"/>
      <c r="G79" s="162"/>
      <c r="H79" s="92"/>
      <c r="I79" s="92"/>
      <c r="J79" s="92"/>
      <c r="K79" s="92"/>
      <c r="L79" s="92"/>
    </row>
    <row r="80" spans="1:12" ht="14.25">
      <c r="A80" s="161"/>
      <c r="B80" s="92"/>
      <c r="C80" s="162"/>
      <c r="D80" s="162"/>
      <c r="E80" s="162"/>
      <c r="F80" s="162"/>
      <c r="G80" s="162"/>
      <c r="H80" s="92"/>
      <c r="I80" s="92"/>
      <c r="J80" s="92"/>
      <c r="K80" s="92"/>
      <c r="L80" s="92"/>
    </row>
    <row r="81" spans="1:12" ht="14.25">
      <c r="A81" s="16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ht="14.25">
      <c r="A82" s="16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1:12" ht="14.25">
      <c r="A83" s="16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1:12" ht="14.25">
      <c r="A84" s="16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1:12" ht="14.25">
      <c r="A85" s="16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1:12" ht="14.25">
      <c r="A86" s="16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1:12" ht="14.25">
      <c r="A87" s="16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2" ht="14.25">
      <c r="A88" s="16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1:12" ht="14.25">
      <c r="A89" s="16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1:12" ht="14.25">
      <c r="A90" s="16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1:12" ht="14.25">
      <c r="A91" s="16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ht="14.25">
      <c r="A92" s="16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ht="14.25">
      <c r="A93" s="16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ht="14.25">
      <c r="A94" s="16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ht="14.25">
      <c r="A95" s="16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ht="14.25">
      <c r="A96" s="16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ht="14.25">
      <c r="A97" s="16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ht="14.25">
      <c r="A98" s="16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ht="14.25">
      <c r="A99" s="16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ht="14.25">
      <c r="A100" s="16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ht="14.25">
      <c r="A101" s="16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ht="14.25">
      <c r="A102" s="16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ht="14.25">
      <c r="A103" s="16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ht="14.25">
      <c r="A104" s="16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ht="14.25">
      <c r="A105" s="16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ht="14.25">
      <c r="A106" s="16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ht="14.25">
      <c r="A107" s="16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1:12" ht="14.25">
      <c r="A108" s="16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1:12" ht="14.25">
      <c r="A109" s="161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1:12" ht="14.25">
      <c r="A110" s="161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1:12" ht="14.25">
      <c r="A111" s="161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1:12" ht="14.25">
      <c r="A112" s="161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1:12" ht="14.25">
      <c r="A113" s="16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1:12" ht="14.25">
      <c r="A114" s="161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1:12" ht="14.25">
      <c r="A115" s="16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1:12" ht="14.25">
      <c r="A116" s="161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1:12" ht="14.25">
      <c r="A117" s="161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1:12" ht="14.25">
      <c r="A118" s="161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1:12" ht="14.25">
      <c r="A119" s="16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1:12" ht="14.25">
      <c r="A120" s="16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1:12" ht="14.25">
      <c r="A121" s="161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1:12" ht="14.25">
      <c r="A122" s="161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1:12" ht="14.25">
      <c r="A123" s="161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1:12" ht="14.25">
      <c r="A124" s="161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1:12" ht="14.25">
      <c r="A125" s="161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1:12" ht="14.25">
      <c r="A126" s="161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1:12" ht="14.25">
      <c r="A127" s="161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1:12" ht="14.25">
      <c r="A128" s="16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1:12" ht="14.25">
      <c r="A129" s="161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1:12" ht="14.25">
      <c r="A130" s="161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1:12" ht="14.25">
      <c r="A131" s="161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1:12" ht="14.25">
      <c r="A132" s="16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1:12" ht="14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1:12" ht="14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1:12" ht="14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1:12" ht="14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1:12" ht="14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1:12" ht="14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1:12" ht="14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1:12" ht="14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1:12" ht="14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1:12" ht="14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</sheetData>
  <sheetProtection/>
  <mergeCells count="19">
    <mergeCell ref="A2:N2"/>
    <mergeCell ref="M4:N4"/>
    <mergeCell ref="B4:B6"/>
    <mergeCell ref="C4:E4"/>
    <mergeCell ref="C5:C6"/>
    <mergeCell ref="D5:D6"/>
    <mergeCell ref="E5:E6"/>
    <mergeCell ref="F4:H4"/>
    <mergeCell ref="F5:F6"/>
    <mergeCell ref="G5:G6"/>
    <mergeCell ref="B43:B44"/>
    <mergeCell ref="H5:H6"/>
    <mergeCell ref="M5:M6"/>
    <mergeCell ref="N5:N6"/>
    <mergeCell ref="I5:I6"/>
    <mergeCell ref="J4:J6"/>
    <mergeCell ref="K4:L4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11.69921875" style="146" customWidth="1"/>
    <col min="2" max="2" width="10.59765625" style="146" customWidth="1"/>
    <col min="3" max="3" width="9.59765625" style="146" customWidth="1"/>
    <col min="4" max="5" width="8.59765625" style="146" customWidth="1"/>
    <col min="6" max="6" width="9.59765625" style="146" customWidth="1"/>
    <col min="7" max="17" width="8.59765625" style="146" customWidth="1"/>
    <col min="18" max="19" width="10.59765625" style="146" customWidth="1"/>
    <col min="20" max="20" width="14.59765625" style="146" customWidth="1"/>
    <col min="21" max="27" width="9.09765625" style="146" customWidth="1"/>
    <col min="28" max="28" width="9.8984375" style="146" customWidth="1"/>
    <col min="29" max="31" width="9.09765625" style="146" customWidth="1"/>
    <col min="32" max="32" width="11.09765625" style="146" customWidth="1"/>
    <col min="33" max="33" width="13.8984375" style="146" customWidth="1"/>
    <col min="34" max="16384" width="10.59765625" style="146" customWidth="1"/>
  </cols>
  <sheetData>
    <row r="1" spans="1:33" s="145" customFormat="1" ht="19.5" customHeight="1">
      <c r="A1" s="6" t="s">
        <v>276</v>
      </c>
      <c r="AF1" s="8"/>
      <c r="AG1" s="8" t="s">
        <v>279</v>
      </c>
    </row>
    <row r="2" spans="1:33" ht="19.5" customHeight="1">
      <c r="A2" s="372" t="s">
        <v>419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18"/>
      <c r="S2" s="372" t="s">
        <v>475</v>
      </c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</row>
    <row r="3" spans="2:32" ht="18" customHeight="1" thickBo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Q3" s="75" t="s">
        <v>80</v>
      </c>
      <c r="R3" s="75"/>
      <c r="S3" s="147"/>
      <c r="T3" s="147"/>
      <c r="U3" s="181"/>
      <c r="V3" s="180"/>
      <c r="X3" s="180"/>
      <c r="Z3" s="180"/>
      <c r="AB3" s="180"/>
      <c r="AC3" s="180"/>
      <c r="AD3" s="180"/>
      <c r="AF3" s="75" t="s">
        <v>0</v>
      </c>
    </row>
    <row r="4" spans="1:33" ht="19.5" customHeight="1">
      <c r="A4" s="407" t="s">
        <v>418</v>
      </c>
      <c r="B4" s="347"/>
      <c r="C4" s="350" t="s">
        <v>81</v>
      </c>
      <c r="D4" s="350" t="s">
        <v>82</v>
      </c>
      <c r="E4" s="350" t="s">
        <v>83</v>
      </c>
      <c r="F4" s="350" t="s">
        <v>84</v>
      </c>
      <c r="G4" s="414" t="s">
        <v>408</v>
      </c>
      <c r="H4" s="414" t="s">
        <v>85</v>
      </c>
      <c r="I4" s="414" t="s">
        <v>86</v>
      </c>
      <c r="J4" s="414" t="s">
        <v>87</v>
      </c>
      <c r="K4" s="414" t="s">
        <v>201</v>
      </c>
      <c r="L4" s="417" t="s">
        <v>420</v>
      </c>
      <c r="M4" s="417" t="s">
        <v>421</v>
      </c>
      <c r="N4" s="350" t="s">
        <v>88</v>
      </c>
      <c r="O4" s="414" t="s">
        <v>89</v>
      </c>
      <c r="P4" s="414" t="s">
        <v>90</v>
      </c>
      <c r="Q4" s="418" t="s">
        <v>200</v>
      </c>
      <c r="S4" s="421" t="s">
        <v>464</v>
      </c>
      <c r="T4" s="422"/>
      <c r="U4" s="423"/>
      <c r="V4" s="432" t="s">
        <v>463</v>
      </c>
      <c r="W4" s="358"/>
      <c r="X4" s="358"/>
      <c r="Y4" s="433"/>
      <c r="Z4" s="434" t="s">
        <v>476</v>
      </c>
      <c r="AA4" s="435"/>
      <c r="AB4" s="418" t="s">
        <v>409</v>
      </c>
      <c r="AC4" s="435"/>
      <c r="AD4" s="418" t="s">
        <v>410</v>
      </c>
      <c r="AE4" s="435"/>
      <c r="AF4" s="414" t="s">
        <v>91</v>
      </c>
      <c r="AG4" s="429" t="s">
        <v>417</v>
      </c>
    </row>
    <row r="5" spans="1:33" ht="19.5" customHeight="1">
      <c r="A5" s="408"/>
      <c r="B5" s="409"/>
      <c r="C5" s="412"/>
      <c r="D5" s="412"/>
      <c r="E5" s="412"/>
      <c r="F5" s="412"/>
      <c r="G5" s="415"/>
      <c r="H5" s="415"/>
      <c r="I5" s="415"/>
      <c r="J5" s="415"/>
      <c r="K5" s="348"/>
      <c r="L5" s="412"/>
      <c r="M5" s="412"/>
      <c r="N5" s="412"/>
      <c r="O5" s="415"/>
      <c r="P5" s="415"/>
      <c r="Q5" s="419"/>
      <c r="S5" s="424"/>
      <c r="T5" s="424"/>
      <c r="U5" s="425"/>
      <c r="V5" s="363" t="s">
        <v>92</v>
      </c>
      <c r="W5" s="431"/>
      <c r="X5" s="363" t="s">
        <v>93</v>
      </c>
      <c r="Y5" s="431"/>
      <c r="Z5" s="420"/>
      <c r="AA5" s="411"/>
      <c r="AB5" s="420"/>
      <c r="AC5" s="411"/>
      <c r="AD5" s="420"/>
      <c r="AE5" s="411"/>
      <c r="AF5" s="416"/>
      <c r="AG5" s="430"/>
    </row>
    <row r="6" spans="1:33" ht="19.5" customHeight="1">
      <c r="A6" s="410"/>
      <c r="B6" s="411"/>
      <c r="C6" s="413"/>
      <c r="D6" s="413"/>
      <c r="E6" s="413"/>
      <c r="F6" s="413"/>
      <c r="G6" s="416"/>
      <c r="H6" s="416"/>
      <c r="I6" s="416"/>
      <c r="J6" s="416"/>
      <c r="K6" s="349"/>
      <c r="L6" s="413"/>
      <c r="M6" s="413"/>
      <c r="N6" s="413"/>
      <c r="O6" s="416"/>
      <c r="P6" s="416"/>
      <c r="Q6" s="420"/>
      <c r="S6" s="426" t="s">
        <v>265</v>
      </c>
      <c r="T6" s="427"/>
      <c r="U6" s="428"/>
      <c r="V6" s="74">
        <v>45892</v>
      </c>
      <c r="W6" s="92"/>
      <c r="X6" s="74">
        <v>15540</v>
      </c>
      <c r="Y6" s="92"/>
      <c r="Z6" s="74">
        <v>18157</v>
      </c>
      <c r="AA6" s="92"/>
      <c r="AB6" s="74">
        <v>270125</v>
      </c>
      <c r="AC6" s="92"/>
      <c r="AD6" s="74">
        <v>7864</v>
      </c>
      <c r="AE6" s="74"/>
      <c r="AF6" s="74">
        <v>18</v>
      </c>
      <c r="AG6" s="74">
        <v>79</v>
      </c>
    </row>
    <row r="7" spans="1:33" ht="19.5" customHeight="1">
      <c r="A7" s="438" t="s">
        <v>265</v>
      </c>
      <c r="B7" s="439"/>
      <c r="C7" s="97">
        <f>SUM(D7:Q7)</f>
        <v>246</v>
      </c>
      <c r="D7" s="96">
        <v>15</v>
      </c>
      <c r="E7" s="96">
        <v>44</v>
      </c>
      <c r="F7" s="96">
        <v>19</v>
      </c>
      <c r="G7" s="96">
        <v>17</v>
      </c>
      <c r="H7" s="96">
        <v>13</v>
      </c>
      <c r="I7" s="96">
        <v>2</v>
      </c>
      <c r="J7" s="96">
        <v>17</v>
      </c>
      <c r="K7" s="96" t="s">
        <v>235</v>
      </c>
      <c r="L7" s="96">
        <v>109</v>
      </c>
      <c r="M7" s="96">
        <v>1</v>
      </c>
      <c r="N7" s="96">
        <v>6</v>
      </c>
      <c r="O7" s="96">
        <v>1</v>
      </c>
      <c r="P7" s="96">
        <v>2</v>
      </c>
      <c r="Q7" s="96" t="s">
        <v>235</v>
      </c>
      <c r="R7" s="77"/>
      <c r="S7" s="440">
        <v>5</v>
      </c>
      <c r="T7" s="440"/>
      <c r="U7" s="441"/>
      <c r="V7" s="74">
        <v>46371</v>
      </c>
      <c r="W7" s="92"/>
      <c r="X7" s="74">
        <v>15979</v>
      </c>
      <c r="Y7" s="92"/>
      <c r="Z7" s="74">
        <v>18223</v>
      </c>
      <c r="AA7" s="92"/>
      <c r="AB7" s="74">
        <v>248661</v>
      </c>
      <c r="AC7" s="92"/>
      <c r="AD7" s="74">
        <v>7318</v>
      </c>
      <c r="AE7" s="74"/>
      <c r="AF7" s="74">
        <v>21</v>
      </c>
      <c r="AG7" s="74">
        <v>53</v>
      </c>
    </row>
    <row r="8" spans="1:33" ht="19.5" customHeight="1">
      <c r="A8" s="436">
        <v>5</v>
      </c>
      <c r="B8" s="437"/>
      <c r="C8" s="97">
        <f>SUM(D8:Q8)</f>
        <v>245</v>
      </c>
      <c r="D8" s="75">
        <v>15</v>
      </c>
      <c r="E8" s="75">
        <v>45</v>
      </c>
      <c r="F8" s="75">
        <v>18</v>
      </c>
      <c r="G8" s="75">
        <v>15</v>
      </c>
      <c r="H8" s="75">
        <v>12</v>
      </c>
      <c r="I8" s="75">
        <v>2</v>
      </c>
      <c r="J8" s="75">
        <v>17</v>
      </c>
      <c r="K8" s="75" t="s">
        <v>235</v>
      </c>
      <c r="L8" s="75">
        <v>110</v>
      </c>
      <c r="M8" s="75">
        <v>1</v>
      </c>
      <c r="N8" s="75">
        <v>7</v>
      </c>
      <c r="O8" s="75">
        <v>1</v>
      </c>
      <c r="P8" s="75">
        <v>2</v>
      </c>
      <c r="Q8" s="75" t="s">
        <v>235</v>
      </c>
      <c r="R8" s="75"/>
      <c r="S8" s="440">
        <v>6</v>
      </c>
      <c r="T8" s="440"/>
      <c r="U8" s="441"/>
      <c r="V8" s="74">
        <v>44355</v>
      </c>
      <c r="W8" s="100"/>
      <c r="X8" s="74">
        <v>14910</v>
      </c>
      <c r="Y8" s="100"/>
      <c r="Z8" s="74">
        <v>17551</v>
      </c>
      <c r="AA8" s="100"/>
      <c r="AB8" s="74">
        <v>227332</v>
      </c>
      <c r="AC8" s="100"/>
      <c r="AD8" s="74">
        <v>7723</v>
      </c>
      <c r="AE8" s="74"/>
      <c r="AF8" s="74">
        <v>23</v>
      </c>
      <c r="AG8" s="74">
        <v>106</v>
      </c>
    </row>
    <row r="9" spans="1:33" ht="19.5" customHeight="1">
      <c r="A9" s="436">
        <v>6</v>
      </c>
      <c r="B9" s="437"/>
      <c r="C9" s="97">
        <f aca="true" t="shared" si="0" ref="C9:C24">SUM(D9:Q9)</f>
        <v>241</v>
      </c>
      <c r="D9" s="75">
        <v>14</v>
      </c>
      <c r="E9" s="75">
        <v>43</v>
      </c>
      <c r="F9" s="75">
        <v>19</v>
      </c>
      <c r="G9" s="75">
        <v>15</v>
      </c>
      <c r="H9" s="75">
        <v>11</v>
      </c>
      <c r="I9" s="75">
        <v>2</v>
      </c>
      <c r="J9" s="75">
        <v>17</v>
      </c>
      <c r="K9" s="75" t="s">
        <v>235</v>
      </c>
      <c r="L9" s="75">
        <v>109</v>
      </c>
      <c r="M9" s="75">
        <v>1</v>
      </c>
      <c r="N9" s="75">
        <v>7</v>
      </c>
      <c r="O9" s="75">
        <v>1</v>
      </c>
      <c r="P9" s="75">
        <v>2</v>
      </c>
      <c r="Q9" s="75" t="s">
        <v>235</v>
      </c>
      <c r="R9" s="75"/>
      <c r="S9" s="440">
        <v>7</v>
      </c>
      <c r="T9" s="440"/>
      <c r="U9" s="441"/>
      <c r="V9" s="74">
        <v>44194</v>
      </c>
      <c r="W9" s="100"/>
      <c r="X9" s="74">
        <v>16632</v>
      </c>
      <c r="Y9" s="100"/>
      <c r="Z9" s="74">
        <v>26227</v>
      </c>
      <c r="AA9" s="100"/>
      <c r="AB9" s="74">
        <v>306749</v>
      </c>
      <c r="AC9" s="100"/>
      <c r="AD9" s="74">
        <v>17464</v>
      </c>
      <c r="AE9" s="74"/>
      <c r="AF9" s="74">
        <v>12</v>
      </c>
      <c r="AG9" s="74">
        <v>16</v>
      </c>
    </row>
    <row r="10" spans="1:33" ht="19.5" customHeight="1">
      <c r="A10" s="436">
        <v>7</v>
      </c>
      <c r="B10" s="437"/>
      <c r="C10" s="97">
        <v>239</v>
      </c>
      <c r="D10" s="75">
        <v>14</v>
      </c>
      <c r="E10" s="75">
        <v>42</v>
      </c>
      <c r="F10" s="75">
        <v>18</v>
      </c>
      <c r="G10" s="75">
        <v>13</v>
      </c>
      <c r="H10" s="75">
        <v>11</v>
      </c>
      <c r="I10" s="75">
        <v>2</v>
      </c>
      <c r="J10" s="75">
        <v>16</v>
      </c>
      <c r="K10" s="75" t="s">
        <v>235</v>
      </c>
      <c r="L10" s="75">
        <v>111</v>
      </c>
      <c r="M10" s="75">
        <v>1</v>
      </c>
      <c r="N10" s="75">
        <v>7</v>
      </c>
      <c r="O10" s="75">
        <v>1</v>
      </c>
      <c r="P10" s="75">
        <v>2</v>
      </c>
      <c r="Q10" s="75" t="s">
        <v>235</v>
      </c>
      <c r="R10" s="75"/>
      <c r="S10" s="442" t="s">
        <v>465</v>
      </c>
      <c r="T10" s="442"/>
      <c r="U10" s="443"/>
      <c r="V10" s="37">
        <f aca="true" t="shared" si="1" ref="V10:AG10">SUM(V13:V23)</f>
        <v>49171</v>
      </c>
      <c r="W10" s="203"/>
      <c r="X10" s="37">
        <f>SUM(X13:X23)</f>
        <v>21589</v>
      </c>
      <c r="Y10" s="203"/>
      <c r="Z10" s="37">
        <f t="shared" si="1"/>
        <v>26646</v>
      </c>
      <c r="AA10" s="203"/>
      <c r="AB10" s="37">
        <f t="shared" si="1"/>
        <v>244385</v>
      </c>
      <c r="AC10" s="203"/>
      <c r="AD10" s="37">
        <f t="shared" si="1"/>
        <v>14214</v>
      </c>
      <c r="AE10" s="37"/>
      <c r="AF10" s="37">
        <f t="shared" si="1"/>
        <v>15</v>
      </c>
      <c r="AG10" s="37">
        <f t="shared" si="1"/>
        <v>30</v>
      </c>
    </row>
    <row r="11" spans="1:33" ht="19.5" customHeight="1">
      <c r="A11" s="444">
        <v>8</v>
      </c>
      <c r="B11" s="445"/>
      <c r="C11" s="34">
        <f aca="true" t="shared" si="2" ref="C11:J11">SUM(C13:C24)</f>
        <v>233</v>
      </c>
      <c r="D11" s="34">
        <f t="shared" si="2"/>
        <v>14</v>
      </c>
      <c r="E11" s="34">
        <f t="shared" si="2"/>
        <v>41</v>
      </c>
      <c r="F11" s="34">
        <f t="shared" si="2"/>
        <v>16</v>
      </c>
      <c r="G11" s="34">
        <f t="shared" si="2"/>
        <v>12</v>
      </c>
      <c r="H11" s="34">
        <f t="shared" si="2"/>
        <v>10</v>
      </c>
      <c r="I11" s="34">
        <f t="shared" si="2"/>
        <v>2</v>
      </c>
      <c r="J11" s="34">
        <f t="shared" si="2"/>
        <v>16</v>
      </c>
      <c r="K11" s="34" t="s">
        <v>235</v>
      </c>
      <c r="L11" s="34">
        <f>SUM(L13:L24)</f>
        <v>110</v>
      </c>
      <c r="M11" s="34">
        <f>SUM(M13:M24)</f>
        <v>1</v>
      </c>
      <c r="N11" s="34">
        <f>SUM(N13:N24)</f>
        <v>7</v>
      </c>
      <c r="O11" s="34">
        <f>SUM(O13:O24)</f>
        <v>1</v>
      </c>
      <c r="P11" s="34">
        <f>SUM(P13:P24)</f>
        <v>3</v>
      </c>
      <c r="Q11" s="34" t="s">
        <v>235</v>
      </c>
      <c r="R11" s="75"/>
      <c r="S11" s="367"/>
      <c r="T11" s="367"/>
      <c r="U11" s="184"/>
      <c r="V11" s="39"/>
      <c r="W11" s="92"/>
      <c r="X11" s="39"/>
      <c r="Y11" s="39"/>
      <c r="Z11" s="39"/>
      <c r="AA11" s="39"/>
      <c r="AB11" s="39"/>
      <c r="AC11" s="39"/>
      <c r="AD11" s="39"/>
      <c r="AE11" s="77"/>
      <c r="AF11" s="47"/>
      <c r="AG11" s="48"/>
    </row>
    <row r="12" spans="1:32" ht="19.5" customHeight="1">
      <c r="A12" s="78"/>
      <c r="B12" s="18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R12" s="17"/>
      <c r="S12" s="446"/>
      <c r="T12" s="446"/>
      <c r="U12" s="184"/>
      <c r="V12" s="74"/>
      <c r="W12" s="92"/>
      <c r="X12" s="74"/>
      <c r="Y12" s="92"/>
      <c r="Z12" s="74"/>
      <c r="AA12" s="92"/>
      <c r="AB12" s="74"/>
      <c r="AC12" s="92"/>
      <c r="AD12" s="74"/>
      <c r="AE12" s="74"/>
      <c r="AF12" s="130"/>
    </row>
    <row r="13" spans="1:33" ht="19.5" customHeight="1">
      <c r="A13" s="446" t="s">
        <v>202</v>
      </c>
      <c r="B13" s="447"/>
      <c r="C13" s="97">
        <f t="shared" si="0"/>
        <v>26</v>
      </c>
      <c r="D13" s="75">
        <v>1</v>
      </c>
      <c r="E13" s="75">
        <v>5</v>
      </c>
      <c r="F13" s="75">
        <v>2</v>
      </c>
      <c r="G13" s="75">
        <v>2</v>
      </c>
      <c r="H13" s="75">
        <v>2</v>
      </c>
      <c r="I13" s="75">
        <v>1</v>
      </c>
      <c r="J13" s="75">
        <v>2</v>
      </c>
      <c r="K13" s="75" t="s">
        <v>567</v>
      </c>
      <c r="L13" s="75">
        <v>9</v>
      </c>
      <c r="M13" s="75" t="s">
        <v>567</v>
      </c>
      <c r="N13" s="75">
        <v>1</v>
      </c>
      <c r="O13" s="75" t="s">
        <v>567</v>
      </c>
      <c r="P13" s="75">
        <v>1</v>
      </c>
      <c r="Q13" s="158" t="s">
        <v>567</v>
      </c>
      <c r="R13" s="77"/>
      <c r="S13" s="448" t="s">
        <v>202</v>
      </c>
      <c r="T13" s="449"/>
      <c r="U13" s="450"/>
      <c r="V13" s="74">
        <v>7088</v>
      </c>
      <c r="W13" s="92"/>
      <c r="X13" s="74">
        <v>2767</v>
      </c>
      <c r="Y13" s="92"/>
      <c r="Z13" s="74">
        <v>4176</v>
      </c>
      <c r="AA13" s="92"/>
      <c r="AB13" s="74">
        <v>44036</v>
      </c>
      <c r="AC13" s="92"/>
      <c r="AD13" s="74">
        <v>701</v>
      </c>
      <c r="AE13" s="130"/>
      <c r="AF13" s="130">
        <v>1</v>
      </c>
      <c r="AG13" s="158" t="s">
        <v>411</v>
      </c>
    </row>
    <row r="14" spans="1:33" ht="19.5" customHeight="1">
      <c r="A14" s="451" t="s">
        <v>422</v>
      </c>
      <c r="B14" s="368"/>
      <c r="C14" s="97">
        <f t="shared" si="0"/>
        <v>23</v>
      </c>
      <c r="D14" s="75">
        <v>1</v>
      </c>
      <c r="E14" s="75">
        <v>4</v>
      </c>
      <c r="F14" s="75">
        <v>2</v>
      </c>
      <c r="G14" s="75">
        <v>1</v>
      </c>
      <c r="H14" s="75">
        <v>2</v>
      </c>
      <c r="I14" s="75" t="s">
        <v>567</v>
      </c>
      <c r="J14" s="75">
        <v>1</v>
      </c>
      <c r="K14" s="75" t="s">
        <v>567</v>
      </c>
      <c r="L14" s="75">
        <v>9</v>
      </c>
      <c r="M14" s="75" t="s">
        <v>197</v>
      </c>
      <c r="N14" s="75">
        <v>2</v>
      </c>
      <c r="O14" s="75" t="s">
        <v>567</v>
      </c>
      <c r="P14" s="75">
        <v>1</v>
      </c>
      <c r="Q14" s="158" t="s">
        <v>197</v>
      </c>
      <c r="R14" s="75"/>
      <c r="S14" s="451" t="s">
        <v>466</v>
      </c>
      <c r="T14" s="451"/>
      <c r="U14" s="508"/>
      <c r="V14" s="74">
        <v>3564</v>
      </c>
      <c r="W14" s="92"/>
      <c r="X14" s="74">
        <v>1462</v>
      </c>
      <c r="Y14" s="92"/>
      <c r="Z14" s="74">
        <v>2059</v>
      </c>
      <c r="AA14" s="92"/>
      <c r="AB14" s="74">
        <v>18549</v>
      </c>
      <c r="AC14" s="92"/>
      <c r="AD14" s="74">
        <v>4836</v>
      </c>
      <c r="AE14" s="130"/>
      <c r="AF14" s="130">
        <v>1</v>
      </c>
      <c r="AG14" s="158">
        <v>9</v>
      </c>
    </row>
    <row r="15" spans="1:33" ht="19.5" customHeight="1">
      <c r="A15" s="451" t="s">
        <v>423</v>
      </c>
      <c r="B15" s="368"/>
      <c r="C15" s="97">
        <f t="shared" si="0"/>
        <v>18</v>
      </c>
      <c r="D15" s="75">
        <v>1</v>
      </c>
      <c r="E15" s="75">
        <v>3</v>
      </c>
      <c r="F15" s="75">
        <v>2</v>
      </c>
      <c r="G15" s="75">
        <v>1</v>
      </c>
      <c r="H15" s="75">
        <v>1</v>
      </c>
      <c r="I15" s="75" t="s">
        <v>197</v>
      </c>
      <c r="J15" s="75">
        <v>2</v>
      </c>
      <c r="K15" s="75" t="s">
        <v>197</v>
      </c>
      <c r="L15" s="75">
        <v>7</v>
      </c>
      <c r="M15" s="75" t="s">
        <v>197</v>
      </c>
      <c r="N15" s="75">
        <v>1</v>
      </c>
      <c r="O15" s="75" t="s">
        <v>567</v>
      </c>
      <c r="P15" s="75" t="s">
        <v>567</v>
      </c>
      <c r="Q15" s="158" t="s">
        <v>569</v>
      </c>
      <c r="R15" s="75"/>
      <c r="S15" s="451" t="s">
        <v>467</v>
      </c>
      <c r="T15" s="451"/>
      <c r="U15" s="508"/>
      <c r="V15" s="74">
        <v>3723</v>
      </c>
      <c r="W15" s="92"/>
      <c r="X15" s="74">
        <v>1404</v>
      </c>
      <c r="Y15" s="92"/>
      <c r="Z15" s="74">
        <v>2285</v>
      </c>
      <c r="AA15" s="92"/>
      <c r="AB15" s="74">
        <v>19752</v>
      </c>
      <c r="AC15" s="92"/>
      <c r="AD15" s="74">
        <v>414</v>
      </c>
      <c r="AE15" s="130"/>
      <c r="AF15" s="130" t="s">
        <v>411</v>
      </c>
      <c r="AG15" s="158" t="s">
        <v>411</v>
      </c>
    </row>
    <row r="16" spans="1:33" ht="19.5" customHeight="1">
      <c r="A16" s="451" t="s">
        <v>424</v>
      </c>
      <c r="B16" s="368"/>
      <c r="C16" s="97">
        <f t="shared" si="0"/>
        <v>19</v>
      </c>
      <c r="D16" s="75">
        <v>1</v>
      </c>
      <c r="E16" s="75">
        <v>4</v>
      </c>
      <c r="F16" s="75">
        <v>2</v>
      </c>
      <c r="G16" s="75">
        <v>1</v>
      </c>
      <c r="H16" s="75">
        <v>1</v>
      </c>
      <c r="I16" s="75" t="s">
        <v>197</v>
      </c>
      <c r="J16" s="75">
        <v>1</v>
      </c>
      <c r="K16" s="75" t="s">
        <v>570</v>
      </c>
      <c r="L16" s="75">
        <v>9</v>
      </c>
      <c r="M16" s="75" t="s">
        <v>197</v>
      </c>
      <c r="N16" s="75" t="s">
        <v>567</v>
      </c>
      <c r="O16" s="75" t="s">
        <v>567</v>
      </c>
      <c r="P16" s="75" t="s">
        <v>567</v>
      </c>
      <c r="Q16" s="72" t="s">
        <v>567</v>
      </c>
      <c r="R16" s="75"/>
      <c r="S16" s="451" t="s">
        <v>469</v>
      </c>
      <c r="T16" s="451"/>
      <c r="U16" s="508"/>
      <c r="V16" s="74">
        <v>6922</v>
      </c>
      <c r="W16" s="92"/>
      <c r="X16" s="74">
        <v>3250</v>
      </c>
      <c r="Y16" s="92"/>
      <c r="Z16" s="74">
        <v>3474</v>
      </c>
      <c r="AA16" s="92"/>
      <c r="AB16" s="74">
        <v>41773</v>
      </c>
      <c r="AC16" s="92"/>
      <c r="AD16" s="74">
        <v>352</v>
      </c>
      <c r="AE16" s="74"/>
      <c r="AF16" s="130" t="s">
        <v>411</v>
      </c>
      <c r="AG16" s="158" t="s">
        <v>411</v>
      </c>
    </row>
    <row r="17" spans="1:33" ht="19.5" customHeight="1">
      <c r="A17" s="451" t="s">
        <v>425</v>
      </c>
      <c r="B17" s="368"/>
      <c r="C17" s="97">
        <f t="shared" si="0"/>
        <v>15</v>
      </c>
      <c r="D17" s="75">
        <v>1</v>
      </c>
      <c r="E17" s="75">
        <v>2</v>
      </c>
      <c r="F17" s="75">
        <v>2</v>
      </c>
      <c r="G17" s="75">
        <v>1</v>
      </c>
      <c r="H17" s="75">
        <v>1</v>
      </c>
      <c r="I17" s="75" t="s">
        <v>197</v>
      </c>
      <c r="J17" s="75">
        <v>1</v>
      </c>
      <c r="K17" s="75" t="s">
        <v>567</v>
      </c>
      <c r="L17" s="75">
        <v>7</v>
      </c>
      <c r="M17" s="75" t="s">
        <v>197</v>
      </c>
      <c r="N17" s="75" t="s">
        <v>197</v>
      </c>
      <c r="O17" s="75" t="s">
        <v>197</v>
      </c>
      <c r="P17" s="75" t="s">
        <v>197</v>
      </c>
      <c r="Q17" s="72" t="s">
        <v>197</v>
      </c>
      <c r="R17" s="75"/>
      <c r="S17" s="451" t="s">
        <v>470</v>
      </c>
      <c r="T17" s="451"/>
      <c r="U17" s="508"/>
      <c r="V17" s="74">
        <v>4311</v>
      </c>
      <c r="W17" s="92"/>
      <c r="X17" s="74">
        <v>1816</v>
      </c>
      <c r="Y17" s="92"/>
      <c r="Z17" s="74">
        <v>2379</v>
      </c>
      <c r="AA17" s="92"/>
      <c r="AB17" s="74">
        <v>15444</v>
      </c>
      <c r="AC17" s="92"/>
      <c r="AD17" s="74">
        <v>3264</v>
      </c>
      <c r="AE17" s="74"/>
      <c r="AF17" s="74">
        <v>1</v>
      </c>
      <c r="AG17" s="158">
        <v>5</v>
      </c>
    </row>
    <row r="18" spans="1:33" ht="19.5" customHeight="1">
      <c r="A18" s="451" t="s">
        <v>426</v>
      </c>
      <c r="B18" s="368"/>
      <c r="C18" s="97">
        <f t="shared" si="0"/>
        <v>16</v>
      </c>
      <c r="D18" s="75">
        <v>1</v>
      </c>
      <c r="E18" s="75">
        <v>3</v>
      </c>
      <c r="F18" s="75">
        <v>1</v>
      </c>
      <c r="G18" s="75">
        <v>1</v>
      </c>
      <c r="H18" s="75">
        <v>1</v>
      </c>
      <c r="I18" s="75" t="s">
        <v>197</v>
      </c>
      <c r="J18" s="75">
        <v>1</v>
      </c>
      <c r="K18" s="75" t="s">
        <v>197</v>
      </c>
      <c r="L18" s="75">
        <v>7</v>
      </c>
      <c r="M18" s="75" t="s">
        <v>197</v>
      </c>
      <c r="N18" s="75">
        <v>1</v>
      </c>
      <c r="O18" s="75" t="s">
        <v>197</v>
      </c>
      <c r="P18" s="75" t="s">
        <v>197</v>
      </c>
      <c r="Q18" s="72" t="s">
        <v>197</v>
      </c>
      <c r="R18" s="75"/>
      <c r="S18" s="451" t="s">
        <v>471</v>
      </c>
      <c r="T18" s="451"/>
      <c r="U18" s="508"/>
      <c r="V18" s="74">
        <v>2349</v>
      </c>
      <c r="W18" s="92"/>
      <c r="X18" s="74">
        <v>849</v>
      </c>
      <c r="Y18" s="92"/>
      <c r="Z18" s="74">
        <v>1412</v>
      </c>
      <c r="AA18" s="92"/>
      <c r="AB18" s="74">
        <v>17880</v>
      </c>
      <c r="AC18" s="92"/>
      <c r="AD18" s="74">
        <v>455</v>
      </c>
      <c r="AE18" s="130"/>
      <c r="AF18" s="130" t="s">
        <v>411</v>
      </c>
      <c r="AG18" s="158" t="s">
        <v>411</v>
      </c>
    </row>
    <row r="19" spans="1:33" ht="19.5" customHeight="1">
      <c r="A19" s="451" t="s">
        <v>427</v>
      </c>
      <c r="B19" s="368"/>
      <c r="C19" s="97">
        <f t="shared" si="0"/>
        <v>19</v>
      </c>
      <c r="D19" s="75">
        <v>1</v>
      </c>
      <c r="E19" s="75">
        <v>3</v>
      </c>
      <c r="F19" s="75">
        <v>1</v>
      </c>
      <c r="G19" s="75">
        <v>1</v>
      </c>
      <c r="H19" s="75">
        <v>1</v>
      </c>
      <c r="I19" s="75">
        <v>1</v>
      </c>
      <c r="J19" s="75">
        <v>1</v>
      </c>
      <c r="K19" s="75" t="s">
        <v>197</v>
      </c>
      <c r="L19" s="75">
        <v>8</v>
      </c>
      <c r="M19" s="75" t="s">
        <v>197</v>
      </c>
      <c r="N19" s="75">
        <v>2</v>
      </c>
      <c r="O19" s="75" t="s">
        <v>197</v>
      </c>
      <c r="P19" s="75" t="s">
        <v>197</v>
      </c>
      <c r="Q19" s="72" t="s">
        <v>197</v>
      </c>
      <c r="R19" s="75"/>
      <c r="S19" s="451" t="s">
        <v>472</v>
      </c>
      <c r="T19" s="451"/>
      <c r="U19" s="508"/>
      <c r="V19" s="74">
        <v>2548</v>
      </c>
      <c r="W19" s="92"/>
      <c r="X19" s="74">
        <v>1088</v>
      </c>
      <c r="Y19" s="92"/>
      <c r="Z19" s="74">
        <v>1420</v>
      </c>
      <c r="AA19" s="92"/>
      <c r="AB19" s="74">
        <v>19598</v>
      </c>
      <c r="AC19" s="92"/>
      <c r="AD19" s="74">
        <v>393</v>
      </c>
      <c r="AE19" s="130"/>
      <c r="AF19" s="130">
        <v>5</v>
      </c>
      <c r="AG19" s="158">
        <v>3</v>
      </c>
    </row>
    <row r="20" spans="1:33" ht="19.5" customHeight="1">
      <c r="A20" s="451" t="s">
        <v>428</v>
      </c>
      <c r="B20" s="368"/>
      <c r="C20" s="97">
        <f t="shared" si="0"/>
        <v>4</v>
      </c>
      <c r="D20" s="75" t="s">
        <v>197</v>
      </c>
      <c r="E20" s="75" t="s">
        <v>571</v>
      </c>
      <c r="F20" s="75" t="s">
        <v>571</v>
      </c>
      <c r="G20" s="75" t="s">
        <v>197</v>
      </c>
      <c r="H20" s="75" t="s">
        <v>572</v>
      </c>
      <c r="I20" s="75" t="s">
        <v>573</v>
      </c>
      <c r="J20" s="75">
        <v>1</v>
      </c>
      <c r="K20" s="75" t="s">
        <v>197</v>
      </c>
      <c r="L20" s="75">
        <v>3</v>
      </c>
      <c r="M20" s="75" t="s">
        <v>574</v>
      </c>
      <c r="N20" s="75" t="s">
        <v>575</v>
      </c>
      <c r="O20" s="75" t="s">
        <v>575</v>
      </c>
      <c r="P20" s="75" t="s">
        <v>574</v>
      </c>
      <c r="Q20" s="72" t="s">
        <v>571</v>
      </c>
      <c r="R20" s="75"/>
      <c r="S20" s="451" t="s">
        <v>468</v>
      </c>
      <c r="T20" s="367"/>
      <c r="U20" s="509"/>
      <c r="V20" s="74">
        <v>1014</v>
      </c>
      <c r="W20" s="92"/>
      <c r="X20" s="74">
        <v>415</v>
      </c>
      <c r="Y20" s="92"/>
      <c r="Z20" s="74">
        <v>584</v>
      </c>
      <c r="AA20" s="92"/>
      <c r="AB20" s="74">
        <v>8232</v>
      </c>
      <c r="AC20" s="92"/>
      <c r="AD20" s="74">
        <v>504</v>
      </c>
      <c r="AE20" s="130"/>
      <c r="AF20" s="130" t="s">
        <v>411</v>
      </c>
      <c r="AG20" s="158" t="s">
        <v>411</v>
      </c>
    </row>
    <row r="21" spans="1:33" ht="19.5" customHeight="1">
      <c r="A21" s="446" t="s">
        <v>203</v>
      </c>
      <c r="B21" s="447"/>
      <c r="C21" s="97">
        <f t="shared" si="0"/>
        <v>13</v>
      </c>
      <c r="D21" s="75">
        <v>1</v>
      </c>
      <c r="E21" s="75">
        <v>3</v>
      </c>
      <c r="F21" s="75">
        <v>1</v>
      </c>
      <c r="G21" s="75" t="s">
        <v>572</v>
      </c>
      <c r="H21" s="75">
        <v>1</v>
      </c>
      <c r="I21" s="75" t="s">
        <v>572</v>
      </c>
      <c r="J21" s="75">
        <v>1</v>
      </c>
      <c r="K21" s="75" t="s">
        <v>571</v>
      </c>
      <c r="L21" s="75">
        <v>6</v>
      </c>
      <c r="M21" s="75" t="s">
        <v>571</v>
      </c>
      <c r="N21" s="75" t="s">
        <v>574</v>
      </c>
      <c r="O21" s="75" t="s">
        <v>573</v>
      </c>
      <c r="P21" s="75" t="s">
        <v>575</v>
      </c>
      <c r="Q21" s="72" t="s">
        <v>572</v>
      </c>
      <c r="R21" s="75"/>
      <c r="S21" s="496" t="s">
        <v>429</v>
      </c>
      <c r="T21" s="496"/>
      <c r="U21" s="497"/>
      <c r="V21" s="74">
        <v>7183</v>
      </c>
      <c r="W21" s="92"/>
      <c r="X21" s="74">
        <v>3565</v>
      </c>
      <c r="Y21" s="92"/>
      <c r="Z21" s="74">
        <v>3572</v>
      </c>
      <c r="AA21" s="92"/>
      <c r="AB21" s="74">
        <v>21050</v>
      </c>
      <c r="AC21" s="92"/>
      <c r="AD21" s="74">
        <v>821</v>
      </c>
      <c r="AE21" s="130"/>
      <c r="AF21" s="130">
        <v>2</v>
      </c>
      <c r="AG21" s="158">
        <v>1</v>
      </c>
    </row>
    <row r="22" spans="1:33" ht="19.5" customHeight="1">
      <c r="A22" s="452" t="s">
        <v>429</v>
      </c>
      <c r="B22" s="447"/>
      <c r="C22" s="97">
        <f t="shared" si="0"/>
        <v>17</v>
      </c>
      <c r="D22" s="75">
        <v>2</v>
      </c>
      <c r="E22" s="75" t="s">
        <v>575</v>
      </c>
      <c r="F22" s="75" t="s">
        <v>575</v>
      </c>
      <c r="G22" s="75" t="s">
        <v>571</v>
      </c>
      <c r="H22" s="75" t="s">
        <v>197</v>
      </c>
      <c r="I22" s="75" t="s">
        <v>197</v>
      </c>
      <c r="J22" s="75" t="s">
        <v>575</v>
      </c>
      <c r="K22" s="75" t="s">
        <v>572</v>
      </c>
      <c r="L22" s="75">
        <v>15</v>
      </c>
      <c r="M22" s="75" t="s">
        <v>572</v>
      </c>
      <c r="N22" s="75" t="s">
        <v>575</v>
      </c>
      <c r="O22" s="75" t="s">
        <v>572</v>
      </c>
      <c r="P22" s="75" t="s">
        <v>571</v>
      </c>
      <c r="Q22" s="72" t="s">
        <v>575</v>
      </c>
      <c r="R22" s="75"/>
      <c r="S22" s="451" t="s">
        <v>473</v>
      </c>
      <c r="T22" s="451"/>
      <c r="U22" s="508"/>
      <c r="V22" s="74">
        <v>4163</v>
      </c>
      <c r="W22" s="92"/>
      <c r="X22" s="74">
        <v>1975</v>
      </c>
      <c r="Y22" s="92"/>
      <c r="Z22" s="74">
        <v>2033</v>
      </c>
      <c r="AA22" s="92"/>
      <c r="AB22" s="74">
        <v>32679</v>
      </c>
      <c r="AC22" s="92"/>
      <c r="AD22" s="74">
        <v>1502</v>
      </c>
      <c r="AE22" s="130"/>
      <c r="AF22" s="130">
        <v>5</v>
      </c>
      <c r="AG22" s="146">
        <v>2</v>
      </c>
    </row>
    <row r="23" spans="1:33" ht="19.5" customHeight="1">
      <c r="A23" s="451" t="s">
        <v>430</v>
      </c>
      <c r="B23" s="368"/>
      <c r="C23" s="97">
        <f t="shared" si="0"/>
        <v>14</v>
      </c>
      <c r="D23" s="75">
        <v>1</v>
      </c>
      <c r="E23" s="75" t="s">
        <v>573</v>
      </c>
      <c r="F23" s="75" t="s">
        <v>572</v>
      </c>
      <c r="G23" s="75" t="s">
        <v>575</v>
      </c>
      <c r="H23" s="75" t="s">
        <v>571</v>
      </c>
      <c r="I23" s="75" t="s">
        <v>575</v>
      </c>
      <c r="J23" s="75" t="s">
        <v>572</v>
      </c>
      <c r="K23" s="75" t="s">
        <v>572</v>
      </c>
      <c r="L23" s="75">
        <v>13</v>
      </c>
      <c r="M23" s="75" t="s">
        <v>575</v>
      </c>
      <c r="N23" s="75" t="s">
        <v>572</v>
      </c>
      <c r="O23" s="75" t="s">
        <v>573</v>
      </c>
      <c r="P23" s="75" t="s">
        <v>573</v>
      </c>
      <c r="Q23" s="72" t="s">
        <v>575</v>
      </c>
      <c r="R23" s="75"/>
      <c r="S23" s="453" t="s">
        <v>474</v>
      </c>
      <c r="T23" s="453"/>
      <c r="U23" s="484"/>
      <c r="V23" s="186">
        <v>6306</v>
      </c>
      <c r="W23" s="94"/>
      <c r="X23" s="186">
        <v>2998</v>
      </c>
      <c r="Y23" s="94"/>
      <c r="Z23" s="186">
        <v>3252</v>
      </c>
      <c r="AA23" s="94"/>
      <c r="AB23" s="186">
        <v>5392</v>
      </c>
      <c r="AC23" s="94"/>
      <c r="AD23" s="186">
        <v>972</v>
      </c>
      <c r="AE23" s="187"/>
      <c r="AF23" s="187" t="s">
        <v>411</v>
      </c>
      <c r="AG23" s="94">
        <v>10</v>
      </c>
    </row>
    <row r="24" spans="1:34" ht="19.5" customHeight="1">
      <c r="A24" s="453" t="s">
        <v>431</v>
      </c>
      <c r="B24" s="425"/>
      <c r="C24" s="300">
        <f t="shared" si="0"/>
        <v>49</v>
      </c>
      <c r="D24" s="133">
        <v>3</v>
      </c>
      <c r="E24" s="133">
        <v>14</v>
      </c>
      <c r="F24" s="133">
        <v>3</v>
      </c>
      <c r="G24" s="133">
        <v>4</v>
      </c>
      <c r="H24" s="133" t="s">
        <v>572</v>
      </c>
      <c r="I24" s="133" t="s">
        <v>572</v>
      </c>
      <c r="J24" s="133">
        <v>5</v>
      </c>
      <c r="K24" s="133" t="s">
        <v>573</v>
      </c>
      <c r="L24" s="133">
        <v>17</v>
      </c>
      <c r="M24" s="133">
        <v>1</v>
      </c>
      <c r="N24" s="133" t="s">
        <v>571</v>
      </c>
      <c r="O24" s="133">
        <v>1</v>
      </c>
      <c r="P24" s="133">
        <v>1</v>
      </c>
      <c r="Q24" s="188" t="s">
        <v>572</v>
      </c>
      <c r="R24" s="75"/>
      <c r="S24" s="146" t="s">
        <v>314</v>
      </c>
      <c r="T24" s="92"/>
      <c r="U24" s="92"/>
      <c r="V24" s="74"/>
      <c r="W24" s="92"/>
      <c r="X24" s="74"/>
      <c r="Y24" s="92"/>
      <c r="Z24" s="74"/>
      <c r="AA24" s="92"/>
      <c r="AB24" s="74"/>
      <c r="AC24" s="92"/>
      <c r="AD24" s="74"/>
      <c r="AE24" s="74"/>
      <c r="AF24" s="74"/>
      <c r="AG24" s="92"/>
      <c r="AH24" s="92"/>
    </row>
    <row r="25" spans="1:18" ht="15" customHeight="1">
      <c r="A25" s="140" t="s">
        <v>432</v>
      </c>
      <c r="B25" s="92"/>
      <c r="C25" s="78"/>
      <c r="D25" s="78"/>
      <c r="E25" s="78"/>
      <c r="F25" s="78"/>
      <c r="G25" s="75"/>
      <c r="H25" s="78"/>
      <c r="I25" s="75"/>
      <c r="J25" s="78"/>
      <c r="K25" s="75"/>
      <c r="L25" s="78"/>
      <c r="M25" s="75"/>
      <c r="N25" s="75"/>
      <c r="O25" s="75"/>
      <c r="P25" s="75"/>
      <c r="Q25" s="75"/>
      <c r="R25" s="75"/>
    </row>
    <row r="26" spans="1:18" ht="15" customHeight="1">
      <c r="A26" s="204" t="s">
        <v>433</v>
      </c>
      <c r="B26" s="92"/>
      <c r="C26" s="78"/>
      <c r="D26" s="78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15" customHeight="1">
      <c r="A27" s="146" t="s">
        <v>277</v>
      </c>
      <c r="B27" s="92"/>
      <c r="C27" s="78"/>
      <c r="D27" s="78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8:32" ht="15" customHeight="1">
      <c r="R28" s="75"/>
      <c r="U28" s="92"/>
      <c r="V28" s="74"/>
      <c r="W28" s="92"/>
      <c r="X28" s="74"/>
      <c r="Y28" s="92"/>
      <c r="Z28" s="74"/>
      <c r="AA28" s="92"/>
      <c r="AB28" s="74"/>
      <c r="AC28" s="92"/>
      <c r="AD28" s="74"/>
      <c r="AE28" s="130"/>
      <c r="AF28" s="130"/>
    </row>
    <row r="29" spans="18:32" ht="15" customHeight="1">
      <c r="R29" s="75"/>
      <c r="U29" s="92"/>
      <c r="V29" s="74"/>
      <c r="W29" s="92"/>
      <c r="X29" s="74"/>
      <c r="Y29" s="92"/>
      <c r="Z29" s="74"/>
      <c r="AA29" s="92"/>
      <c r="AB29" s="74"/>
      <c r="AC29" s="92"/>
      <c r="AD29" s="74"/>
      <c r="AE29" s="130"/>
      <c r="AF29" s="74"/>
    </row>
    <row r="30" spans="1:32" ht="19.5" customHeight="1">
      <c r="A30" s="372" t="s">
        <v>434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R30" s="75"/>
      <c r="U30" s="92"/>
      <c r="V30" s="77"/>
      <c r="W30" s="92"/>
      <c r="X30" s="77"/>
      <c r="Y30" s="92"/>
      <c r="Z30" s="77"/>
      <c r="AA30" s="92"/>
      <c r="AB30" s="77"/>
      <c r="AC30" s="92"/>
      <c r="AD30" s="77"/>
      <c r="AE30" s="77"/>
      <c r="AF30" s="77"/>
    </row>
    <row r="31" ht="18" customHeight="1" thickBot="1">
      <c r="R31" s="75"/>
    </row>
    <row r="32" spans="1:18" ht="18" customHeight="1">
      <c r="A32" s="454" t="s">
        <v>440</v>
      </c>
      <c r="B32" s="350" t="s">
        <v>94</v>
      </c>
      <c r="C32" s="350" t="s">
        <v>95</v>
      </c>
      <c r="D32" s="350" t="s">
        <v>96</v>
      </c>
      <c r="E32" s="414" t="s">
        <v>97</v>
      </c>
      <c r="F32" s="414" t="s">
        <v>98</v>
      </c>
      <c r="G32" s="461" t="s">
        <v>437</v>
      </c>
      <c r="H32" s="350" t="s">
        <v>99</v>
      </c>
      <c r="I32" s="350" t="s">
        <v>100</v>
      </c>
      <c r="J32" s="461" t="s">
        <v>436</v>
      </c>
      <c r="K32" s="350" t="s">
        <v>101</v>
      </c>
      <c r="L32" s="461" t="s">
        <v>435</v>
      </c>
      <c r="M32" s="350" t="s">
        <v>102</v>
      </c>
      <c r="N32" s="350" t="s">
        <v>103</v>
      </c>
      <c r="O32" s="418" t="s">
        <v>104</v>
      </c>
      <c r="P32" s="189"/>
      <c r="Q32" s="189"/>
      <c r="R32" s="189"/>
    </row>
    <row r="33" spans="1:18" ht="18" customHeight="1">
      <c r="A33" s="455"/>
      <c r="B33" s="457"/>
      <c r="C33" s="457"/>
      <c r="D33" s="457"/>
      <c r="E33" s="415"/>
      <c r="F33" s="415"/>
      <c r="G33" s="462"/>
      <c r="H33" s="457"/>
      <c r="I33" s="457"/>
      <c r="J33" s="462"/>
      <c r="K33" s="457"/>
      <c r="L33" s="462"/>
      <c r="M33" s="457"/>
      <c r="N33" s="457"/>
      <c r="O33" s="459"/>
      <c r="P33" s="189"/>
      <c r="Q33" s="189"/>
      <c r="R33" s="189"/>
    </row>
    <row r="34" spans="1:16" ht="18" customHeight="1">
      <c r="A34" s="456"/>
      <c r="B34" s="458"/>
      <c r="C34" s="458"/>
      <c r="D34" s="458"/>
      <c r="E34" s="416"/>
      <c r="F34" s="416"/>
      <c r="G34" s="463"/>
      <c r="H34" s="458"/>
      <c r="I34" s="458"/>
      <c r="J34" s="463"/>
      <c r="K34" s="458"/>
      <c r="L34" s="463"/>
      <c r="M34" s="458"/>
      <c r="N34" s="458"/>
      <c r="O34" s="460"/>
      <c r="P34" s="180"/>
    </row>
    <row r="35" spans="1:18" ht="18" customHeight="1">
      <c r="A35" s="205" t="s">
        <v>265</v>
      </c>
      <c r="B35" s="98">
        <v>12028</v>
      </c>
      <c r="C35" s="99">
        <v>1549</v>
      </c>
      <c r="D35" s="99">
        <v>17</v>
      </c>
      <c r="E35" s="99" t="s">
        <v>235</v>
      </c>
      <c r="F35" s="99">
        <v>9899</v>
      </c>
      <c r="G35" s="99">
        <v>26</v>
      </c>
      <c r="H35" s="99">
        <v>101</v>
      </c>
      <c r="I35" s="99">
        <v>1114</v>
      </c>
      <c r="J35" s="99">
        <v>456</v>
      </c>
      <c r="K35" s="99">
        <v>1</v>
      </c>
      <c r="L35" s="99">
        <v>357</v>
      </c>
      <c r="M35" s="99">
        <v>1420</v>
      </c>
      <c r="N35" s="99">
        <v>1995</v>
      </c>
      <c r="O35" s="99">
        <v>1666</v>
      </c>
      <c r="Q35" s="189"/>
      <c r="R35" s="189"/>
    </row>
    <row r="36" spans="1:18" ht="18" customHeight="1">
      <c r="A36" s="206">
        <v>5</v>
      </c>
      <c r="B36" s="98">
        <v>12023</v>
      </c>
      <c r="C36" s="99">
        <v>1251</v>
      </c>
      <c r="D36" s="99">
        <v>20</v>
      </c>
      <c r="E36" s="99" t="s">
        <v>235</v>
      </c>
      <c r="F36" s="99">
        <v>9228</v>
      </c>
      <c r="G36" s="99">
        <v>32</v>
      </c>
      <c r="H36" s="99">
        <v>111</v>
      </c>
      <c r="I36" s="99">
        <v>1106</v>
      </c>
      <c r="J36" s="99">
        <v>446</v>
      </c>
      <c r="K36" s="99">
        <v>1</v>
      </c>
      <c r="L36" s="99">
        <v>360</v>
      </c>
      <c r="M36" s="99">
        <v>1405</v>
      </c>
      <c r="N36" s="99">
        <v>2019</v>
      </c>
      <c r="O36" s="99">
        <v>1696</v>
      </c>
      <c r="Q36" s="189"/>
      <c r="R36" s="189"/>
    </row>
    <row r="37" spans="1:18" ht="18" customHeight="1">
      <c r="A37" s="206">
        <v>6</v>
      </c>
      <c r="B37" s="98">
        <v>12023</v>
      </c>
      <c r="C37" s="99">
        <v>694</v>
      </c>
      <c r="D37" s="99">
        <v>20</v>
      </c>
      <c r="E37" s="99" t="s">
        <v>235</v>
      </c>
      <c r="F37" s="99">
        <v>10001</v>
      </c>
      <c r="G37" s="99">
        <v>33</v>
      </c>
      <c r="H37" s="99">
        <v>116</v>
      </c>
      <c r="I37" s="99">
        <v>1097</v>
      </c>
      <c r="J37" s="99">
        <v>437</v>
      </c>
      <c r="K37" s="99">
        <v>1</v>
      </c>
      <c r="L37" s="99">
        <v>366</v>
      </c>
      <c r="M37" s="99">
        <v>1405</v>
      </c>
      <c r="N37" s="99">
        <v>2049</v>
      </c>
      <c r="O37" s="99">
        <v>1750</v>
      </c>
      <c r="Q37" s="189"/>
      <c r="R37" s="189"/>
    </row>
    <row r="38" spans="1:33" ht="18" customHeight="1">
      <c r="A38" s="128">
        <v>7</v>
      </c>
      <c r="B38" s="200">
        <v>12040</v>
      </c>
      <c r="C38" s="99">
        <v>680</v>
      </c>
      <c r="D38" s="99">
        <v>21</v>
      </c>
      <c r="E38" s="99" t="s">
        <v>235</v>
      </c>
      <c r="F38" s="99">
        <v>10748</v>
      </c>
      <c r="G38" s="99">
        <v>35</v>
      </c>
      <c r="H38" s="99">
        <v>123</v>
      </c>
      <c r="I38" s="99">
        <v>1081</v>
      </c>
      <c r="J38" s="99">
        <v>422</v>
      </c>
      <c r="K38" s="99">
        <v>1</v>
      </c>
      <c r="L38" s="99">
        <v>369</v>
      </c>
      <c r="M38" s="99">
        <v>1405</v>
      </c>
      <c r="N38" s="99">
        <v>2063</v>
      </c>
      <c r="O38" s="99">
        <v>1746</v>
      </c>
      <c r="Q38" s="189"/>
      <c r="R38" s="189"/>
      <c r="AG38" s="92"/>
    </row>
    <row r="39" spans="1:18" ht="18" customHeight="1">
      <c r="A39" s="207">
        <v>8</v>
      </c>
      <c r="B39" s="198">
        <v>12044</v>
      </c>
      <c r="C39" s="199">
        <v>679</v>
      </c>
      <c r="D39" s="199">
        <v>22</v>
      </c>
      <c r="E39" s="199" t="s">
        <v>235</v>
      </c>
      <c r="F39" s="199">
        <v>9306</v>
      </c>
      <c r="G39" s="199">
        <v>38</v>
      </c>
      <c r="H39" s="199">
        <v>127</v>
      </c>
      <c r="I39" s="199">
        <v>1075</v>
      </c>
      <c r="J39" s="199">
        <v>408</v>
      </c>
      <c r="K39" s="199">
        <v>1</v>
      </c>
      <c r="L39" s="199">
        <v>373</v>
      </c>
      <c r="M39" s="199">
        <v>1411</v>
      </c>
      <c r="N39" s="199">
        <v>2105</v>
      </c>
      <c r="O39" s="199">
        <v>1803</v>
      </c>
      <c r="Q39" s="189"/>
      <c r="R39" s="189"/>
    </row>
    <row r="40" spans="1:32" ht="18" customHeight="1">
      <c r="A40" s="146" t="s">
        <v>278</v>
      </c>
      <c r="B40" s="191"/>
      <c r="C40" s="191"/>
      <c r="D40" s="191"/>
      <c r="E40" s="191"/>
      <c r="F40" s="191"/>
      <c r="G40" s="191"/>
      <c r="H40" s="191"/>
      <c r="Q40" s="189"/>
      <c r="R40" s="189"/>
      <c r="S40" s="372" t="s">
        <v>477</v>
      </c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</row>
    <row r="41" spans="17:32" ht="18" customHeight="1" thickBot="1">
      <c r="Q41" s="189"/>
      <c r="R41" s="189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17" t="s">
        <v>268</v>
      </c>
    </row>
    <row r="42" spans="17:32" ht="18" customHeight="1">
      <c r="Q42" s="189"/>
      <c r="R42" s="189"/>
      <c r="S42" s="482" t="s">
        <v>478</v>
      </c>
      <c r="T42" s="454"/>
      <c r="U42" s="501" t="s">
        <v>490</v>
      </c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</row>
    <row r="43" spans="17:32" ht="18" customHeight="1">
      <c r="Q43" s="189"/>
      <c r="R43" s="189"/>
      <c r="S43" s="451"/>
      <c r="T43" s="503"/>
      <c r="U43" s="464" t="s">
        <v>482</v>
      </c>
      <c r="V43" s="431"/>
      <c r="W43" s="464" t="s">
        <v>483</v>
      </c>
      <c r="X43" s="431"/>
      <c r="Y43" s="464" t="s">
        <v>484</v>
      </c>
      <c r="Z43" s="431"/>
      <c r="AA43" s="464" t="s">
        <v>485</v>
      </c>
      <c r="AB43" s="431"/>
      <c r="AC43" s="464" t="s">
        <v>486</v>
      </c>
      <c r="AD43" s="431"/>
      <c r="AE43" s="464" t="s">
        <v>487</v>
      </c>
      <c r="AF43" s="364"/>
    </row>
    <row r="44" spans="1:32" ht="18" customHeight="1">
      <c r="A44" s="372" t="s">
        <v>438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77"/>
      <c r="S44" s="504"/>
      <c r="T44" s="505"/>
      <c r="U44" s="126" t="s">
        <v>106</v>
      </c>
      <c r="V44" s="126" t="s">
        <v>107</v>
      </c>
      <c r="W44" s="126" t="s">
        <v>106</v>
      </c>
      <c r="X44" s="126" t="s">
        <v>107</v>
      </c>
      <c r="Y44" s="126" t="s">
        <v>106</v>
      </c>
      <c r="Z44" s="126" t="s">
        <v>107</v>
      </c>
      <c r="AA44" s="126" t="s">
        <v>106</v>
      </c>
      <c r="AB44" s="126" t="s">
        <v>107</v>
      </c>
      <c r="AC44" s="126" t="s">
        <v>106</v>
      </c>
      <c r="AD44" s="126" t="s">
        <v>107</v>
      </c>
      <c r="AE44" s="126" t="s">
        <v>106</v>
      </c>
      <c r="AF44" s="125" t="s">
        <v>107</v>
      </c>
    </row>
    <row r="45" spans="2:32" ht="18" customHeight="1" thickBot="1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Q45" s="189"/>
      <c r="R45" s="189"/>
      <c r="S45" s="479" t="s">
        <v>479</v>
      </c>
      <c r="T45" s="213" t="s">
        <v>488</v>
      </c>
      <c r="U45" s="101">
        <v>116.8</v>
      </c>
      <c r="V45" s="102">
        <v>116.1</v>
      </c>
      <c r="W45" s="102">
        <v>123</v>
      </c>
      <c r="X45" s="102">
        <v>122.3</v>
      </c>
      <c r="Y45" s="102">
        <v>128.5</v>
      </c>
      <c r="Z45" s="102">
        <v>127.5</v>
      </c>
      <c r="AA45" s="102">
        <v>133.5</v>
      </c>
      <c r="AB45" s="102">
        <v>133.3</v>
      </c>
      <c r="AC45" s="102">
        <v>138.9</v>
      </c>
      <c r="AD45" s="102">
        <v>139.6</v>
      </c>
      <c r="AE45" s="102">
        <v>144.4</v>
      </c>
      <c r="AF45" s="102">
        <v>146.4</v>
      </c>
    </row>
    <row r="46" spans="1:32" ht="18" customHeight="1">
      <c r="A46" s="454" t="s">
        <v>439</v>
      </c>
      <c r="B46" s="350" t="s">
        <v>4</v>
      </c>
      <c r="C46" s="461" t="s">
        <v>441</v>
      </c>
      <c r="D46" s="461" t="s">
        <v>442</v>
      </c>
      <c r="E46" s="461" t="s">
        <v>443</v>
      </c>
      <c r="F46" s="461" t="s">
        <v>444</v>
      </c>
      <c r="G46" s="461" t="s">
        <v>445</v>
      </c>
      <c r="H46" s="461" t="s">
        <v>446</v>
      </c>
      <c r="I46" s="461" t="s">
        <v>447</v>
      </c>
      <c r="J46" s="461" t="s">
        <v>448</v>
      </c>
      <c r="K46" s="461" t="s">
        <v>449</v>
      </c>
      <c r="L46" s="461" t="s">
        <v>450</v>
      </c>
      <c r="M46" s="461" t="s">
        <v>451</v>
      </c>
      <c r="N46" s="414" t="s">
        <v>412</v>
      </c>
      <c r="O46" s="461" t="s">
        <v>452</v>
      </c>
      <c r="P46" s="461" t="s">
        <v>453</v>
      </c>
      <c r="Q46" s="485" t="s">
        <v>108</v>
      </c>
      <c r="R46" s="189"/>
      <c r="S46" s="490"/>
      <c r="T46" s="214" t="s">
        <v>489</v>
      </c>
      <c r="U46" s="103">
        <v>117.3</v>
      </c>
      <c r="V46" s="89">
        <v>116.3</v>
      </c>
      <c r="W46" s="89">
        <v>122.9</v>
      </c>
      <c r="X46" s="89">
        <v>122.8</v>
      </c>
      <c r="Y46" s="89">
        <v>128.4</v>
      </c>
      <c r="Z46" s="89">
        <v>128.1</v>
      </c>
      <c r="AA46" s="89">
        <v>133.9</v>
      </c>
      <c r="AB46" s="89">
        <v>134.2</v>
      </c>
      <c r="AC46" s="89">
        <v>139.1</v>
      </c>
      <c r="AD46" s="89">
        <v>140.2</v>
      </c>
      <c r="AE46" s="89">
        <v>145</v>
      </c>
      <c r="AF46" s="89">
        <v>147</v>
      </c>
    </row>
    <row r="47" spans="1:32" ht="18" customHeight="1">
      <c r="A47" s="455"/>
      <c r="B47" s="457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86"/>
      <c r="R47" s="189"/>
      <c r="S47" s="491"/>
      <c r="T47" s="40">
        <v>8</v>
      </c>
      <c r="U47" s="201">
        <v>117</v>
      </c>
      <c r="V47" s="202">
        <v>116</v>
      </c>
      <c r="W47" s="202">
        <v>122.7</v>
      </c>
      <c r="X47" s="202">
        <v>121.8</v>
      </c>
      <c r="Y47" s="202">
        <v>129.1</v>
      </c>
      <c r="Z47" s="202">
        <v>128.3</v>
      </c>
      <c r="AA47" s="202">
        <v>133.8</v>
      </c>
      <c r="AB47" s="202">
        <v>134.4</v>
      </c>
      <c r="AC47" s="202">
        <v>139.1</v>
      </c>
      <c r="AD47" s="202">
        <v>140.8</v>
      </c>
      <c r="AE47" s="202">
        <v>145.9</v>
      </c>
      <c r="AF47" s="202">
        <v>147.8</v>
      </c>
    </row>
    <row r="48" spans="1:32" ht="18" customHeight="1">
      <c r="A48" s="456"/>
      <c r="B48" s="458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87"/>
      <c r="R48" s="189"/>
      <c r="S48" s="479" t="s">
        <v>480</v>
      </c>
      <c r="T48" s="213" t="s">
        <v>488</v>
      </c>
      <c r="U48" s="101">
        <v>21.4</v>
      </c>
      <c r="V48" s="102">
        <v>20.8</v>
      </c>
      <c r="W48" s="102">
        <v>24</v>
      </c>
      <c r="X48" s="102">
        <v>23.4</v>
      </c>
      <c r="Y48" s="102">
        <v>27</v>
      </c>
      <c r="Z48" s="102">
        <v>26</v>
      </c>
      <c r="AA48" s="102">
        <v>30</v>
      </c>
      <c r="AB48" s="102">
        <v>29.8</v>
      </c>
      <c r="AC48" s="102">
        <v>33.9</v>
      </c>
      <c r="AD48" s="102">
        <v>33.5</v>
      </c>
      <c r="AE48" s="102">
        <v>37.4</v>
      </c>
      <c r="AF48" s="102">
        <v>38.8</v>
      </c>
    </row>
    <row r="49" spans="1:32" ht="18" customHeight="1">
      <c r="A49" s="205" t="s">
        <v>265</v>
      </c>
      <c r="B49" s="301">
        <f>SUM(C49:Q49)</f>
        <v>38079</v>
      </c>
      <c r="C49" s="99">
        <v>14278</v>
      </c>
      <c r="D49" s="99">
        <v>2264</v>
      </c>
      <c r="E49" s="99">
        <v>1221</v>
      </c>
      <c r="F49" s="99">
        <v>153</v>
      </c>
      <c r="G49" s="99">
        <v>3605</v>
      </c>
      <c r="H49" s="99">
        <v>1772</v>
      </c>
      <c r="I49" s="99">
        <v>1589</v>
      </c>
      <c r="J49" s="99">
        <v>88</v>
      </c>
      <c r="K49" s="99">
        <v>90</v>
      </c>
      <c r="L49" s="99">
        <v>220</v>
      </c>
      <c r="M49" s="99">
        <v>273</v>
      </c>
      <c r="N49" s="99">
        <v>1574</v>
      </c>
      <c r="O49" s="99">
        <v>1405</v>
      </c>
      <c r="P49" s="99">
        <v>2722</v>
      </c>
      <c r="Q49" s="99">
        <v>6825</v>
      </c>
      <c r="R49" s="189"/>
      <c r="S49" s="490"/>
      <c r="T49" s="214" t="s">
        <v>489</v>
      </c>
      <c r="U49" s="103">
        <v>21.9</v>
      </c>
      <c r="V49" s="89">
        <v>21.4</v>
      </c>
      <c r="W49" s="89">
        <v>24.4</v>
      </c>
      <c r="X49" s="89">
        <v>24.1</v>
      </c>
      <c r="Y49" s="89">
        <v>27.4</v>
      </c>
      <c r="Z49" s="89">
        <v>26.8</v>
      </c>
      <c r="AA49" s="89">
        <v>30.7</v>
      </c>
      <c r="AB49" s="89">
        <v>30.6</v>
      </c>
      <c r="AC49" s="89">
        <v>34.6</v>
      </c>
      <c r="AD49" s="89">
        <v>34.5</v>
      </c>
      <c r="AE49" s="89">
        <v>38.5</v>
      </c>
      <c r="AF49" s="89">
        <v>39.4</v>
      </c>
    </row>
    <row r="50" spans="1:32" ht="18" customHeight="1">
      <c r="A50" s="206">
        <v>5</v>
      </c>
      <c r="B50" s="301">
        <f>SUM(C50:Q50)</f>
        <v>38126</v>
      </c>
      <c r="C50" s="99">
        <v>14235</v>
      </c>
      <c r="D50" s="99">
        <v>2292</v>
      </c>
      <c r="E50" s="99">
        <v>1218</v>
      </c>
      <c r="F50" s="99">
        <v>162</v>
      </c>
      <c r="G50" s="99">
        <v>3610</v>
      </c>
      <c r="H50" s="99">
        <v>1768</v>
      </c>
      <c r="I50" s="99">
        <v>1586</v>
      </c>
      <c r="J50" s="99">
        <v>85</v>
      </c>
      <c r="K50" s="99">
        <v>88</v>
      </c>
      <c r="L50" s="99">
        <v>214</v>
      </c>
      <c r="M50" s="99">
        <v>256</v>
      </c>
      <c r="N50" s="99">
        <v>1580</v>
      </c>
      <c r="O50" s="99">
        <v>1422</v>
      </c>
      <c r="P50" s="99">
        <v>2743</v>
      </c>
      <c r="Q50" s="99">
        <v>6867</v>
      </c>
      <c r="R50" s="77"/>
      <c r="S50" s="491"/>
      <c r="T50" s="40">
        <v>8</v>
      </c>
      <c r="U50" s="201">
        <v>22</v>
      </c>
      <c r="V50" s="202">
        <v>21.2</v>
      </c>
      <c r="W50" s="202">
        <v>24.4</v>
      </c>
      <c r="X50" s="202">
        <v>23.7</v>
      </c>
      <c r="Y50" s="202">
        <v>28</v>
      </c>
      <c r="Z50" s="202">
        <v>27.2</v>
      </c>
      <c r="AA50" s="202">
        <v>31.4</v>
      </c>
      <c r="AB50" s="202">
        <v>30.8</v>
      </c>
      <c r="AC50" s="202">
        <v>34.7</v>
      </c>
      <c r="AD50" s="202">
        <v>35.1</v>
      </c>
      <c r="AE50" s="202">
        <v>39.6</v>
      </c>
      <c r="AF50" s="202">
        <v>40.4</v>
      </c>
    </row>
    <row r="51" spans="1:32" ht="18" customHeight="1">
      <c r="A51" s="206">
        <v>6</v>
      </c>
      <c r="B51" s="301">
        <f>SUM(C51:Q51)</f>
        <v>38314</v>
      </c>
      <c r="C51" s="99">
        <v>14313</v>
      </c>
      <c r="D51" s="99">
        <v>2409</v>
      </c>
      <c r="E51" s="99">
        <v>1237</v>
      </c>
      <c r="F51" s="99">
        <v>165</v>
      </c>
      <c r="G51" s="99">
        <v>3602</v>
      </c>
      <c r="H51" s="99">
        <v>1743</v>
      </c>
      <c r="I51" s="99">
        <v>1560</v>
      </c>
      <c r="J51" s="99">
        <v>84</v>
      </c>
      <c r="K51" s="99">
        <v>85</v>
      </c>
      <c r="L51" s="99">
        <v>204</v>
      </c>
      <c r="M51" s="99">
        <v>254</v>
      </c>
      <c r="N51" s="99">
        <v>1581</v>
      </c>
      <c r="O51" s="99">
        <v>1433</v>
      </c>
      <c r="P51" s="99">
        <v>2751</v>
      </c>
      <c r="Q51" s="99">
        <v>6893</v>
      </c>
      <c r="R51" s="77"/>
      <c r="S51" s="479" t="s">
        <v>481</v>
      </c>
      <c r="T51" s="213" t="s">
        <v>488</v>
      </c>
      <c r="U51" s="101">
        <v>65.6</v>
      </c>
      <c r="V51" s="102">
        <v>65</v>
      </c>
      <c r="W51" s="102">
        <v>68.3</v>
      </c>
      <c r="X51" s="102">
        <v>67.9</v>
      </c>
      <c r="Y51" s="102">
        <v>70.7</v>
      </c>
      <c r="Z51" s="102">
        <v>70.3</v>
      </c>
      <c r="AA51" s="102">
        <v>72.9</v>
      </c>
      <c r="AB51" s="102">
        <v>72.8</v>
      </c>
      <c r="AC51" s="102">
        <v>75.2</v>
      </c>
      <c r="AD51" s="102">
        <v>75.6</v>
      </c>
      <c r="AE51" s="102">
        <v>77.6</v>
      </c>
      <c r="AF51" s="102">
        <v>79</v>
      </c>
    </row>
    <row r="52" spans="1:32" ht="18" customHeight="1">
      <c r="A52" s="128">
        <v>7</v>
      </c>
      <c r="B52" s="301">
        <f>SUM(C52:Q52)</f>
        <v>38746</v>
      </c>
      <c r="C52" s="99">
        <v>14478</v>
      </c>
      <c r="D52" s="99">
        <v>2569</v>
      </c>
      <c r="E52" s="99">
        <v>1253</v>
      </c>
      <c r="F52" s="99">
        <v>184</v>
      </c>
      <c r="G52" s="99">
        <v>3673</v>
      </c>
      <c r="H52" s="99">
        <v>1712</v>
      </c>
      <c r="I52" s="99">
        <v>1560</v>
      </c>
      <c r="J52" s="99">
        <v>83</v>
      </c>
      <c r="K52" s="99">
        <v>85</v>
      </c>
      <c r="L52" s="99">
        <v>202</v>
      </c>
      <c r="M52" s="99">
        <v>250</v>
      </c>
      <c r="N52" s="99">
        <v>1579</v>
      </c>
      <c r="O52" s="99">
        <v>1432</v>
      </c>
      <c r="P52" s="99">
        <v>2767</v>
      </c>
      <c r="Q52" s="99">
        <v>6919</v>
      </c>
      <c r="R52" s="77"/>
      <c r="S52" s="490"/>
      <c r="T52" s="214" t="s">
        <v>489</v>
      </c>
      <c r="U52" s="103">
        <v>65.6</v>
      </c>
      <c r="V52" s="89">
        <v>65.1</v>
      </c>
      <c r="W52" s="89">
        <v>68.2</v>
      </c>
      <c r="X52" s="89">
        <v>68.2</v>
      </c>
      <c r="Y52" s="89">
        <v>70.7</v>
      </c>
      <c r="Z52" s="89">
        <v>70.5</v>
      </c>
      <c r="AA52" s="89">
        <v>73.1</v>
      </c>
      <c r="AB52" s="89">
        <v>73.3</v>
      </c>
      <c r="AC52" s="89">
        <v>75.4</v>
      </c>
      <c r="AD52" s="89">
        <v>76.1</v>
      </c>
      <c r="AE52" s="89">
        <v>77.9</v>
      </c>
      <c r="AF52" s="89">
        <v>79.5</v>
      </c>
    </row>
    <row r="53" spans="1:32" ht="18" customHeight="1">
      <c r="A53" s="207">
        <v>8</v>
      </c>
      <c r="B53" s="302">
        <f>SUM(C53:Q53)</f>
        <v>39112</v>
      </c>
      <c r="C53" s="199">
        <v>14598</v>
      </c>
      <c r="D53" s="199">
        <v>2708</v>
      </c>
      <c r="E53" s="199">
        <v>1277</v>
      </c>
      <c r="F53" s="199">
        <v>194</v>
      </c>
      <c r="G53" s="199">
        <v>3707</v>
      </c>
      <c r="H53" s="199">
        <v>1710</v>
      </c>
      <c r="I53" s="199">
        <v>1565</v>
      </c>
      <c r="J53" s="199">
        <v>82</v>
      </c>
      <c r="K53" s="199">
        <v>84</v>
      </c>
      <c r="L53" s="199">
        <v>192</v>
      </c>
      <c r="M53" s="199">
        <v>248</v>
      </c>
      <c r="N53" s="199">
        <v>1576</v>
      </c>
      <c r="O53" s="199">
        <v>1439</v>
      </c>
      <c r="P53" s="199">
        <v>2785</v>
      </c>
      <c r="Q53" s="199">
        <v>6947</v>
      </c>
      <c r="R53" s="77"/>
      <c r="S53" s="491"/>
      <c r="T53" s="40">
        <v>8</v>
      </c>
      <c r="U53" s="201">
        <v>65.4</v>
      </c>
      <c r="V53" s="202">
        <v>65</v>
      </c>
      <c r="W53" s="202">
        <v>68.1</v>
      </c>
      <c r="X53" s="202">
        <v>67.7</v>
      </c>
      <c r="Y53" s="202">
        <v>71.1</v>
      </c>
      <c r="Z53" s="202">
        <v>71</v>
      </c>
      <c r="AA53" s="202">
        <v>73.2</v>
      </c>
      <c r="AB53" s="202">
        <v>73.7</v>
      </c>
      <c r="AC53" s="202">
        <v>75.4</v>
      </c>
      <c r="AD53" s="202">
        <v>76.6</v>
      </c>
      <c r="AE53" s="202">
        <v>78.4</v>
      </c>
      <c r="AF53" s="202">
        <v>80.1</v>
      </c>
    </row>
    <row r="54" spans="1:18" ht="18" customHeight="1">
      <c r="A54" s="146" t="s">
        <v>278</v>
      </c>
      <c r="B54" s="189"/>
      <c r="C54" s="189"/>
      <c r="D54" s="189"/>
      <c r="E54" s="189"/>
      <c r="F54" s="189"/>
      <c r="G54" s="189"/>
      <c r="H54" s="189"/>
      <c r="R54" s="74"/>
    </row>
    <row r="55" ht="18" customHeight="1">
      <c r="R55" s="74"/>
    </row>
    <row r="56" ht="18" customHeight="1">
      <c r="R56" s="74"/>
    </row>
    <row r="57" ht="18" customHeight="1" thickBot="1">
      <c r="R57" s="100"/>
    </row>
    <row r="58" spans="1:32" ht="18" customHeight="1">
      <c r="A58" s="372" t="s">
        <v>462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483"/>
      <c r="Q58" s="483"/>
      <c r="R58" s="74"/>
      <c r="S58" s="482" t="s">
        <v>105</v>
      </c>
      <c r="T58" s="366"/>
      <c r="U58" s="401" t="s">
        <v>413</v>
      </c>
      <c r="V58" s="402"/>
      <c r="W58" s="402"/>
      <c r="X58" s="402"/>
      <c r="Y58" s="402"/>
      <c r="Z58" s="406"/>
      <c r="AA58" s="401" t="s">
        <v>414</v>
      </c>
      <c r="AB58" s="402"/>
      <c r="AC58" s="402"/>
      <c r="AD58" s="402"/>
      <c r="AE58" s="402"/>
      <c r="AF58" s="402"/>
    </row>
    <row r="59" spans="16:33" ht="18" customHeight="1" thickBot="1">
      <c r="P59" s="495" t="s">
        <v>0</v>
      </c>
      <c r="Q59" s="495"/>
      <c r="R59" s="19"/>
      <c r="S59" s="367"/>
      <c r="T59" s="368"/>
      <c r="U59" s="403" t="s">
        <v>491</v>
      </c>
      <c r="V59" s="405"/>
      <c r="W59" s="403" t="s">
        <v>492</v>
      </c>
      <c r="X59" s="405"/>
      <c r="Y59" s="403" t="s">
        <v>493</v>
      </c>
      <c r="Z59" s="405"/>
      <c r="AA59" s="403" t="s">
        <v>494</v>
      </c>
      <c r="AB59" s="405"/>
      <c r="AC59" s="403" t="s">
        <v>495</v>
      </c>
      <c r="AD59" s="405"/>
      <c r="AE59" s="403" t="s">
        <v>496</v>
      </c>
      <c r="AF59" s="404"/>
      <c r="AG59" s="92"/>
    </row>
    <row r="60" spans="1:32" ht="18" customHeight="1">
      <c r="A60" s="454" t="s">
        <v>460</v>
      </c>
      <c r="B60" s="357" t="s">
        <v>207</v>
      </c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488" t="s">
        <v>461</v>
      </c>
      <c r="Q60" s="422"/>
      <c r="R60" s="77"/>
      <c r="S60" s="369"/>
      <c r="T60" s="370"/>
      <c r="U60" s="194" t="s">
        <v>106</v>
      </c>
      <c r="V60" s="194" t="s">
        <v>107</v>
      </c>
      <c r="W60" s="194" t="s">
        <v>106</v>
      </c>
      <c r="X60" s="194" t="s">
        <v>107</v>
      </c>
      <c r="Y60" s="194" t="s">
        <v>106</v>
      </c>
      <c r="Z60" s="194" t="s">
        <v>107</v>
      </c>
      <c r="AA60" s="194" t="s">
        <v>106</v>
      </c>
      <c r="AB60" s="194" t="s">
        <v>107</v>
      </c>
      <c r="AC60" s="194" t="s">
        <v>106</v>
      </c>
      <c r="AD60" s="194" t="s">
        <v>107</v>
      </c>
      <c r="AE60" s="194" t="s">
        <v>106</v>
      </c>
      <c r="AF60" s="195" t="s">
        <v>107</v>
      </c>
    </row>
    <row r="61" spans="1:32" ht="18" customHeight="1">
      <c r="A61" s="455"/>
      <c r="B61" s="506" t="s">
        <v>109</v>
      </c>
      <c r="C61" s="368"/>
      <c r="D61" s="475" t="s">
        <v>110</v>
      </c>
      <c r="E61" s="478" t="s">
        <v>415</v>
      </c>
      <c r="F61" s="478" t="s">
        <v>204</v>
      </c>
      <c r="G61" s="468" t="s">
        <v>454</v>
      </c>
      <c r="H61" s="471" t="s">
        <v>455</v>
      </c>
      <c r="I61" s="474" t="s">
        <v>205</v>
      </c>
      <c r="J61" s="465" t="s">
        <v>456</v>
      </c>
      <c r="K61" s="468" t="s">
        <v>457</v>
      </c>
      <c r="L61" s="492" t="s">
        <v>458</v>
      </c>
      <c r="M61" s="478" t="s">
        <v>206</v>
      </c>
      <c r="N61" s="498" t="s">
        <v>416</v>
      </c>
      <c r="O61" s="468" t="s">
        <v>459</v>
      </c>
      <c r="P61" s="489"/>
      <c r="Q61" s="367"/>
      <c r="R61" s="189"/>
      <c r="S61" s="479" t="s">
        <v>479</v>
      </c>
      <c r="T61" s="213" t="s">
        <v>488</v>
      </c>
      <c r="U61" s="101">
        <v>151.3</v>
      </c>
      <c r="V61" s="102">
        <v>151.8</v>
      </c>
      <c r="W61" s="102">
        <v>158.7</v>
      </c>
      <c r="X61" s="102">
        <v>155.2</v>
      </c>
      <c r="Y61" s="102">
        <v>164.9</v>
      </c>
      <c r="Z61" s="102">
        <v>157.2</v>
      </c>
      <c r="AA61" s="102">
        <v>168</v>
      </c>
      <c r="AB61" s="102">
        <v>157.8</v>
      </c>
      <c r="AC61" s="102">
        <v>170.5</v>
      </c>
      <c r="AD61" s="102">
        <v>158.3</v>
      </c>
      <c r="AE61" s="102">
        <v>170.8</v>
      </c>
      <c r="AF61" s="102">
        <v>158.3</v>
      </c>
    </row>
    <row r="62" spans="1:32" ht="18" customHeight="1">
      <c r="A62" s="455"/>
      <c r="B62" s="506"/>
      <c r="C62" s="368"/>
      <c r="D62" s="476"/>
      <c r="E62" s="469"/>
      <c r="F62" s="469"/>
      <c r="G62" s="469"/>
      <c r="H62" s="472"/>
      <c r="I62" s="348"/>
      <c r="J62" s="466"/>
      <c r="K62" s="469"/>
      <c r="L62" s="493"/>
      <c r="M62" s="469"/>
      <c r="N62" s="499"/>
      <c r="O62" s="469"/>
      <c r="P62" s="489"/>
      <c r="Q62" s="367"/>
      <c r="R62" s="189"/>
      <c r="S62" s="480"/>
      <c r="T62" s="214" t="s">
        <v>489</v>
      </c>
      <c r="U62" s="103">
        <v>152.5</v>
      </c>
      <c r="V62" s="89">
        <v>152.1</v>
      </c>
      <c r="W62" s="89">
        <v>160.3</v>
      </c>
      <c r="X62" s="89">
        <v>155.9</v>
      </c>
      <c r="Y62" s="89">
        <v>166</v>
      </c>
      <c r="Z62" s="89">
        <v>157.3</v>
      </c>
      <c r="AA62" s="89">
        <v>169.2</v>
      </c>
      <c r="AB62" s="89">
        <v>157.6</v>
      </c>
      <c r="AC62" s="89">
        <v>170.1</v>
      </c>
      <c r="AD62" s="89">
        <v>157.9</v>
      </c>
      <c r="AE62" s="89">
        <v>170.8</v>
      </c>
      <c r="AF62" s="89">
        <v>158.5</v>
      </c>
    </row>
    <row r="63" spans="1:32" ht="18" customHeight="1">
      <c r="A63" s="455"/>
      <c r="B63" s="506"/>
      <c r="C63" s="368"/>
      <c r="D63" s="476"/>
      <c r="E63" s="469"/>
      <c r="F63" s="469"/>
      <c r="G63" s="469"/>
      <c r="H63" s="472"/>
      <c r="I63" s="348"/>
      <c r="J63" s="466"/>
      <c r="K63" s="469"/>
      <c r="L63" s="493"/>
      <c r="M63" s="469"/>
      <c r="N63" s="499"/>
      <c r="O63" s="469"/>
      <c r="P63" s="489"/>
      <c r="Q63" s="367"/>
      <c r="R63" s="189"/>
      <c r="S63" s="481"/>
      <c r="T63" s="40">
        <v>8</v>
      </c>
      <c r="U63" s="201">
        <v>152.5</v>
      </c>
      <c r="V63" s="202">
        <v>153</v>
      </c>
      <c r="W63" s="202">
        <v>160.3</v>
      </c>
      <c r="X63" s="202">
        <v>156</v>
      </c>
      <c r="Y63" s="202">
        <v>165.7</v>
      </c>
      <c r="Z63" s="202">
        <v>157.5</v>
      </c>
      <c r="AA63" s="202">
        <v>169.3</v>
      </c>
      <c r="AB63" s="202">
        <v>157.7</v>
      </c>
      <c r="AC63" s="202">
        <v>170.6</v>
      </c>
      <c r="AD63" s="202">
        <v>158.4</v>
      </c>
      <c r="AE63" s="202">
        <v>171.1</v>
      </c>
      <c r="AF63" s="202">
        <v>158.8</v>
      </c>
    </row>
    <row r="64" spans="1:32" ht="18" customHeight="1">
      <c r="A64" s="456"/>
      <c r="B64" s="507"/>
      <c r="C64" s="425"/>
      <c r="D64" s="477"/>
      <c r="E64" s="470"/>
      <c r="F64" s="470"/>
      <c r="G64" s="470"/>
      <c r="H64" s="473"/>
      <c r="I64" s="349"/>
      <c r="J64" s="467"/>
      <c r="K64" s="470"/>
      <c r="L64" s="494"/>
      <c r="M64" s="470"/>
      <c r="N64" s="500"/>
      <c r="O64" s="470"/>
      <c r="P64" s="395"/>
      <c r="Q64" s="424"/>
      <c r="R64" s="189"/>
      <c r="S64" s="479" t="s">
        <v>480</v>
      </c>
      <c r="T64" s="213" t="s">
        <v>488</v>
      </c>
      <c r="U64" s="101">
        <v>42.9</v>
      </c>
      <c r="V64" s="102">
        <v>43.6</v>
      </c>
      <c r="W64" s="102">
        <v>48</v>
      </c>
      <c r="X64" s="102">
        <v>47.5</v>
      </c>
      <c r="Y64" s="102">
        <v>53.9</v>
      </c>
      <c r="Z64" s="102">
        <v>50.9</v>
      </c>
      <c r="AA64" s="102">
        <v>58.4</v>
      </c>
      <c r="AB64" s="102">
        <v>52.9</v>
      </c>
      <c r="AC64" s="102">
        <v>60.8</v>
      </c>
      <c r="AD64" s="102">
        <v>53.4</v>
      </c>
      <c r="AE64" s="102">
        <v>62.8</v>
      </c>
      <c r="AF64" s="102">
        <v>53.3</v>
      </c>
    </row>
    <row r="65" spans="1:32" ht="18" customHeight="1">
      <c r="A65" s="205" t="s">
        <v>265</v>
      </c>
      <c r="B65" s="210"/>
      <c r="C65" s="303">
        <f>SUM(D65:O65)</f>
        <v>3</v>
      </c>
      <c r="D65" s="99" t="s">
        <v>235</v>
      </c>
      <c r="E65" s="99">
        <v>2</v>
      </c>
      <c r="F65" s="99" t="s">
        <v>235</v>
      </c>
      <c r="G65" s="99">
        <v>1</v>
      </c>
      <c r="H65" s="99" t="s">
        <v>235</v>
      </c>
      <c r="I65" s="99" t="s">
        <v>235</v>
      </c>
      <c r="J65" s="99" t="s">
        <v>235</v>
      </c>
      <c r="K65" s="99" t="s">
        <v>235</v>
      </c>
      <c r="L65" s="99" t="s">
        <v>235</v>
      </c>
      <c r="M65" s="99" t="s">
        <v>235</v>
      </c>
      <c r="N65" s="99" t="s">
        <v>235</v>
      </c>
      <c r="O65" s="99" t="s">
        <v>235</v>
      </c>
      <c r="P65" s="41"/>
      <c r="Q65" s="99">
        <v>181</v>
      </c>
      <c r="R65" s="180"/>
      <c r="S65" s="480"/>
      <c r="T65" s="214" t="s">
        <v>489</v>
      </c>
      <c r="U65" s="103">
        <v>43.8</v>
      </c>
      <c r="V65" s="89">
        <v>43.6</v>
      </c>
      <c r="W65" s="89">
        <v>49.1</v>
      </c>
      <c r="X65" s="89">
        <v>47.8</v>
      </c>
      <c r="Y65" s="89">
        <v>55.3</v>
      </c>
      <c r="Z65" s="89">
        <v>50.9</v>
      </c>
      <c r="AA65" s="89">
        <v>59.8</v>
      </c>
      <c r="AB65" s="89">
        <v>52.4</v>
      </c>
      <c r="AC65" s="89">
        <v>61.8</v>
      </c>
      <c r="AD65" s="89">
        <v>53</v>
      </c>
      <c r="AE65" s="89">
        <v>62.2</v>
      </c>
      <c r="AF65" s="89">
        <v>53.3</v>
      </c>
    </row>
    <row r="66" spans="1:32" ht="18" customHeight="1">
      <c r="A66" s="206">
        <v>5</v>
      </c>
      <c r="B66" s="210"/>
      <c r="C66" s="303">
        <f>SUM(D66:O66)</f>
        <v>10</v>
      </c>
      <c r="D66" s="99">
        <v>1</v>
      </c>
      <c r="E66" s="99">
        <v>9</v>
      </c>
      <c r="F66" s="99" t="s">
        <v>235</v>
      </c>
      <c r="G66" s="99" t="s">
        <v>235</v>
      </c>
      <c r="H66" s="99" t="s">
        <v>235</v>
      </c>
      <c r="I66" s="99" t="s">
        <v>235</v>
      </c>
      <c r="J66" s="99" t="s">
        <v>235</v>
      </c>
      <c r="K66" s="99" t="s">
        <v>235</v>
      </c>
      <c r="L66" s="99" t="s">
        <v>235</v>
      </c>
      <c r="M66" s="99" t="s">
        <v>235</v>
      </c>
      <c r="N66" s="99" t="s">
        <v>235</v>
      </c>
      <c r="O66" s="99" t="s">
        <v>235</v>
      </c>
      <c r="P66" s="41"/>
      <c r="Q66" s="99">
        <v>223</v>
      </c>
      <c r="R66" s="189"/>
      <c r="S66" s="481"/>
      <c r="T66" s="40">
        <v>8</v>
      </c>
      <c r="U66" s="201">
        <v>44.6</v>
      </c>
      <c r="V66" s="202">
        <v>45.3</v>
      </c>
      <c r="W66" s="202">
        <v>49.7</v>
      </c>
      <c r="X66" s="202">
        <v>47.9</v>
      </c>
      <c r="Y66" s="202">
        <v>55.3</v>
      </c>
      <c r="Z66" s="202">
        <v>51.1</v>
      </c>
      <c r="AA66" s="202">
        <v>60.5</v>
      </c>
      <c r="AB66" s="202">
        <v>52.5</v>
      </c>
      <c r="AC66" s="202">
        <v>62.2</v>
      </c>
      <c r="AD66" s="202">
        <v>53.9</v>
      </c>
      <c r="AE66" s="202">
        <v>63</v>
      </c>
      <c r="AF66" s="202">
        <v>54</v>
      </c>
    </row>
    <row r="67" spans="1:32" ht="18" customHeight="1">
      <c r="A67" s="206">
        <v>6</v>
      </c>
      <c r="B67" s="210"/>
      <c r="C67" s="99" t="s">
        <v>235</v>
      </c>
      <c r="D67" s="99" t="s">
        <v>235</v>
      </c>
      <c r="E67" s="99">
        <v>8</v>
      </c>
      <c r="F67" s="99" t="s">
        <v>235</v>
      </c>
      <c r="G67" s="99" t="s">
        <v>235</v>
      </c>
      <c r="H67" s="99" t="s">
        <v>235</v>
      </c>
      <c r="I67" s="99" t="s">
        <v>235</v>
      </c>
      <c r="J67" s="99" t="s">
        <v>235</v>
      </c>
      <c r="K67" s="99" t="s">
        <v>235</v>
      </c>
      <c r="L67" s="99" t="s">
        <v>235</v>
      </c>
      <c r="M67" s="99" t="s">
        <v>235</v>
      </c>
      <c r="N67" s="99" t="s">
        <v>235</v>
      </c>
      <c r="O67" s="99" t="s">
        <v>235</v>
      </c>
      <c r="P67" s="41"/>
      <c r="Q67" s="99">
        <v>696</v>
      </c>
      <c r="R67" s="180"/>
      <c r="S67" s="479" t="s">
        <v>481</v>
      </c>
      <c r="T67" s="213" t="s">
        <v>488</v>
      </c>
      <c r="U67" s="101">
        <v>80.7</v>
      </c>
      <c r="V67" s="102">
        <v>82.2</v>
      </c>
      <c r="W67" s="102">
        <v>84.5</v>
      </c>
      <c r="X67" s="102">
        <v>84.2</v>
      </c>
      <c r="Y67" s="102">
        <v>87.8</v>
      </c>
      <c r="Z67" s="102">
        <v>85.2</v>
      </c>
      <c r="AA67" s="102">
        <v>89.8</v>
      </c>
      <c r="AB67" s="102">
        <v>85.7</v>
      </c>
      <c r="AC67" s="102">
        <v>91.1</v>
      </c>
      <c r="AD67" s="102">
        <v>85.8</v>
      </c>
      <c r="AE67" s="102">
        <v>91.6</v>
      </c>
      <c r="AF67" s="102">
        <v>85.6</v>
      </c>
    </row>
    <row r="68" spans="1:32" ht="18" customHeight="1">
      <c r="A68" s="128">
        <v>7</v>
      </c>
      <c r="B68" s="210"/>
      <c r="C68" s="303">
        <f>SUM(D68:O68)</f>
        <v>29</v>
      </c>
      <c r="D68" s="99">
        <v>20</v>
      </c>
      <c r="E68" s="99">
        <v>7</v>
      </c>
      <c r="F68" s="99" t="s">
        <v>235</v>
      </c>
      <c r="G68" s="99">
        <v>1</v>
      </c>
      <c r="H68" s="99">
        <v>1</v>
      </c>
      <c r="I68" s="99" t="s">
        <v>235</v>
      </c>
      <c r="J68" s="99" t="s">
        <v>235</v>
      </c>
      <c r="K68" s="99" t="s">
        <v>235</v>
      </c>
      <c r="L68" s="99" t="s">
        <v>235</v>
      </c>
      <c r="M68" s="99" t="s">
        <v>235</v>
      </c>
      <c r="N68" s="99" t="s">
        <v>235</v>
      </c>
      <c r="O68" s="99" t="s">
        <v>235</v>
      </c>
      <c r="P68" s="41"/>
      <c r="Q68" s="99">
        <v>271</v>
      </c>
      <c r="R68" s="189"/>
      <c r="S68" s="480"/>
      <c r="T68" s="214" t="s">
        <v>489</v>
      </c>
      <c r="U68" s="103">
        <v>81.6</v>
      </c>
      <c r="V68" s="89">
        <v>82.5</v>
      </c>
      <c r="W68" s="89">
        <v>85.4</v>
      </c>
      <c r="X68" s="89">
        <v>84.5</v>
      </c>
      <c r="Y68" s="89">
        <v>88.5</v>
      </c>
      <c r="Z68" s="89">
        <v>85.3</v>
      </c>
      <c r="AA68" s="89">
        <v>90.3</v>
      </c>
      <c r="AB68" s="89">
        <v>85.8</v>
      </c>
      <c r="AC68" s="89">
        <v>91.2</v>
      </c>
      <c r="AD68" s="89">
        <v>85.8</v>
      </c>
      <c r="AE68" s="89">
        <v>91.4</v>
      </c>
      <c r="AF68" s="89">
        <v>85.8</v>
      </c>
    </row>
    <row r="69" spans="1:32" ht="18" customHeight="1">
      <c r="A69" s="207">
        <v>8</v>
      </c>
      <c r="B69" s="211"/>
      <c r="C69" s="304">
        <f>SUM(D69:O69)</f>
        <v>13</v>
      </c>
      <c r="D69" s="199">
        <v>2</v>
      </c>
      <c r="E69" s="199">
        <v>10</v>
      </c>
      <c r="F69" s="199" t="s">
        <v>235</v>
      </c>
      <c r="G69" s="199">
        <v>1</v>
      </c>
      <c r="H69" s="199" t="s">
        <v>235</v>
      </c>
      <c r="I69" s="199" t="s">
        <v>235</v>
      </c>
      <c r="J69" s="199" t="s">
        <v>235</v>
      </c>
      <c r="K69" s="199" t="s">
        <v>235</v>
      </c>
      <c r="L69" s="199" t="s">
        <v>235</v>
      </c>
      <c r="M69" s="199" t="s">
        <v>235</v>
      </c>
      <c r="N69" s="199" t="s">
        <v>235</v>
      </c>
      <c r="O69" s="199" t="s">
        <v>235</v>
      </c>
      <c r="P69" s="212"/>
      <c r="Q69" s="199">
        <v>479</v>
      </c>
      <c r="R69" s="189"/>
      <c r="S69" s="481"/>
      <c r="T69" s="40">
        <v>8</v>
      </c>
      <c r="U69" s="201">
        <v>81.7</v>
      </c>
      <c r="V69" s="202">
        <v>82.9</v>
      </c>
      <c r="W69" s="202">
        <v>85.4</v>
      </c>
      <c r="X69" s="202">
        <v>84.5</v>
      </c>
      <c r="Y69" s="202">
        <v>88.3</v>
      </c>
      <c r="Z69" s="202">
        <v>85.3</v>
      </c>
      <c r="AA69" s="202">
        <v>90.4</v>
      </c>
      <c r="AB69" s="202">
        <v>85.4</v>
      </c>
      <c r="AC69" s="202">
        <v>91.5</v>
      </c>
      <c r="AD69" s="202">
        <v>85.6</v>
      </c>
      <c r="AE69" s="202">
        <v>91.9</v>
      </c>
      <c r="AF69" s="202">
        <v>85.7</v>
      </c>
    </row>
    <row r="70" spans="1:21" ht="18" customHeight="1">
      <c r="A70" s="146" t="s">
        <v>266</v>
      </c>
      <c r="B70" s="196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92"/>
      <c r="R70" s="189"/>
      <c r="S70" s="78" t="s">
        <v>111</v>
      </c>
      <c r="T70" s="197"/>
      <c r="U70" s="197"/>
    </row>
    <row r="71" spans="1:18" ht="18" customHeight="1">
      <c r="A71" s="146" t="s">
        <v>267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R71" s="189"/>
    </row>
    <row r="72" spans="2:18" ht="15" customHeight="1">
      <c r="B72" s="92"/>
      <c r="C72" s="92"/>
      <c r="D72" s="99"/>
      <c r="E72" s="92"/>
      <c r="F72" s="92"/>
      <c r="G72" s="92"/>
      <c r="H72" s="92"/>
      <c r="I72" s="92"/>
      <c r="J72" s="92"/>
      <c r="K72" s="92"/>
      <c r="L72" s="189"/>
      <c r="M72" s="189"/>
      <c r="N72" s="189"/>
      <c r="O72" s="189"/>
      <c r="R72" s="189"/>
    </row>
    <row r="73" spans="2:18" ht="15" customHeight="1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R73" s="189"/>
    </row>
    <row r="74" spans="1:18" ht="18.75" customHeight="1">
      <c r="A74" s="189"/>
      <c r="R74" s="189"/>
    </row>
    <row r="75" ht="18.75" customHeight="1"/>
    <row r="76" ht="18.75" customHeight="1"/>
  </sheetData>
  <sheetProtection/>
  <mergeCells count="138">
    <mergeCell ref="S22:U22"/>
    <mergeCell ref="S20:U20"/>
    <mergeCell ref="S15:U15"/>
    <mergeCell ref="S14:U14"/>
    <mergeCell ref="S19:U19"/>
    <mergeCell ref="S18:U18"/>
    <mergeCell ref="S17:U17"/>
    <mergeCell ref="S16:U16"/>
    <mergeCell ref="S21:U21"/>
    <mergeCell ref="K61:K64"/>
    <mergeCell ref="N61:N64"/>
    <mergeCell ref="S40:AF40"/>
    <mergeCell ref="U42:AF42"/>
    <mergeCell ref="U43:V43"/>
    <mergeCell ref="S45:S47"/>
    <mergeCell ref="S42:T44"/>
    <mergeCell ref="N32:N34"/>
    <mergeCell ref="O61:O64"/>
    <mergeCell ref="S23:U23"/>
    <mergeCell ref="Q46:Q48"/>
    <mergeCell ref="P60:Q64"/>
    <mergeCell ref="B60:O60"/>
    <mergeCell ref="S48:S50"/>
    <mergeCell ref="L61:L64"/>
    <mergeCell ref="M61:M64"/>
    <mergeCell ref="P59:Q59"/>
    <mergeCell ref="S51:S53"/>
    <mergeCell ref="B61:C64"/>
    <mergeCell ref="S67:S69"/>
    <mergeCell ref="S64:S66"/>
    <mergeCell ref="S61:S63"/>
    <mergeCell ref="S58:T60"/>
    <mergeCell ref="A58:Q58"/>
    <mergeCell ref="L46:L48"/>
    <mergeCell ref="M46:M48"/>
    <mergeCell ref="N46:N48"/>
    <mergeCell ref="O46:O48"/>
    <mergeCell ref="H46:H48"/>
    <mergeCell ref="I46:I48"/>
    <mergeCell ref="A60:A64"/>
    <mergeCell ref="P46:P48"/>
    <mergeCell ref="G61:G64"/>
    <mergeCell ref="H61:H64"/>
    <mergeCell ref="I61:I64"/>
    <mergeCell ref="E46:E48"/>
    <mergeCell ref="D61:D64"/>
    <mergeCell ref="E61:E64"/>
    <mergeCell ref="F61:F64"/>
    <mergeCell ref="F46:F48"/>
    <mergeCell ref="J61:J64"/>
    <mergeCell ref="J46:J48"/>
    <mergeCell ref="K46:K48"/>
    <mergeCell ref="A44:Q44"/>
    <mergeCell ref="C46:C48"/>
    <mergeCell ref="D46:D48"/>
    <mergeCell ref="A46:A48"/>
    <mergeCell ref="B46:B48"/>
    <mergeCell ref="G46:G48"/>
    <mergeCell ref="I32:I34"/>
    <mergeCell ref="W43:X43"/>
    <mergeCell ref="Y43:Z43"/>
    <mergeCell ref="AA43:AB43"/>
    <mergeCell ref="AC43:AD43"/>
    <mergeCell ref="AE43:AF43"/>
    <mergeCell ref="J32:J34"/>
    <mergeCell ref="K32:K34"/>
    <mergeCell ref="L32:L34"/>
    <mergeCell ref="M32:M34"/>
    <mergeCell ref="A24:B24"/>
    <mergeCell ref="A32:A34"/>
    <mergeCell ref="B32:B34"/>
    <mergeCell ref="C32:C34"/>
    <mergeCell ref="O32:O34"/>
    <mergeCell ref="D32:D34"/>
    <mergeCell ref="E32:E34"/>
    <mergeCell ref="F32:F34"/>
    <mergeCell ref="G32:G34"/>
    <mergeCell ref="H32:H34"/>
    <mergeCell ref="A15:B15"/>
    <mergeCell ref="A16:B16"/>
    <mergeCell ref="A17:B17"/>
    <mergeCell ref="A30:O30"/>
    <mergeCell ref="A18:B18"/>
    <mergeCell ref="A19:B19"/>
    <mergeCell ref="A20:B20"/>
    <mergeCell ref="A21:B21"/>
    <mergeCell ref="A22:B22"/>
    <mergeCell ref="A23:B23"/>
    <mergeCell ref="A11:B11"/>
    <mergeCell ref="S12:T12"/>
    <mergeCell ref="A13:B13"/>
    <mergeCell ref="S11:T11"/>
    <mergeCell ref="S13:U13"/>
    <mergeCell ref="A14:B14"/>
    <mergeCell ref="A9:B9"/>
    <mergeCell ref="A10:B10"/>
    <mergeCell ref="A7:B7"/>
    <mergeCell ref="A8:B8"/>
    <mergeCell ref="S7:U7"/>
    <mergeCell ref="S8:U8"/>
    <mergeCell ref="S9:U9"/>
    <mergeCell ref="S10:U10"/>
    <mergeCell ref="AG4:AG5"/>
    <mergeCell ref="V5:W5"/>
    <mergeCell ref="X5:Y5"/>
    <mergeCell ref="V4:Y4"/>
    <mergeCell ref="Z4:AA5"/>
    <mergeCell ref="AB4:AC5"/>
    <mergeCell ref="AD4:AE5"/>
    <mergeCell ref="O4:O6"/>
    <mergeCell ref="P4:P6"/>
    <mergeCell ref="Q4:Q6"/>
    <mergeCell ref="AF4:AF5"/>
    <mergeCell ref="S4:U5"/>
    <mergeCell ref="S6:U6"/>
    <mergeCell ref="H4:H6"/>
    <mergeCell ref="I4:I6"/>
    <mergeCell ref="J4:J6"/>
    <mergeCell ref="L4:L6"/>
    <mergeCell ref="M4:M6"/>
    <mergeCell ref="N4:N6"/>
    <mergeCell ref="K4:K6"/>
    <mergeCell ref="A4:B6"/>
    <mergeCell ref="C4:C6"/>
    <mergeCell ref="D4:D6"/>
    <mergeCell ref="E4:E6"/>
    <mergeCell ref="F4:F6"/>
    <mergeCell ref="G4:G6"/>
    <mergeCell ref="A2:Q2"/>
    <mergeCell ref="S2:AG2"/>
    <mergeCell ref="AA58:AF58"/>
    <mergeCell ref="AE59:AF59"/>
    <mergeCell ref="AC59:AD59"/>
    <mergeCell ref="AA59:AB59"/>
    <mergeCell ref="Y59:Z59"/>
    <mergeCell ref="W59:X59"/>
    <mergeCell ref="U59:V59"/>
    <mergeCell ref="U58:Z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0.59765625" style="113" customWidth="1"/>
    <col min="2" max="2" width="8.8984375" style="113" customWidth="1"/>
    <col min="3" max="3" width="10.3984375" style="113" customWidth="1"/>
    <col min="4" max="4" width="12.3984375" style="113" customWidth="1"/>
    <col min="5" max="5" width="8.8984375" style="113" customWidth="1"/>
    <col min="6" max="6" width="9.8984375" style="113" customWidth="1"/>
    <col min="7" max="7" width="8.8984375" style="113" customWidth="1"/>
    <col min="8" max="8" width="9.69921875" style="113" customWidth="1"/>
    <col min="9" max="9" width="8.8984375" style="113" customWidth="1"/>
    <col min="10" max="10" width="10" style="113" customWidth="1"/>
    <col min="11" max="11" width="8.8984375" style="113" customWidth="1"/>
    <col min="12" max="12" width="10.3984375" style="113" customWidth="1"/>
    <col min="13" max="13" width="8.8984375" style="113" customWidth="1"/>
    <col min="14" max="14" width="10.8984375" style="113" customWidth="1"/>
    <col min="15" max="16" width="9.59765625" style="113" customWidth="1"/>
    <col min="17" max="17" width="9.5" style="113" customWidth="1"/>
    <col min="18" max="18" width="9.59765625" style="113" customWidth="1"/>
    <col min="19" max="19" width="10.5" style="113" customWidth="1"/>
    <col min="20" max="20" width="9.8984375" style="113" customWidth="1"/>
    <col min="21" max="21" width="9.5" style="113" customWidth="1"/>
    <col min="22" max="22" width="9.8984375" style="113" customWidth="1"/>
    <col min="23" max="23" width="10.59765625" style="113" customWidth="1"/>
    <col min="24" max="24" width="10.09765625" style="113" customWidth="1"/>
    <col min="25" max="25" width="9.69921875" style="113" customWidth="1"/>
    <col min="26" max="26" width="9.19921875" style="113" customWidth="1"/>
    <col min="27" max="27" width="10.5" style="113" customWidth="1"/>
    <col min="28" max="28" width="12" style="113" customWidth="1"/>
    <col min="29" max="29" width="11.09765625" style="113" customWidth="1"/>
    <col min="30" max="16384" width="10.59765625" style="113" customWidth="1"/>
  </cols>
  <sheetData>
    <row r="1" spans="1:29" s="218" customFormat="1" ht="19.5" customHeight="1">
      <c r="A1" s="20" t="s">
        <v>583</v>
      </c>
      <c r="B1" s="20"/>
      <c r="C1" s="216"/>
      <c r="D1" s="216"/>
      <c r="E1" s="216"/>
      <c r="F1" s="216"/>
      <c r="G1" s="21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6"/>
      <c r="AB1" s="22" t="s">
        <v>280</v>
      </c>
      <c r="AC1" s="22"/>
    </row>
    <row r="2" spans="1:29" ht="19.5" customHeight="1">
      <c r="A2" s="510" t="s">
        <v>511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</row>
    <row r="3" spans="1:29" ht="18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</row>
    <row r="4" spans="1:30" ht="18" customHeight="1">
      <c r="A4" s="549" t="s">
        <v>519</v>
      </c>
      <c r="B4" s="550"/>
      <c r="C4" s="588" t="s">
        <v>523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90"/>
      <c r="Q4" s="536" t="s">
        <v>112</v>
      </c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193"/>
      <c r="AD4" s="193"/>
    </row>
    <row r="5" spans="1:28" ht="18" customHeight="1">
      <c r="A5" s="551"/>
      <c r="B5" s="552"/>
      <c r="C5" s="555" t="s">
        <v>113</v>
      </c>
      <c r="D5" s="556"/>
      <c r="E5" s="610" t="s">
        <v>520</v>
      </c>
      <c r="F5" s="611"/>
      <c r="G5" s="540" t="s">
        <v>522</v>
      </c>
      <c r="H5" s="541"/>
      <c r="I5" s="541"/>
      <c r="J5" s="541"/>
      <c r="K5" s="541"/>
      <c r="L5" s="541"/>
      <c r="M5" s="541"/>
      <c r="N5" s="542"/>
      <c r="O5" s="591" t="s">
        <v>515</v>
      </c>
      <c r="P5" s="605"/>
      <c r="Q5" s="591" t="s">
        <v>514</v>
      </c>
      <c r="R5" s="592"/>
      <c r="S5" s="597" t="s">
        <v>516</v>
      </c>
      <c r="T5" s="598"/>
      <c r="U5" s="598"/>
      <c r="V5" s="598"/>
      <c r="W5" s="598"/>
      <c r="X5" s="599"/>
      <c r="Y5" s="583" t="s">
        <v>513</v>
      </c>
      <c r="Z5" s="584"/>
      <c r="AA5" s="511" t="s">
        <v>114</v>
      </c>
      <c r="AB5" s="557"/>
    </row>
    <row r="6" spans="1:28" ht="18" customHeight="1">
      <c r="A6" s="551"/>
      <c r="B6" s="552"/>
      <c r="C6" s="459"/>
      <c r="D6" s="556"/>
      <c r="E6" s="612"/>
      <c r="F6" s="534"/>
      <c r="G6" s="543"/>
      <c r="H6" s="544"/>
      <c r="I6" s="544"/>
      <c r="J6" s="544"/>
      <c r="K6" s="544"/>
      <c r="L6" s="544"/>
      <c r="M6" s="544"/>
      <c r="N6" s="545"/>
      <c r="O6" s="606"/>
      <c r="P6" s="607"/>
      <c r="Q6" s="593"/>
      <c r="R6" s="594"/>
      <c r="S6" s="600"/>
      <c r="T6" s="601"/>
      <c r="U6" s="601"/>
      <c r="V6" s="601"/>
      <c r="W6" s="601"/>
      <c r="X6" s="602"/>
      <c r="Y6" s="531"/>
      <c r="Z6" s="585"/>
      <c r="AA6" s="457"/>
      <c r="AB6" s="486"/>
    </row>
    <row r="7" spans="1:28" ht="18" customHeight="1">
      <c r="A7" s="551"/>
      <c r="B7" s="552"/>
      <c r="C7" s="459"/>
      <c r="D7" s="556"/>
      <c r="E7" s="612"/>
      <c r="F7" s="534"/>
      <c r="G7" s="538" t="s">
        <v>208</v>
      </c>
      <c r="H7" s="354"/>
      <c r="I7" s="597" t="s">
        <v>521</v>
      </c>
      <c r="J7" s="354"/>
      <c r="K7" s="538" t="s">
        <v>209</v>
      </c>
      <c r="L7" s="354"/>
      <c r="M7" s="538" t="s">
        <v>210</v>
      </c>
      <c r="N7" s="539"/>
      <c r="O7" s="606"/>
      <c r="P7" s="607"/>
      <c r="Q7" s="593"/>
      <c r="R7" s="594"/>
      <c r="S7" s="603" t="s">
        <v>517</v>
      </c>
      <c r="T7" s="604"/>
      <c r="U7" s="604" t="s">
        <v>115</v>
      </c>
      <c r="V7" s="604"/>
      <c r="W7" s="603" t="s">
        <v>518</v>
      </c>
      <c r="X7" s="604"/>
      <c r="Y7" s="531"/>
      <c r="Z7" s="585"/>
      <c r="AA7" s="457"/>
      <c r="AB7" s="486"/>
    </row>
    <row r="8" spans="1:28" ht="18" customHeight="1">
      <c r="A8" s="553"/>
      <c r="B8" s="554"/>
      <c r="C8" s="486" t="s">
        <v>116</v>
      </c>
      <c r="D8" s="455"/>
      <c r="E8" s="612"/>
      <c r="F8" s="534"/>
      <c r="G8" s="486"/>
      <c r="H8" s="455"/>
      <c r="I8" s="486"/>
      <c r="J8" s="455"/>
      <c r="K8" s="486"/>
      <c r="L8" s="455"/>
      <c r="M8" s="486"/>
      <c r="N8" s="533"/>
      <c r="O8" s="608"/>
      <c r="P8" s="609"/>
      <c r="Q8" s="595"/>
      <c r="R8" s="596"/>
      <c r="S8" s="512"/>
      <c r="T8" s="512"/>
      <c r="U8" s="512"/>
      <c r="V8" s="512"/>
      <c r="W8" s="512"/>
      <c r="X8" s="512"/>
      <c r="Y8" s="586" t="s">
        <v>117</v>
      </c>
      <c r="Z8" s="587"/>
      <c r="AA8" s="486" t="s">
        <v>117</v>
      </c>
      <c r="AB8" s="533"/>
    </row>
    <row r="9" spans="1:28" ht="18" customHeight="1">
      <c r="A9" s="546" t="s">
        <v>512</v>
      </c>
      <c r="B9" s="439"/>
      <c r="C9" s="222"/>
      <c r="D9" s="305">
        <v>1163189</v>
      </c>
      <c r="E9" s="266"/>
      <c r="F9" s="306">
        <f>SUM(H9,P9)</f>
        <v>705404</v>
      </c>
      <c r="G9" s="266"/>
      <c r="H9" s="306">
        <f>SUM(J9:N9)</f>
        <v>705374</v>
      </c>
      <c r="I9" s="266"/>
      <c r="J9" s="305">
        <v>323188</v>
      </c>
      <c r="K9" s="266"/>
      <c r="L9" s="305">
        <v>372203</v>
      </c>
      <c r="M9" s="266"/>
      <c r="N9" s="305">
        <v>9983</v>
      </c>
      <c r="O9" s="146"/>
      <c r="P9" s="74">
        <v>30</v>
      </c>
      <c r="Q9" s="615">
        <v>1163841</v>
      </c>
      <c r="R9" s="615"/>
      <c r="S9" s="305"/>
      <c r="T9" s="74">
        <f>SUM(V9:X9)</f>
        <v>322418</v>
      </c>
      <c r="U9" s="74"/>
      <c r="V9" s="305">
        <v>322418</v>
      </c>
      <c r="W9" s="305"/>
      <c r="X9" s="307" t="s">
        <v>567</v>
      </c>
      <c r="Y9" s="146"/>
      <c r="Z9" s="74">
        <v>8044</v>
      </c>
      <c r="AA9" s="266"/>
      <c r="AB9" s="305">
        <v>824144</v>
      </c>
    </row>
    <row r="10" spans="1:28" ht="18" customHeight="1">
      <c r="A10" s="547">
        <v>4</v>
      </c>
      <c r="B10" s="455"/>
      <c r="C10" s="208"/>
      <c r="D10" s="74">
        <v>1165867</v>
      </c>
      <c r="E10" s="92"/>
      <c r="F10" s="74">
        <f>SUM(H10,P10)</f>
        <v>652986</v>
      </c>
      <c r="G10" s="92"/>
      <c r="H10" s="74">
        <f>SUM(J10:N10)</f>
        <v>652704</v>
      </c>
      <c r="I10" s="92"/>
      <c r="J10" s="74">
        <v>320067</v>
      </c>
      <c r="K10" s="92"/>
      <c r="L10" s="74">
        <v>318267</v>
      </c>
      <c r="M10" s="92"/>
      <c r="N10" s="74">
        <v>14370</v>
      </c>
      <c r="O10" s="146"/>
      <c r="P10" s="74">
        <v>282</v>
      </c>
      <c r="Q10" s="614">
        <v>1166529</v>
      </c>
      <c r="R10" s="614"/>
      <c r="S10" s="74"/>
      <c r="T10" s="74">
        <f>SUM(V10:X10)</f>
        <v>317987</v>
      </c>
      <c r="U10" s="74"/>
      <c r="V10" s="74">
        <v>317987</v>
      </c>
      <c r="W10" s="74"/>
      <c r="X10" s="130" t="s">
        <v>567</v>
      </c>
      <c r="Y10" s="146"/>
      <c r="Z10" s="74">
        <v>5598</v>
      </c>
      <c r="AA10" s="92"/>
      <c r="AB10" s="74">
        <v>856094</v>
      </c>
    </row>
    <row r="11" spans="1:28" ht="18" customHeight="1">
      <c r="A11" s="547">
        <v>5</v>
      </c>
      <c r="B11" s="455"/>
      <c r="C11" s="208"/>
      <c r="D11" s="74">
        <v>1168130</v>
      </c>
      <c r="E11" s="92"/>
      <c r="F11" s="74">
        <f>SUM(H11,P11)</f>
        <v>618680</v>
      </c>
      <c r="G11" s="92"/>
      <c r="H11" s="74">
        <f>SUM(J11:N11)</f>
        <v>618464</v>
      </c>
      <c r="I11" s="92"/>
      <c r="J11" s="74">
        <v>327505</v>
      </c>
      <c r="K11" s="92"/>
      <c r="L11" s="74">
        <v>272573</v>
      </c>
      <c r="M11" s="92"/>
      <c r="N11" s="74">
        <v>18386</v>
      </c>
      <c r="O11" s="146"/>
      <c r="P11" s="74">
        <v>216</v>
      </c>
      <c r="Q11" s="614">
        <v>1168741</v>
      </c>
      <c r="R11" s="614"/>
      <c r="S11" s="74"/>
      <c r="T11" s="74">
        <f>SUM(V11:X11)</f>
        <v>315897</v>
      </c>
      <c r="U11" s="74"/>
      <c r="V11" s="74">
        <v>315897</v>
      </c>
      <c r="W11" s="74"/>
      <c r="X11" s="130" t="s">
        <v>567</v>
      </c>
      <c r="Y11" s="146"/>
      <c r="Z11" s="74">
        <v>5034</v>
      </c>
      <c r="AA11" s="92"/>
      <c r="AB11" s="74">
        <v>891472</v>
      </c>
    </row>
    <row r="12" spans="1:28" ht="18" customHeight="1">
      <c r="A12" s="547">
        <v>6</v>
      </c>
      <c r="B12" s="455"/>
      <c r="C12" s="208"/>
      <c r="D12" s="74">
        <v>1170872</v>
      </c>
      <c r="E12" s="92"/>
      <c r="F12" s="74">
        <f>SUM(H12,P12)</f>
        <v>482394</v>
      </c>
      <c r="G12" s="81"/>
      <c r="H12" s="74">
        <f>SUM(J12:N12)</f>
        <v>482274</v>
      </c>
      <c r="I12" s="308"/>
      <c r="J12" s="74">
        <v>328373</v>
      </c>
      <c r="K12" s="308"/>
      <c r="L12" s="74">
        <v>132767</v>
      </c>
      <c r="M12" s="308"/>
      <c r="N12" s="74">
        <v>21134</v>
      </c>
      <c r="O12" s="146"/>
      <c r="P12" s="74">
        <v>120</v>
      </c>
      <c r="Q12" s="614">
        <v>1171263</v>
      </c>
      <c r="R12" s="614"/>
      <c r="S12" s="74"/>
      <c r="T12" s="74">
        <f>SUM(V12:X12)</f>
        <v>316794</v>
      </c>
      <c r="U12" s="74"/>
      <c r="V12" s="74">
        <v>316794</v>
      </c>
      <c r="W12" s="74"/>
      <c r="X12" s="130" t="s">
        <v>567</v>
      </c>
      <c r="Y12" s="146"/>
      <c r="Z12" s="74">
        <v>5302</v>
      </c>
      <c r="AA12" s="92"/>
      <c r="AB12" s="74">
        <v>921196</v>
      </c>
    </row>
    <row r="13" spans="1:28" s="235" customFormat="1" ht="18" customHeight="1">
      <c r="A13" s="558">
        <v>7</v>
      </c>
      <c r="B13" s="559"/>
      <c r="C13" s="246"/>
      <c r="D13" s="37">
        <f>SUM(D25,D38)</f>
        <v>1174264</v>
      </c>
      <c r="E13" s="249"/>
      <c r="F13" s="37">
        <v>498669</v>
      </c>
      <c r="G13" s="139"/>
      <c r="H13" s="37">
        <v>498608</v>
      </c>
      <c r="I13" s="269"/>
      <c r="J13" s="37">
        <v>337080</v>
      </c>
      <c r="K13" s="269"/>
      <c r="L13" s="37">
        <f>SUM(L25,L38)</f>
        <v>142449</v>
      </c>
      <c r="M13" s="269"/>
      <c r="N13" s="37">
        <f>SUM(N25,N38)</f>
        <v>19079</v>
      </c>
      <c r="O13" s="163"/>
      <c r="P13" s="37">
        <f>SUM(P25,P38)</f>
        <v>61</v>
      </c>
      <c r="Q13" s="613">
        <f>SUM(S25,S38)</f>
        <v>0</v>
      </c>
      <c r="R13" s="613"/>
      <c r="S13" s="37"/>
      <c r="T13" s="37">
        <f>SUM(T25,T38)</f>
        <v>321035</v>
      </c>
      <c r="U13" s="37"/>
      <c r="V13" s="37">
        <f>SUM(V25,V38)</f>
        <v>321035</v>
      </c>
      <c r="W13" s="37"/>
      <c r="X13" s="35" t="s">
        <v>568</v>
      </c>
      <c r="Y13" s="163"/>
      <c r="Z13" s="37">
        <f>SUM(Z25,Z38)</f>
        <v>4669</v>
      </c>
      <c r="AA13" s="249"/>
      <c r="AB13" s="37">
        <f>SUM(AB25,AB38)</f>
        <v>942118</v>
      </c>
    </row>
    <row r="14" spans="1:28" s="243" customFormat="1" ht="18" customHeight="1">
      <c r="A14" s="242"/>
      <c r="B14" s="242"/>
      <c r="C14" s="245"/>
      <c r="D14" s="77"/>
      <c r="E14" s="92"/>
      <c r="F14" s="308"/>
      <c r="G14" s="308"/>
      <c r="H14" s="308"/>
      <c r="I14" s="308"/>
      <c r="J14" s="77"/>
      <c r="K14" s="308"/>
      <c r="L14" s="77"/>
      <c r="M14" s="308"/>
      <c r="N14" s="77"/>
      <c r="O14" s="146"/>
      <c r="P14" s="77"/>
      <c r="Q14" s="146"/>
      <c r="R14" s="77"/>
      <c r="S14" s="309"/>
      <c r="T14" s="77"/>
      <c r="U14" s="92"/>
      <c r="V14" s="310"/>
      <c r="W14" s="92"/>
      <c r="X14" s="130"/>
      <c r="Y14" s="146"/>
      <c r="Z14" s="77"/>
      <c r="AA14" s="92"/>
      <c r="AB14" s="92"/>
    </row>
    <row r="15" spans="1:28" ht="18" customHeight="1">
      <c r="A15" s="548" t="s">
        <v>8</v>
      </c>
      <c r="B15" s="548"/>
      <c r="C15" s="223"/>
      <c r="D15" s="130">
        <v>436806</v>
      </c>
      <c r="E15" s="92"/>
      <c r="F15" s="74">
        <f aca="true" t="shared" si="0" ref="F15:F24">SUM(H15,P15)</f>
        <v>211220</v>
      </c>
      <c r="G15" s="81"/>
      <c r="H15" s="74">
        <f aca="true" t="shared" si="1" ref="H15:H36">SUM(J15:N15)</f>
        <v>211220</v>
      </c>
      <c r="I15" s="308"/>
      <c r="J15" s="130">
        <v>145533</v>
      </c>
      <c r="K15" s="308"/>
      <c r="L15" s="130">
        <v>61554</v>
      </c>
      <c r="M15" s="308"/>
      <c r="N15" s="130">
        <v>4133</v>
      </c>
      <c r="O15" s="146"/>
      <c r="P15" s="130" t="s">
        <v>567</v>
      </c>
      <c r="Q15" s="526">
        <v>436806</v>
      </c>
      <c r="R15" s="526"/>
      <c r="S15" s="341" t="s">
        <v>582</v>
      </c>
      <c r="T15" s="100">
        <f>SUM(V15:X15)</f>
        <v>66452</v>
      </c>
      <c r="U15" s="100"/>
      <c r="V15" s="100">
        <v>66452</v>
      </c>
      <c r="W15" s="100"/>
      <c r="X15" s="130" t="s">
        <v>197</v>
      </c>
      <c r="Y15" s="146"/>
      <c r="Z15" s="130" t="s">
        <v>576</v>
      </c>
      <c r="AA15" s="92"/>
      <c r="AB15" s="311">
        <v>415716</v>
      </c>
    </row>
    <row r="16" spans="1:28" ht="18" customHeight="1">
      <c r="A16" s="548" t="s">
        <v>10</v>
      </c>
      <c r="B16" s="548"/>
      <c r="C16" s="223"/>
      <c r="D16" s="130">
        <v>108652</v>
      </c>
      <c r="E16" s="92"/>
      <c r="F16" s="74">
        <f t="shared" si="0"/>
        <v>37087</v>
      </c>
      <c r="G16" s="81"/>
      <c r="H16" s="74">
        <f t="shared" si="1"/>
        <v>37087</v>
      </c>
      <c r="I16" s="308"/>
      <c r="J16" s="130">
        <v>28680</v>
      </c>
      <c r="K16" s="308"/>
      <c r="L16" s="130">
        <v>4666</v>
      </c>
      <c r="M16" s="308"/>
      <c r="N16" s="130">
        <v>3741</v>
      </c>
      <c r="O16" s="146"/>
      <c r="P16" s="130" t="s">
        <v>197</v>
      </c>
      <c r="Q16" s="526" t="s">
        <v>524</v>
      </c>
      <c r="R16" s="526"/>
      <c r="S16" s="341" t="s">
        <v>582</v>
      </c>
      <c r="T16" s="130" t="s">
        <v>567</v>
      </c>
      <c r="U16" s="74"/>
      <c r="V16" s="130" t="s">
        <v>567</v>
      </c>
      <c r="W16" s="74"/>
      <c r="X16" s="130" t="s">
        <v>567</v>
      </c>
      <c r="Y16" s="146"/>
      <c r="Z16" s="130" t="s">
        <v>567</v>
      </c>
      <c r="AA16" s="92"/>
      <c r="AB16" s="130" t="s">
        <v>567</v>
      </c>
    </row>
    <row r="17" spans="1:28" ht="18" customHeight="1">
      <c r="A17" s="548" t="s">
        <v>11</v>
      </c>
      <c r="B17" s="548"/>
      <c r="C17" s="223"/>
      <c r="D17" s="130">
        <v>29819</v>
      </c>
      <c r="E17" s="92"/>
      <c r="F17" s="74">
        <f t="shared" si="0"/>
        <v>28529</v>
      </c>
      <c r="G17" s="81"/>
      <c r="H17" s="74">
        <f t="shared" si="1"/>
        <v>28529</v>
      </c>
      <c r="I17" s="308"/>
      <c r="J17" s="130">
        <v>10599</v>
      </c>
      <c r="K17" s="308"/>
      <c r="L17" s="130">
        <v>17539</v>
      </c>
      <c r="M17" s="308"/>
      <c r="N17" s="130">
        <v>391</v>
      </c>
      <c r="O17" s="146"/>
      <c r="P17" s="130" t="s">
        <v>567</v>
      </c>
      <c r="Q17" s="526">
        <v>29819</v>
      </c>
      <c r="R17" s="526"/>
      <c r="S17" s="341" t="s">
        <v>582</v>
      </c>
      <c r="T17" s="100">
        <f>SUM(V17:X17)</f>
        <v>13219</v>
      </c>
      <c r="U17" s="100"/>
      <c r="V17" s="100">
        <v>13219</v>
      </c>
      <c r="W17" s="100"/>
      <c r="X17" s="130" t="s">
        <v>567</v>
      </c>
      <c r="Y17" s="146"/>
      <c r="Z17" s="130">
        <v>61</v>
      </c>
      <c r="AA17" s="92"/>
      <c r="AB17" s="311">
        <v>15117</v>
      </c>
    </row>
    <row r="18" spans="1:28" ht="18" customHeight="1">
      <c r="A18" s="548" t="s">
        <v>12</v>
      </c>
      <c r="B18" s="548"/>
      <c r="C18" s="223"/>
      <c r="D18" s="130">
        <v>23177</v>
      </c>
      <c r="E18" s="92"/>
      <c r="F18" s="74">
        <f t="shared" si="0"/>
        <v>10150</v>
      </c>
      <c r="G18" s="81"/>
      <c r="H18" s="74">
        <f t="shared" si="1"/>
        <v>10102</v>
      </c>
      <c r="I18" s="308"/>
      <c r="J18" s="130">
        <v>5589</v>
      </c>
      <c r="K18" s="308"/>
      <c r="L18" s="130">
        <v>4222</v>
      </c>
      <c r="M18" s="308"/>
      <c r="N18" s="130">
        <v>291</v>
      </c>
      <c r="O18" s="146"/>
      <c r="P18" s="130">
        <v>48</v>
      </c>
      <c r="Q18" s="526" t="s">
        <v>577</v>
      </c>
      <c r="R18" s="526"/>
      <c r="S18" s="341" t="s">
        <v>582</v>
      </c>
      <c r="T18" s="130" t="s">
        <v>567</v>
      </c>
      <c r="U18" s="74"/>
      <c r="V18" s="130" t="s">
        <v>567</v>
      </c>
      <c r="W18" s="74"/>
      <c r="X18" s="130" t="s">
        <v>567</v>
      </c>
      <c r="Y18" s="146"/>
      <c r="Z18" s="130" t="s">
        <v>567</v>
      </c>
      <c r="AA18" s="92"/>
      <c r="AB18" s="311" t="s">
        <v>567</v>
      </c>
    </row>
    <row r="19" spans="1:28" ht="18" customHeight="1">
      <c r="A19" s="548" t="s">
        <v>13</v>
      </c>
      <c r="B19" s="548"/>
      <c r="C19" s="223"/>
      <c r="D19" s="130">
        <v>69355</v>
      </c>
      <c r="E19" s="92"/>
      <c r="F19" s="74">
        <f t="shared" si="0"/>
        <v>40966</v>
      </c>
      <c r="G19" s="81"/>
      <c r="H19" s="74">
        <f t="shared" si="1"/>
        <v>40966</v>
      </c>
      <c r="I19" s="308"/>
      <c r="J19" s="130">
        <v>22679</v>
      </c>
      <c r="K19" s="308"/>
      <c r="L19" s="130">
        <v>16518</v>
      </c>
      <c r="M19" s="308"/>
      <c r="N19" s="130">
        <v>1769</v>
      </c>
      <c r="O19" s="146"/>
      <c r="P19" s="130" t="s">
        <v>567</v>
      </c>
      <c r="Q19" s="526" t="s">
        <v>577</v>
      </c>
      <c r="R19" s="526"/>
      <c r="S19" s="341" t="s">
        <v>582</v>
      </c>
      <c r="T19" s="130" t="s">
        <v>567</v>
      </c>
      <c r="U19" s="74"/>
      <c r="V19" s="130" t="s">
        <v>567</v>
      </c>
      <c r="W19" s="74"/>
      <c r="X19" s="130" t="s">
        <v>567</v>
      </c>
      <c r="Y19" s="146"/>
      <c r="Z19" s="130" t="s">
        <v>567</v>
      </c>
      <c r="AA19" s="92"/>
      <c r="AB19" s="311" t="s">
        <v>567</v>
      </c>
    </row>
    <row r="20" spans="1:28" ht="18" customHeight="1">
      <c r="A20" s="548" t="s">
        <v>17</v>
      </c>
      <c r="B20" s="548"/>
      <c r="C20" s="223"/>
      <c r="D20" s="130">
        <v>10983</v>
      </c>
      <c r="E20" s="92"/>
      <c r="F20" s="74">
        <f t="shared" si="0"/>
        <v>5716</v>
      </c>
      <c r="G20" s="81"/>
      <c r="H20" s="74">
        <f t="shared" si="1"/>
        <v>5716</v>
      </c>
      <c r="I20" s="308"/>
      <c r="J20" s="130">
        <v>4546</v>
      </c>
      <c r="K20" s="308"/>
      <c r="L20" s="130">
        <v>1020</v>
      </c>
      <c r="M20" s="308"/>
      <c r="N20" s="130">
        <v>150</v>
      </c>
      <c r="O20" s="146"/>
      <c r="P20" s="130" t="s">
        <v>567</v>
      </c>
      <c r="Q20" s="526">
        <v>10983</v>
      </c>
      <c r="R20" s="526"/>
      <c r="S20" s="341" t="s">
        <v>582</v>
      </c>
      <c r="T20" s="100">
        <f>SUM(V20:X20)</f>
        <v>4651</v>
      </c>
      <c r="U20" s="100"/>
      <c r="V20" s="74">
        <v>4651</v>
      </c>
      <c r="W20" s="74"/>
      <c r="X20" s="130" t="s">
        <v>567</v>
      </c>
      <c r="Y20" s="146"/>
      <c r="Z20" s="130">
        <v>155</v>
      </c>
      <c r="AA20" s="92"/>
      <c r="AB20" s="311">
        <v>7378</v>
      </c>
    </row>
    <row r="21" spans="1:28" ht="18" customHeight="1">
      <c r="A21" s="548" t="s">
        <v>39</v>
      </c>
      <c r="B21" s="548"/>
      <c r="C21" s="223"/>
      <c r="D21" s="130">
        <v>11541</v>
      </c>
      <c r="E21" s="92"/>
      <c r="F21" s="74">
        <f t="shared" si="0"/>
        <v>3506</v>
      </c>
      <c r="G21" s="81"/>
      <c r="H21" s="74">
        <f t="shared" si="1"/>
        <v>3506</v>
      </c>
      <c r="I21" s="308"/>
      <c r="J21" s="130">
        <v>2547</v>
      </c>
      <c r="K21" s="308"/>
      <c r="L21" s="130">
        <v>947</v>
      </c>
      <c r="M21" s="308"/>
      <c r="N21" s="130">
        <v>12</v>
      </c>
      <c r="O21" s="146"/>
      <c r="P21" s="130" t="s">
        <v>567</v>
      </c>
      <c r="Q21" s="526" t="s">
        <v>577</v>
      </c>
      <c r="R21" s="526"/>
      <c r="S21" s="341" t="s">
        <v>582</v>
      </c>
      <c r="T21" s="72" t="s">
        <v>567</v>
      </c>
      <c r="U21" s="92"/>
      <c r="V21" s="130" t="s">
        <v>567</v>
      </c>
      <c r="W21" s="74"/>
      <c r="X21" s="130" t="s">
        <v>567</v>
      </c>
      <c r="Y21" s="146"/>
      <c r="Z21" s="130" t="s">
        <v>567</v>
      </c>
      <c r="AA21" s="92"/>
      <c r="AB21" s="130" t="s">
        <v>567</v>
      </c>
    </row>
    <row r="22" spans="1:28" ht="18" customHeight="1">
      <c r="A22" s="548" t="s">
        <v>53</v>
      </c>
      <c r="B22" s="548"/>
      <c r="C22" s="223"/>
      <c r="D22" s="312">
        <v>13547</v>
      </c>
      <c r="E22" s="92"/>
      <c r="F22" s="74">
        <f t="shared" si="0"/>
        <v>3667</v>
      </c>
      <c r="G22" s="81"/>
      <c r="H22" s="74">
        <f t="shared" si="1"/>
        <v>3667</v>
      </c>
      <c r="I22" s="308"/>
      <c r="J22" s="130" t="s">
        <v>567</v>
      </c>
      <c r="K22" s="308"/>
      <c r="L22" s="130">
        <v>3645</v>
      </c>
      <c r="M22" s="308"/>
      <c r="N22" s="130">
        <v>22</v>
      </c>
      <c r="O22" s="146"/>
      <c r="P22" s="130" t="s">
        <v>567</v>
      </c>
      <c r="Q22" s="526" t="s">
        <v>577</v>
      </c>
      <c r="R22" s="526"/>
      <c r="S22" s="341" t="s">
        <v>582</v>
      </c>
      <c r="T22" s="72" t="s">
        <v>567</v>
      </c>
      <c r="U22" s="92"/>
      <c r="V22" s="130" t="s">
        <v>567</v>
      </c>
      <c r="W22" s="74"/>
      <c r="X22" s="130" t="s">
        <v>567</v>
      </c>
      <c r="Y22" s="146"/>
      <c r="Z22" s="130" t="s">
        <v>567</v>
      </c>
      <c r="AA22" s="92"/>
      <c r="AB22" s="130" t="s">
        <v>567</v>
      </c>
    </row>
    <row r="23" spans="1:28" ht="18" customHeight="1">
      <c r="A23" s="548" t="s">
        <v>54</v>
      </c>
      <c r="B23" s="548"/>
      <c r="C23" s="223"/>
      <c r="D23" s="312">
        <v>5288</v>
      </c>
      <c r="E23" s="92"/>
      <c r="F23" s="74">
        <f t="shared" si="0"/>
        <v>1732</v>
      </c>
      <c r="G23" s="81"/>
      <c r="H23" s="74">
        <f t="shared" si="1"/>
        <v>1732</v>
      </c>
      <c r="I23" s="308"/>
      <c r="J23" s="130" t="s">
        <v>567</v>
      </c>
      <c r="K23" s="308"/>
      <c r="L23" s="130">
        <v>1722</v>
      </c>
      <c r="M23" s="308"/>
      <c r="N23" s="130">
        <v>10</v>
      </c>
      <c r="O23" s="146"/>
      <c r="P23" s="130" t="s">
        <v>567</v>
      </c>
      <c r="Q23" s="526" t="s">
        <v>577</v>
      </c>
      <c r="R23" s="526"/>
      <c r="S23" s="342" t="s">
        <v>582</v>
      </c>
      <c r="T23" s="72" t="s">
        <v>567</v>
      </c>
      <c r="U23" s="92"/>
      <c r="V23" s="130" t="s">
        <v>567</v>
      </c>
      <c r="W23" s="74"/>
      <c r="X23" s="130" t="s">
        <v>567</v>
      </c>
      <c r="Y23" s="146"/>
      <c r="Z23" s="130" t="s">
        <v>567</v>
      </c>
      <c r="AA23" s="92"/>
      <c r="AB23" s="130" t="s">
        <v>567</v>
      </c>
    </row>
    <row r="24" spans="1:28" ht="18" customHeight="1">
      <c r="A24" s="548" t="s">
        <v>56</v>
      </c>
      <c r="B24" s="548"/>
      <c r="C24" s="223"/>
      <c r="D24" s="130">
        <v>9046</v>
      </c>
      <c r="E24" s="92"/>
      <c r="F24" s="74">
        <f t="shared" si="0"/>
        <v>3941</v>
      </c>
      <c r="G24" s="81"/>
      <c r="H24" s="74">
        <f t="shared" si="1"/>
        <v>3941</v>
      </c>
      <c r="I24" s="308"/>
      <c r="J24" s="130">
        <v>2374</v>
      </c>
      <c r="K24" s="308"/>
      <c r="L24" s="130">
        <v>1557</v>
      </c>
      <c r="M24" s="308"/>
      <c r="N24" s="130">
        <v>10</v>
      </c>
      <c r="O24" s="146"/>
      <c r="P24" s="130" t="s">
        <v>567</v>
      </c>
      <c r="Q24" s="526" t="s">
        <v>577</v>
      </c>
      <c r="R24" s="526"/>
      <c r="S24" s="342" t="s">
        <v>582</v>
      </c>
      <c r="T24" s="72" t="s">
        <v>574</v>
      </c>
      <c r="U24" s="92"/>
      <c r="V24" s="130" t="s">
        <v>574</v>
      </c>
      <c r="W24" s="74"/>
      <c r="X24" s="130" t="s">
        <v>578</v>
      </c>
      <c r="Y24" s="146"/>
      <c r="Z24" s="130" t="s">
        <v>574</v>
      </c>
      <c r="AA24" s="92"/>
      <c r="AB24" s="130" t="s">
        <v>574</v>
      </c>
    </row>
    <row r="25" spans="1:28" s="243" customFormat="1" ht="18" customHeight="1">
      <c r="A25" s="560" t="s">
        <v>118</v>
      </c>
      <c r="B25" s="560"/>
      <c r="C25" s="42"/>
      <c r="D25" s="35">
        <f>SUM(D15:D24)</f>
        <v>718214</v>
      </c>
      <c r="E25" s="249"/>
      <c r="F25" s="35">
        <f>SUM(F15:F24)</f>
        <v>346514</v>
      </c>
      <c r="G25" s="139"/>
      <c r="H25" s="35">
        <f>SUM(H15:H24)</f>
        <v>346466</v>
      </c>
      <c r="I25" s="269"/>
      <c r="J25" s="35">
        <f>SUM(J15:J24)</f>
        <v>222547</v>
      </c>
      <c r="K25" s="269"/>
      <c r="L25" s="35">
        <f>SUM(L15:L24)</f>
        <v>113390</v>
      </c>
      <c r="M25" s="269"/>
      <c r="N25" s="35">
        <f>SUM(N15:N24)</f>
        <v>10529</v>
      </c>
      <c r="O25" s="163"/>
      <c r="P25" s="35">
        <f>SUM(P15:P24)</f>
        <v>48</v>
      </c>
      <c r="Q25" s="535">
        <v>477608</v>
      </c>
      <c r="R25" s="535"/>
      <c r="S25" s="35" t="s">
        <v>582</v>
      </c>
      <c r="T25" s="37">
        <f>SUM(T15:U24)</f>
        <v>84322</v>
      </c>
      <c r="U25" s="37"/>
      <c r="V25" s="37">
        <f>SUM(V15:W24)</f>
        <v>84322</v>
      </c>
      <c r="W25" s="37"/>
      <c r="X25" s="35" t="s">
        <v>568</v>
      </c>
      <c r="Y25" s="163"/>
      <c r="Z25" s="35">
        <f>SUM(Z15:Z24)</f>
        <v>216</v>
      </c>
      <c r="AA25" s="249"/>
      <c r="AB25" s="35">
        <f>SUM(AB15:AB24)</f>
        <v>438211</v>
      </c>
    </row>
    <row r="26" spans="1:28" ht="18" customHeight="1">
      <c r="A26" s="561"/>
      <c r="B26" s="561"/>
      <c r="C26" s="223"/>
      <c r="D26" s="75"/>
      <c r="E26" s="92"/>
      <c r="F26" s="308"/>
      <c r="G26" s="308"/>
      <c r="H26" s="308"/>
      <c r="I26" s="308"/>
      <c r="J26" s="75"/>
      <c r="K26" s="308"/>
      <c r="L26" s="75"/>
      <c r="M26" s="308"/>
      <c r="N26" s="75"/>
      <c r="O26" s="146"/>
      <c r="P26" s="75"/>
      <c r="Q26" s="526" t="s">
        <v>579</v>
      </c>
      <c r="R26" s="526"/>
      <c r="S26" s="341" t="s">
        <v>582</v>
      </c>
      <c r="T26" s="75"/>
      <c r="U26" s="72"/>
      <c r="V26" s="130"/>
      <c r="W26" s="72"/>
      <c r="X26" s="130"/>
      <c r="Y26" s="146"/>
      <c r="Z26" s="75"/>
      <c r="AA26" s="92"/>
      <c r="AB26" s="311"/>
    </row>
    <row r="27" spans="1:28" ht="18" customHeight="1">
      <c r="A27" s="562" t="s">
        <v>119</v>
      </c>
      <c r="B27" s="562"/>
      <c r="C27" s="223"/>
      <c r="D27" s="130" t="s">
        <v>567</v>
      </c>
      <c r="E27" s="92"/>
      <c r="F27" s="130" t="s">
        <v>197</v>
      </c>
      <c r="G27" s="308"/>
      <c r="H27" s="130" t="s">
        <v>575</v>
      </c>
      <c r="I27" s="308"/>
      <c r="J27" s="130" t="s">
        <v>574</v>
      </c>
      <c r="K27" s="308"/>
      <c r="L27" s="130" t="s">
        <v>574</v>
      </c>
      <c r="M27" s="308"/>
      <c r="N27" s="130" t="s">
        <v>580</v>
      </c>
      <c r="O27" s="146"/>
      <c r="P27" s="130" t="s">
        <v>574</v>
      </c>
      <c r="Q27" s="526">
        <v>178007</v>
      </c>
      <c r="R27" s="526"/>
      <c r="S27" s="342" t="s">
        <v>582</v>
      </c>
      <c r="T27" s="74">
        <f>SUM(V27:X27)</f>
        <v>57856</v>
      </c>
      <c r="U27" s="74"/>
      <c r="V27" s="74">
        <v>57856</v>
      </c>
      <c r="W27" s="74"/>
      <c r="X27" s="130" t="s">
        <v>571</v>
      </c>
      <c r="Y27" s="146"/>
      <c r="Z27" s="130">
        <v>250</v>
      </c>
      <c r="AA27" s="92"/>
      <c r="AB27" s="311">
        <v>129576</v>
      </c>
    </row>
    <row r="28" spans="1:28" ht="18" customHeight="1">
      <c r="A28" s="562" t="s">
        <v>120</v>
      </c>
      <c r="B28" s="562"/>
      <c r="C28" s="223"/>
      <c r="D28" s="130" t="s">
        <v>575</v>
      </c>
      <c r="E28" s="92"/>
      <c r="F28" s="130" t="s">
        <v>574</v>
      </c>
      <c r="G28" s="308"/>
      <c r="H28" s="130" t="s">
        <v>574</v>
      </c>
      <c r="I28" s="308"/>
      <c r="J28" s="130" t="s">
        <v>574</v>
      </c>
      <c r="K28" s="308"/>
      <c r="L28" s="130" t="s">
        <v>580</v>
      </c>
      <c r="M28" s="308"/>
      <c r="N28" s="130" t="s">
        <v>571</v>
      </c>
      <c r="O28" s="146"/>
      <c r="P28" s="130" t="s">
        <v>572</v>
      </c>
      <c r="Q28" s="526">
        <v>76385</v>
      </c>
      <c r="R28" s="526"/>
      <c r="S28" s="342" t="s">
        <v>582</v>
      </c>
      <c r="T28" s="74">
        <f>SUM(V28:X28)</f>
        <v>23206</v>
      </c>
      <c r="U28" s="74"/>
      <c r="V28" s="74">
        <v>23206</v>
      </c>
      <c r="W28" s="74"/>
      <c r="X28" s="130" t="s">
        <v>574</v>
      </c>
      <c r="Y28" s="146"/>
      <c r="Z28" s="130" t="s">
        <v>567</v>
      </c>
      <c r="AA28" s="92"/>
      <c r="AB28" s="311">
        <v>63346</v>
      </c>
    </row>
    <row r="29" spans="1:28" ht="18" customHeight="1">
      <c r="A29" s="562" t="s">
        <v>121</v>
      </c>
      <c r="B29" s="562"/>
      <c r="C29" s="223"/>
      <c r="D29" s="130">
        <v>46969</v>
      </c>
      <c r="E29" s="92"/>
      <c r="F29" s="74">
        <f>SUM(H29,P29)</f>
        <v>17483</v>
      </c>
      <c r="G29" s="81"/>
      <c r="H29" s="74">
        <f t="shared" si="1"/>
        <v>17483</v>
      </c>
      <c r="I29" s="308"/>
      <c r="J29" s="130">
        <v>8266</v>
      </c>
      <c r="K29" s="308"/>
      <c r="L29" s="130">
        <v>8677</v>
      </c>
      <c r="M29" s="308"/>
      <c r="N29" s="130">
        <v>540</v>
      </c>
      <c r="O29" s="146"/>
      <c r="P29" s="130" t="s">
        <v>567</v>
      </c>
      <c r="Q29" s="526" t="s">
        <v>577</v>
      </c>
      <c r="R29" s="526"/>
      <c r="S29" s="341" t="s">
        <v>582</v>
      </c>
      <c r="T29" s="130" t="s">
        <v>567</v>
      </c>
      <c r="U29" s="74"/>
      <c r="V29" s="130" t="s">
        <v>197</v>
      </c>
      <c r="W29" s="74"/>
      <c r="X29" s="130" t="s">
        <v>581</v>
      </c>
      <c r="Y29" s="146"/>
      <c r="Z29" s="130" t="s">
        <v>567</v>
      </c>
      <c r="AA29" s="92"/>
      <c r="AB29" s="130" t="s">
        <v>567</v>
      </c>
    </row>
    <row r="30" spans="1:28" ht="18" customHeight="1">
      <c r="A30" s="562" t="s">
        <v>122</v>
      </c>
      <c r="B30" s="562"/>
      <c r="C30" s="223"/>
      <c r="D30" s="130">
        <v>144238</v>
      </c>
      <c r="E30" s="92"/>
      <c r="F30" s="74">
        <f>SUM(H30,P30)</f>
        <v>55184</v>
      </c>
      <c r="G30" s="81"/>
      <c r="H30" s="74">
        <f t="shared" si="1"/>
        <v>55184</v>
      </c>
      <c r="I30" s="308"/>
      <c r="J30" s="130">
        <v>42472</v>
      </c>
      <c r="K30" s="308"/>
      <c r="L30" s="130">
        <v>11055</v>
      </c>
      <c r="M30" s="308"/>
      <c r="N30" s="130">
        <v>1657</v>
      </c>
      <c r="O30" s="146"/>
      <c r="P30" s="130" t="s">
        <v>567</v>
      </c>
      <c r="Q30" s="526" t="s">
        <v>577</v>
      </c>
      <c r="R30" s="526"/>
      <c r="S30" s="341" t="s">
        <v>582</v>
      </c>
      <c r="T30" s="130" t="s">
        <v>567</v>
      </c>
      <c r="U30" s="74"/>
      <c r="V30" s="130" t="s">
        <v>572</v>
      </c>
      <c r="W30" s="74"/>
      <c r="X30" s="130" t="s">
        <v>567</v>
      </c>
      <c r="Y30" s="146"/>
      <c r="Z30" s="130" t="s">
        <v>567</v>
      </c>
      <c r="AA30" s="92"/>
      <c r="AB30" s="130" t="s">
        <v>197</v>
      </c>
    </row>
    <row r="31" spans="1:28" ht="18" customHeight="1">
      <c r="A31" s="562" t="s">
        <v>123</v>
      </c>
      <c r="B31" s="562"/>
      <c r="C31" s="223"/>
      <c r="D31" s="130" t="s">
        <v>197</v>
      </c>
      <c r="E31" s="92"/>
      <c r="F31" s="130" t="s">
        <v>197</v>
      </c>
      <c r="G31" s="81"/>
      <c r="H31" s="130" t="s">
        <v>197</v>
      </c>
      <c r="I31" s="308"/>
      <c r="J31" s="130" t="s">
        <v>197</v>
      </c>
      <c r="K31" s="308"/>
      <c r="L31" s="130" t="s">
        <v>197</v>
      </c>
      <c r="M31" s="308"/>
      <c r="N31" s="130" t="s">
        <v>197</v>
      </c>
      <c r="O31" s="146"/>
      <c r="P31" s="130" t="s">
        <v>197</v>
      </c>
      <c r="Q31" s="526">
        <v>114822</v>
      </c>
      <c r="R31" s="526"/>
      <c r="S31" s="342" t="s">
        <v>582</v>
      </c>
      <c r="T31" s="74">
        <f aca="true" t="shared" si="2" ref="T31:T37">SUM(V31:X31)</f>
        <v>36759</v>
      </c>
      <c r="U31" s="74"/>
      <c r="V31" s="74">
        <v>36759</v>
      </c>
      <c r="W31" s="74"/>
      <c r="X31" s="130" t="s">
        <v>197</v>
      </c>
      <c r="Y31" s="146"/>
      <c r="Z31" s="130" t="s">
        <v>197</v>
      </c>
      <c r="AA31" s="92"/>
      <c r="AB31" s="311">
        <v>104274</v>
      </c>
    </row>
    <row r="32" spans="1:28" ht="18" customHeight="1">
      <c r="A32" s="562" t="s">
        <v>124</v>
      </c>
      <c r="B32" s="562"/>
      <c r="C32" s="223"/>
      <c r="D32" s="130">
        <v>92003</v>
      </c>
      <c r="E32" s="92"/>
      <c r="F32" s="74">
        <f>SUM(H32,P32)</f>
        <v>23409</v>
      </c>
      <c r="G32" s="81"/>
      <c r="H32" s="74">
        <f t="shared" si="1"/>
        <v>23396</v>
      </c>
      <c r="I32" s="308"/>
      <c r="J32" s="130">
        <v>19884</v>
      </c>
      <c r="K32" s="308"/>
      <c r="L32" s="130">
        <v>2229</v>
      </c>
      <c r="M32" s="308"/>
      <c r="N32" s="130">
        <v>1283</v>
      </c>
      <c r="O32" s="146"/>
      <c r="P32" s="130">
        <v>13</v>
      </c>
      <c r="Q32" s="526">
        <v>92081</v>
      </c>
      <c r="R32" s="526"/>
      <c r="S32" s="342" t="s">
        <v>582</v>
      </c>
      <c r="T32" s="74">
        <f t="shared" si="2"/>
        <v>23630</v>
      </c>
      <c r="U32" s="74"/>
      <c r="V32" s="74">
        <v>23630</v>
      </c>
      <c r="W32" s="74"/>
      <c r="X32" s="130" t="s">
        <v>197</v>
      </c>
      <c r="Y32" s="146"/>
      <c r="Z32" s="130" t="s">
        <v>571</v>
      </c>
      <c r="AA32" s="92"/>
      <c r="AB32" s="311">
        <v>77002</v>
      </c>
    </row>
    <row r="33" spans="1:28" ht="18" customHeight="1">
      <c r="A33" s="562" t="s">
        <v>125</v>
      </c>
      <c r="B33" s="562"/>
      <c r="C33" s="223"/>
      <c r="D33" s="130">
        <v>61196</v>
      </c>
      <c r="E33" s="92"/>
      <c r="F33" s="74">
        <f>SUM(H33,P33)</f>
        <v>18491</v>
      </c>
      <c r="G33" s="81"/>
      <c r="H33" s="74">
        <f t="shared" si="1"/>
        <v>18491</v>
      </c>
      <c r="I33" s="308"/>
      <c r="J33" s="130">
        <v>12918</v>
      </c>
      <c r="K33" s="308"/>
      <c r="L33" s="130">
        <v>4151</v>
      </c>
      <c r="M33" s="308"/>
      <c r="N33" s="130">
        <v>1422</v>
      </c>
      <c r="O33" s="146"/>
      <c r="P33" s="130" t="s">
        <v>197</v>
      </c>
      <c r="Q33" s="526">
        <v>72737</v>
      </c>
      <c r="R33" s="526"/>
      <c r="S33" s="342" t="s">
        <v>582</v>
      </c>
      <c r="T33" s="74">
        <f t="shared" si="2"/>
        <v>26341</v>
      </c>
      <c r="U33" s="74"/>
      <c r="V33" s="74">
        <v>26341</v>
      </c>
      <c r="W33" s="74"/>
      <c r="X33" s="130" t="s">
        <v>197</v>
      </c>
      <c r="Y33" s="146"/>
      <c r="Z33" s="130" t="s">
        <v>197</v>
      </c>
      <c r="AA33" s="92"/>
      <c r="AB33" s="311">
        <v>35143</v>
      </c>
    </row>
    <row r="34" spans="1:28" ht="18" customHeight="1">
      <c r="A34" s="562" t="s">
        <v>126</v>
      </c>
      <c r="B34" s="562"/>
      <c r="C34" s="223"/>
      <c r="D34" s="130">
        <v>88943</v>
      </c>
      <c r="E34" s="92"/>
      <c r="F34" s="74">
        <f>SUM(H34,P34)</f>
        <v>26620</v>
      </c>
      <c r="G34" s="81"/>
      <c r="H34" s="74">
        <f t="shared" si="1"/>
        <v>26620</v>
      </c>
      <c r="I34" s="308"/>
      <c r="J34" s="130">
        <v>21704</v>
      </c>
      <c r="K34" s="308"/>
      <c r="L34" s="130">
        <v>1570</v>
      </c>
      <c r="M34" s="308"/>
      <c r="N34" s="130">
        <v>3346</v>
      </c>
      <c r="O34" s="146"/>
      <c r="P34" s="130" t="s">
        <v>571</v>
      </c>
      <c r="Q34" s="526">
        <v>88943</v>
      </c>
      <c r="R34" s="526"/>
      <c r="S34" s="342" t="s">
        <v>582</v>
      </c>
      <c r="T34" s="74">
        <f t="shared" si="2"/>
        <v>45537</v>
      </c>
      <c r="U34" s="74"/>
      <c r="V34" s="74">
        <v>45537</v>
      </c>
      <c r="W34" s="74"/>
      <c r="X34" s="130" t="s">
        <v>571</v>
      </c>
      <c r="Y34" s="146"/>
      <c r="Z34" s="130" t="s">
        <v>197</v>
      </c>
      <c r="AA34" s="92"/>
      <c r="AB34" s="311">
        <v>65826</v>
      </c>
    </row>
    <row r="35" spans="1:28" ht="18" customHeight="1">
      <c r="A35" s="562" t="s">
        <v>127</v>
      </c>
      <c r="B35" s="562"/>
      <c r="C35" s="223"/>
      <c r="D35" s="130">
        <v>22701</v>
      </c>
      <c r="E35" s="92"/>
      <c r="F35" s="74">
        <f>SUM(H35,P35)</f>
        <v>6736</v>
      </c>
      <c r="G35" s="81"/>
      <c r="H35" s="74">
        <f t="shared" si="1"/>
        <v>6736</v>
      </c>
      <c r="I35" s="308"/>
      <c r="J35" s="130">
        <v>5057</v>
      </c>
      <c r="K35" s="308"/>
      <c r="L35" s="130">
        <v>1377</v>
      </c>
      <c r="M35" s="308"/>
      <c r="N35" s="130">
        <v>302</v>
      </c>
      <c r="O35" s="146"/>
      <c r="P35" s="130" t="s">
        <v>197</v>
      </c>
      <c r="Q35" s="526">
        <v>22701</v>
      </c>
      <c r="R35" s="526"/>
      <c r="S35" s="342" t="s">
        <v>582</v>
      </c>
      <c r="T35" s="74">
        <f t="shared" si="2"/>
        <v>7262</v>
      </c>
      <c r="U35" s="74"/>
      <c r="V35" s="74">
        <v>7262</v>
      </c>
      <c r="W35" s="74"/>
      <c r="X35" s="130" t="s">
        <v>571</v>
      </c>
      <c r="Y35" s="146"/>
      <c r="Z35" s="130">
        <v>2791</v>
      </c>
      <c r="AA35" s="92"/>
      <c r="AB35" s="311">
        <v>6240</v>
      </c>
    </row>
    <row r="36" spans="1:28" ht="18" customHeight="1">
      <c r="A36" s="562" t="s">
        <v>128</v>
      </c>
      <c r="B36" s="562"/>
      <c r="C36" s="223"/>
      <c r="D36" s="313">
        <v>18835</v>
      </c>
      <c r="E36" s="92"/>
      <c r="F36" s="74">
        <f>SUM(H36,P36)</f>
        <v>4212</v>
      </c>
      <c r="G36" s="81"/>
      <c r="H36" s="74">
        <f t="shared" si="1"/>
        <v>4212</v>
      </c>
      <c r="I36" s="308"/>
      <c r="J36" s="130">
        <v>4212</v>
      </c>
      <c r="K36" s="308"/>
      <c r="L36" s="130" t="s">
        <v>571</v>
      </c>
      <c r="M36" s="308"/>
      <c r="N36" s="130" t="s">
        <v>197</v>
      </c>
      <c r="O36" s="146"/>
      <c r="P36" s="130" t="s">
        <v>197</v>
      </c>
      <c r="Q36" s="526">
        <v>18835</v>
      </c>
      <c r="R36" s="526"/>
      <c r="S36" s="342" t="s">
        <v>582</v>
      </c>
      <c r="T36" s="74">
        <f t="shared" si="2"/>
        <v>5345</v>
      </c>
      <c r="U36" s="74"/>
      <c r="V36" s="74">
        <v>5345</v>
      </c>
      <c r="W36" s="74"/>
      <c r="X36" s="130" t="s">
        <v>197</v>
      </c>
      <c r="Y36" s="146"/>
      <c r="Z36" s="130">
        <v>1194</v>
      </c>
      <c r="AA36" s="92"/>
      <c r="AB36" s="311">
        <v>8473</v>
      </c>
    </row>
    <row r="37" spans="1:28" ht="18" customHeight="1">
      <c r="A37" s="562" t="s">
        <v>129</v>
      </c>
      <c r="B37" s="562"/>
      <c r="C37" s="223"/>
      <c r="D37" s="130" t="s">
        <v>197</v>
      </c>
      <c r="E37" s="92"/>
      <c r="F37" s="130" t="s">
        <v>197</v>
      </c>
      <c r="G37" s="81"/>
      <c r="H37" s="130" t="s">
        <v>197</v>
      </c>
      <c r="I37" s="308"/>
      <c r="J37" s="130" t="s">
        <v>197</v>
      </c>
      <c r="K37" s="308"/>
      <c r="L37" s="130" t="s">
        <v>197</v>
      </c>
      <c r="M37" s="308"/>
      <c r="N37" s="130" t="s">
        <v>197</v>
      </c>
      <c r="O37" s="92"/>
      <c r="P37" s="130" t="s">
        <v>197</v>
      </c>
      <c r="Q37" s="526">
        <v>32354</v>
      </c>
      <c r="R37" s="526"/>
      <c r="S37" s="342" t="s">
        <v>582</v>
      </c>
      <c r="T37" s="74">
        <f t="shared" si="2"/>
        <v>10777</v>
      </c>
      <c r="U37" s="74"/>
      <c r="V37" s="74">
        <v>10777</v>
      </c>
      <c r="W37" s="74"/>
      <c r="X37" s="130" t="s">
        <v>197</v>
      </c>
      <c r="Y37" s="92"/>
      <c r="Z37" s="130">
        <v>218</v>
      </c>
      <c r="AA37" s="92"/>
      <c r="AB37" s="311">
        <v>14027</v>
      </c>
    </row>
    <row r="38" spans="1:28" s="243" customFormat="1" ht="18" customHeight="1">
      <c r="A38" s="566" t="s">
        <v>118</v>
      </c>
      <c r="B38" s="567"/>
      <c r="C38" s="247"/>
      <c r="D38" s="314">
        <f>SUM(D27:D35,D37)</f>
        <v>456050</v>
      </c>
      <c r="E38" s="315"/>
      <c r="F38" s="314">
        <f>SUM(F27:F37)</f>
        <v>152135</v>
      </c>
      <c r="G38" s="316"/>
      <c r="H38" s="314">
        <f>SUM(H27:H37)</f>
        <v>152122</v>
      </c>
      <c r="I38" s="317"/>
      <c r="J38" s="314">
        <f>SUM(J27:J37)</f>
        <v>114513</v>
      </c>
      <c r="K38" s="317"/>
      <c r="L38" s="314">
        <f>SUM(L27:L37)</f>
        <v>29059</v>
      </c>
      <c r="M38" s="317"/>
      <c r="N38" s="314">
        <f>SUM(N27:N37)</f>
        <v>8550</v>
      </c>
      <c r="O38" s="315"/>
      <c r="P38" s="314">
        <f>SUM(P27:P37)</f>
        <v>13</v>
      </c>
      <c r="Q38" s="516">
        <v>696865</v>
      </c>
      <c r="R38" s="516"/>
      <c r="S38" s="314" t="s">
        <v>582</v>
      </c>
      <c r="T38" s="318">
        <f>SUM(T27:U37)</f>
        <v>236713</v>
      </c>
      <c r="U38" s="318"/>
      <c r="V38" s="318">
        <f>SUM(V27:W37)</f>
        <v>236713</v>
      </c>
      <c r="W38" s="318"/>
      <c r="X38" s="314" t="s">
        <v>568</v>
      </c>
      <c r="Y38" s="315"/>
      <c r="Z38" s="314">
        <f>SUM(Z27:Z37)</f>
        <v>4453</v>
      </c>
      <c r="AA38" s="315"/>
      <c r="AB38" s="314">
        <f>SUM(AB27:AB37)</f>
        <v>503907</v>
      </c>
    </row>
    <row r="39" spans="1:29" ht="15" customHeight="1">
      <c r="A39" s="219" t="s">
        <v>269</v>
      </c>
      <c r="B39" s="78"/>
      <c r="C39" s="77"/>
      <c r="D39" s="77"/>
      <c r="E39" s="77"/>
      <c r="F39" s="77"/>
      <c r="G39" s="77"/>
      <c r="H39" s="77"/>
      <c r="I39" s="77"/>
      <c r="J39" s="77"/>
      <c r="K39" s="220"/>
      <c r="L39" s="220"/>
      <c r="M39" s="220"/>
      <c r="N39" s="220"/>
      <c r="O39" s="220"/>
      <c r="P39" s="220"/>
      <c r="Q39" s="220"/>
      <c r="R39" s="220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1:29" ht="15" customHeight="1">
      <c r="A40" s="219" t="s">
        <v>130</v>
      </c>
      <c r="B40" s="219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4"/>
      <c r="P40" s="224"/>
      <c r="Q40" s="220"/>
      <c r="R40" s="220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2:29" ht="18" customHeight="1"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29" ht="18" customHeight="1">
      <c r="A42" s="219"/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</row>
    <row r="43" spans="1:29" ht="18" customHeight="1">
      <c r="A43" s="219"/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</row>
    <row r="44" spans="1:29" ht="18" customHeight="1">
      <c r="A44" s="2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</row>
    <row r="45" spans="1:29" s="243" customFormat="1" ht="19.5" customHeight="1">
      <c r="A45" s="510" t="s">
        <v>527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240"/>
    </row>
    <row r="46" spans="3:29" ht="18" customHeight="1" thickBot="1"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N46" s="226"/>
      <c r="O46" s="226"/>
      <c r="P46" s="226"/>
      <c r="Q46" s="226"/>
      <c r="R46" s="104"/>
      <c r="S46" s="226"/>
      <c r="T46" s="226"/>
      <c r="U46" s="226"/>
      <c r="V46" s="226"/>
      <c r="W46" s="226"/>
      <c r="X46" s="226"/>
      <c r="Y46" s="226"/>
      <c r="Z46" s="226"/>
      <c r="AA46" s="226"/>
      <c r="AB46" s="104"/>
      <c r="AC46" s="227"/>
    </row>
    <row r="47" spans="1:29" ht="18" customHeight="1">
      <c r="A47" s="522" t="s">
        <v>500</v>
      </c>
      <c r="B47" s="521" t="s">
        <v>132</v>
      </c>
      <c r="C47" s="568"/>
      <c r="D47" s="568"/>
      <c r="E47" s="568"/>
      <c r="F47" s="568"/>
      <c r="G47" s="569"/>
      <c r="H47" s="521" t="s">
        <v>501</v>
      </c>
      <c r="I47" s="536"/>
      <c r="J47" s="536"/>
      <c r="K47" s="536"/>
      <c r="L47" s="536"/>
      <c r="M47" s="521" t="s">
        <v>133</v>
      </c>
      <c r="N47" s="568"/>
      <c r="O47" s="568"/>
      <c r="P47" s="568"/>
      <c r="Q47" s="568"/>
      <c r="R47" s="568"/>
      <c r="S47" s="571" t="s">
        <v>502</v>
      </c>
      <c r="T47" s="568"/>
      <c r="U47" s="568"/>
      <c r="V47" s="568"/>
      <c r="W47" s="568"/>
      <c r="X47" s="569"/>
      <c r="Y47" s="565" t="s">
        <v>503</v>
      </c>
      <c r="Z47" s="565"/>
      <c r="AA47" s="527" t="s">
        <v>529</v>
      </c>
      <c r="AB47" s="528"/>
      <c r="AC47" s="104"/>
    </row>
    <row r="48" spans="1:29" ht="18" customHeight="1">
      <c r="A48" s="455"/>
      <c r="B48" s="487"/>
      <c r="C48" s="570"/>
      <c r="D48" s="570"/>
      <c r="E48" s="570"/>
      <c r="F48" s="570"/>
      <c r="G48" s="456"/>
      <c r="H48" s="523"/>
      <c r="I48" s="537"/>
      <c r="J48" s="537"/>
      <c r="K48" s="537"/>
      <c r="L48" s="537"/>
      <c r="M48" s="487"/>
      <c r="N48" s="570"/>
      <c r="O48" s="570"/>
      <c r="P48" s="570"/>
      <c r="Q48" s="570"/>
      <c r="R48" s="570"/>
      <c r="S48" s="572"/>
      <c r="T48" s="570"/>
      <c r="U48" s="570"/>
      <c r="V48" s="570"/>
      <c r="W48" s="570"/>
      <c r="X48" s="456"/>
      <c r="Y48" s="529"/>
      <c r="Z48" s="529"/>
      <c r="AA48" s="529"/>
      <c r="AB48" s="530"/>
      <c r="AC48" s="104"/>
    </row>
    <row r="49" spans="1:29" ht="18" customHeight="1">
      <c r="A49" s="455"/>
      <c r="B49" s="564" t="s">
        <v>135</v>
      </c>
      <c r="C49" s="564" t="s">
        <v>136</v>
      </c>
      <c r="D49" s="564" t="s">
        <v>137</v>
      </c>
      <c r="E49" s="564" t="s">
        <v>138</v>
      </c>
      <c r="F49" s="564" t="s">
        <v>139</v>
      </c>
      <c r="G49" s="564" t="s">
        <v>140</v>
      </c>
      <c r="H49" s="564" t="s">
        <v>135</v>
      </c>
      <c r="I49" s="564" t="s">
        <v>137</v>
      </c>
      <c r="J49" s="564" t="s">
        <v>138</v>
      </c>
      <c r="K49" s="564" t="s">
        <v>139</v>
      </c>
      <c r="L49" s="582" t="s">
        <v>140</v>
      </c>
      <c r="M49" s="564" t="s">
        <v>135</v>
      </c>
      <c r="N49" s="564" t="s">
        <v>136</v>
      </c>
      <c r="O49" s="564" t="s">
        <v>137</v>
      </c>
      <c r="P49" s="564" t="s">
        <v>138</v>
      </c>
      <c r="Q49" s="564" t="s">
        <v>139</v>
      </c>
      <c r="R49" s="564" t="s">
        <v>140</v>
      </c>
      <c r="S49" s="564" t="s">
        <v>135</v>
      </c>
      <c r="T49" s="564" t="s">
        <v>136</v>
      </c>
      <c r="U49" s="564" t="s">
        <v>137</v>
      </c>
      <c r="V49" s="564" t="s">
        <v>138</v>
      </c>
      <c r="W49" s="564" t="s">
        <v>139</v>
      </c>
      <c r="X49" s="564" t="s">
        <v>140</v>
      </c>
      <c r="Y49" s="563" t="s">
        <v>528</v>
      </c>
      <c r="Z49" s="529"/>
      <c r="AA49" s="563" t="s">
        <v>528</v>
      </c>
      <c r="AB49" s="530"/>
      <c r="AC49" s="104"/>
    </row>
    <row r="50" spans="1:29" ht="18" customHeight="1">
      <c r="A50" s="456"/>
      <c r="B50" s="463"/>
      <c r="C50" s="463"/>
      <c r="D50" s="463"/>
      <c r="E50" s="463"/>
      <c r="F50" s="463"/>
      <c r="G50" s="463"/>
      <c r="H50" s="463"/>
      <c r="I50" s="573"/>
      <c r="J50" s="573"/>
      <c r="K50" s="573"/>
      <c r="L50" s="460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564"/>
      <c r="Z50" s="529"/>
      <c r="AA50" s="529"/>
      <c r="AB50" s="530"/>
      <c r="AC50" s="104"/>
    </row>
    <row r="51" spans="1:29" ht="18" customHeight="1">
      <c r="A51" s="122" t="s">
        <v>525</v>
      </c>
      <c r="B51" s="105">
        <v>0.005</v>
      </c>
      <c r="C51" s="106">
        <v>0.005</v>
      </c>
      <c r="D51" s="106">
        <v>0.004</v>
      </c>
      <c r="E51" s="106">
        <v>0.005</v>
      </c>
      <c r="F51" s="106">
        <v>0.007</v>
      </c>
      <c r="G51" s="106">
        <v>0.005</v>
      </c>
      <c r="H51" s="106">
        <v>0.022</v>
      </c>
      <c r="I51" s="106">
        <v>0.027</v>
      </c>
      <c r="J51" s="106">
        <v>0.028</v>
      </c>
      <c r="K51" s="106">
        <v>0.023</v>
      </c>
      <c r="L51" s="106">
        <v>0.025</v>
      </c>
      <c r="M51" s="106">
        <v>0.01</v>
      </c>
      <c r="N51" s="106">
        <v>0.01</v>
      </c>
      <c r="O51" s="106">
        <v>0.015</v>
      </c>
      <c r="P51" s="106">
        <v>0.015</v>
      </c>
      <c r="Q51" s="106">
        <v>0.007</v>
      </c>
      <c r="R51" s="106">
        <v>0.014</v>
      </c>
      <c r="S51" s="106">
        <v>0.039</v>
      </c>
      <c r="T51" s="106">
        <v>0.035</v>
      </c>
      <c r="U51" s="106">
        <v>0.03</v>
      </c>
      <c r="V51" s="106">
        <v>0.031</v>
      </c>
      <c r="W51" s="106">
        <v>0.038</v>
      </c>
      <c r="X51" s="106">
        <v>0.037</v>
      </c>
      <c r="Y51" s="248"/>
      <c r="Z51" s="107">
        <v>0.4</v>
      </c>
      <c r="AA51" s="253"/>
      <c r="AB51" s="108">
        <v>2.03</v>
      </c>
      <c r="AC51" s="104"/>
    </row>
    <row r="52" spans="1:29" ht="18" customHeight="1">
      <c r="A52" s="250">
        <v>5</v>
      </c>
      <c r="B52" s="109">
        <v>0.005</v>
      </c>
      <c r="C52" s="110">
        <v>0.004</v>
      </c>
      <c r="D52" s="110">
        <v>0.004</v>
      </c>
      <c r="E52" s="110">
        <v>0.004</v>
      </c>
      <c r="F52" s="110">
        <v>0.006</v>
      </c>
      <c r="G52" s="110">
        <v>0.004</v>
      </c>
      <c r="H52" s="110">
        <v>0.02</v>
      </c>
      <c r="I52" s="110">
        <v>0.023</v>
      </c>
      <c r="J52" s="110">
        <v>0.026</v>
      </c>
      <c r="K52" s="110">
        <v>0.021</v>
      </c>
      <c r="L52" s="110">
        <v>0.022</v>
      </c>
      <c r="M52" s="110">
        <v>0.011</v>
      </c>
      <c r="N52" s="110">
        <v>0.01</v>
      </c>
      <c r="O52" s="110">
        <v>0.015</v>
      </c>
      <c r="P52" s="110">
        <v>0.016</v>
      </c>
      <c r="Q52" s="110">
        <v>0.007</v>
      </c>
      <c r="R52" s="110">
        <v>0.013</v>
      </c>
      <c r="S52" s="110">
        <v>0.038</v>
      </c>
      <c r="T52" s="110">
        <v>0.035</v>
      </c>
      <c r="U52" s="110">
        <v>0.035</v>
      </c>
      <c r="V52" s="110">
        <v>0.028</v>
      </c>
      <c r="W52" s="110">
        <v>0.037</v>
      </c>
      <c r="X52" s="110">
        <v>0.036</v>
      </c>
      <c r="Y52" s="104"/>
      <c r="Z52" s="111">
        <v>0.4</v>
      </c>
      <c r="AA52" s="55"/>
      <c r="AB52" s="112">
        <v>2.09</v>
      </c>
      <c r="AC52" s="104"/>
    </row>
    <row r="53" spans="1:29" ht="18" customHeight="1">
      <c r="A53" s="250">
        <v>6</v>
      </c>
      <c r="B53" s="109">
        <v>0.004</v>
      </c>
      <c r="C53" s="110">
        <v>0.004</v>
      </c>
      <c r="D53" s="110">
        <v>0.004</v>
      </c>
      <c r="E53" s="110">
        <v>0.004</v>
      </c>
      <c r="F53" s="110">
        <v>0.005</v>
      </c>
      <c r="G53" s="110">
        <v>0.005</v>
      </c>
      <c r="H53" s="110">
        <v>0.023</v>
      </c>
      <c r="I53" s="110">
        <v>0.028</v>
      </c>
      <c r="J53" s="110">
        <v>0.028</v>
      </c>
      <c r="K53" s="110">
        <v>0.026</v>
      </c>
      <c r="L53" s="110">
        <v>0.025</v>
      </c>
      <c r="M53" s="110">
        <v>0.011</v>
      </c>
      <c r="N53" s="110">
        <v>0.01</v>
      </c>
      <c r="O53" s="110">
        <v>0.014</v>
      </c>
      <c r="P53" s="110">
        <v>0.016</v>
      </c>
      <c r="Q53" s="110">
        <v>0.007</v>
      </c>
      <c r="R53" s="110">
        <v>0.013</v>
      </c>
      <c r="S53" s="110">
        <v>0.039</v>
      </c>
      <c r="T53" s="110">
        <v>0.035</v>
      </c>
      <c r="U53" s="110">
        <v>0.034</v>
      </c>
      <c r="V53" s="110">
        <v>0.03</v>
      </c>
      <c r="W53" s="110">
        <v>0.039</v>
      </c>
      <c r="X53" s="110">
        <v>0.037</v>
      </c>
      <c r="Y53" s="104"/>
      <c r="Z53" s="111">
        <v>0.4</v>
      </c>
      <c r="AA53" s="55"/>
      <c r="AB53" s="112">
        <v>2.03</v>
      </c>
      <c r="AC53" s="104"/>
    </row>
    <row r="54" spans="1:29" ht="18" customHeight="1">
      <c r="A54" s="250">
        <v>7</v>
      </c>
      <c r="B54" s="109">
        <v>0.005</v>
      </c>
      <c r="C54" s="110">
        <v>0.004</v>
      </c>
      <c r="D54" s="110">
        <v>0.004</v>
      </c>
      <c r="E54" s="110">
        <v>0.004</v>
      </c>
      <c r="F54" s="110">
        <v>0.005</v>
      </c>
      <c r="G54" s="110">
        <v>0.005</v>
      </c>
      <c r="H54" s="110">
        <v>0.021</v>
      </c>
      <c r="I54" s="110">
        <v>0.026</v>
      </c>
      <c r="J54" s="110">
        <v>0.027</v>
      </c>
      <c r="K54" s="110">
        <v>0.025</v>
      </c>
      <c r="L54" s="110">
        <v>0.024</v>
      </c>
      <c r="M54" s="110">
        <v>0.011</v>
      </c>
      <c r="N54" s="110">
        <v>0.01</v>
      </c>
      <c r="O54" s="110">
        <v>0.015</v>
      </c>
      <c r="P54" s="110">
        <v>0.015</v>
      </c>
      <c r="Q54" s="110">
        <v>0.006</v>
      </c>
      <c r="R54" s="110">
        <v>0.012</v>
      </c>
      <c r="S54" s="110">
        <v>0.037</v>
      </c>
      <c r="T54" s="110">
        <v>0.033</v>
      </c>
      <c r="U54" s="110">
        <v>0.032</v>
      </c>
      <c r="V54" s="110">
        <v>0.029</v>
      </c>
      <c r="W54" s="110">
        <v>0.038</v>
      </c>
      <c r="X54" s="110">
        <v>0.035</v>
      </c>
      <c r="Y54" s="104"/>
      <c r="Z54" s="111">
        <v>0.4</v>
      </c>
      <c r="AA54" s="55"/>
      <c r="AB54" s="112">
        <v>2</v>
      </c>
      <c r="AC54" s="104"/>
    </row>
    <row r="55" spans="1:29" s="243" customFormat="1" ht="18" customHeight="1">
      <c r="A55" s="251">
        <v>8</v>
      </c>
      <c r="B55" s="236">
        <v>0.005</v>
      </c>
      <c r="C55" s="237">
        <v>0.004</v>
      </c>
      <c r="D55" s="237">
        <v>0.005</v>
      </c>
      <c r="E55" s="237">
        <v>0.005</v>
      </c>
      <c r="F55" s="237">
        <v>0.005</v>
      </c>
      <c r="G55" s="237">
        <v>0.005</v>
      </c>
      <c r="H55" s="237">
        <v>0.024</v>
      </c>
      <c r="I55" s="237">
        <v>0.028</v>
      </c>
      <c r="J55" s="237">
        <v>0.029</v>
      </c>
      <c r="K55" s="237">
        <v>0.027</v>
      </c>
      <c r="L55" s="237">
        <v>0.029</v>
      </c>
      <c r="M55" s="237">
        <v>0.012</v>
      </c>
      <c r="N55" s="237">
        <v>0.009</v>
      </c>
      <c r="O55" s="237">
        <v>0.016</v>
      </c>
      <c r="P55" s="237">
        <v>0.016</v>
      </c>
      <c r="Q55" s="237">
        <v>0.006</v>
      </c>
      <c r="R55" s="237">
        <v>0.014</v>
      </c>
      <c r="S55" s="237">
        <v>0.039</v>
      </c>
      <c r="T55" s="237">
        <v>0.036</v>
      </c>
      <c r="U55" s="237">
        <v>0.034</v>
      </c>
      <c r="V55" s="237">
        <v>0.031</v>
      </c>
      <c r="W55" s="237">
        <v>0.038</v>
      </c>
      <c r="X55" s="237">
        <v>0.04</v>
      </c>
      <c r="Y55" s="241"/>
      <c r="Z55" s="238">
        <v>0.4</v>
      </c>
      <c r="AA55" s="254"/>
      <c r="AB55" s="239">
        <v>1.99</v>
      </c>
      <c r="AC55" s="242"/>
    </row>
    <row r="56" spans="1:29" ht="18" customHeight="1">
      <c r="A56" s="252" t="s">
        <v>526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28"/>
      <c r="R56" s="23"/>
      <c r="S56" s="23"/>
      <c r="T56" s="25"/>
      <c r="U56" s="26"/>
      <c r="V56" s="25"/>
      <c r="W56" s="26"/>
      <c r="X56" s="25"/>
      <c r="Y56" s="26"/>
      <c r="Z56" s="27"/>
      <c r="AA56" s="27"/>
      <c r="AB56" s="25"/>
      <c r="AC56" s="26"/>
    </row>
    <row r="57" spans="1:29" ht="18" customHeight="1">
      <c r="A57" s="219" t="s">
        <v>270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28"/>
      <c r="R57" s="23"/>
      <c r="S57" s="23"/>
      <c r="T57" s="25"/>
      <c r="U57" s="26"/>
      <c r="V57" s="25"/>
      <c r="W57" s="26"/>
      <c r="X57" s="25"/>
      <c r="Y57" s="26"/>
      <c r="Z57" s="27"/>
      <c r="AA57" s="27"/>
      <c r="AB57" s="25"/>
      <c r="AC57" s="26"/>
    </row>
    <row r="58" spans="1:29" ht="18" customHeight="1">
      <c r="A58" s="23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28"/>
      <c r="R58" s="23"/>
      <c r="S58" s="23"/>
      <c r="T58" s="25"/>
      <c r="U58" s="26"/>
      <c r="V58" s="25"/>
      <c r="W58" s="26"/>
      <c r="X58" s="25"/>
      <c r="Y58" s="26"/>
      <c r="Z58" s="27"/>
      <c r="AA58" s="27"/>
      <c r="AB58" s="25"/>
      <c r="AC58" s="26"/>
    </row>
    <row r="59" spans="1:29" ht="18" customHeight="1">
      <c r="A59" s="23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28"/>
      <c r="R59" s="23"/>
      <c r="S59" s="23"/>
      <c r="T59" s="25"/>
      <c r="U59" s="26"/>
      <c r="V59" s="25"/>
      <c r="W59" s="26"/>
      <c r="X59" s="25"/>
      <c r="Y59" s="26"/>
      <c r="Z59" s="27"/>
      <c r="AA59" s="27"/>
      <c r="AB59" s="25"/>
      <c r="AC59" s="26"/>
    </row>
    <row r="60" spans="1:29" ht="18" customHeight="1">
      <c r="A60" s="219"/>
      <c r="B60" s="2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</row>
    <row r="61" spans="1:29" s="243" customFormat="1" ht="18" customHeight="1">
      <c r="A61" s="510" t="s">
        <v>530</v>
      </c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244"/>
    </row>
    <row r="62" spans="2:29" ht="18" customHeight="1" thickBot="1">
      <c r="B62" s="226"/>
      <c r="C62" s="226"/>
      <c r="D62" s="226"/>
      <c r="E62" s="226"/>
      <c r="F62" s="226"/>
      <c r="G62" s="226"/>
      <c r="H62" s="226"/>
      <c r="I62" s="226"/>
      <c r="J62" s="226"/>
      <c r="L62" s="227"/>
      <c r="M62" s="193"/>
      <c r="N62" s="220"/>
      <c r="O62" s="193"/>
      <c r="P62" s="193"/>
      <c r="R62" s="77"/>
      <c r="S62" s="77"/>
      <c r="U62" s="77"/>
      <c r="V62" s="77"/>
      <c r="W62" s="77"/>
      <c r="X62" s="77"/>
      <c r="Y62" s="77"/>
      <c r="Z62" s="77"/>
      <c r="AA62" s="525" t="s">
        <v>131</v>
      </c>
      <c r="AB62" s="525"/>
      <c r="AC62" s="77"/>
    </row>
    <row r="63" spans="1:29" ht="18" customHeight="1">
      <c r="A63" s="536" t="s">
        <v>134</v>
      </c>
      <c r="B63" s="522"/>
      <c r="C63" s="514" t="s">
        <v>504</v>
      </c>
      <c r="D63" s="514"/>
      <c r="E63" s="514"/>
      <c r="F63" s="514"/>
      <c r="G63" s="513" t="s">
        <v>531</v>
      </c>
      <c r="H63" s="514"/>
      <c r="I63" s="514"/>
      <c r="J63" s="514"/>
      <c r="K63" s="513" t="s">
        <v>532</v>
      </c>
      <c r="L63" s="514"/>
      <c r="M63" s="514"/>
      <c r="N63" s="514"/>
      <c r="O63" s="521" t="s">
        <v>505</v>
      </c>
      <c r="P63" s="522"/>
      <c r="Q63" s="521" t="s">
        <v>506</v>
      </c>
      <c r="R63" s="522"/>
      <c r="S63" s="521" t="s">
        <v>507</v>
      </c>
      <c r="T63" s="522"/>
      <c r="U63" s="521" t="s">
        <v>508</v>
      </c>
      <c r="V63" s="522"/>
      <c r="W63" s="521" t="s">
        <v>509</v>
      </c>
      <c r="X63" s="522"/>
      <c r="Y63" s="517" t="s">
        <v>510</v>
      </c>
      <c r="Z63" s="518"/>
      <c r="AA63" s="518"/>
      <c r="AB63" s="518"/>
      <c r="AC63" s="77"/>
    </row>
    <row r="64" spans="1:31" ht="18" customHeight="1">
      <c r="A64" s="534"/>
      <c r="B64" s="581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23"/>
      <c r="P64" s="524"/>
      <c r="Q64" s="523"/>
      <c r="R64" s="524"/>
      <c r="S64" s="523"/>
      <c r="T64" s="524"/>
      <c r="U64" s="523"/>
      <c r="V64" s="524"/>
      <c r="W64" s="523"/>
      <c r="X64" s="524"/>
      <c r="Y64" s="519"/>
      <c r="Z64" s="520"/>
      <c r="AA64" s="520"/>
      <c r="AB64" s="520"/>
      <c r="AC64" s="77"/>
      <c r="AD64" s="104"/>
      <c r="AE64" s="104"/>
    </row>
    <row r="65" spans="1:31" ht="18" customHeight="1">
      <c r="A65" s="534"/>
      <c r="B65" s="581"/>
      <c r="C65" s="515" t="s">
        <v>141</v>
      </c>
      <c r="D65" s="515"/>
      <c r="E65" s="515" t="s">
        <v>142</v>
      </c>
      <c r="F65" s="515"/>
      <c r="G65" s="515" t="s">
        <v>141</v>
      </c>
      <c r="H65" s="515"/>
      <c r="I65" s="515" t="s">
        <v>142</v>
      </c>
      <c r="J65" s="515"/>
      <c r="K65" s="515" t="s">
        <v>141</v>
      </c>
      <c r="L65" s="515"/>
      <c r="M65" s="515" t="s">
        <v>142</v>
      </c>
      <c r="N65" s="515"/>
      <c r="O65" s="511" t="s">
        <v>141</v>
      </c>
      <c r="P65" s="511" t="s">
        <v>142</v>
      </c>
      <c r="Q65" s="511" t="s">
        <v>141</v>
      </c>
      <c r="R65" s="511" t="s">
        <v>142</v>
      </c>
      <c r="S65" s="511" t="s">
        <v>141</v>
      </c>
      <c r="T65" s="511" t="s">
        <v>142</v>
      </c>
      <c r="U65" s="511" t="s">
        <v>141</v>
      </c>
      <c r="V65" s="511" t="s">
        <v>142</v>
      </c>
      <c r="W65" s="511" t="s">
        <v>141</v>
      </c>
      <c r="X65" s="511" t="s">
        <v>142</v>
      </c>
      <c r="Y65" s="519" t="s">
        <v>141</v>
      </c>
      <c r="Z65" s="580"/>
      <c r="AA65" s="519" t="s">
        <v>142</v>
      </c>
      <c r="AB65" s="520"/>
      <c r="AC65" s="66"/>
      <c r="AD65" s="104"/>
      <c r="AE65" s="104"/>
    </row>
    <row r="66" spans="1:31" ht="18" customHeight="1">
      <c r="A66" s="537"/>
      <c r="B66" s="524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9"/>
      <c r="Z66" s="580"/>
      <c r="AA66" s="519"/>
      <c r="AB66" s="520"/>
      <c r="AC66" s="66"/>
      <c r="AD66" s="104"/>
      <c r="AE66" s="104"/>
    </row>
    <row r="67" spans="1:31" ht="18" customHeight="1">
      <c r="A67" s="576" t="s">
        <v>525</v>
      </c>
      <c r="B67" s="577"/>
      <c r="C67" s="208"/>
      <c r="D67" s="257">
        <f>SUM(H67,L67,O67,Q67,S67,U67,W67,Z67)</f>
        <v>891</v>
      </c>
      <c r="E67" s="146"/>
      <c r="F67" s="89">
        <f>100*D67/D67</f>
        <v>100</v>
      </c>
      <c r="G67" s="146"/>
      <c r="H67" s="319">
        <v>69</v>
      </c>
      <c r="I67" s="146"/>
      <c r="J67" s="89">
        <f>100*H67/D67</f>
        <v>7.744107744107744</v>
      </c>
      <c r="K67" s="146"/>
      <c r="L67" s="319">
        <v>133</v>
      </c>
      <c r="M67" s="146"/>
      <c r="N67" s="89">
        <f>100*L67/D67</f>
        <v>14.927048260381595</v>
      </c>
      <c r="O67" s="320">
        <v>1</v>
      </c>
      <c r="P67" s="102">
        <f>100*O67/D67</f>
        <v>0.1122334455667789</v>
      </c>
      <c r="Q67" s="320">
        <v>90</v>
      </c>
      <c r="R67" s="89">
        <f>100*Q67/D67</f>
        <v>10.1010101010101</v>
      </c>
      <c r="S67" s="320">
        <v>10</v>
      </c>
      <c r="T67" s="89">
        <f>100*S67/D67</f>
        <v>1.122334455667789</v>
      </c>
      <c r="U67" s="321" t="s">
        <v>567</v>
      </c>
      <c r="V67" s="322" t="s">
        <v>567</v>
      </c>
      <c r="W67" s="146">
        <v>109</v>
      </c>
      <c r="X67" s="116">
        <f>100*W67/D67</f>
        <v>12.2334455667789</v>
      </c>
      <c r="Y67" s="323"/>
      <c r="Z67" s="146">
        <v>479</v>
      </c>
      <c r="AA67" s="146"/>
      <c r="AB67" s="116">
        <f>100*Z67/D67</f>
        <v>53.759820426487096</v>
      </c>
      <c r="AC67" s="66"/>
      <c r="AD67" s="104"/>
      <c r="AE67" s="104"/>
    </row>
    <row r="68" spans="1:31" ht="18" customHeight="1">
      <c r="A68" s="578">
        <v>5</v>
      </c>
      <c r="B68" s="579"/>
      <c r="C68" s="208"/>
      <c r="D68" s="257">
        <f>SUM(H68,L68,O68,Q68,S68,U68,W68,Z68)</f>
        <v>748</v>
      </c>
      <c r="E68" s="146"/>
      <c r="F68" s="89">
        <f>100*D68/D68</f>
        <v>100</v>
      </c>
      <c r="G68" s="146"/>
      <c r="H68" s="319">
        <v>62</v>
      </c>
      <c r="I68" s="146"/>
      <c r="J68" s="89">
        <f>100*H68/D68</f>
        <v>8.288770053475936</v>
      </c>
      <c r="K68" s="146"/>
      <c r="L68" s="319">
        <v>94</v>
      </c>
      <c r="M68" s="146"/>
      <c r="N68" s="89">
        <f>100*L68/D68</f>
        <v>12.566844919786096</v>
      </c>
      <c r="O68" s="324" t="s">
        <v>567</v>
      </c>
      <c r="P68" s="121" t="s">
        <v>567</v>
      </c>
      <c r="Q68" s="319">
        <v>118</v>
      </c>
      <c r="R68" s="89">
        <f>100*Q68/D68</f>
        <v>15.775401069518717</v>
      </c>
      <c r="S68" s="319">
        <v>16</v>
      </c>
      <c r="T68" s="89">
        <f>100*S68/D68</f>
        <v>2.1390374331550803</v>
      </c>
      <c r="U68" s="324" t="s">
        <v>567</v>
      </c>
      <c r="V68" s="325" t="s">
        <v>567</v>
      </c>
      <c r="W68" s="146">
        <v>99</v>
      </c>
      <c r="X68" s="116">
        <f>100*W68/D68</f>
        <v>13.235294117647058</v>
      </c>
      <c r="Y68" s="323"/>
      <c r="Z68" s="146">
        <v>359</v>
      </c>
      <c r="AA68" s="146"/>
      <c r="AB68" s="116">
        <f>100*Z68/D68</f>
        <v>47.99465240641711</v>
      </c>
      <c r="AC68" s="66"/>
      <c r="AD68" s="104"/>
      <c r="AE68" s="104"/>
    </row>
    <row r="69" spans="1:32" ht="18" customHeight="1">
      <c r="A69" s="578">
        <v>6</v>
      </c>
      <c r="B69" s="579"/>
      <c r="C69" s="208"/>
      <c r="D69" s="257">
        <v>740</v>
      </c>
      <c r="E69" s="146"/>
      <c r="F69" s="89">
        <f>100*D69/D69</f>
        <v>100</v>
      </c>
      <c r="G69" s="146"/>
      <c r="H69" s="319">
        <v>56</v>
      </c>
      <c r="I69" s="146"/>
      <c r="J69" s="89">
        <f>100*H69/D69</f>
        <v>7.5675675675675675</v>
      </c>
      <c r="K69" s="146"/>
      <c r="L69" s="319">
        <v>93</v>
      </c>
      <c r="M69" s="146"/>
      <c r="N69" s="89">
        <f>100*L69/D69</f>
        <v>12.567567567567568</v>
      </c>
      <c r="O69" s="324" t="s">
        <v>197</v>
      </c>
      <c r="P69" s="121" t="s">
        <v>567</v>
      </c>
      <c r="Q69" s="319">
        <v>111</v>
      </c>
      <c r="R69" s="89">
        <f>100*Q69/D69</f>
        <v>15</v>
      </c>
      <c r="S69" s="319">
        <v>16</v>
      </c>
      <c r="T69" s="89">
        <f>100*S69/D69</f>
        <v>2.1621621621621623</v>
      </c>
      <c r="U69" s="324" t="s">
        <v>197</v>
      </c>
      <c r="V69" s="325" t="s">
        <v>576</v>
      </c>
      <c r="W69" s="146">
        <v>124</v>
      </c>
      <c r="X69" s="116">
        <f>100*W69/D69</f>
        <v>16.756756756756758</v>
      </c>
      <c r="Y69" s="323"/>
      <c r="Z69" s="146">
        <v>348</v>
      </c>
      <c r="AA69" s="146"/>
      <c r="AB69" s="255">
        <v>46.6</v>
      </c>
      <c r="AC69" s="66"/>
      <c r="AD69" s="104"/>
      <c r="AE69" s="104"/>
      <c r="AF69" s="104"/>
    </row>
    <row r="70" spans="1:29" ht="15" customHeight="1">
      <c r="A70" s="578">
        <v>7</v>
      </c>
      <c r="B70" s="579"/>
      <c r="C70" s="208"/>
      <c r="D70" s="257">
        <f>SUM(H70,L70,O70,Q70,S70,U70,W70,Z70)</f>
        <v>648</v>
      </c>
      <c r="E70" s="146"/>
      <c r="F70" s="89">
        <f>100*D70/D70</f>
        <v>100</v>
      </c>
      <c r="G70" s="146"/>
      <c r="H70" s="319">
        <v>65</v>
      </c>
      <c r="I70" s="146"/>
      <c r="J70" s="89">
        <f>100*H70/D70</f>
        <v>10.030864197530864</v>
      </c>
      <c r="K70" s="146"/>
      <c r="L70" s="319">
        <v>77</v>
      </c>
      <c r="M70" s="146"/>
      <c r="N70" s="89">
        <f>100*L70/D70</f>
        <v>11.882716049382717</v>
      </c>
      <c r="O70" s="324" t="s">
        <v>197</v>
      </c>
      <c r="P70" s="121" t="s">
        <v>197</v>
      </c>
      <c r="Q70" s="319">
        <v>96</v>
      </c>
      <c r="R70" s="89">
        <f>100*Q70/D70</f>
        <v>14.814814814814815</v>
      </c>
      <c r="S70" s="319">
        <v>20</v>
      </c>
      <c r="T70" s="89">
        <f>100*S70/D70</f>
        <v>3.0864197530864197</v>
      </c>
      <c r="U70" s="324" t="s">
        <v>567</v>
      </c>
      <c r="V70" s="325" t="s">
        <v>567</v>
      </c>
      <c r="W70" s="146">
        <v>72</v>
      </c>
      <c r="X70" s="116">
        <f>100*W70/D70</f>
        <v>11.11111111111111</v>
      </c>
      <c r="Y70" s="77"/>
      <c r="Z70" s="146">
        <v>318</v>
      </c>
      <c r="AA70" s="146"/>
      <c r="AB70" s="116">
        <f>100*Z70/D70</f>
        <v>49.074074074074076</v>
      </c>
      <c r="AC70" s="78"/>
    </row>
    <row r="71" spans="1:29" s="243" customFormat="1" ht="15" customHeight="1">
      <c r="A71" s="574">
        <v>8</v>
      </c>
      <c r="B71" s="575"/>
      <c r="C71" s="258"/>
      <c r="D71" s="326">
        <f>SUM(H71,L71,O71,Q71,S71,U71,W71,Z71)</f>
        <v>682</v>
      </c>
      <c r="E71" s="315"/>
      <c r="F71" s="327">
        <f>100*D71/D71</f>
        <v>100</v>
      </c>
      <c r="G71" s="315"/>
      <c r="H71" s="328">
        <v>80</v>
      </c>
      <c r="I71" s="315"/>
      <c r="J71" s="327">
        <f>100*H71/D71</f>
        <v>11.730205278592376</v>
      </c>
      <c r="K71" s="315"/>
      <c r="L71" s="328">
        <v>69</v>
      </c>
      <c r="M71" s="315"/>
      <c r="N71" s="327">
        <f>100*L71/D71</f>
        <v>10.117302052785924</v>
      </c>
      <c r="O71" s="329" t="s">
        <v>568</v>
      </c>
      <c r="P71" s="330" t="s">
        <v>568</v>
      </c>
      <c r="Q71" s="328">
        <v>118</v>
      </c>
      <c r="R71" s="327">
        <f>100*Q71/D71</f>
        <v>17.302052785923753</v>
      </c>
      <c r="S71" s="328">
        <v>13</v>
      </c>
      <c r="T71" s="327">
        <f>100*S71/D71</f>
        <v>1.906158357771261</v>
      </c>
      <c r="U71" s="329" t="s">
        <v>568</v>
      </c>
      <c r="V71" s="331" t="s">
        <v>568</v>
      </c>
      <c r="W71" s="315">
        <v>96</v>
      </c>
      <c r="X71" s="332">
        <f>100*W71/D71</f>
        <v>14.07624633431085</v>
      </c>
      <c r="Y71" s="256"/>
      <c r="Z71" s="315">
        <v>306</v>
      </c>
      <c r="AA71" s="315"/>
      <c r="AB71" s="332">
        <f>100*Z71/D71</f>
        <v>44.868035190615835</v>
      </c>
      <c r="AC71" s="36"/>
    </row>
    <row r="72" ht="14.25">
      <c r="A72" s="229" t="s">
        <v>143</v>
      </c>
    </row>
    <row r="75" spans="20:31" ht="17.25"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</row>
    <row r="76" spans="1:31" ht="17.25">
      <c r="A76" s="104"/>
      <c r="B76" s="104"/>
      <c r="C76" s="230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226"/>
      <c r="V76" s="226"/>
      <c r="W76" s="226"/>
      <c r="X76" s="226"/>
      <c r="Y76" s="226"/>
      <c r="Z76" s="226"/>
      <c r="AA76" s="226"/>
      <c r="AB76" s="226"/>
      <c r="AC76" s="226"/>
      <c r="AD76" s="104"/>
      <c r="AE76" s="227"/>
    </row>
    <row r="77" spans="1:31" ht="14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104"/>
      <c r="AE77" s="104"/>
    </row>
    <row r="78" spans="1:31" ht="14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104"/>
      <c r="AE78" s="104"/>
    </row>
    <row r="79" spans="1:31" ht="17.25" customHeight="1">
      <c r="A79" s="534"/>
      <c r="B79" s="534"/>
      <c r="C79" s="534"/>
      <c r="D79" s="533"/>
      <c r="E79" s="533"/>
      <c r="F79" s="533"/>
      <c r="G79" s="533"/>
      <c r="H79" s="534"/>
      <c r="I79" s="534"/>
      <c r="J79" s="533"/>
      <c r="K79" s="533"/>
      <c r="L79" s="533"/>
      <c r="M79" s="533"/>
      <c r="N79" s="531"/>
      <c r="O79" s="531"/>
      <c r="P79" s="533"/>
      <c r="Q79" s="533"/>
      <c r="R79" s="531"/>
      <c r="S79" s="531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104"/>
      <c r="AE79" s="104"/>
    </row>
    <row r="80" spans="1:31" ht="14.25" customHeight="1">
      <c r="A80" s="534"/>
      <c r="B80" s="534"/>
      <c r="C80" s="534"/>
      <c r="D80" s="533"/>
      <c r="E80" s="533"/>
      <c r="F80" s="533"/>
      <c r="G80" s="533"/>
      <c r="H80" s="534"/>
      <c r="I80" s="534"/>
      <c r="J80" s="533"/>
      <c r="K80" s="533"/>
      <c r="L80" s="533"/>
      <c r="M80" s="533"/>
      <c r="N80" s="531"/>
      <c r="O80" s="531"/>
      <c r="P80" s="533"/>
      <c r="Q80" s="533"/>
      <c r="R80" s="531"/>
      <c r="S80" s="531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104"/>
      <c r="AE80" s="104"/>
    </row>
    <row r="81" spans="1:31" ht="14.25">
      <c r="A81" s="534"/>
      <c r="B81" s="531"/>
      <c r="C81" s="531"/>
      <c r="D81" s="531"/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P81" s="531"/>
      <c r="Q81" s="531"/>
      <c r="R81" s="531"/>
      <c r="S81" s="531"/>
      <c r="T81" s="77"/>
      <c r="U81" s="193"/>
      <c r="V81" s="231"/>
      <c r="W81" s="61"/>
      <c r="X81" s="54"/>
      <c r="Y81" s="53"/>
      <c r="Z81" s="54"/>
      <c r="AA81" s="53"/>
      <c r="AB81" s="54"/>
      <c r="AC81" s="53"/>
      <c r="AD81" s="104"/>
      <c r="AE81" s="104"/>
    </row>
    <row r="82" spans="1:31" ht="23.25" customHeight="1">
      <c r="A82" s="534"/>
      <c r="B82" s="532"/>
      <c r="C82" s="532"/>
      <c r="D82" s="532"/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183"/>
      <c r="U82" s="193"/>
      <c r="V82" s="231"/>
      <c r="W82" s="61"/>
      <c r="X82" s="54"/>
      <c r="Y82" s="53"/>
      <c r="Z82" s="54"/>
      <c r="AA82" s="53"/>
      <c r="AB82" s="56"/>
      <c r="AC82" s="55"/>
      <c r="AD82" s="104"/>
      <c r="AE82" s="104"/>
    </row>
    <row r="83" spans="1:31" ht="20.25" customHeight="1">
      <c r="A83" s="77"/>
      <c r="B83" s="54"/>
      <c r="C83" s="43"/>
      <c r="D83" s="54"/>
      <c r="E83" s="43"/>
      <c r="F83" s="54"/>
      <c r="G83" s="43"/>
      <c r="H83" s="43"/>
      <c r="I83" s="43"/>
      <c r="J83" s="54"/>
      <c r="K83" s="43"/>
      <c r="L83" s="54"/>
      <c r="M83" s="43"/>
      <c r="N83" s="50"/>
      <c r="O83" s="51"/>
      <c r="P83" s="104"/>
      <c r="Q83" s="104"/>
      <c r="R83" s="104"/>
      <c r="S83" s="104"/>
      <c r="T83" s="183"/>
      <c r="U83" s="193"/>
      <c r="V83" s="231"/>
      <c r="W83" s="62"/>
      <c r="X83" s="54"/>
      <c r="Y83" s="53"/>
      <c r="Z83" s="54"/>
      <c r="AA83" s="53"/>
      <c r="AB83" s="56"/>
      <c r="AC83" s="55"/>
      <c r="AD83" s="104"/>
      <c r="AE83" s="104"/>
    </row>
    <row r="84" spans="1:31" ht="20.25" customHeight="1">
      <c r="A84" s="183"/>
      <c r="B84" s="54"/>
      <c r="C84" s="43"/>
      <c r="D84" s="54"/>
      <c r="E84" s="43"/>
      <c r="F84" s="54"/>
      <c r="G84" s="43"/>
      <c r="H84" s="52"/>
      <c r="I84" s="52"/>
      <c r="J84" s="54"/>
      <c r="K84" s="43"/>
      <c r="L84" s="54"/>
      <c r="M84" s="43"/>
      <c r="N84" s="50"/>
      <c r="O84" s="51"/>
      <c r="P84" s="104"/>
      <c r="Q84" s="104"/>
      <c r="R84" s="104"/>
      <c r="S84" s="104"/>
      <c r="T84" s="183"/>
      <c r="U84" s="193"/>
      <c r="V84" s="231"/>
      <c r="W84" s="62"/>
      <c r="X84" s="54"/>
      <c r="Y84" s="53"/>
      <c r="Z84" s="54"/>
      <c r="AA84" s="53"/>
      <c r="AB84" s="56"/>
      <c r="AC84" s="55"/>
      <c r="AD84" s="104"/>
      <c r="AE84" s="104"/>
    </row>
    <row r="85" spans="1:31" ht="23.25" customHeight="1">
      <c r="A85" s="183"/>
      <c r="B85" s="54"/>
      <c r="C85" s="43"/>
      <c r="D85" s="54"/>
      <c r="E85" s="43"/>
      <c r="F85" s="54"/>
      <c r="G85" s="43"/>
      <c r="H85" s="52"/>
      <c r="I85" s="52"/>
      <c r="J85" s="54"/>
      <c r="K85" s="43"/>
      <c r="L85" s="54"/>
      <c r="M85" s="43"/>
      <c r="N85" s="50"/>
      <c r="O85" s="51"/>
      <c r="P85" s="104"/>
      <c r="Q85" s="104"/>
      <c r="R85" s="104"/>
      <c r="S85" s="104"/>
      <c r="T85" s="44"/>
      <c r="U85" s="193"/>
      <c r="V85" s="232"/>
      <c r="W85" s="233"/>
      <c r="X85" s="57"/>
      <c r="Y85" s="67"/>
      <c r="Z85" s="57"/>
      <c r="AA85" s="67"/>
      <c r="AB85" s="68"/>
      <c r="AC85" s="69"/>
      <c r="AD85" s="104"/>
      <c r="AE85" s="104"/>
    </row>
    <row r="86" spans="1:31" ht="26.25" customHeight="1">
      <c r="A86" s="183"/>
      <c r="B86" s="54"/>
      <c r="C86" s="43"/>
      <c r="D86" s="54"/>
      <c r="E86" s="43"/>
      <c r="F86" s="54"/>
      <c r="G86" s="43"/>
      <c r="H86" s="52"/>
      <c r="I86" s="52"/>
      <c r="J86" s="54"/>
      <c r="K86" s="43"/>
      <c r="L86" s="54"/>
      <c r="M86" s="43"/>
      <c r="N86" s="50"/>
      <c r="O86" s="51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</row>
    <row r="87" spans="1:31" ht="20.25" customHeight="1">
      <c r="A87" s="44"/>
      <c r="B87" s="57"/>
      <c r="C87" s="49"/>
      <c r="D87" s="57"/>
      <c r="E87" s="49"/>
      <c r="F87" s="57"/>
      <c r="G87" s="49"/>
      <c r="H87" s="58"/>
      <c r="I87" s="58"/>
      <c r="J87" s="57"/>
      <c r="K87" s="49"/>
      <c r="L87" s="57"/>
      <c r="M87" s="49"/>
      <c r="N87" s="59"/>
      <c r="O87" s="60"/>
      <c r="P87" s="104"/>
      <c r="Q87" s="104"/>
      <c r="R87" s="104"/>
      <c r="S87" s="104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</row>
    <row r="88" spans="1:31" ht="14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</row>
    <row r="89" spans="20:31" ht="14.25"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</row>
    <row r="90" spans="20:31" ht="14.25"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</row>
    <row r="91" spans="20:31" ht="14.25">
      <c r="T91" s="77"/>
      <c r="U91" s="193"/>
      <c r="V91" s="54"/>
      <c r="W91" s="53"/>
      <c r="X91" s="54"/>
      <c r="Y91" s="43"/>
      <c r="Z91" s="54"/>
      <c r="AA91" s="43"/>
      <c r="AB91" s="70"/>
      <c r="AC91" s="70"/>
      <c r="AD91" s="70"/>
      <c r="AE91" s="70"/>
    </row>
    <row r="92" spans="20:31" ht="14.25">
      <c r="T92" s="183"/>
      <c r="U92" s="193"/>
      <c r="V92" s="54"/>
      <c r="W92" s="53"/>
      <c r="X92" s="54"/>
      <c r="Y92" s="43"/>
      <c r="Z92" s="54"/>
      <c r="AA92" s="43"/>
      <c r="AB92" s="70"/>
      <c r="AC92" s="70"/>
      <c r="AD92" s="70"/>
      <c r="AE92" s="70"/>
    </row>
    <row r="93" spans="20:31" ht="14.25">
      <c r="T93" s="183"/>
      <c r="U93" s="193"/>
      <c r="V93" s="54"/>
      <c r="W93" s="53"/>
      <c r="X93" s="54"/>
      <c r="Y93" s="43"/>
      <c r="Z93" s="54"/>
      <c r="AA93" s="43"/>
      <c r="AB93" s="70"/>
      <c r="AC93" s="70"/>
      <c r="AD93" s="70"/>
      <c r="AE93" s="70"/>
    </row>
    <row r="94" spans="20:31" ht="14.25">
      <c r="T94" s="183"/>
      <c r="U94" s="193"/>
      <c r="V94" s="54"/>
      <c r="W94" s="53"/>
      <c r="X94" s="54"/>
      <c r="Y94" s="43"/>
      <c r="Z94" s="54"/>
      <c r="AA94" s="43"/>
      <c r="AB94" s="70"/>
      <c r="AC94" s="70"/>
      <c r="AD94" s="70"/>
      <c r="AE94" s="70"/>
    </row>
    <row r="95" spans="20:31" ht="14.25">
      <c r="T95" s="44"/>
      <c r="U95" s="193"/>
      <c r="V95" s="57"/>
      <c r="W95" s="67"/>
      <c r="X95" s="57"/>
      <c r="Y95" s="49"/>
      <c r="Z95" s="57"/>
      <c r="AA95" s="49"/>
      <c r="AB95" s="70"/>
      <c r="AC95" s="70"/>
      <c r="AD95" s="70"/>
      <c r="AE95" s="70"/>
    </row>
    <row r="96" spans="20:31" ht="14.25">
      <c r="T96" s="219"/>
      <c r="U96" s="234"/>
      <c r="V96" s="234"/>
      <c r="W96" s="234"/>
      <c r="X96" s="234"/>
      <c r="Y96" s="220"/>
      <c r="Z96" s="220"/>
      <c r="AA96" s="220"/>
      <c r="AB96" s="220"/>
      <c r="AC96" s="220"/>
      <c r="AD96" s="219"/>
      <c r="AE96" s="219"/>
    </row>
    <row r="97" spans="20:31" ht="14.25">
      <c r="T97" s="234"/>
      <c r="U97" s="234"/>
      <c r="V97" s="234"/>
      <c r="W97" s="234"/>
      <c r="X97" s="234"/>
      <c r="Y97" s="219"/>
      <c r="Z97" s="219"/>
      <c r="AA97" s="219"/>
      <c r="AB97" s="219"/>
      <c r="AC97" s="219"/>
      <c r="AD97" s="219"/>
      <c r="AE97" s="219"/>
    </row>
  </sheetData>
  <sheetProtection/>
  <mergeCells count="176">
    <mergeCell ref="W7:X8"/>
    <mergeCell ref="O5:P8"/>
    <mergeCell ref="E5:F8"/>
    <mergeCell ref="Q15:R15"/>
    <mergeCell ref="Q13:R13"/>
    <mergeCell ref="Q12:R12"/>
    <mergeCell ref="Q11:R11"/>
    <mergeCell ref="Q10:R10"/>
    <mergeCell ref="Q9:R9"/>
    <mergeCell ref="I7:J8"/>
    <mergeCell ref="Y5:Z7"/>
    <mergeCell ref="Y8:Z8"/>
    <mergeCell ref="C4:P4"/>
    <mergeCell ref="Q4:AB4"/>
    <mergeCell ref="Q5:R8"/>
    <mergeCell ref="S5:X6"/>
    <mergeCell ref="S7:T8"/>
    <mergeCell ref="U7:V8"/>
    <mergeCell ref="AA8:AB8"/>
    <mergeCell ref="G7:H8"/>
    <mergeCell ref="AA65:AB66"/>
    <mergeCell ref="Y65:Z66"/>
    <mergeCell ref="A69:B69"/>
    <mergeCell ref="A63:B66"/>
    <mergeCell ref="A70:B70"/>
    <mergeCell ref="N49:N50"/>
    <mergeCell ref="O49:O50"/>
    <mergeCell ref="P49:P50"/>
    <mergeCell ref="L49:L50"/>
    <mergeCell ref="A47:A50"/>
    <mergeCell ref="A71:B71"/>
    <mergeCell ref="O65:O66"/>
    <mergeCell ref="A67:B67"/>
    <mergeCell ref="C63:F64"/>
    <mergeCell ref="E65:F66"/>
    <mergeCell ref="C65:D66"/>
    <mergeCell ref="A68:B68"/>
    <mergeCell ref="O63:P64"/>
    <mergeCell ref="P65:P66"/>
    <mergeCell ref="H49:H50"/>
    <mergeCell ref="I49:I50"/>
    <mergeCell ref="J49:J50"/>
    <mergeCell ref="K49:K50"/>
    <mergeCell ref="Q49:Q50"/>
    <mergeCell ref="D49:D50"/>
    <mergeCell ref="E49:E50"/>
    <mergeCell ref="F49:F50"/>
    <mergeCell ref="G49:G50"/>
    <mergeCell ref="C49:C50"/>
    <mergeCell ref="R49:R50"/>
    <mergeCell ref="S49:S50"/>
    <mergeCell ref="M47:R48"/>
    <mergeCell ref="S47:X48"/>
    <mergeCell ref="M49:M50"/>
    <mergeCell ref="T49:T50"/>
    <mergeCell ref="U49:U50"/>
    <mergeCell ref="W49:W50"/>
    <mergeCell ref="X49:X50"/>
    <mergeCell ref="A34:B34"/>
    <mergeCell ref="AA49:AB50"/>
    <mergeCell ref="Y49:Z50"/>
    <mergeCell ref="Y47:Z48"/>
    <mergeCell ref="A35:B35"/>
    <mergeCell ref="A36:B36"/>
    <mergeCell ref="A37:B37"/>
    <mergeCell ref="A38:B38"/>
    <mergeCell ref="B47:G48"/>
    <mergeCell ref="B49:B5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2:AC2"/>
    <mergeCell ref="A4:B8"/>
    <mergeCell ref="C5:D7"/>
    <mergeCell ref="AA5:AB7"/>
    <mergeCell ref="Q18:R18"/>
    <mergeCell ref="A13:B13"/>
    <mergeCell ref="A15:B15"/>
    <mergeCell ref="A11:B11"/>
    <mergeCell ref="A12:B12"/>
    <mergeCell ref="A16:B16"/>
    <mergeCell ref="Q23:R23"/>
    <mergeCell ref="A9:B9"/>
    <mergeCell ref="A10:B10"/>
    <mergeCell ref="C8:D8"/>
    <mergeCell ref="Q17:R17"/>
    <mergeCell ref="A17:B17"/>
    <mergeCell ref="A18:B18"/>
    <mergeCell ref="A19:B19"/>
    <mergeCell ref="A20:B20"/>
    <mergeCell ref="A21:B21"/>
    <mergeCell ref="J81:J82"/>
    <mergeCell ref="K81:K82"/>
    <mergeCell ref="K7:L8"/>
    <mergeCell ref="M7:N8"/>
    <mergeCell ref="G5:N6"/>
    <mergeCell ref="Q19:R19"/>
    <mergeCell ref="Q20:R20"/>
    <mergeCell ref="Q16:R16"/>
    <mergeCell ref="Q21:R21"/>
    <mergeCell ref="Q22:R22"/>
    <mergeCell ref="D79:E80"/>
    <mergeCell ref="E81:E82"/>
    <mergeCell ref="Q24:R24"/>
    <mergeCell ref="Q25:R25"/>
    <mergeCell ref="Q26:R26"/>
    <mergeCell ref="G81:G82"/>
    <mergeCell ref="H47:L48"/>
    <mergeCell ref="O81:O82"/>
    <mergeCell ref="H81:H82"/>
    <mergeCell ref="I81:I82"/>
    <mergeCell ref="J79:K80"/>
    <mergeCell ref="L79:M80"/>
    <mergeCell ref="N79:O80"/>
    <mergeCell ref="P79:Q80"/>
    <mergeCell ref="R79:S80"/>
    <mergeCell ref="A79:A82"/>
    <mergeCell ref="B81:B82"/>
    <mergeCell ref="C81:C82"/>
    <mergeCell ref="D81:D82"/>
    <mergeCell ref="B79:C80"/>
    <mergeCell ref="Q27:R27"/>
    <mergeCell ref="Q28:R28"/>
    <mergeCell ref="Q29:R29"/>
    <mergeCell ref="Q30:R30"/>
    <mergeCell ref="Q31:R31"/>
    <mergeCell ref="M81:M82"/>
    <mergeCell ref="N81:N82"/>
    <mergeCell ref="AA47:AB48"/>
    <mergeCell ref="A45:AB45"/>
    <mergeCell ref="P81:P82"/>
    <mergeCell ref="F81:F82"/>
    <mergeCell ref="Q81:Q82"/>
    <mergeCell ref="R81:R82"/>
    <mergeCell ref="L81:L82"/>
    <mergeCell ref="F79:G80"/>
    <mergeCell ref="H79:I80"/>
    <mergeCell ref="S81:S82"/>
    <mergeCell ref="Q32:R32"/>
    <mergeCell ref="Q33:R33"/>
    <mergeCell ref="Q34:R34"/>
    <mergeCell ref="Q35:R35"/>
    <mergeCell ref="Q36:R36"/>
    <mergeCell ref="Q37:R37"/>
    <mergeCell ref="Y63:AB64"/>
    <mergeCell ref="Q63:R64"/>
    <mergeCell ref="S63:T64"/>
    <mergeCell ref="U63:V64"/>
    <mergeCell ref="W63:X64"/>
    <mergeCell ref="AA62:AB62"/>
    <mergeCell ref="R65:R66"/>
    <mergeCell ref="S65:S66"/>
    <mergeCell ref="T65:T66"/>
    <mergeCell ref="U65:U66"/>
    <mergeCell ref="V65:V66"/>
    <mergeCell ref="Q38:R38"/>
    <mergeCell ref="V49:V50"/>
    <mergeCell ref="A61:AB61"/>
    <mergeCell ref="W65:W66"/>
    <mergeCell ref="X65:X66"/>
    <mergeCell ref="K63:N64"/>
    <mergeCell ref="M65:N66"/>
    <mergeCell ref="K65:L66"/>
    <mergeCell ref="G63:J64"/>
    <mergeCell ref="G65:H66"/>
    <mergeCell ref="I65:J66"/>
    <mergeCell ref="Q65:Q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5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146" customWidth="1"/>
    <col min="2" max="2" width="10.59765625" style="146" customWidth="1"/>
    <col min="3" max="3" width="21.59765625" style="146" customWidth="1"/>
    <col min="4" max="4" width="19.19921875" style="146" customWidth="1"/>
    <col min="5" max="5" width="18.09765625" style="146" customWidth="1"/>
    <col min="6" max="6" width="19.19921875" style="146" customWidth="1"/>
    <col min="7" max="7" width="18.09765625" style="146" customWidth="1"/>
    <col min="8" max="8" width="19.19921875" style="146" customWidth="1"/>
    <col min="9" max="9" width="18.09765625" style="146" customWidth="1"/>
    <col min="10" max="10" width="19.19921875" style="146" customWidth="1"/>
    <col min="11" max="11" width="18.09765625" style="146" customWidth="1"/>
    <col min="12" max="16384" width="10.59765625" style="146" customWidth="1"/>
  </cols>
  <sheetData>
    <row r="1" spans="1:11" s="145" customFormat="1" ht="19.5" customHeight="1">
      <c r="A1" s="6" t="s">
        <v>281</v>
      </c>
      <c r="K1" s="8" t="s">
        <v>282</v>
      </c>
    </row>
    <row r="2" spans="1:11" s="268" customFormat="1" ht="19.5" customHeight="1">
      <c r="A2" s="372" t="s">
        <v>533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ht="18" customHeight="1" thickBot="1">
      <c r="K3" s="259" t="s">
        <v>144</v>
      </c>
    </row>
    <row r="4" spans="1:11" ht="14.25" customHeight="1">
      <c r="A4" s="365" t="s">
        <v>537</v>
      </c>
      <c r="B4" s="435"/>
      <c r="C4" s="414" t="s">
        <v>536</v>
      </c>
      <c r="D4" s="260" t="s">
        <v>145</v>
      </c>
      <c r="E4" s="260"/>
      <c r="F4" s="619" t="s">
        <v>146</v>
      </c>
      <c r="G4" s="620"/>
      <c r="H4" s="357" t="s">
        <v>212</v>
      </c>
      <c r="I4" s="433"/>
      <c r="J4" s="357" t="s">
        <v>535</v>
      </c>
      <c r="K4" s="358"/>
    </row>
    <row r="5" spans="1:11" ht="14.25" customHeight="1">
      <c r="A5" s="618"/>
      <c r="B5" s="409"/>
      <c r="C5" s="415"/>
      <c r="D5" s="474" t="s">
        <v>534</v>
      </c>
      <c r="E5" s="616" t="s">
        <v>211</v>
      </c>
      <c r="F5" s="474" t="s">
        <v>534</v>
      </c>
      <c r="G5" s="616" t="s">
        <v>211</v>
      </c>
      <c r="H5" s="474" t="s">
        <v>534</v>
      </c>
      <c r="I5" s="616" t="s">
        <v>211</v>
      </c>
      <c r="J5" s="474" t="s">
        <v>534</v>
      </c>
      <c r="K5" s="616" t="s">
        <v>211</v>
      </c>
    </row>
    <row r="6" spans="1:11" ht="14.25" customHeight="1">
      <c r="A6" s="410"/>
      <c r="B6" s="411"/>
      <c r="C6" s="463"/>
      <c r="D6" s="416"/>
      <c r="E6" s="617"/>
      <c r="F6" s="416"/>
      <c r="G6" s="617"/>
      <c r="H6" s="416"/>
      <c r="I6" s="617"/>
      <c r="J6" s="416"/>
      <c r="K6" s="617"/>
    </row>
    <row r="7" spans="1:11" ht="14.25" customHeight="1">
      <c r="A7" s="209"/>
      <c r="B7" s="182"/>
      <c r="C7" s="190"/>
      <c r="D7" s="209"/>
      <c r="E7" s="221"/>
      <c r="F7" s="209"/>
      <c r="G7" s="221"/>
      <c r="H7" s="209"/>
      <c r="I7" s="221"/>
      <c r="J7" s="209"/>
      <c r="K7" s="221"/>
    </row>
    <row r="8" spans="1:11" s="268" customFormat="1" ht="14.25" customHeight="1">
      <c r="A8" s="621" t="s">
        <v>271</v>
      </c>
      <c r="B8" s="559"/>
      <c r="C8" s="269">
        <v>1174131</v>
      </c>
      <c r="D8" s="269">
        <v>525416</v>
      </c>
      <c r="E8" s="340">
        <f aca="true" t="shared" si="0" ref="E8:E61">100*D8/C8</f>
        <v>44.749350796461385</v>
      </c>
      <c r="F8" s="269">
        <v>13265</v>
      </c>
      <c r="G8" s="340">
        <f>100*F8/C8</f>
        <v>1.1297717205320361</v>
      </c>
      <c r="H8" s="269">
        <v>50558</v>
      </c>
      <c r="I8" s="340">
        <f>100*H8/C8</f>
        <v>4.305993113204575</v>
      </c>
      <c r="J8" s="269">
        <v>589239</v>
      </c>
      <c r="K8" s="340">
        <f aca="true" t="shared" si="1" ref="K8:K66">100*J8/C8</f>
        <v>50.18511563019799</v>
      </c>
    </row>
    <row r="9" spans="1:11" s="268" customFormat="1" ht="14.25" customHeight="1">
      <c r="A9" s="242"/>
      <c r="B9" s="270"/>
      <c r="C9" s="245"/>
      <c r="D9" s="38"/>
      <c r="E9" s="38"/>
      <c r="F9" s="38"/>
      <c r="G9" s="38"/>
      <c r="H9" s="38"/>
      <c r="I9" s="38"/>
      <c r="J9" s="38"/>
      <c r="K9" s="38"/>
    </row>
    <row r="10" spans="1:11" s="268" customFormat="1" ht="14.25" customHeight="1">
      <c r="A10" s="343" t="s">
        <v>8</v>
      </c>
      <c r="B10" s="344"/>
      <c r="C10" s="33">
        <v>436249</v>
      </c>
      <c r="D10" s="38">
        <v>323115</v>
      </c>
      <c r="E10" s="340">
        <f>100*D10/C10</f>
        <v>74.06664542497519</v>
      </c>
      <c r="F10" s="38">
        <v>4045</v>
      </c>
      <c r="G10" s="340">
        <f>100*F10/C10</f>
        <v>0.9272227558114746</v>
      </c>
      <c r="H10" s="38">
        <v>3368</v>
      </c>
      <c r="I10" s="340">
        <f>100*H10/C10</f>
        <v>0.7720361536645356</v>
      </c>
      <c r="J10" s="38">
        <v>330528</v>
      </c>
      <c r="K10" s="340">
        <f>100*J10/C10</f>
        <v>75.76590433445119</v>
      </c>
    </row>
    <row r="11" spans="1:11" s="268" customFormat="1" ht="14.25" customHeight="1">
      <c r="A11" s="343" t="s">
        <v>9</v>
      </c>
      <c r="B11" s="344"/>
      <c r="C11" s="33">
        <v>48875</v>
      </c>
      <c r="D11" s="38">
        <v>1776</v>
      </c>
      <c r="E11" s="340">
        <f t="shared" si="0"/>
        <v>3.633759590792839</v>
      </c>
      <c r="F11" s="38">
        <v>928</v>
      </c>
      <c r="G11" s="340">
        <f>100*F11/C11</f>
        <v>1.8987212276214833</v>
      </c>
      <c r="H11" s="38">
        <v>1228</v>
      </c>
      <c r="I11" s="340">
        <f>100*H11/C11</f>
        <v>2.512531969309463</v>
      </c>
      <c r="J11" s="38">
        <v>3932</v>
      </c>
      <c r="K11" s="340">
        <f t="shared" si="1"/>
        <v>8.045012787723785</v>
      </c>
    </row>
    <row r="12" spans="1:11" s="268" customFormat="1" ht="14.25" customHeight="1">
      <c r="A12" s="343" t="s">
        <v>10</v>
      </c>
      <c r="B12" s="344"/>
      <c r="C12" s="33">
        <v>108582</v>
      </c>
      <c r="D12" s="38">
        <v>24736</v>
      </c>
      <c r="E12" s="340">
        <f t="shared" si="0"/>
        <v>22.78093975060323</v>
      </c>
      <c r="F12" s="38">
        <v>3438</v>
      </c>
      <c r="G12" s="340">
        <f>100*F12/C12</f>
        <v>3.1662706525943527</v>
      </c>
      <c r="H12" s="38">
        <v>3420</v>
      </c>
      <c r="I12" s="340">
        <f>100*H12/C12</f>
        <v>3.1496933193346965</v>
      </c>
      <c r="J12" s="38">
        <v>31594</v>
      </c>
      <c r="K12" s="340">
        <f t="shared" si="1"/>
        <v>29.09690372253228</v>
      </c>
    </row>
    <row r="13" spans="1:11" s="268" customFormat="1" ht="14.25" customHeight="1">
      <c r="A13" s="343" t="s">
        <v>11</v>
      </c>
      <c r="B13" s="344"/>
      <c r="C13" s="33">
        <v>29195</v>
      </c>
      <c r="D13" s="38" t="s">
        <v>497</v>
      </c>
      <c r="E13" s="38" t="s">
        <v>568</v>
      </c>
      <c r="F13" s="38" t="s">
        <v>568</v>
      </c>
      <c r="G13" s="38" t="s">
        <v>568</v>
      </c>
      <c r="H13" s="38">
        <v>146</v>
      </c>
      <c r="I13" s="340">
        <f>100*H13/C13</f>
        <v>0.500085631101216</v>
      </c>
      <c r="J13" s="38">
        <v>146</v>
      </c>
      <c r="K13" s="340">
        <f t="shared" si="1"/>
        <v>0.500085631101216</v>
      </c>
    </row>
    <row r="14" spans="1:11" s="268" customFormat="1" ht="14.25" customHeight="1">
      <c r="A14" s="343" t="s">
        <v>12</v>
      </c>
      <c r="B14" s="344"/>
      <c r="C14" s="33">
        <v>22666</v>
      </c>
      <c r="D14" s="38">
        <v>4233</v>
      </c>
      <c r="E14" s="340">
        <f t="shared" si="0"/>
        <v>18.6755492808612</v>
      </c>
      <c r="F14" s="38" t="s">
        <v>568</v>
      </c>
      <c r="G14" s="38" t="s">
        <v>568</v>
      </c>
      <c r="H14" s="38" t="s">
        <v>568</v>
      </c>
      <c r="I14" s="38" t="s">
        <v>568</v>
      </c>
      <c r="J14" s="38">
        <v>4233</v>
      </c>
      <c r="K14" s="340">
        <f t="shared" si="1"/>
        <v>18.6755492808612</v>
      </c>
    </row>
    <row r="15" spans="1:11" s="268" customFormat="1" ht="14.25" customHeight="1">
      <c r="A15" s="343" t="s">
        <v>13</v>
      </c>
      <c r="B15" s="344"/>
      <c r="C15" s="33">
        <v>69421</v>
      </c>
      <c r="D15" s="38">
        <v>18852</v>
      </c>
      <c r="E15" s="340">
        <f t="shared" si="0"/>
        <v>27.156047881764884</v>
      </c>
      <c r="F15" s="38" t="s">
        <v>568</v>
      </c>
      <c r="G15" s="38" t="s">
        <v>568</v>
      </c>
      <c r="H15" s="38">
        <v>1918</v>
      </c>
      <c r="I15" s="340">
        <f>100*H15/C15</f>
        <v>2.762852739084715</v>
      </c>
      <c r="J15" s="38">
        <v>20770</v>
      </c>
      <c r="K15" s="340">
        <f t="shared" si="1"/>
        <v>29.9189006208496</v>
      </c>
    </row>
    <row r="16" spans="1:11" s="268" customFormat="1" ht="14.25" customHeight="1">
      <c r="A16" s="343" t="s">
        <v>14</v>
      </c>
      <c r="B16" s="344"/>
      <c r="C16" s="33">
        <v>26865</v>
      </c>
      <c r="D16" s="38">
        <v>6111</v>
      </c>
      <c r="E16" s="340">
        <f t="shared" si="0"/>
        <v>22.747068676716918</v>
      </c>
      <c r="F16" s="38" t="s">
        <v>568</v>
      </c>
      <c r="G16" s="38" t="s">
        <v>568</v>
      </c>
      <c r="H16" s="38">
        <v>1699</v>
      </c>
      <c r="I16" s="340">
        <f>100*H16/C16</f>
        <v>6.324213660897078</v>
      </c>
      <c r="J16" s="38">
        <v>7810</v>
      </c>
      <c r="K16" s="340">
        <f t="shared" si="1"/>
        <v>29.071282337613997</v>
      </c>
    </row>
    <row r="17" spans="1:11" s="268" customFormat="1" ht="14.25" customHeight="1">
      <c r="A17" s="343" t="s">
        <v>15</v>
      </c>
      <c r="B17" s="344"/>
      <c r="C17" s="33">
        <v>65298</v>
      </c>
      <c r="D17" s="38">
        <v>38525</v>
      </c>
      <c r="E17" s="340">
        <f t="shared" si="0"/>
        <v>58.99874421881221</v>
      </c>
      <c r="F17" s="38" t="s">
        <v>568</v>
      </c>
      <c r="G17" s="38" t="s">
        <v>568</v>
      </c>
      <c r="H17" s="38">
        <v>6005</v>
      </c>
      <c r="I17" s="340">
        <f>100*H17/C17</f>
        <v>9.196300039817451</v>
      </c>
      <c r="J17" s="38">
        <v>44530</v>
      </c>
      <c r="K17" s="340">
        <f t="shared" si="1"/>
        <v>68.19504425862966</v>
      </c>
    </row>
    <row r="18" spans="1:11" ht="14.25" customHeight="1">
      <c r="A18" s="131"/>
      <c r="B18" s="192"/>
      <c r="C18" s="261"/>
      <c r="D18" s="262"/>
      <c r="E18" s="335"/>
      <c r="F18" s="335"/>
      <c r="G18" s="335"/>
      <c r="H18" s="335"/>
      <c r="I18" s="335"/>
      <c r="J18" s="335"/>
      <c r="K18" s="335"/>
    </row>
    <row r="19" spans="1:19" s="268" customFormat="1" ht="14.25" customHeight="1">
      <c r="A19" s="343" t="s">
        <v>147</v>
      </c>
      <c r="B19" s="344"/>
      <c r="C19" s="163"/>
      <c r="D19" s="163"/>
      <c r="E19" s="335"/>
      <c r="F19" s="335"/>
      <c r="G19" s="335"/>
      <c r="H19" s="335"/>
      <c r="I19" s="335"/>
      <c r="J19" s="335"/>
      <c r="K19" s="335"/>
      <c r="L19" s="163"/>
      <c r="M19" s="163"/>
      <c r="N19" s="163"/>
      <c r="O19" s="163"/>
      <c r="P19" s="163"/>
      <c r="Q19" s="163"/>
      <c r="R19" s="163"/>
      <c r="S19" s="163"/>
    </row>
    <row r="20" spans="1:11" ht="14.25" customHeight="1">
      <c r="A20" s="78"/>
      <c r="B20" s="129" t="s">
        <v>17</v>
      </c>
      <c r="C20" s="261">
        <v>10737</v>
      </c>
      <c r="D20" s="262">
        <v>3620</v>
      </c>
      <c r="E20" s="333">
        <f t="shared" si="0"/>
        <v>33.71519046288535</v>
      </c>
      <c r="F20" s="334" t="s">
        <v>567</v>
      </c>
      <c r="G20" s="334" t="s">
        <v>567</v>
      </c>
      <c r="H20" s="334" t="s">
        <v>567</v>
      </c>
      <c r="I20" s="334" t="s">
        <v>567</v>
      </c>
      <c r="J20" s="334">
        <v>3620</v>
      </c>
      <c r="K20" s="333">
        <f t="shared" si="1"/>
        <v>33.71519046288535</v>
      </c>
    </row>
    <row r="21" spans="1:11" ht="14.25" customHeight="1">
      <c r="A21" s="78"/>
      <c r="B21" s="129"/>
      <c r="C21" s="261"/>
      <c r="D21" s="262"/>
      <c r="E21" s="334"/>
      <c r="F21" s="334"/>
      <c r="G21" s="334"/>
      <c r="H21" s="334"/>
      <c r="I21" s="334"/>
      <c r="J21" s="334"/>
      <c r="K21" s="334"/>
    </row>
    <row r="22" spans="1:11" s="268" customFormat="1" ht="14.25" customHeight="1">
      <c r="A22" s="343" t="s">
        <v>148</v>
      </c>
      <c r="B22" s="622"/>
      <c r="E22" s="335"/>
      <c r="F22" s="335"/>
      <c r="G22" s="335"/>
      <c r="H22" s="335"/>
      <c r="I22" s="335"/>
      <c r="J22" s="335"/>
      <c r="K22" s="335"/>
    </row>
    <row r="23" spans="1:11" ht="14.25" customHeight="1">
      <c r="A23" s="78"/>
      <c r="B23" s="129" t="s">
        <v>19</v>
      </c>
      <c r="C23" s="261">
        <v>15121</v>
      </c>
      <c r="D23" s="262">
        <v>6940</v>
      </c>
      <c r="E23" s="333">
        <f t="shared" si="0"/>
        <v>45.89643542093777</v>
      </c>
      <c r="F23" s="334" t="s">
        <v>567</v>
      </c>
      <c r="G23" s="334" t="s">
        <v>567</v>
      </c>
      <c r="H23" s="333" t="s">
        <v>567</v>
      </c>
      <c r="I23" s="333" t="s">
        <v>567</v>
      </c>
      <c r="J23" s="334">
        <v>6940</v>
      </c>
      <c r="K23" s="333">
        <f t="shared" si="1"/>
        <v>45.89643542093777</v>
      </c>
    </row>
    <row r="24" spans="1:11" ht="14.25" customHeight="1">
      <c r="A24" s="78"/>
      <c r="B24" s="129" t="s">
        <v>20</v>
      </c>
      <c r="C24" s="261">
        <v>15182</v>
      </c>
      <c r="D24" s="262">
        <v>6015</v>
      </c>
      <c r="E24" s="333">
        <f t="shared" si="0"/>
        <v>39.61928599657489</v>
      </c>
      <c r="F24" s="334" t="s">
        <v>567</v>
      </c>
      <c r="G24" s="334" t="s">
        <v>567</v>
      </c>
      <c r="H24" s="333" t="s">
        <v>567</v>
      </c>
      <c r="I24" s="333" t="s">
        <v>567</v>
      </c>
      <c r="J24" s="334">
        <v>6015</v>
      </c>
      <c r="K24" s="333">
        <f t="shared" si="1"/>
        <v>39.61928599657489</v>
      </c>
    </row>
    <row r="25" spans="1:11" ht="14.25" customHeight="1">
      <c r="A25" s="78"/>
      <c r="B25" s="129" t="s">
        <v>21</v>
      </c>
      <c r="C25" s="261">
        <v>13147</v>
      </c>
      <c r="D25" s="262">
        <v>2520</v>
      </c>
      <c r="E25" s="333">
        <f t="shared" si="0"/>
        <v>19.16787099718567</v>
      </c>
      <c r="F25" s="334" t="s">
        <v>567</v>
      </c>
      <c r="G25" s="334" t="s">
        <v>567</v>
      </c>
      <c r="H25" s="336">
        <v>2536</v>
      </c>
      <c r="I25" s="333">
        <f>100*H25/C25</f>
        <v>19.28957176542177</v>
      </c>
      <c r="J25" s="334">
        <v>5056</v>
      </c>
      <c r="K25" s="333">
        <f t="shared" si="1"/>
        <v>38.45744276260744</v>
      </c>
    </row>
    <row r="26" spans="1:11" ht="14.25" customHeight="1">
      <c r="A26" s="78"/>
      <c r="B26" s="129" t="s">
        <v>22</v>
      </c>
      <c r="C26" s="261">
        <v>4481</v>
      </c>
      <c r="D26" s="262" t="s">
        <v>498</v>
      </c>
      <c r="E26" s="334" t="s">
        <v>567</v>
      </c>
      <c r="F26" s="334" t="s">
        <v>567</v>
      </c>
      <c r="G26" s="334" t="s">
        <v>567</v>
      </c>
      <c r="H26" s="334">
        <v>4253</v>
      </c>
      <c r="I26" s="333">
        <f>100*H26/C26</f>
        <v>94.91185003347466</v>
      </c>
      <c r="J26" s="334">
        <v>4253</v>
      </c>
      <c r="K26" s="333">
        <f t="shared" si="1"/>
        <v>94.91185003347466</v>
      </c>
    </row>
    <row r="27" spans="1:11" ht="14.25" customHeight="1">
      <c r="A27" s="78"/>
      <c r="B27" s="129"/>
      <c r="C27" s="261"/>
      <c r="E27" s="335"/>
      <c r="F27" s="335"/>
      <c r="G27" s="335"/>
      <c r="H27" s="335"/>
      <c r="I27" s="335"/>
      <c r="J27" s="335"/>
      <c r="K27" s="335"/>
    </row>
    <row r="28" spans="1:23" s="268" customFormat="1" ht="14.25" customHeight="1">
      <c r="A28" s="343" t="s">
        <v>149</v>
      </c>
      <c r="B28" s="622"/>
      <c r="C28" s="163"/>
      <c r="D28" s="163"/>
      <c r="E28" s="335"/>
      <c r="F28" s="335"/>
      <c r="G28" s="335"/>
      <c r="H28" s="335"/>
      <c r="I28" s="335"/>
      <c r="J28" s="335"/>
      <c r="K28" s="335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</row>
    <row r="29" spans="1:11" ht="14.25" customHeight="1">
      <c r="A29" s="78"/>
      <c r="B29" s="129" t="s">
        <v>24</v>
      </c>
      <c r="C29" s="261">
        <v>12185</v>
      </c>
      <c r="D29" s="262">
        <v>9266</v>
      </c>
      <c r="E29" s="333">
        <f t="shared" si="0"/>
        <v>76.04431678292983</v>
      </c>
      <c r="F29" s="334" t="s">
        <v>567</v>
      </c>
      <c r="G29" s="334" t="s">
        <v>567</v>
      </c>
      <c r="H29" s="334" t="s">
        <v>567</v>
      </c>
      <c r="I29" s="334" t="s">
        <v>567</v>
      </c>
      <c r="J29" s="334">
        <v>9266</v>
      </c>
      <c r="K29" s="333">
        <f t="shared" si="1"/>
        <v>76.04431678292983</v>
      </c>
    </row>
    <row r="30" spans="1:11" ht="14.25" customHeight="1">
      <c r="A30" s="78"/>
      <c r="B30" s="129" t="s">
        <v>25</v>
      </c>
      <c r="C30" s="261">
        <v>21530</v>
      </c>
      <c r="D30" s="262">
        <v>7490</v>
      </c>
      <c r="E30" s="333">
        <f t="shared" si="0"/>
        <v>34.78866697631212</v>
      </c>
      <c r="F30" s="334">
        <v>1169</v>
      </c>
      <c r="G30" s="333">
        <f>100*F30/C30</f>
        <v>5.429633070134696</v>
      </c>
      <c r="H30" s="334">
        <v>577</v>
      </c>
      <c r="I30" s="333">
        <f>100*H30/C30</f>
        <v>2.6799814212726427</v>
      </c>
      <c r="J30" s="334">
        <v>9236</v>
      </c>
      <c r="K30" s="333">
        <f t="shared" si="1"/>
        <v>42.898281467719464</v>
      </c>
    </row>
    <row r="31" spans="1:11" ht="14.25" customHeight="1">
      <c r="A31" s="78"/>
      <c r="B31" s="129" t="s">
        <v>26</v>
      </c>
      <c r="C31" s="261">
        <v>39190</v>
      </c>
      <c r="D31" s="262">
        <v>10990</v>
      </c>
      <c r="E31" s="333">
        <f t="shared" si="0"/>
        <v>28.04286807859148</v>
      </c>
      <c r="F31" s="334" t="s">
        <v>567</v>
      </c>
      <c r="G31" s="334" t="s">
        <v>567</v>
      </c>
      <c r="H31" s="334" t="s">
        <v>567</v>
      </c>
      <c r="I31" s="334" t="s">
        <v>567</v>
      </c>
      <c r="J31" s="334">
        <v>10990</v>
      </c>
      <c r="K31" s="333">
        <f t="shared" si="1"/>
        <v>28.04286807859148</v>
      </c>
    </row>
    <row r="32" spans="1:11" ht="14.25" customHeight="1">
      <c r="A32" s="78"/>
      <c r="B32" s="129" t="s">
        <v>27</v>
      </c>
      <c r="C32" s="261">
        <v>1226</v>
      </c>
      <c r="D32" s="262" t="s">
        <v>499</v>
      </c>
      <c r="E32" s="334" t="s">
        <v>567</v>
      </c>
      <c r="F32" s="334">
        <v>64</v>
      </c>
      <c r="G32" s="333">
        <f>100*F32/C32</f>
        <v>5.220228384991843</v>
      </c>
      <c r="H32" s="334">
        <v>797</v>
      </c>
      <c r="I32" s="333">
        <f>100*H32/C32</f>
        <v>65.00815660685154</v>
      </c>
      <c r="J32" s="334">
        <v>861</v>
      </c>
      <c r="K32" s="333">
        <f t="shared" si="1"/>
        <v>70.2283849918434</v>
      </c>
    </row>
    <row r="33" spans="1:11" ht="14.25" customHeight="1">
      <c r="A33" s="78"/>
      <c r="B33" s="129" t="s">
        <v>28</v>
      </c>
      <c r="C33" s="261">
        <v>1586</v>
      </c>
      <c r="D33" s="262">
        <v>1005</v>
      </c>
      <c r="E33" s="333">
        <f t="shared" si="0"/>
        <v>63.36696090794452</v>
      </c>
      <c r="F33" s="334">
        <v>545</v>
      </c>
      <c r="G33" s="333">
        <f>100*F33/C33</f>
        <v>34.36317780580076</v>
      </c>
      <c r="H33" s="333" t="s">
        <v>567</v>
      </c>
      <c r="I33" s="333" t="s">
        <v>567</v>
      </c>
      <c r="J33" s="334">
        <v>1550</v>
      </c>
      <c r="K33" s="333">
        <f t="shared" si="1"/>
        <v>97.73013871374528</v>
      </c>
    </row>
    <row r="34" spans="1:11" ht="14.25" customHeight="1">
      <c r="A34" s="78"/>
      <c r="B34" s="129" t="s">
        <v>29</v>
      </c>
      <c r="C34" s="261">
        <v>3334</v>
      </c>
      <c r="D34" s="262">
        <v>1630</v>
      </c>
      <c r="E34" s="333">
        <f t="shared" si="0"/>
        <v>48.89022195560888</v>
      </c>
      <c r="F34" s="334" t="s">
        <v>567</v>
      </c>
      <c r="G34" s="334" t="s">
        <v>567</v>
      </c>
      <c r="H34" s="334">
        <v>1518</v>
      </c>
      <c r="I34" s="333">
        <f>100*H34/C34</f>
        <v>45.53089382123575</v>
      </c>
      <c r="J34" s="334">
        <v>3148</v>
      </c>
      <c r="K34" s="333">
        <f t="shared" si="1"/>
        <v>94.42111577684463</v>
      </c>
    </row>
    <row r="35" spans="1:11" ht="14.25" customHeight="1">
      <c r="A35" s="78"/>
      <c r="B35" s="129" t="s">
        <v>30</v>
      </c>
      <c r="C35" s="261">
        <v>838</v>
      </c>
      <c r="D35" s="262">
        <v>142</v>
      </c>
      <c r="E35" s="333">
        <f t="shared" si="0"/>
        <v>16.94510739856802</v>
      </c>
      <c r="F35" s="334">
        <v>123</v>
      </c>
      <c r="G35" s="333">
        <f>100*F35/C35</f>
        <v>14.677804295942721</v>
      </c>
      <c r="H35" s="334">
        <v>358</v>
      </c>
      <c r="I35" s="333">
        <f>100*H35/C35</f>
        <v>42.720763723150355</v>
      </c>
      <c r="J35" s="334">
        <v>623</v>
      </c>
      <c r="K35" s="333">
        <f t="shared" si="1"/>
        <v>74.3436754176611</v>
      </c>
    </row>
    <row r="36" spans="1:11" ht="14.25" customHeight="1">
      <c r="A36" s="78"/>
      <c r="B36" s="129" t="s">
        <v>31</v>
      </c>
      <c r="C36" s="261">
        <v>1243</v>
      </c>
      <c r="D36" s="262">
        <v>950</v>
      </c>
      <c r="E36" s="333">
        <f t="shared" si="0"/>
        <v>76.42799678197909</v>
      </c>
      <c r="F36" s="334" t="s">
        <v>567</v>
      </c>
      <c r="G36" s="333" t="s">
        <v>567</v>
      </c>
      <c r="H36" s="333" t="s">
        <v>567</v>
      </c>
      <c r="I36" s="333" t="s">
        <v>567</v>
      </c>
      <c r="J36" s="334">
        <v>950</v>
      </c>
      <c r="K36" s="333">
        <f t="shared" si="1"/>
        <v>76.42799678197909</v>
      </c>
    </row>
    <row r="37" spans="1:11" ht="14.25" customHeight="1">
      <c r="A37" s="78"/>
      <c r="B37" s="129"/>
      <c r="C37" s="261"/>
      <c r="D37" s="262"/>
      <c r="E37" s="334"/>
      <c r="F37" s="334"/>
      <c r="G37" s="334"/>
      <c r="H37" s="334"/>
      <c r="I37" s="334"/>
      <c r="J37" s="334"/>
      <c r="K37" s="334"/>
    </row>
    <row r="38" spans="1:30" s="268" customFormat="1" ht="14.25" customHeight="1">
      <c r="A38" s="343" t="s">
        <v>150</v>
      </c>
      <c r="B38" s="622"/>
      <c r="C38" s="163"/>
      <c r="D38" s="163"/>
      <c r="E38" s="335"/>
      <c r="F38" s="335"/>
      <c r="G38" s="335"/>
      <c r="H38" s="335"/>
      <c r="I38" s="335"/>
      <c r="J38" s="335"/>
      <c r="K38" s="335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</row>
    <row r="39" spans="1:11" ht="14.25" customHeight="1">
      <c r="A39" s="78"/>
      <c r="B39" s="129" t="s">
        <v>33</v>
      </c>
      <c r="C39" s="261">
        <v>32661</v>
      </c>
      <c r="D39" s="262">
        <v>9530</v>
      </c>
      <c r="E39" s="333">
        <f t="shared" si="0"/>
        <v>29.178530969658002</v>
      </c>
      <c r="F39" s="334" t="s">
        <v>567</v>
      </c>
      <c r="G39" s="334" t="s">
        <v>567</v>
      </c>
      <c r="H39" s="334">
        <v>775</v>
      </c>
      <c r="I39" s="333">
        <f>100*H39/C39</f>
        <v>2.3728605982670463</v>
      </c>
      <c r="J39" s="334">
        <v>10305</v>
      </c>
      <c r="K39" s="333">
        <f t="shared" si="1"/>
        <v>31.551391567925048</v>
      </c>
    </row>
    <row r="40" spans="1:11" ht="14.25" customHeight="1">
      <c r="A40" s="78"/>
      <c r="B40" s="129" t="s">
        <v>34</v>
      </c>
      <c r="C40" s="261">
        <v>11145</v>
      </c>
      <c r="D40" s="262">
        <v>5328</v>
      </c>
      <c r="E40" s="333">
        <f t="shared" si="0"/>
        <v>47.806191117092865</v>
      </c>
      <c r="F40" s="334" t="s">
        <v>567</v>
      </c>
      <c r="G40" s="334" t="s">
        <v>567</v>
      </c>
      <c r="H40" s="336">
        <v>3405</v>
      </c>
      <c r="I40" s="333">
        <f>100*H40/C40</f>
        <v>30.551816958277254</v>
      </c>
      <c r="J40" s="334">
        <v>8733</v>
      </c>
      <c r="K40" s="333">
        <f t="shared" si="1"/>
        <v>78.35800807537012</v>
      </c>
    </row>
    <row r="41" spans="1:11" ht="14.25" customHeight="1">
      <c r="A41" s="78"/>
      <c r="B41" s="129" t="s">
        <v>35</v>
      </c>
      <c r="C41" s="261">
        <v>11751</v>
      </c>
      <c r="D41" s="262">
        <v>5355</v>
      </c>
      <c r="E41" s="333">
        <f t="shared" si="0"/>
        <v>45.570589737043655</v>
      </c>
      <c r="F41" s="334" t="s">
        <v>567</v>
      </c>
      <c r="G41" s="334" t="s">
        <v>567</v>
      </c>
      <c r="H41" s="333" t="s">
        <v>567</v>
      </c>
      <c r="I41" s="333" t="s">
        <v>567</v>
      </c>
      <c r="J41" s="334">
        <v>5355</v>
      </c>
      <c r="K41" s="333">
        <f t="shared" si="1"/>
        <v>45.570589737043655</v>
      </c>
    </row>
    <row r="42" spans="1:11" ht="14.25" customHeight="1">
      <c r="A42" s="78"/>
      <c r="B42" s="129" t="s">
        <v>36</v>
      </c>
      <c r="C42" s="261">
        <v>12354</v>
      </c>
      <c r="D42" s="262">
        <v>5299</v>
      </c>
      <c r="E42" s="333">
        <f t="shared" si="0"/>
        <v>42.89299012465598</v>
      </c>
      <c r="F42" s="334" t="s">
        <v>567</v>
      </c>
      <c r="G42" s="334" t="s">
        <v>567</v>
      </c>
      <c r="H42" s="334">
        <v>591</v>
      </c>
      <c r="I42" s="333">
        <f>100*H42/C42</f>
        <v>4.783875667799903</v>
      </c>
      <c r="J42" s="334">
        <v>5890</v>
      </c>
      <c r="K42" s="333">
        <f t="shared" si="1"/>
        <v>47.676865792455885</v>
      </c>
    </row>
    <row r="43" spans="1:11" ht="14.25" customHeight="1">
      <c r="A43" s="78"/>
      <c r="B43" s="129" t="s">
        <v>37</v>
      </c>
      <c r="C43" s="261">
        <v>26172</v>
      </c>
      <c r="D43" s="262">
        <v>20806</v>
      </c>
      <c r="E43" s="333">
        <f t="shared" si="0"/>
        <v>79.49717255081767</v>
      </c>
      <c r="F43" s="334">
        <v>1893</v>
      </c>
      <c r="G43" s="333">
        <f>100*F43/C43</f>
        <v>7.232920678587804</v>
      </c>
      <c r="H43" s="334" t="s">
        <v>567</v>
      </c>
      <c r="I43" s="334" t="s">
        <v>567</v>
      </c>
      <c r="J43" s="334">
        <v>22699</v>
      </c>
      <c r="K43" s="333">
        <f t="shared" si="1"/>
        <v>86.73009322940547</v>
      </c>
    </row>
    <row r="44" spans="1:11" ht="14.25" customHeight="1">
      <c r="A44" s="78"/>
      <c r="B44" s="129"/>
      <c r="C44" s="261"/>
      <c r="D44" s="262"/>
      <c r="E44" s="335"/>
      <c r="F44" s="335"/>
      <c r="G44" s="335"/>
      <c r="H44" s="335"/>
      <c r="I44" s="335"/>
      <c r="J44" s="335"/>
      <c r="K44" s="335"/>
    </row>
    <row r="45" spans="1:13" s="268" customFormat="1" ht="14.25" customHeight="1">
      <c r="A45" s="343" t="s">
        <v>151</v>
      </c>
      <c r="B45" s="622"/>
      <c r="C45" s="163"/>
      <c r="D45" s="163"/>
      <c r="E45" s="335"/>
      <c r="F45" s="335"/>
      <c r="G45" s="335"/>
      <c r="H45" s="335"/>
      <c r="I45" s="335"/>
      <c r="J45" s="335"/>
      <c r="K45" s="335"/>
      <c r="L45" s="163"/>
      <c r="M45" s="163"/>
    </row>
    <row r="46" spans="1:11" ht="14.25" customHeight="1">
      <c r="A46" s="78"/>
      <c r="B46" s="129" t="s">
        <v>39</v>
      </c>
      <c r="C46" s="261">
        <v>11224</v>
      </c>
      <c r="D46" s="262" t="s">
        <v>498</v>
      </c>
      <c r="E46" s="334" t="s">
        <v>567</v>
      </c>
      <c r="F46" s="334" t="s">
        <v>567</v>
      </c>
      <c r="G46" s="334" t="s">
        <v>567</v>
      </c>
      <c r="H46" s="334" t="s">
        <v>567</v>
      </c>
      <c r="I46" s="334" t="s">
        <v>567</v>
      </c>
      <c r="J46" s="334" t="s">
        <v>567</v>
      </c>
      <c r="K46" s="334" t="s">
        <v>567</v>
      </c>
    </row>
    <row r="47" spans="1:11" ht="14.25" customHeight="1">
      <c r="A47" s="78"/>
      <c r="B47" s="129" t="s">
        <v>40</v>
      </c>
      <c r="C47" s="261">
        <v>7798</v>
      </c>
      <c r="D47" s="262" t="s">
        <v>498</v>
      </c>
      <c r="E47" s="334" t="s">
        <v>567</v>
      </c>
      <c r="F47" s="334" t="s">
        <v>567</v>
      </c>
      <c r="G47" s="334" t="s">
        <v>567</v>
      </c>
      <c r="H47" s="334" t="s">
        <v>567</v>
      </c>
      <c r="I47" s="334" t="s">
        <v>567</v>
      </c>
      <c r="J47" s="334" t="s">
        <v>567</v>
      </c>
      <c r="K47" s="334" t="s">
        <v>567</v>
      </c>
    </row>
    <row r="48" spans="1:11" ht="14.25" customHeight="1">
      <c r="A48" s="78"/>
      <c r="B48" s="129" t="s">
        <v>41</v>
      </c>
      <c r="C48" s="261">
        <v>16638</v>
      </c>
      <c r="D48" s="262" t="s">
        <v>498</v>
      </c>
      <c r="E48" s="334" t="s">
        <v>567</v>
      </c>
      <c r="F48" s="334">
        <v>1060</v>
      </c>
      <c r="G48" s="333">
        <f>100*F48/C48</f>
        <v>6.370958047842289</v>
      </c>
      <c r="H48" s="334">
        <v>2842</v>
      </c>
      <c r="I48" s="333">
        <f>100*H48/C48</f>
        <v>17.081379973554515</v>
      </c>
      <c r="J48" s="334">
        <v>3902</v>
      </c>
      <c r="K48" s="333">
        <f t="shared" si="1"/>
        <v>23.452338021396802</v>
      </c>
    </row>
    <row r="49" spans="1:11" ht="14.25" customHeight="1">
      <c r="A49" s="78"/>
      <c r="B49" s="129" t="s">
        <v>42</v>
      </c>
      <c r="C49" s="261">
        <v>9074</v>
      </c>
      <c r="D49" s="262">
        <v>2404</v>
      </c>
      <c r="E49" s="333">
        <f t="shared" si="0"/>
        <v>26.493277496142827</v>
      </c>
      <c r="F49" s="334" t="s">
        <v>567</v>
      </c>
      <c r="G49" s="334" t="s">
        <v>567</v>
      </c>
      <c r="H49" s="336">
        <v>2336</v>
      </c>
      <c r="I49" s="333">
        <f>100*H49/C49</f>
        <v>25.743883623539784</v>
      </c>
      <c r="J49" s="334">
        <v>4740</v>
      </c>
      <c r="K49" s="333">
        <f t="shared" si="1"/>
        <v>52.23716111968261</v>
      </c>
    </row>
    <row r="50" spans="1:11" ht="14.25" customHeight="1">
      <c r="A50" s="78"/>
      <c r="B50" s="129"/>
      <c r="C50" s="261"/>
      <c r="D50" s="262"/>
      <c r="E50" s="334"/>
      <c r="F50" s="334"/>
      <c r="G50" s="334"/>
      <c r="H50" s="334"/>
      <c r="I50" s="334"/>
      <c r="J50" s="334"/>
      <c r="K50" s="334"/>
    </row>
    <row r="51" spans="1:16" s="268" customFormat="1" ht="14.25" customHeight="1">
      <c r="A51" s="343" t="s">
        <v>152</v>
      </c>
      <c r="B51" s="622"/>
      <c r="C51" s="163"/>
      <c r="D51" s="163"/>
      <c r="E51" s="335"/>
      <c r="F51" s="335"/>
      <c r="G51" s="335"/>
      <c r="H51" s="335"/>
      <c r="I51" s="335"/>
      <c r="J51" s="335"/>
      <c r="K51" s="335"/>
      <c r="L51" s="163"/>
      <c r="M51" s="163"/>
      <c r="N51" s="163"/>
      <c r="O51" s="163"/>
      <c r="P51" s="163"/>
    </row>
    <row r="52" spans="1:11" ht="14.25" customHeight="1">
      <c r="A52" s="78"/>
      <c r="B52" s="129" t="s">
        <v>44</v>
      </c>
      <c r="C52" s="261">
        <v>6193</v>
      </c>
      <c r="D52" s="262">
        <v>2100</v>
      </c>
      <c r="E52" s="333">
        <f t="shared" si="0"/>
        <v>33.909252381721295</v>
      </c>
      <c r="F52" s="334" t="s">
        <v>567</v>
      </c>
      <c r="G52" s="334" t="s">
        <v>567</v>
      </c>
      <c r="H52" s="334">
        <v>3920</v>
      </c>
      <c r="I52" s="333">
        <f aca="true" t="shared" si="2" ref="I52:I57">100*H52/C52</f>
        <v>63.297271112546426</v>
      </c>
      <c r="J52" s="334">
        <v>6020</v>
      </c>
      <c r="K52" s="333">
        <f t="shared" si="1"/>
        <v>97.20652349426773</v>
      </c>
    </row>
    <row r="53" spans="1:11" ht="14.25" customHeight="1">
      <c r="A53" s="78"/>
      <c r="B53" s="129" t="s">
        <v>45</v>
      </c>
      <c r="C53" s="261">
        <v>6085</v>
      </c>
      <c r="D53" s="262" t="s">
        <v>498</v>
      </c>
      <c r="E53" s="334" t="s">
        <v>567</v>
      </c>
      <c r="F53" s="334" t="s">
        <v>567</v>
      </c>
      <c r="G53" s="334" t="s">
        <v>567</v>
      </c>
      <c r="H53" s="334">
        <v>476</v>
      </c>
      <c r="I53" s="333">
        <f t="shared" si="2"/>
        <v>7.822514379622022</v>
      </c>
      <c r="J53" s="334">
        <v>476</v>
      </c>
      <c r="K53" s="333">
        <f t="shared" si="1"/>
        <v>7.822514379622022</v>
      </c>
    </row>
    <row r="54" spans="1:11" ht="14.25" customHeight="1">
      <c r="A54" s="78"/>
      <c r="B54" s="129" t="s">
        <v>46</v>
      </c>
      <c r="C54" s="261">
        <v>8297</v>
      </c>
      <c r="D54" s="262" t="s">
        <v>498</v>
      </c>
      <c r="E54" s="334" t="s">
        <v>567</v>
      </c>
      <c r="F54" s="334" t="s">
        <v>567</v>
      </c>
      <c r="G54" s="334" t="s">
        <v>567</v>
      </c>
      <c r="H54" s="334">
        <v>1236</v>
      </c>
      <c r="I54" s="333">
        <f t="shared" si="2"/>
        <v>14.896950705074124</v>
      </c>
      <c r="J54" s="334">
        <v>1236</v>
      </c>
      <c r="K54" s="333">
        <f t="shared" si="1"/>
        <v>14.896950705074124</v>
      </c>
    </row>
    <row r="55" spans="1:11" ht="14.25" customHeight="1">
      <c r="A55" s="78"/>
      <c r="B55" s="129" t="s">
        <v>47</v>
      </c>
      <c r="C55" s="261">
        <v>9276</v>
      </c>
      <c r="D55" s="262">
        <v>2414</v>
      </c>
      <c r="E55" s="333">
        <f t="shared" si="0"/>
        <v>26.024148339801638</v>
      </c>
      <c r="F55" s="334" t="s">
        <v>567</v>
      </c>
      <c r="G55" s="334" t="s">
        <v>567</v>
      </c>
      <c r="H55" s="336">
        <v>1327</v>
      </c>
      <c r="I55" s="333">
        <f t="shared" si="2"/>
        <v>14.30573523070289</v>
      </c>
      <c r="J55" s="334">
        <v>3741</v>
      </c>
      <c r="K55" s="333">
        <f t="shared" si="1"/>
        <v>40.32988357050453</v>
      </c>
    </row>
    <row r="56" spans="1:11" ht="14.25" customHeight="1">
      <c r="A56" s="78"/>
      <c r="B56" s="129" t="s">
        <v>48</v>
      </c>
      <c r="C56" s="261">
        <v>3703</v>
      </c>
      <c r="D56" s="262">
        <v>908</v>
      </c>
      <c r="E56" s="333">
        <f t="shared" si="0"/>
        <v>24.520658925195786</v>
      </c>
      <c r="F56" s="334" t="s">
        <v>567</v>
      </c>
      <c r="G56" s="334" t="s">
        <v>567</v>
      </c>
      <c r="H56" s="334">
        <v>328</v>
      </c>
      <c r="I56" s="333">
        <f t="shared" si="2"/>
        <v>8.857682959762355</v>
      </c>
      <c r="J56" s="334">
        <v>1236</v>
      </c>
      <c r="K56" s="333">
        <f t="shared" si="1"/>
        <v>33.37834188495814</v>
      </c>
    </row>
    <row r="57" spans="1:11" ht="14.25" customHeight="1">
      <c r="A57" s="78"/>
      <c r="B57" s="129" t="s">
        <v>49</v>
      </c>
      <c r="C57" s="261">
        <v>5522</v>
      </c>
      <c r="D57" s="262">
        <v>1960</v>
      </c>
      <c r="E57" s="333">
        <f t="shared" si="0"/>
        <v>35.49438609199565</v>
      </c>
      <c r="F57" s="334" t="s">
        <v>567</v>
      </c>
      <c r="G57" s="334" t="s">
        <v>567</v>
      </c>
      <c r="H57" s="334">
        <v>1668</v>
      </c>
      <c r="I57" s="333">
        <f t="shared" si="2"/>
        <v>30.20644693951467</v>
      </c>
      <c r="J57" s="334">
        <v>3628</v>
      </c>
      <c r="K57" s="333">
        <f t="shared" si="1"/>
        <v>65.70083303151033</v>
      </c>
    </row>
    <row r="58" spans="1:11" ht="14.25" customHeight="1">
      <c r="A58" s="78"/>
      <c r="B58" s="129"/>
      <c r="C58" s="261"/>
      <c r="E58" s="335"/>
      <c r="F58" s="335"/>
      <c r="G58" s="335"/>
      <c r="H58" s="335"/>
      <c r="I58" s="335"/>
      <c r="J58" s="335"/>
      <c r="K58" s="335"/>
    </row>
    <row r="59" spans="1:25" s="268" customFormat="1" ht="14.25" customHeight="1">
      <c r="A59" s="343" t="s">
        <v>153</v>
      </c>
      <c r="B59" s="622"/>
      <c r="C59" s="163"/>
      <c r="D59" s="163"/>
      <c r="E59" s="335"/>
      <c r="F59" s="335"/>
      <c r="G59" s="335"/>
      <c r="H59" s="335"/>
      <c r="I59" s="335"/>
      <c r="J59" s="335"/>
      <c r="K59" s="335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</row>
    <row r="60" spans="1:11" ht="14.25" customHeight="1">
      <c r="A60" s="78"/>
      <c r="B60" s="129" t="s">
        <v>51</v>
      </c>
      <c r="C60" s="261">
        <v>12475</v>
      </c>
      <c r="D60" s="262" t="s">
        <v>498</v>
      </c>
      <c r="E60" s="334" t="s">
        <v>567</v>
      </c>
      <c r="F60" s="334" t="s">
        <v>567</v>
      </c>
      <c r="G60" s="334" t="s">
        <v>567</v>
      </c>
      <c r="H60" s="334" t="s">
        <v>567</v>
      </c>
      <c r="I60" s="334" t="s">
        <v>567</v>
      </c>
      <c r="J60" s="334" t="s">
        <v>567</v>
      </c>
      <c r="K60" s="334" t="s">
        <v>567</v>
      </c>
    </row>
    <row r="61" spans="1:11" ht="14.25" customHeight="1">
      <c r="A61" s="78"/>
      <c r="B61" s="129" t="s">
        <v>52</v>
      </c>
      <c r="C61" s="261">
        <v>9526</v>
      </c>
      <c r="D61" s="262">
        <v>1396</v>
      </c>
      <c r="E61" s="333">
        <f t="shared" si="0"/>
        <v>14.654629435229896</v>
      </c>
      <c r="F61" s="334" t="s">
        <v>567</v>
      </c>
      <c r="G61" s="334" t="s">
        <v>567</v>
      </c>
      <c r="H61" s="334">
        <v>151</v>
      </c>
      <c r="I61" s="333">
        <f>100*H61/C61</f>
        <v>1.5851354188536637</v>
      </c>
      <c r="J61" s="334">
        <v>1547</v>
      </c>
      <c r="K61" s="333">
        <f t="shared" si="1"/>
        <v>16.23976485408356</v>
      </c>
    </row>
    <row r="62" spans="1:11" ht="14.25" customHeight="1">
      <c r="A62" s="78"/>
      <c r="B62" s="129" t="s">
        <v>53</v>
      </c>
      <c r="C62" s="261">
        <v>13223</v>
      </c>
      <c r="D62" s="262" t="s">
        <v>498</v>
      </c>
      <c r="E62" s="334" t="s">
        <v>567</v>
      </c>
      <c r="F62" s="334" t="s">
        <v>567</v>
      </c>
      <c r="G62" s="334" t="s">
        <v>567</v>
      </c>
      <c r="H62" s="334">
        <v>118</v>
      </c>
      <c r="I62" s="333">
        <f>100*H62/C62</f>
        <v>0.8923844815851169</v>
      </c>
      <c r="J62" s="334">
        <v>118</v>
      </c>
      <c r="K62" s="333">
        <f t="shared" si="1"/>
        <v>0.8923844815851169</v>
      </c>
    </row>
    <row r="63" spans="1:11" ht="14.25" customHeight="1">
      <c r="A63" s="78"/>
      <c r="B63" s="129" t="s">
        <v>54</v>
      </c>
      <c r="C63" s="261">
        <v>5175</v>
      </c>
      <c r="D63" s="262" t="s">
        <v>499</v>
      </c>
      <c r="E63" s="334" t="s">
        <v>567</v>
      </c>
      <c r="F63" s="334" t="s">
        <v>567</v>
      </c>
      <c r="G63" s="334" t="s">
        <v>567</v>
      </c>
      <c r="H63" s="334">
        <v>2941</v>
      </c>
      <c r="I63" s="333">
        <f>100*H63/C63</f>
        <v>56.830917874396135</v>
      </c>
      <c r="J63" s="334">
        <v>2941</v>
      </c>
      <c r="K63" s="333">
        <f t="shared" si="1"/>
        <v>56.830917874396135</v>
      </c>
    </row>
    <row r="64" spans="1:11" ht="14.25" customHeight="1">
      <c r="A64" s="78"/>
      <c r="B64" s="129"/>
      <c r="C64" s="261"/>
      <c r="D64" s="262"/>
      <c r="E64" s="334"/>
      <c r="F64" s="334"/>
      <c r="G64" s="334"/>
      <c r="H64" s="334"/>
      <c r="I64" s="334"/>
      <c r="J64" s="334"/>
      <c r="K64" s="334"/>
    </row>
    <row r="65" spans="1:15" s="268" customFormat="1" ht="14.25" customHeight="1">
      <c r="A65" s="343" t="s">
        <v>154</v>
      </c>
      <c r="B65" s="622"/>
      <c r="C65" s="163"/>
      <c r="D65" s="163"/>
      <c r="E65" s="335"/>
      <c r="F65" s="335"/>
      <c r="G65" s="335"/>
      <c r="H65" s="335"/>
      <c r="I65" s="335"/>
      <c r="J65" s="335"/>
      <c r="K65" s="335"/>
      <c r="L65" s="163"/>
      <c r="M65" s="163"/>
      <c r="N65" s="163"/>
      <c r="O65" s="163"/>
    </row>
    <row r="66" spans="1:11" ht="14.25" customHeight="1">
      <c r="A66" s="263"/>
      <c r="B66" s="132" t="s">
        <v>56</v>
      </c>
      <c r="C66" s="264">
        <v>8888</v>
      </c>
      <c r="D66" s="265" t="s">
        <v>498</v>
      </c>
      <c r="E66" s="337" t="s">
        <v>567</v>
      </c>
      <c r="F66" s="337" t="s">
        <v>567</v>
      </c>
      <c r="G66" s="338" t="s">
        <v>567</v>
      </c>
      <c r="H66" s="337">
        <v>621</v>
      </c>
      <c r="I66" s="338">
        <f>100*H66/C66</f>
        <v>6.986948694869487</v>
      </c>
      <c r="J66" s="339">
        <v>621</v>
      </c>
      <c r="K66" s="338">
        <f t="shared" si="1"/>
        <v>6.986948694869487</v>
      </c>
    </row>
    <row r="67" spans="1:10" ht="14.25" customHeight="1">
      <c r="A67" s="266" t="s">
        <v>538</v>
      </c>
      <c r="B67" s="267"/>
      <c r="C67" s="74"/>
      <c r="D67" s="74"/>
      <c r="E67" s="78"/>
      <c r="F67" s="78"/>
      <c r="G67" s="189"/>
      <c r="H67" s="189"/>
      <c r="I67" s="189"/>
      <c r="J67" s="197"/>
    </row>
    <row r="68" spans="1:10" ht="14.25" customHeight="1">
      <c r="A68" s="161" t="s">
        <v>315</v>
      </c>
      <c r="B68" s="120"/>
      <c r="C68" s="74"/>
      <c r="D68" s="74"/>
      <c r="E68" s="78"/>
      <c r="F68" s="78"/>
      <c r="G68" s="189"/>
      <c r="H68" s="189"/>
      <c r="I68" s="189"/>
      <c r="J68" s="197"/>
    </row>
    <row r="69" spans="1:6" ht="14.25" customHeight="1">
      <c r="A69" s="161"/>
      <c r="B69" s="161"/>
      <c r="C69" s="92"/>
      <c r="D69" s="92"/>
      <c r="E69" s="92"/>
      <c r="F69" s="92"/>
    </row>
    <row r="71" spans="1:2" ht="14.25">
      <c r="A71" s="157"/>
      <c r="B71" s="157"/>
    </row>
    <row r="72" spans="1:2" ht="14.25">
      <c r="A72" s="157"/>
      <c r="B72" s="157"/>
    </row>
    <row r="73" spans="1:2" ht="14.25">
      <c r="A73" s="157"/>
      <c r="B73" s="157"/>
    </row>
    <row r="74" spans="1:2" ht="14.25">
      <c r="A74" s="157"/>
      <c r="B74" s="157"/>
    </row>
    <row r="75" spans="1:2" ht="14.25">
      <c r="A75" s="157"/>
      <c r="B75" s="157"/>
    </row>
    <row r="76" spans="1:2" ht="14.25">
      <c r="A76" s="157"/>
      <c r="B76" s="157"/>
    </row>
    <row r="77" spans="1:2" ht="14.25">
      <c r="A77" s="157"/>
      <c r="B77" s="157"/>
    </row>
    <row r="78" spans="1:2" ht="14.25">
      <c r="A78" s="157"/>
      <c r="B78" s="157"/>
    </row>
    <row r="79" spans="1:2" ht="14.25">
      <c r="A79" s="157"/>
      <c r="B79" s="157"/>
    </row>
    <row r="80" spans="1:2" ht="14.25">
      <c r="A80" s="157"/>
      <c r="B80" s="157"/>
    </row>
    <row r="81" spans="1:2" ht="14.25">
      <c r="A81" s="157"/>
      <c r="B81" s="157"/>
    </row>
    <row r="82" spans="1:2" ht="14.25">
      <c r="A82" s="157"/>
      <c r="B82" s="157"/>
    </row>
    <row r="83" spans="1:2" ht="14.25">
      <c r="A83" s="157"/>
      <c r="B83" s="157"/>
    </row>
    <row r="84" spans="1:2" ht="14.25">
      <c r="A84" s="157"/>
      <c r="B84" s="157"/>
    </row>
    <row r="85" spans="1:2" ht="14.25">
      <c r="A85" s="157"/>
      <c r="B85" s="157"/>
    </row>
    <row r="86" spans="1:2" ht="14.25">
      <c r="A86" s="157"/>
      <c r="B86" s="157"/>
    </row>
    <row r="87" spans="1:2" ht="14.25">
      <c r="A87" s="157"/>
      <c r="B87" s="157"/>
    </row>
    <row r="88" spans="1:2" ht="14.25">
      <c r="A88" s="157"/>
      <c r="B88" s="157"/>
    </row>
    <row r="89" spans="1:2" ht="14.25">
      <c r="A89" s="157"/>
      <c r="B89" s="157"/>
    </row>
    <row r="90" spans="1:2" ht="14.25">
      <c r="A90" s="157"/>
      <c r="B90" s="157"/>
    </row>
    <row r="91" spans="1:2" ht="14.25">
      <c r="A91" s="157"/>
      <c r="B91" s="157"/>
    </row>
    <row r="92" spans="1:2" ht="14.25">
      <c r="A92" s="157"/>
      <c r="B92" s="157"/>
    </row>
    <row r="93" spans="1:2" ht="14.25">
      <c r="A93" s="157"/>
      <c r="B93" s="157"/>
    </row>
    <row r="94" spans="1:2" ht="14.25">
      <c r="A94" s="157"/>
      <c r="B94" s="157"/>
    </row>
    <row r="95" spans="1:2" ht="14.25">
      <c r="A95" s="157"/>
      <c r="B95" s="157"/>
    </row>
    <row r="96" spans="1:2" ht="14.25">
      <c r="A96" s="157"/>
      <c r="B96" s="157"/>
    </row>
    <row r="97" spans="1:2" ht="14.25">
      <c r="A97" s="157"/>
      <c r="B97" s="157"/>
    </row>
    <row r="98" spans="1:2" ht="14.25">
      <c r="A98" s="157"/>
      <c r="B98" s="157"/>
    </row>
    <row r="99" spans="1:2" ht="14.25">
      <c r="A99" s="157"/>
      <c r="B99" s="157"/>
    </row>
    <row r="100" spans="1:2" ht="14.25">
      <c r="A100" s="157"/>
      <c r="B100" s="157"/>
    </row>
    <row r="101" spans="1:2" ht="14.25">
      <c r="A101" s="157"/>
      <c r="B101" s="157"/>
    </row>
    <row r="102" spans="1:2" ht="14.25">
      <c r="A102" s="157"/>
      <c r="B102" s="157"/>
    </row>
    <row r="103" spans="1:2" ht="14.25">
      <c r="A103" s="157"/>
      <c r="B103" s="157"/>
    </row>
    <row r="104" spans="1:2" ht="14.25">
      <c r="A104" s="157"/>
      <c r="B104" s="157"/>
    </row>
    <row r="105" spans="1:2" ht="14.25">
      <c r="A105" s="157"/>
      <c r="B105" s="157"/>
    </row>
    <row r="106" spans="1:2" ht="14.25">
      <c r="A106" s="157"/>
      <c r="B106" s="157"/>
    </row>
    <row r="107" spans="1:2" ht="14.25">
      <c r="A107" s="157"/>
      <c r="B107" s="157"/>
    </row>
    <row r="108" spans="1:2" ht="14.25">
      <c r="A108" s="157"/>
      <c r="B108" s="157"/>
    </row>
    <row r="109" spans="1:2" ht="14.25">
      <c r="A109" s="157"/>
      <c r="B109" s="157"/>
    </row>
    <row r="110" spans="1:2" ht="14.25">
      <c r="A110" s="157"/>
      <c r="B110" s="157"/>
    </row>
    <row r="111" spans="1:2" ht="14.25">
      <c r="A111" s="157"/>
      <c r="B111" s="157"/>
    </row>
    <row r="112" spans="1:2" ht="14.25">
      <c r="A112" s="157"/>
      <c r="B112" s="157"/>
    </row>
    <row r="113" spans="1:2" ht="14.25">
      <c r="A113" s="157"/>
      <c r="B113" s="157"/>
    </row>
    <row r="114" spans="1:2" ht="14.25">
      <c r="A114" s="157"/>
      <c r="B114" s="157"/>
    </row>
    <row r="115" spans="1:2" ht="14.25">
      <c r="A115" s="157"/>
      <c r="B115" s="157"/>
    </row>
    <row r="116" spans="1:2" ht="14.25">
      <c r="A116" s="157"/>
      <c r="B116" s="157"/>
    </row>
    <row r="117" spans="1:2" ht="14.25">
      <c r="A117" s="157"/>
      <c r="B117" s="157"/>
    </row>
    <row r="118" spans="1:2" ht="14.25">
      <c r="A118" s="157"/>
      <c r="B118" s="157"/>
    </row>
    <row r="119" spans="1:2" ht="14.25">
      <c r="A119" s="157"/>
      <c r="B119" s="157"/>
    </row>
    <row r="120" spans="1:2" ht="14.25">
      <c r="A120" s="157"/>
      <c r="B120" s="157"/>
    </row>
    <row r="121" spans="1:2" ht="14.25">
      <c r="A121" s="157"/>
      <c r="B121" s="157"/>
    </row>
    <row r="122" spans="1:2" ht="14.25">
      <c r="A122" s="157"/>
      <c r="B122" s="157"/>
    </row>
    <row r="123" spans="1:2" ht="14.25">
      <c r="A123" s="157"/>
      <c r="B123" s="157"/>
    </row>
    <row r="124" spans="1:2" ht="14.25">
      <c r="A124" s="157"/>
      <c r="B124" s="157"/>
    </row>
    <row r="125" spans="1:2" ht="14.25">
      <c r="A125" s="157"/>
      <c r="B125" s="157"/>
    </row>
    <row r="126" spans="1:2" ht="14.25">
      <c r="A126" s="157"/>
      <c r="B126" s="157"/>
    </row>
    <row r="127" spans="1:2" ht="14.25">
      <c r="A127" s="157"/>
      <c r="B127" s="157"/>
    </row>
    <row r="128" spans="1:2" ht="14.25">
      <c r="A128" s="157"/>
      <c r="B128" s="157"/>
    </row>
    <row r="129" spans="1:2" ht="14.25">
      <c r="A129" s="157"/>
      <c r="B129" s="157"/>
    </row>
    <row r="130" spans="1:2" ht="14.25">
      <c r="A130" s="157"/>
      <c r="B130" s="157"/>
    </row>
    <row r="131" spans="1:2" ht="14.25">
      <c r="A131" s="157"/>
      <c r="B131" s="157"/>
    </row>
    <row r="132" spans="1:2" ht="14.25">
      <c r="A132" s="157"/>
      <c r="B132" s="157"/>
    </row>
    <row r="133" spans="1:2" ht="14.25">
      <c r="A133" s="157"/>
      <c r="B133" s="157"/>
    </row>
    <row r="134" spans="1:2" ht="14.25">
      <c r="A134" s="157"/>
      <c r="B134" s="157"/>
    </row>
    <row r="135" spans="1:2" ht="14.25">
      <c r="A135" s="157"/>
      <c r="B135" s="157"/>
    </row>
    <row r="136" spans="1:2" ht="14.25">
      <c r="A136" s="157"/>
      <c r="B136" s="157"/>
    </row>
    <row r="137" spans="1:2" ht="14.25">
      <c r="A137" s="157"/>
      <c r="B137" s="157"/>
    </row>
    <row r="138" spans="1:2" ht="14.25">
      <c r="A138" s="157"/>
      <c r="B138" s="157"/>
    </row>
    <row r="139" spans="1:2" ht="14.25">
      <c r="A139" s="157"/>
      <c r="B139" s="157"/>
    </row>
    <row r="140" spans="1:2" ht="14.25">
      <c r="A140" s="157"/>
      <c r="B140" s="157"/>
    </row>
    <row r="141" spans="1:2" ht="14.25">
      <c r="A141" s="157"/>
      <c r="B141" s="157"/>
    </row>
    <row r="142" spans="1:2" ht="14.25">
      <c r="A142" s="157"/>
      <c r="B142" s="157"/>
    </row>
    <row r="143" spans="1:2" ht="14.25">
      <c r="A143" s="157"/>
      <c r="B143" s="157"/>
    </row>
    <row r="144" spans="1:2" ht="14.25">
      <c r="A144" s="157"/>
      <c r="B144" s="157"/>
    </row>
    <row r="145" spans="1:2" ht="14.25">
      <c r="A145" s="157"/>
      <c r="B145" s="157"/>
    </row>
    <row r="146" spans="1:2" ht="14.25">
      <c r="A146" s="157"/>
      <c r="B146" s="157"/>
    </row>
    <row r="147" spans="1:2" ht="14.25">
      <c r="A147" s="157"/>
      <c r="B147" s="157"/>
    </row>
    <row r="148" spans="1:2" ht="14.25">
      <c r="A148" s="157"/>
      <c r="B148" s="157"/>
    </row>
    <row r="149" spans="1:2" ht="14.25">
      <c r="A149" s="157"/>
      <c r="B149" s="157"/>
    </row>
    <row r="150" spans="1:2" ht="14.25">
      <c r="A150" s="157"/>
      <c r="B150" s="157"/>
    </row>
    <row r="151" spans="1:2" ht="14.25">
      <c r="A151" s="157"/>
      <c r="B151" s="157"/>
    </row>
    <row r="152" spans="1:2" ht="14.25">
      <c r="A152" s="157"/>
      <c r="B152" s="157"/>
    </row>
    <row r="153" spans="1:2" ht="14.25">
      <c r="A153" s="157"/>
      <c r="B153" s="157"/>
    </row>
    <row r="154" spans="1:2" ht="14.25">
      <c r="A154" s="157"/>
      <c r="B154" s="157"/>
    </row>
    <row r="155" spans="1:2" ht="14.25">
      <c r="A155" s="157"/>
      <c r="B155" s="157"/>
    </row>
    <row r="156" spans="1:2" ht="14.25">
      <c r="A156" s="157"/>
      <c r="B156" s="157"/>
    </row>
    <row r="157" spans="1:2" ht="14.25">
      <c r="A157" s="157"/>
      <c r="B157" s="157"/>
    </row>
    <row r="158" spans="1:2" ht="14.25">
      <c r="A158" s="157"/>
      <c r="B158" s="157"/>
    </row>
    <row r="159" spans="1:2" ht="14.25">
      <c r="A159" s="157"/>
      <c r="B159" s="157"/>
    </row>
    <row r="160" spans="1:2" ht="14.25">
      <c r="A160" s="157"/>
      <c r="B160" s="157"/>
    </row>
    <row r="161" spans="1:2" ht="14.25">
      <c r="A161" s="157"/>
      <c r="B161" s="157"/>
    </row>
    <row r="162" spans="1:2" ht="14.25">
      <c r="A162" s="157"/>
      <c r="B162" s="157"/>
    </row>
    <row r="163" spans="1:2" ht="14.25">
      <c r="A163" s="157"/>
      <c r="B163" s="157"/>
    </row>
    <row r="164" spans="1:2" ht="14.25">
      <c r="A164" s="157"/>
      <c r="B164" s="157"/>
    </row>
    <row r="165" spans="1:2" ht="14.25">
      <c r="A165" s="157"/>
      <c r="B165" s="157"/>
    </row>
  </sheetData>
  <sheetProtection/>
  <mergeCells count="31">
    <mergeCell ref="A19:B19"/>
    <mergeCell ref="A51:B51"/>
    <mergeCell ref="A59:B59"/>
    <mergeCell ref="A65:B65"/>
    <mergeCell ref="A22:B22"/>
    <mergeCell ref="A28:B28"/>
    <mergeCell ref="A38:B38"/>
    <mergeCell ref="A45:B45"/>
    <mergeCell ref="A17:B17"/>
    <mergeCell ref="F5:F6"/>
    <mergeCell ref="A11:B11"/>
    <mergeCell ref="A8:B8"/>
    <mergeCell ref="A10:B10"/>
    <mergeCell ref="A2:K2"/>
    <mergeCell ref="A12:B12"/>
    <mergeCell ref="I5:I6"/>
    <mergeCell ref="E5:E6"/>
    <mergeCell ref="A13:B13"/>
    <mergeCell ref="A14:B14"/>
    <mergeCell ref="A15:B15"/>
    <mergeCell ref="A16:B16"/>
    <mergeCell ref="G5:G6"/>
    <mergeCell ref="H5:H6"/>
    <mergeCell ref="J5:J6"/>
    <mergeCell ref="K5:K6"/>
    <mergeCell ref="A4:B6"/>
    <mergeCell ref="C4:C6"/>
    <mergeCell ref="F4:G4"/>
    <mergeCell ref="H4:I4"/>
    <mergeCell ref="J4:K4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3.59765625" style="146" customWidth="1"/>
    <col min="2" max="2" width="15.09765625" style="146" customWidth="1"/>
    <col min="3" max="3" width="2.09765625" style="146" customWidth="1"/>
    <col min="4" max="4" width="6.59765625" style="146" customWidth="1"/>
    <col min="5" max="5" width="9.5" style="146" customWidth="1"/>
    <col min="6" max="6" width="8.19921875" style="146" customWidth="1"/>
    <col min="7" max="7" width="2.59765625" style="146" customWidth="1"/>
    <col min="8" max="9" width="7.09765625" style="146" customWidth="1"/>
    <col min="10" max="10" width="2.59765625" style="146" customWidth="1"/>
    <col min="11" max="11" width="7.09765625" style="146" customWidth="1"/>
    <col min="12" max="12" width="8.09765625" style="146" customWidth="1"/>
    <col min="13" max="13" width="2.59765625" style="146" customWidth="1"/>
    <col min="14" max="15" width="7.09765625" style="146" customWidth="1"/>
    <col min="16" max="16" width="2.59765625" style="146" customWidth="1"/>
    <col min="17" max="17" width="7.09765625" style="146" customWidth="1"/>
    <col min="18" max="18" width="8" style="146" customWidth="1"/>
    <col min="19" max="19" width="2.59765625" style="146" customWidth="1"/>
    <col min="20" max="21" width="7.09765625" style="146" customWidth="1"/>
    <col min="22" max="22" width="5.59765625" style="146" customWidth="1"/>
    <col min="23" max="23" width="7.09765625" style="146" customWidth="1"/>
    <col min="24" max="24" width="8" style="146" customWidth="1"/>
    <col min="25" max="25" width="2.59765625" style="146" customWidth="1"/>
    <col min="26" max="27" width="7.09765625" style="146" customWidth="1"/>
    <col min="28" max="28" width="2.59765625" style="146" customWidth="1"/>
    <col min="29" max="29" width="7.09765625" style="146" customWidth="1"/>
    <col min="30" max="30" width="6.59765625" style="146" customWidth="1"/>
    <col min="31" max="31" width="2.59765625" style="146" customWidth="1"/>
    <col min="32" max="32" width="6.59765625" style="146" customWidth="1"/>
    <col min="33" max="33" width="6.19921875" style="146" customWidth="1"/>
    <col min="34" max="34" width="2.59765625" style="146" customWidth="1"/>
    <col min="35" max="35" width="3" style="146" customWidth="1"/>
    <col min="36" max="36" width="1.8984375" style="146" customWidth="1"/>
    <col min="37" max="37" width="2.59765625" style="146" customWidth="1"/>
    <col min="38" max="38" width="6.19921875" style="146" customWidth="1"/>
    <col min="39" max="39" width="2.59765625" style="146" customWidth="1"/>
    <col min="40" max="40" width="3" style="146" customWidth="1"/>
    <col min="41" max="41" width="1.4921875" style="146" customWidth="1"/>
    <col min="42" max="16384" width="10.59765625" style="146" customWidth="1"/>
  </cols>
  <sheetData>
    <row r="1" spans="1:41" ht="19.5" customHeight="1">
      <c r="A1" s="6" t="s">
        <v>284</v>
      </c>
      <c r="C1" s="28"/>
      <c r="AJ1" s="643" t="s">
        <v>283</v>
      </c>
      <c r="AK1" s="643"/>
      <c r="AL1" s="643"/>
      <c r="AM1" s="643"/>
      <c r="AN1" s="643"/>
      <c r="AO1" s="643"/>
    </row>
    <row r="2" spans="1:41" ht="19.5" customHeight="1">
      <c r="A2" s="372" t="s">
        <v>539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</row>
    <row r="3" spans="4:41" ht="18" customHeight="1" thickBot="1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642" t="s">
        <v>540</v>
      </c>
      <c r="AL3" s="642"/>
      <c r="AM3" s="642"/>
      <c r="AN3" s="642"/>
      <c r="AO3" s="642"/>
    </row>
    <row r="4" spans="1:41" ht="19.5" customHeight="1">
      <c r="A4" s="433" t="s">
        <v>155</v>
      </c>
      <c r="B4" s="637"/>
      <c r="C4" s="626" t="s">
        <v>556</v>
      </c>
      <c r="D4" s="627"/>
      <c r="E4" s="627" t="s">
        <v>156</v>
      </c>
      <c r="F4" s="626" t="s">
        <v>559</v>
      </c>
      <c r="G4" s="630"/>
      <c r="H4" s="630"/>
      <c r="I4" s="630"/>
      <c r="J4" s="630"/>
      <c r="K4" s="630"/>
      <c r="L4" s="623" t="s">
        <v>560</v>
      </c>
      <c r="M4" s="624"/>
      <c r="N4" s="624"/>
      <c r="O4" s="624"/>
      <c r="P4" s="624"/>
      <c r="Q4" s="631"/>
      <c r="R4" s="418" t="s">
        <v>157</v>
      </c>
      <c r="S4" s="632"/>
      <c r="T4" s="632"/>
      <c r="U4" s="632"/>
      <c r="V4" s="632"/>
      <c r="W4" s="435"/>
      <c r="X4" s="434" t="s">
        <v>558</v>
      </c>
      <c r="Y4" s="633"/>
      <c r="Z4" s="633"/>
      <c r="AA4" s="633"/>
      <c r="AB4" s="633"/>
      <c r="AC4" s="634"/>
      <c r="AD4" s="623" t="s">
        <v>557</v>
      </c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568"/>
    </row>
    <row r="5" spans="1:41" ht="19.5" customHeight="1">
      <c r="A5" s="638"/>
      <c r="B5" s="639"/>
      <c r="C5" s="628"/>
      <c r="D5" s="628"/>
      <c r="E5" s="629"/>
      <c r="F5" s="629"/>
      <c r="G5" s="629"/>
      <c r="H5" s="629"/>
      <c r="I5" s="629"/>
      <c r="J5" s="629"/>
      <c r="K5" s="629"/>
      <c r="L5" s="617"/>
      <c r="M5" s="625"/>
      <c r="N5" s="625"/>
      <c r="O5" s="625"/>
      <c r="P5" s="625"/>
      <c r="Q5" s="481"/>
      <c r="R5" s="420"/>
      <c r="S5" s="410"/>
      <c r="T5" s="410"/>
      <c r="U5" s="410"/>
      <c r="V5" s="410"/>
      <c r="W5" s="411"/>
      <c r="X5" s="460"/>
      <c r="Y5" s="635"/>
      <c r="Z5" s="635"/>
      <c r="AA5" s="635"/>
      <c r="AB5" s="635"/>
      <c r="AC5" s="636"/>
      <c r="AD5" s="617"/>
      <c r="AE5" s="625"/>
      <c r="AF5" s="625"/>
      <c r="AG5" s="625"/>
      <c r="AH5" s="625"/>
      <c r="AI5" s="625"/>
      <c r="AJ5" s="625"/>
      <c r="AK5" s="625"/>
      <c r="AL5" s="625"/>
      <c r="AM5" s="625"/>
      <c r="AN5" s="625"/>
      <c r="AO5" s="570"/>
    </row>
    <row r="6" spans="1:41" ht="15" customHeight="1">
      <c r="A6" s="640"/>
      <c r="B6" s="641"/>
      <c r="C6" s="628"/>
      <c r="D6" s="628"/>
      <c r="E6" s="629"/>
      <c r="F6" s="628" t="s">
        <v>541</v>
      </c>
      <c r="G6" s="628"/>
      <c r="H6" s="628"/>
      <c r="I6" s="628" t="s">
        <v>158</v>
      </c>
      <c r="J6" s="628"/>
      <c r="K6" s="628"/>
      <c r="L6" s="363" t="s">
        <v>541</v>
      </c>
      <c r="M6" s="364"/>
      <c r="N6" s="431"/>
      <c r="O6" s="363" t="s">
        <v>158</v>
      </c>
      <c r="P6" s="364"/>
      <c r="Q6" s="431"/>
      <c r="R6" s="363" t="s">
        <v>541</v>
      </c>
      <c r="S6" s="364"/>
      <c r="T6" s="431"/>
      <c r="U6" s="363" t="s">
        <v>158</v>
      </c>
      <c r="V6" s="364"/>
      <c r="W6" s="431"/>
      <c r="X6" s="363" t="s">
        <v>541</v>
      </c>
      <c r="Y6" s="364"/>
      <c r="Z6" s="431"/>
      <c r="AA6" s="363" t="s">
        <v>158</v>
      </c>
      <c r="AB6" s="364"/>
      <c r="AC6" s="431"/>
      <c r="AD6" s="363" t="s">
        <v>541</v>
      </c>
      <c r="AE6" s="364"/>
      <c r="AF6" s="431"/>
      <c r="AG6" s="363" t="s">
        <v>158</v>
      </c>
      <c r="AH6" s="364"/>
      <c r="AI6" s="364"/>
      <c r="AJ6" s="364"/>
      <c r="AK6" s="364"/>
      <c r="AL6" s="364"/>
      <c r="AM6" s="364"/>
      <c r="AN6" s="364"/>
      <c r="AO6" s="271"/>
    </row>
    <row r="7" spans="1:41" ht="15" customHeight="1">
      <c r="A7" s="272"/>
      <c r="B7" s="78"/>
      <c r="C7" s="273"/>
      <c r="D7" s="274" t="s">
        <v>159</v>
      </c>
      <c r="E7" s="96">
        <f>SUM(E13,E22,E25,E27)</f>
        <v>4</v>
      </c>
      <c r="F7" s="96">
        <f>SUM(F13,F22,F25,F27)</f>
        <v>0</v>
      </c>
      <c r="G7" s="77" t="s">
        <v>160</v>
      </c>
      <c r="H7" s="267">
        <f>SUM(H13,H22,H25,H27)</f>
        <v>51</v>
      </c>
      <c r="I7" s="96">
        <f>MINA(I13,I22,I25,I27)</f>
        <v>6.9</v>
      </c>
      <c r="J7" s="89" t="s">
        <v>161</v>
      </c>
      <c r="K7" s="292">
        <f>MAX(K13,K22,K25,K27)</f>
        <v>8.2</v>
      </c>
      <c r="L7" s="96">
        <f>SUM(L13,L22,L25,L27)</f>
        <v>0</v>
      </c>
      <c r="M7" s="77" t="s">
        <v>160</v>
      </c>
      <c r="N7" s="267">
        <f>SUM(N13,N22,N25,N27)</f>
        <v>51</v>
      </c>
      <c r="O7" s="96">
        <f>MINA(O13,O22,O25,O27)</f>
        <v>8.2</v>
      </c>
      <c r="P7" s="78" t="s">
        <v>161</v>
      </c>
      <c r="Q7" s="267">
        <f>MAX(Q13,Q22,Q25,Q27)</f>
        <v>13</v>
      </c>
      <c r="R7" s="96">
        <f>SUM(R13,R22,R25,R27)</f>
        <v>0</v>
      </c>
      <c r="S7" s="77" t="s">
        <v>160</v>
      </c>
      <c r="T7" s="267">
        <f>SUM(T13,T22,T25,T27)</f>
        <v>51</v>
      </c>
      <c r="U7" s="114" t="s">
        <v>565</v>
      </c>
      <c r="V7" s="77" t="s">
        <v>161</v>
      </c>
      <c r="W7" s="293">
        <f>MAX(W13,W22,W25,W27)</f>
        <v>1</v>
      </c>
      <c r="X7" s="96">
        <f>SUM(X13,X22,X25,X27)</f>
        <v>0</v>
      </c>
      <c r="Y7" s="77" t="s">
        <v>160</v>
      </c>
      <c r="Z7" s="267">
        <f>SUM(Z13,Z22,Z25,Z27)</f>
        <v>51</v>
      </c>
      <c r="AA7" s="75" t="s">
        <v>566</v>
      </c>
      <c r="AB7" s="78" t="s">
        <v>161</v>
      </c>
      <c r="AC7" s="267">
        <f>MAX(AC13,AC22,AC25,AC27)</f>
        <v>24</v>
      </c>
      <c r="AD7" s="96">
        <v>11</v>
      </c>
      <c r="AE7" s="77" t="s">
        <v>160</v>
      </c>
      <c r="AF7" s="267">
        <f>SUM(AF13,AF22,AF25,AF27)</f>
        <v>51</v>
      </c>
      <c r="AG7" s="96">
        <f>MINA(AG13,AG22,AG25,AG27)</f>
        <v>1.3</v>
      </c>
      <c r="AH7" s="78" t="s">
        <v>162</v>
      </c>
      <c r="AI7" s="275">
        <v>10</v>
      </c>
      <c r="AJ7" s="120">
        <v>1</v>
      </c>
      <c r="AK7" s="78" t="s">
        <v>161</v>
      </c>
      <c r="AL7" s="294">
        <f>MAX(AL13,AL22,AL25,AL27)</f>
        <v>2.2</v>
      </c>
      <c r="AM7" s="78" t="s">
        <v>162</v>
      </c>
      <c r="AN7" s="275">
        <v>10</v>
      </c>
      <c r="AO7" s="30">
        <v>3</v>
      </c>
    </row>
    <row r="8" spans="1:41" ht="15" customHeight="1">
      <c r="A8" s="234"/>
      <c r="B8" s="78"/>
      <c r="C8" s="78"/>
      <c r="D8" s="276" t="s">
        <v>163</v>
      </c>
      <c r="E8" s="277">
        <f>SUM(E14,E17,E20,E23,E26,E28,E29,E33,E36,E38:E39,E41,E46,E48,E52:E55)</f>
        <v>22</v>
      </c>
      <c r="F8" s="75">
        <f>SUM(F14,F17,F20,F23,F26,F28,F29,F33,F36,F38:F39,F41,F46,F48,F52:F55)</f>
        <v>6</v>
      </c>
      <c r="G8" s="77" t="s">
        <v>160</v>
      </c>
      <c r="H8" s="120">
        <f>SUM(H14,H17,H20,H23,H26,H28,H29,H33,H36,H38:H39,H41,H46,H48,H52:H55)</f>
        <v>342</v>
      </c>
      <c r="I8" s="75">
        <f>MINA(I14,I17,I20,I23,I26,I28,I29,I33,I36,I38:I39,I41,I46,I48,I52:I55)</f>
        <v>6.2</v>
      </c>
      <c r="J8" s="89" t="s">
        <v>161</v>
      </c>
      <c r="K8" s="118">
        <v>8.6</v>
      </c>
      <c r="L8" s="75">
        <v>11</v>
      </c>
      <c r="M8" s="77" t="s">
        <v>160</v>
      </c>
      <c r="N8" s="120">
        <f>SUM(N14,N17,N20,N23,N26,N28,N29,N33,N36,N38:N39,N41,N46,N48,N52:N55)</f>
        <v>342</v>
      </c>
      <c r="O8" s="75">
        <v>7.4</v>
      </c>
      <c r="P8" s="78" t="s">
        <v>161</v>
      </c>
      <c r="Q8" s="120">
        <f>MAX(Q14,Q17,Q20,Q23,Q26,Q28,Q29,Q33,Q36,Q38:Q39,Q41,Q46,Q48,Q52:Q55)</f>
        <v>14</v>
      </c>
      <c r="R8" s="75">
        <f>SUM(R14,R17,R20,R23,R26,R28,R29,R33,R36,R38:R39,R41,R46,R48,R52:R55)</f>
        <v>25</v>
      </c>
      <c r="S8" s="77" t="s">
        <v>160</v>
      </c>
      <c r="T8" s="120">
        <f>SUM(T14,T17,T20,T23,T26,T28,T29,T33,T36,T38:T39,T41,T46,T48,T52:T55)</f>
        <v>342</v>
      </c>
      <c r="U8" s="115" t="s">
        <v>565</v>
      </c>
      <c r="V8" s="77" t="s">
        <v>161</v>
      </c>
      <c r="W8" s="119">
        <v>5.4</v>
      </c>
      <c r="X8" s="75">
        <f>SUM(X14,X17,X20,X23,X26,X28,X29,X33,X36,X38:X39,X41,X46,X48,X52:X55)</f>
        <v>25</v>
      </c>
      <c r="Y8" s="77" t="s">
        <v>160</v>
      </c>
      <c r="Z8" s="120">
        <f>SUM(Z14,Z17,Z20,Z23,Z26,Z28,Z29,Z33,Z36,Z38:Z39,Z41,Z46,Z48,Z52:Z55)</f>
        <v>342</v>
      </c>
      <c r="AA8" s="75" t="s">
        <v>566</v>
      </c>
      <c r="AB8" s="78" t="s">
        <v>161</v>
      </c>
      <c r="AC8" s="120">
        <f>MAX(AC14,AC17,AC20,AC23,AC26,AC28,AC29,AC33,AC36,AC38:AC39,AC41,AC46,AC48,AC52:AC55)</f>
        <v>640</v>
      </c>
      <c r="AD8" s="75">
        <v>200</v>
      </c>
      <c r="AE8" s="77" t="s">
        <v>160</v>
      </c>
      <c r="AF8" s="120">
        <f>SUM(AF14,AF17,AF20,AF23,AF26,AF28,AF29,AF33,AF36,AF38:AF39,AF41,AF46,AF48,AF52:AF55)</f>
        <v>342</v>
      </c>
      <c r="AG8" s="75">
        <v>2.7</v>
      </c>
      <c r="AH8" s="78" t="s">
        <v>162</v>
      </c>
      <c r="AI8" s="275">
        <v>10</v>
      </c>
      <c r="AJ8" s="120">
        <v>1</v>
      </c>
      <c r="AK8" s="78" t="s">
        <v>161</v>
      </c>
      <c r="AL8" s="121">
        <v>2.2</v>
      </c>
      <c r="AM8" s="78" t="s">
        <v>162</v>
      </c>
      <c r="AN8" s="275">
        <v>10</v>
      </c>
      <c r="AO8" s="30">
        <v>5</v>
      </c>
    </row>
    <row r="9" spans="1:41" ht="15" customHeight="1">
      <c r="A9" s="367" t="s">
        <v>164</v>
      </c>
      <c r="B9" s="367"/>
      <c r="C9" s="78"/>
      <c r="D9" s="276" t="s">
        <v>165</v>
      </c>
      <c r="E9" s="78">
        <v>17</v>
      </c>
      <c r="F9" s="78">
        <v>11</v>
      </c>
      <c r="G9" s="77" t="s">
        <v>160</v>
      </c>
      <c r="H9" s="120">
        <f>SUM(H15,H18:H19,H21,H24,H30,H34,H37,H40,H42,H44:H45,H47,H49:H50,H56)</f>
        <v>324</v>
      </c>
      <c r="I9" s="78">
        <f>MINA(I15,I18:I19,I21,I24,I30,I34,I37,I40,I42,I44:I45,I47,I49:I50,I56)</f>
        <v>6.4</v>
      </c>
      <c r="J9" s="89" t="s">
        <v>161</v>
      </c>
      <c r="K9" s="118">
        <f>MAX(K15,K18:K19,K21,K24,K30,K34,K37,K40,K42,K44:K45,K47,K49:K50,K56)</f>
        <v>9.3</v>
      </c>
      <c r="L9" s="78">
        <f>SUM(L15,L18:L19,L21,L24,L30,L34,L37,L40,L42,L44:L45,L47,L49:L50,L56)</f>
        <v>4</v>
      </c>
      <c r="M9" s="77" t="s">
        <v>160</v>
      </c>
      <c r="N9" s="120">
        <f>SUM(N15,N18:N19,N21,N24,N30,N34,N37,N40,N42,N44:N45,N47,N49:N50,N56)</f>
        <v>324</v>
      </c>
      <c r="O9" s="78">
        <f>MINA(O15,O18:O19,O21,O24,O30,O34,O37,O40,O42,O44:O45,O47,O49:O50,O56)</f>
        <v>0.7</v>
      </c>
      <c r="P9" s="78" t="s">
        <v>161</v>
      </c>
      <c r="Q9" s="120">
        <f>MAX(Q15,Q18:Q19,Q21,Q24,Q30,Q34,Q37,Q40,Q42,Q44:Q45,Q47,Q49:Q50,Q56)</f>
        <v>15</v>
      </c>
      <c r="R9" s="78">
        <v>71</v>
      </c>
      <c r="S9" s="77" t="s">
        <v>160</v>
      </c>
      <c r="T9" s="120">
        <f>SUM(T15,T18:T19,T21,T24,T30,T34,T37,T40,T42,T44:T45,T47,T49:T50,T56)</f>
        <v>324</v>
      </c>
      <c r="U9" s="115" t="s">
        <v>565</v>
      </c>
      <c r="V9" s="77" t="s">
        <v>161</v>
      </c>
      <c r="W9" s="278">
        <f>MAX(W15,W18:W19,W21,W24,W30,W34,W37,W40,W42,W44:W45,W47,W49:W50,W56)</f>
        <v>21</v>
      </c>
      <c r="X9" s="78">
        <v>19</v>
      </c>
      <c r="Y9" s="77" t="s">
        <v>160</v>
      </c>
      <c r="Z9" s="120">
        <f>SUM(Z15,Z18:Z19,Z21,Z24,Z30,Z34,Z37,Z40,Z42,Z44:Z45,Z47,Z49:Z50,Z56)</f>
        <v>324</v>
      </c>
      <c r="AA9" s="78">
        <f>MINA(AA15,AA18:AA19,AA21,AA24,AA30,AA34,AA37,AA40,AA42,AA44:AA45,AA47,AA49:AA50,AA56)</f>
        <v>1</v>
      </c>
      <c r="AB9" s="78" t="s">
        <v>161</v>
      </c>
      <c r="AC9" s="120">
        <f>MAX(AC15,AC18:AC19,AC21,AC24,AC30,AC34,AC37,AC40,AC42,AC44:AC45,AC47,AC49:AC50,AC56)</f>
        <v>580</v>
      </c>
      <c r="AD9" s="78">
        <f>SUM(AD15,AD18:AD19,AD21,AD24,AD30,AD34,AD37,AD40,AD42,AD44:AD45,AD47,AD49:AD50,AD56)</f>
        <v>187</v>
      </c>
      <c r="AE9" s="77" t="s">
        <v>160</v>
      </c>
      <c r="AF9" s="120">
        <f>SUM(AF15,AF18:AF19,AF21,AF24,AF30,AF34,AF37,AF40,AF42,AF44:AF45,AF47,AF49:AF50,AF56)</f>
        <v>324</v>
      </c>
      <c r="AG9" s="78">
        <f>MINA(AG15,AG18:AG19,AG21,AG24,AG30,AG34,AG37,AG40,AG42,AG44:AG45,AG47,AG49:AG50,AG56)</f>
        <v>1.1</v>
      </c>
      <c r="AH9" s="78" t="s">
        <v>162</v>
      </c>
      <c r="AI9" s="275">
        <v>10</v>
      </c>
      <c r="AJ9" s="120">
        <v>1</v>
      </c>
      <c r="AK9" s="78" t="s">
        <v>161</v>
      </c>
      <c r="AL9" s="89">
        <f>MAX(AL15,AL18:AL19,AL21,AL24,AL30,AL34,AL37,AL40,AL42,AL44:AL45,AL47,AL49:AL50,AL56)</f>
        <v>9.5</v>
      </c>
      <c r="AM9" s="78" t="s">
        <v>162</v>
      </c>
      <c r="AN9" s="275">
        <v>10</v>
      </c>
      <c r="AO9" s="30">
        <v>5</v>
      </c>
    </row>
    <row r="10" spans="1:41" ht="15" customHeight="1">
      <c r="A10" s="367"/>
      <c r="B10" s="367"/>
      <c r="C10" s="78"/>
      <c r="D10" s="276" t="s">
        <v>166</v>
      </c>
      <c r="E10" s="78">
        <f>SUM(E16,E35,E43,E51)</f>
        <v>5</v>
      </c>
      <c r="F10" s="78">
        <f>SUM(F16,F35,F43,F51)</f>
        <v>7</v>
      </c>
      <c r="G10" s="77" t="s">
        <v>160</v>
      </c>
      <c r="H10" s="120">
        <f>SUM(H16,H35,H43,H51)</f>
        <v>108</v>
      </c>
      <c r="I10" s="78">
        <f>MINA(I16,I35,I43,I51)</f>
        <v>6.7</v>
      </c>
      <c r="J10" s="89" t="s">
        <v>161</v>
      </c>
      <c r="K10" s="118">
        <f>MAX(K16,K35,K43,K51)</f>
        <v>9.2</v>
      </c>
      <c r="L10" s="78">
        <v>4</v>
      </c>
      <c r="M10" s="77" t="s">
        <v>160</v>
      </c>
      <c r="N10" s="120">
        <f>SUM(N16,N35,N43,N51)</f>
        <v>108</v>
      </c>
      <c r="O10" s="78">
        <f>MINA(O16,O35,O43,O51)</f>
        <v>1.8</v>
      </c>
      <c r="P10" s="78" t="s">
        <v>161</v>
      </c>
      <c r="Q10" s="120">
        <f>MAX(Q16,Q35,Q43,Q51)</f>
        <v>13</v>
      </c>
      <c r="R10" s="78">
        <f>SUM(R16,R35,R43,R51)</f>
        <v>38</v>
      </c>
      <c r="S10" s="77" t="s">
        <v>160</v>
      </c>
      <c r="T10" s="120">
        <f>SUM(T16,T35,T43,T51)</f>
        <v>108</v>
      </c>
      <c r="U10" s="89">
        <f>MINA(U16,U35,U43,U51)</f>
        <v>1</v>
      </c>
      <c r="V10" s="77" t="s">
        <v>161</v>
      </c>
      <c r="W10" s="295">
        <f>MAX(W16,W35,W43,W51)</f>
        <v>15</v>
      </c>
      <c r="X10" s="78">
        <v>2</v>
      </c>
      <c r="Y10" s="77" t="s">
        <v>160</v>
      </c>
      <c r="Z10" s="120">
        <f>SUM(Z16,Z35,Z43,Z51)</f>
        <v>108</v>
      </c>
      <c r="AA10" s="78">
        <v>4</v>
      </c>
      <c r="AB10" s="78" t="s">
        <v>161</v>
      </c>
      <c r="AC10" s="120">
        <v>43</v>
      </c>
      <c r="AD10" s="75" t="s">
        <v>567</v>
      </c>
      <c r="AE10" s="77" t="s">
        <v>160</v>
      </c>
      <c r="AF10" s="120">
        <f>SUM(AF16,AF35,AF43,AF51)</f>
        <v>108</v>
      </c>
      <c r="AG10" s="78">
        <f>MINA(AG16,AG35,AG43,AG51)</f>
        <v>1.3</v>
      </c>
      <c r="AH10" s="78" t="s">
        <v>162</v>
      </c>
      <c r="AI10" s="275">
        <v>10</v>
      </c>
      <c r="AJ10" s="120">
        <v>2</v>
      </c>
      <c r="AK10" s="78" t="s">
        <v>161</v>
      </c>
      <c r="AL10" s="89">
        <f>MAX(AL16,AL35,AL43,AL51)</f>
        <v>4.6</v>
      </c>
      <c r="AM10" s="78" t="s">
        <v>162</v>
      </c>
      <c r="AN10" s="275">
        <v>10</v>
      </c>
      <c r="AO10" s="30">
        <v>6</v>
      </c>
    </row>
    <row r="11" spans="1:41" ht="15" customHeight="1">
      <c r="A11" s="234"/>
      <c r="B11" s="131"/>
      <c r="C11" s="78"/>
      <c r="D11" s="276" t="s">
        <v>167</v>
      </c>
      <c r="E11" s="75">
        <f>SUM(E31)</f>
        <v>1</v>
      </c>
      <c r="F11" s="75">
        <f>SUM(F31)</f>
        <v>0</v>
      </c>
      <c r="G11" s="77" t="s">
        <v>160</v>
      </c>
      <c r="H11" s="120">
        <f>SUM(H31)</f>
        <v>24</v>
      </c>
      <c r="I11" s="75">
        <f>MINA(I31)</f>
        <v>7.1</v>
      </c>
      <c r="J11" s="89" t="s">
        <v>161</v>
      </c>
      <c r="K11" s="118">
        <f>MAX(K31)</f>
        <v>7.8</v>
      </c>
      <c r="L11" s="75">
        <f>SUM(L31)</f>
        <v>0</v>
      </c>
      <c r="M11" s="77" t="s">
        <v>160</v>
      </c>
      <c r="N11" s="120">
        <f>SUM(N31)</f>
        <v>24</v>
      </c>
      <c r="O11" s="75">
        <f>MINA(O31)</f>
        <v>6.6</v>
      </c>
      <c r="P11" s="78" t="s">
        <v>161</v>
      </c>
      <c r="Q11" s="120">
        <f>MAX(Q31)</f>
        <v>14</v>
      </c>
      <c r="R11" s="75">
        <f>SUM(R31)</f>
        <v>2</v>
      </c>
      <c r="S11" s="77" t="s">
        <v>160</v>
      </c>
      <c r="T11" s="120">
        <f>SUM(T31)</f>
        <v>24</v>
      </c>
      <c r="U11" s="75">
        <f>MINA(U31)</f>
        <v>2.2</v>
      </c>
      <c r="V11" s="77" t="s">
        <v>161</v>
      </c>
      <c r="W11" s="120">
        <f>MAX(W31)</f>
        <v>11</v>
      </c>
      <c r="X11" s="75">
        <f>SUM(X31)</f>
        <v>0</v>
      </c>
      <c r="Y11" s="77" t="s">
        <v>160</v>
      </c>
      <c r="Z11" s="120">
        <f>SUM(Z31)</f>
        <v>24</v>
      </c>
      <c r="AA11" s="75">
        <f>MINA(AA31)</f>
        <v>4</v>
      </c>
      <c r="AB11" s="78" t="s">
        <v>161</v>
      </c>
      <c r="AC11" s="120">
        <f>MAX(AC31)</f>
        <v>22</v>
      </c>
      <c r="AD11" s="75" t="s">
        <v>567</v>
      </c>
      <c r="AE11" s="77" t="s">
        <v>160</v>
      </c>
      <c r="AF11" s="120">
        <f>SUM(AF31)</f>
        <v>24</v>
      </c>
      <c r="AG11" s="75">
        <f>MINA(AG31)</f>
        <v>2.4</v>
      </c>
      <c r="AH11" s="78" t="s">
        <v>162</v>
      </c>
      <c r="AI11" s="275">
        <v>10</v>
      </c>
      <c r="AJ11" s="120">
        <v>2</v>
      </c>
      <c r="AK11" s="78" t="s">
        <v>161</v>
      </c>
      <c r="AL11" s="121">
        <f>MAX(AL31)</f>
        <v>9.2</v>
      </c>
      <c r="AM11" s="78" t="s">
        <v>162</v>
      </c>
      <c r="AN11" s="275">
        <v>10</v>
      </c>
      <c r="AO11" s="30">
        <v>4</v>
      </c>
    </row>
    <row r="12" spans="1:41" ht="15" customHeight="1">
      <c r="A12" s="234"/>
      <c r="B12" s="131"/>
      <c r="C12" s="78"/>
      <c r="D12" s="276" t="s">
        <v>168</v>
      </c>
      <c r="E12" s="75">
        <f>SUM(E32)</f>
        <v>1</v>
      </c>
      <c r="F12" s="75">
        <f>SUM(F32)</f>
        <v>0</v>
      </c>
      <c r="G12" s="77" t="s">
        <v>160</v>
      </c>
      <c r="H12" s="120">
        <f>SUM(H32)</f>
        <v>24</v>
      </c>
      <c r="I12" s="75">
        <f>MINA(I32)</f>
        <v>7.2</v>
      </c>
      <c r="J12" s="89" t="s">
        <v>161</v>
      </c>
      <c r="K12" s="118">
        <f>MAX(K32)</f>
        <v>8.1</v>
      </c>
      <c r="L12" s="75">
        <f>SUM(L32)</f>
        <v>0</v>
      </c>
      <c r="M12" s="77" t="s">
        <v>160</v>
      </c>
      <c r="N12" s="120">
        <f>SUM(N32)</f>
        <v>24</v>
      </c>
      <c r="O12" s="75">
        <f>MINA(O32)</f>
        <v>7.7</v>
      </c>
      <c r="P12" s="78" t="s">
        <v>161</v>
      </c>
      <c r="Q12" s="120">
        <f>MAX(Q32)</f>
        <v>14</v>
      </c>
      <c r="R12" s="75">
        <f>SUM(R32)</f>
        <v>0</v>
      </c>
      <c r="S12" s="77" t="s">
        <v>160</v>
      </c>
      <c r="T12" s="120">
        <f>SUM(T32)</f>
        <v>24</v>
      </c>
      <c r="U12" s="75">
        <f>MINA(U32)</f>
        <v>0.6</v>
      </c>
      <c r="V12" s="77" t="s">
        <v>161</v>
      </c>
      <c r="W12" s="120">
        <f>MAX(W32)</f>
        <v>12</v>
      </c>
      <c r="X12" s="75">
        <f>SUM(X32)</f>
        <v>0</v>
      </c>
      <c r="Y12" s="77" t="s">
        <v>160</v>
      </c>
      <c r="Z12" s="120">
        <f>SUM(Z32)</f>
        <v>24</v>
      </c>
      <c r="AA12" s="75">
        <f>MINA(AA32)</f>
        <v>7</v>
      </c>
      <c r="AB12" s="78" t="s">
        <v>161</v>
      </c>
      <c r="AC12" s="120">
        <f>MAX(AC32)</f>
        <v>55</v>
      </c>
      <c r="AD12" s="75" t="s">
        <v>567</v>
      </c>
      <c r="AE12" s="77" t="s">
        <v>160</v>
      </c>
      <c r="AF12" s="120">
        <f>SUM(AF32)</f>
        <v>24</v>
      </c>
      <c r="AG12" s="75">
        <f>MINA(AG32)</f>
        <v>7.9</v>
      </c>
      <c r="AH12" s="78" t="s">
        <v>162</v>
      </c>
      <c r="AI12" s="275">
        <v>10</v>
      </c>
      <c r="AJ12" s="120">
        <v>2</v>
      </c>
      <c r="AK12" s="78" t="s">
        <v>161</v>
      </c>
      <c r="AL12" s="121">
        <f>MAX(AL32)</f>
        <v>5.4</v>
      </c>
      <c r="AM12" s="78" t="s">
        <v>162</v>
      </c>
      <c r="AN12" s="275">
        <v>10</v>
      </c>
      <c r="AO12" s="30">
        <v>4</v>
      </c>
    </row>
    <row r="13" spans="1:41" ht="15" customHeight="1">
      <c r="A13" s="234"/>
      <c r="B13" s="131"/>
      <c r="C13" s="78"/>
      <c r="D13" s="276" t="s">
        <v>159</v>
      </c>
      <c r="E13" s="277">
        <v>1</v>
      </c>
      <c r="F13" s="75">
        <v>0</v>
      </c>
      <c r="G13" s="77" t="s">
        <v>160</v>
      </c>
      <c r="H13" s="120">
        <v>24</v>
      </c>
      <c r="I13" s="89">
        <v>6.9</v>
      </c>
      <c r="J13" s="89" t="s">
        <v>161</v>
      </c>
      <c r="K13" s="118">
        <v>7.5</v>
      </c>
      <c r="L13" s="75">
        <v>0</v>
      </c>
      <c r="M13" s="77" t="s">
        <v>160</v>
      </c>
      <c r="N13" s="120">
        <v>24</v>
      </c>
      <c r="O13" s="89">
        <v>8.7</v>
      </c>
      <c r="P13" s="78" t="s">
        <v>161</v>
      </c>
      <c r="Q13" s="120">
        <v>13</v>
      </c>
      <c r="R13" s="75">
        <v>0</v>
      </c>
      <c r="S13" s="77" t="s">
        <v>160</v>
      </c>
      <c r="T13" s="120">
        <v>24</v>
      </c>
      <c r="U13" s="63" t="s">
        <v>544</v>
      </c>
      <c r="V13" s="77" t="s">
        <v>161</v>
      </c>
      <c r="W13" s="119">
        <v>1</v>
      </c>
      <c r="X13" s="75">
        <v>0</v>
      </c>
      <c r="Y13" s="77" t="s">
        <v>160</v>
      </c>
      <c r="Z13" s="120">
        <v>24</v>
      </c>
      <c r="AA13" s="63" t="s">
        <v>545</v>
      </c>
      <c r="AB13" s="64" t="s">
        <v>161</v>
      </c>
      <c r="AC13" s="120">
        <v>24</v>
      </c>
      <c r="AD13" s="78">
        <v>19</v>
      </c>
      <c r="AE13" s="77" t="s">
        <v>160</v>
      </c>
      <c r="AF13" s="120">
        <v>24</v>
      </c>
      <c r="AG13" s="89">
        <v>2.3</v>
      </c>
      <c r="AH13" s="78" t="s">
        <v>162</v>
      </c>
      <c r="AI13" s="275">
        <v>10</v>
      </c>
      <c r="AJ13" s="29">
        <v>1</v>
      </c>
      <c r="AK13" s="78" t="s">
        <v>161</v>
      </c>
      <c r="AL13" s="89">
        <v>1.7</v>
      </c>
      <c r="AM13" s="78" t="s">
        <v>162</v>
      </c>
      <c r="AN13" s="275">
        <v>10</v>
      </c>
      <c r="AO13" s="30">
        <v>3</v>
      </c>
    </row>
    <row r="14" spans="1:41" ht="15" customHeight="1">
      <c r="A14" s="367" t="s">
        <v>169</v>
      </c>
      <c r="B14" s="367"/>
      <c r="C14" s="78"/>
      <c r="D14" s="276" t="s">
        <v>163</v>
      </c>
      <c r="E14" s="277">
        <v>1</v>
      </c>
      <c r="F14" s="75">
        <v>0</v>
      </c>
      <c r="G14" s="77" t="s">
        <v>160</v>
      </c>
      <c r="H14" s="120">
        <v>24</v>
      </c>
      <c r="I14" s="89">
        <v>6.5</v>
      </c>
      <c r="J14" s="89" t="s">
        <v>161</v>
      </c>
      <c r="K14" s="118">
        <v>7.5</v>
      </c>
      <c r="L14" s="75">
        <v>1</v>
      </c>
      <c r="M14" s="77" t="s">
        <v>160</v>
      </c>
      <c r="N14" s="120">
        <v>24</v>
      </c>
      <c r="O14" s="89">
        <v>7.4</v>
      </c>
      <c r="P14" s="78" t="s">
        <v>161</v>
      </c>
      <c r="Q14" s="120">
        <v>13</v>
      </c>
      <c r="R14" s="78">
        <v>7</v>
      </c>
      <c r="S14" s="77" t="s">
        <v>160</v>
      </c>
      <c r="T14" s="120">
        <v>24</v>
      </c>
      <c r="U14" s="63" t="s">
        <v>544</v>
      </c>
      <c r="V14" s="77" t="s">
        <v>161</v>
      </c>
      <c r="W14" s="119">
        <v>8</v>
      </c>
      <c r="X14" s="75">
        <v>0</v>
      </c>
      <c r="Y14" s="77" t="s">
        <v>160</v>
      </c>
      <c r="Z14" s="120">
        <v>24</v>
      </c>
      <c r="AA14" s="64">
        <v>1</v>
      </c>
      <c r="AB14" s="64" t="s">
        <v>161</v>
      </c>
      <c r="AC14" s="120">
        <v>7</v>
      </c>
      <c r="AD14" s="78">
        <v>24</v>
      </c>
      <c r="AE14" s="77" t="s">
        <v>160</v>
      </c>
      <c r="AF14" s="120">
        <v>24</v>
      </c>
      <c r="AG14" s="89">
        <v>1.1</v>
      </c>
      <c r="AH14" s="78" t="s">
        <v>162</v>
      </c>
      <c r="AI14" s="275">
        <v>10</v>
      </c>
      <c r="AJ14" s="29">
        <v>3</v>
      </c>
      <c r="AK14" s="78" t="s">
        <v>161</v>
      </c>
      <c r="AL14" s="89">
        <v>1.1</v>
      </c>
      <c r="AM14" s="78" t="s">
        <v>162</v>
      </c>
      <c r="AN14" s="275">
        <v>10</v>
      </c>
      <c r="AO14" s="30">
        <v>5</v>
      </c>
    </row>
    <row r="15" spans="1:41" ht="15" customHeight="1">
      <c r="A15" s="367"/>
      <c r="B15" s="367"/>
      <c r="C15" s="78"/>
      <c r="D15" s="276" t="s">
        <v>165</v>
      </c>
      <c r="E15" s="277">
        <v>2</v>
      </c>
      <c r="F15" s="75">
        <v>1</v>
      </c>
      <c r="G15" s="77" t="s">
        <v>160</v>
      </c>
      <c r="H15" s="120">
        <v>48</v>
      </c>
      <c r="I15" s="89">
        <v>6.8</v>
      </c>
      <c r="J15" s="89" t="s">
        <v>161</v>
      </c>
      <c r="K15" s="118">
        <v>9.1</v>
      </c>
      <c r="L15" s="75">
        <v>2</v>
      </c>
      <c r="M15" s="77" t="s">
        <v>160</v>
      </c>
      <c r="N15" s="120">
        <v>48</v>
      </c>
      <c r="O15" s="89">
        <v>3.9</v>
      </c>
      <c r="P15" s="78" t="s">
        <v>161</v>
      </c>
      <c r="Q15" s="120">
        <v>12</v>
      </c>
      <c r="R15" s="78">
        <v>27</v>
      </c>
      <c r="S15" s="77" t="s">
        <v>160</v>
      </c>
      <c r="T15" s="120">
        <v>48</v>
      </c>
      <c r="U15" s="63">
        <v>0.5</v>
      </c>
      <c r="V15" s="77" t="s">
        <v>161</v>
      </c>
      <c r="W15" s="278">
        <v>21</v>
      </c>
      <c r="X15" s="75">
        <v>0</v>
      </c>
      <c r="Y15" s="77" t="s">
        <v>160</v>
      </c>
      <c r="Z15" s="120">
        <v>48</v>
      </c>
      <c r="AA15" s="64">
        <v>2</v>
      </c>
      <c r="AB15" s="64" t="s">
        <v>161</v>
      </c>
      <c r="AC15" s="120">
        <v>12</v>
      </c>
      <c r="AD15" s="78">
        <v>29</v>
      </c>
      <c r="AE15" s="77" t="s">
        <v>546</v>
      </c>
      <c r="AF15" s="120">
        <v>48</v>
      </c>
      <c r="AG15" s="89">
        <v>7.9</v>
      </c>
      <c r="AH15" s="78" t="s">
        <v>162</v>
      </c>
      <c r="AI15" s="275">
        <v>10</v>
      </c>
      <c r="AJ15" s="29">
        <v>2</v>
      </c>
      <c r="AK15" s="78" t="s">
        <v>161</v>
      </c>
      <c r="AL15" s="89">
        <v>7.9</v>
      </c>
      <c r="AM15" s="78" t="s">
        <v>162</v>
      </c>
      <c r="AN15" s="275">
        <v>10</v>
      </c>
      <c r="AO15" s="30">
        <v>4</v>
      </c>
    </row>
    <row r="16" spans="1:41" ht="15" customHeight="1">
      <c r="A16" s="234"/>
      <c r="B16" s="131"/>
      <c r="C16" s="78"/>
      <c r="D16" s="276" t="s">
        <v>166</v>
      </c>
      <c r="E16" s="277">
        <v>1</v>
      </c>
      <c r="F16" s="75">
        <v>0</v>
      </c>
      <c r="G16" s="77" t="s">
        <v>160</v>
      </c>
      <c r="H16" s="120">
        <v>24</v>
      </c>
      <c r="I16" s="89">
        <v>6.7</v>
      </c>
      <c r="J16" s="89" t="s">
        <v>161</v>
      </c>
      <c r="K16" s="118">
        <v>7</v>
      </c>
      <c r="L16" s="78">
        <v>2</v>
      </c>
      <c r="M16" s="77" t="s">
        <v>160</v>
      </c>
      <c r="N16" s="120">
        <v>24</v>
      </c>
      <c r="O16" s="89">
        <v>1.8</v>
      </c>
      <c r="P16" s="78" t="s">
        <v>161</v>
      </c>
      <c r="Q16" s="120">
        <v>9.7</v>
      </c>
      <c r="R16" s="78">
        <v>11</v>
      </c>
      <c r="S16" s="77" t="s">
        <v>160</v>
      </c>
      <c r="T16" s="120">
        <v>24</v>
      </c>
      <c r="U16" s="63">
        <v>1.8</v>
      </c>
      <c r="V16" s="77" t="s">
        <v>161</v>
      </c>
      <c r="W16" s="279">
        <v>9.7</v>
      </c>
      <c r="X16" s="75">
        <v>0</v>
      </c>
      <c r="Y16" s="77" t="s">
        <v>160</v>
      </c>
      <c r="Z16" s="120">
        <v>24</v>
      </c>
      <c r="AA16" s="64">
        <v>5</v>
      </c>
      <c r="AB16" s="64" t="s">
        <v>161</v>
      </c>
      <c r="AC16" s="120">
        <v>43</v>
      </c>
      <c r="AD16" s="75" t="s">
        <v>543</v>
      </c>
      <c r="AE16" s="77" t="s">
        <v>160</v>
      </c>
      <c r="AF16" s="120">
        <v>24</v>
      </c>
      <c r="AG16" s="89">
        <v>4.6</v>
      </c>
      <c r="AH16" s="78" t="s">
        <v>162</v>
      </c>
      <c r="AI16" s="275">
        <v>10</v>
      </c>
      <c r="AJ16" s="29">
        <v>3</v>
      </c>
      <c r="AK16" s="78" t="s">
        <v>161</v>
      </c>
      <c r="AL16" s="89">
        <v>3.3</v>
      </c>
      <c r="AM16" s="78" t="s">
        <v>162</v>
      </c>
      <c r="AN16" s="275">
        <v>10</v>
      </c>
      <c r="AO16" s="30">
        <v>5</v>
      </c>
    </row>
    <row r="17" spans="1:41" ht="15" customHeight="1">
      <c r="A17" s="367" t="s">
        <v>170</v>
      </c>
      <c r="B17" s="367"/>
      <c r="C17" s="78"/>
      <c r="D17" s="276" t="s">
        <v>163</v>
      </c>
      <c r="E17" s="277">
        <v>1</v>
      </c>
      <c r="F17" s="75">
        <v>0</v>
      </c>
      <c r="G17" s="77" t="s">
        <v>160</v>
      </c>
      <c r="H17" s="120">
        <v>24</v>
      </c>
      <c r="I17" s="89">
        <v>6.9</v>
      </c>
      <c r="J17" s="89" t="s">
        <v>161</v>
      </c>
      <c r="K17" s="118">
        <v>7.2</v>
      </c>
      <c r="L17" s="75">
        <v>0</v>
      </c>
      <c r="M17" s="77" t="s">
        <v>160</v>
      </c>
      <c r="N17" s="120">
        <v>24</v>
      </c>
      <c r="O17" s="89">
        <v>9.1</v>
      </c>
      <c r="P17" s="78" t="s">
        <v>161</v>
      </c>
      <c r="Q17" s="120">
        <v>12</v>
      </c>
      <c r="R17" s="75">
        <v>0</v>
      </c>
      <c r="S17" s="77" t="s">
        <v>160</v>
      </c>
      <c r="T17" s="120">
        <v>24</v>
      </c>
      <c r="U17" s="63" t="s">
        <v>544</v>
      </c>
      <c r="V17" s="77" t="s">
        <v>161</v>
      </c>
      <c r="W17" s="120">
        <v>1.4</v>
      </c>
      <c r="X17" s="75">
        <v>0</v>
      </c>
      <c r="Y17" s="77" t="s">
        <v>160</v>
      </c>
      <c r="Z17" s="120">
        <v>24</v>
      </c>
      <c r="AA17" s="46">
        <v>1</v>
      </c>
      <c r="AB17" s="64" t="s">
        <v>161</v>
      </c>
      <c r="AC17" s="120">
        <v>11</v>
      </c>
      <c r="AD17" s="78">
        <v>17</v>
      </c>
      <c r="AE17" s="77" t="s">
        <v>160</v>
      </c>
      <c r="AF17" s="120">
        <v>24</v>
      </c>
      <c r="AG17" s="89">
        <v>2.3</v>
      </c>
      <c r="AH17" s="78" t="s">
        <v>162</v>
      </c>
      <c r="AI17" s="275">
        <v>10</v>
      </c>
      <c r="AJ17" s="29">
        <v>2</v>
      </c>
      <c r="AK17" s="78" t="s">
        <v>161</v>
      </c>
      <c r="AL17" s="89">
        <v>4.9</v>
      </c>
      <c r="AM17" s="78" t="s">
        <v>162</v>
      </c>
      <c r="AN17" s="275">
        <v>10</v>
      </c>
      <c r="AO17" s="30">
        <v>4</v>
      </c>
    </row>
    <row r="18" spans="1:41" ht="15" customHeight="1">
      <c r="A18" s="367"/>
      <c r="B18" s="367"/>
      <c r="C18" s="78"/>
      <c r="D18" s="276" t="s">
        <v>165</v>
      </c>
      <c r="E18" s="277">
        <v>1</v>
      </c>
      <c r="F18" s="78">
        <v>3</v>
      </c>
      <c r="G18" s="77" t="s">
        <v>160</v>
      </c>
      <c r="H18" s="120">
        <v>24</v>
      </c>
      <c r="I18" s="89">
        <v>6.8</v>
      </c>
      <c r="J18" s="89" t="s">
        <v>161</v>
      </c>
      <c r="K18" s="118">
        <v>8.9</v>
      </c>
      <c r="L18" s="75">
        <v>0</v>
      </c>
      <c r="M18" s="77" t="s">
        <v>160</v>
      </c>
      <c r="N18" s="120">
        <v>24</v>
      </c>
      <c r="O18" s="89">
        <v>7.1</v>
      </c>
      <c r="P18" s="78" t="s">
        <v>161</v>
      </c>
      <c r="Q18" s="120">
        <v>12</v>
      </c>
      <c r="R18" s="75">
        <v>5</v>
      </c>
      <c r="S18" s="77" t="s">
        <v>160</v>
      </c>
      <c r="T18" s="120">
        <v>24</v>
      </c>
      <c r="U18" s="63" t="s">
        <v>544</v>
      </c>
      <c r="V18" s="77" t="s">
        <v>161</v>
      </c>
      <c r="W18" s="120">
        <v>6.2</v>
      </c>
      <c r="X18" s="75">
        <v>0</v>
      </c>
      <c r="Y18" s="77" t="s">
        <v>160</v>
      </c>
      <c r="Z18" s="120">
        <v>24</v>
      </c>
      <c r="AA18" s="64">
        <v>1</v>
      </c>
      <c r="AB18" s="64" t="s">
        <v>161</v>
      </c>
      <c r="AC18" s="120">
        <v>17</v>
      </c>
      <c r="AD18" s="78">
        <v>10</v>
      </c>
      <c r="AE18" s="77" t="s">
        <v>160</v>
      </c>
      <c r="AF18" s="120">
        <v>24</v>
      </c>
      <c r="AG18" s="89">
        <v>3.3</v>
      </c>
      <c r="AH18" s="78" t="s">
        <v>162</v>
      </c>
      <c r="AI18" s="275">
        <v>10</v>
      </c>
      <c r="AJ18" s="29">
        <v>2</v>
      </c>
      <c r="AK18" s="78" t="s">
        <v>161</v>
      </c>
      <c r="AL18" s="89">
        <v>9.5</v>
      </c>
      <c r="AM18" s="78" t="s">
        <v>162</v>
      </c>
      <c r="AN18" s="275">
        <v>10</v>
      </c>
      <c r="AO18" s="30">
        <v>4</v>
      </c>
    </row>
    <row r="19" spans="1:41" ht="15" customHeight="1">
      <c r="A19" s="367" t="s">
        <v>171</v>
      </c>
      <c r="B19" s="367"/>
      <c r="C19" s="78"/>
      <c r="D19" s="276" t="s">
        <v>165</v>
      </c>
      <c r="E19" s="277">
        <v>1</v>
      </c>
      <c r="F19" s="75">
        <v>0</v>
      </c>
      <c r="G19" s="77" t="s">
        <v>160</v>
      </c>
      <c r="H19" s="120">
        <v>24</v>
      </c>
      <c r="I19" s="89">
        <v>6.7</v>
      </c>
      <c r="J19" s="89" t="s">
        <v>161</v>
      </c>
      <c r="K19" s="118">
        <v>7.1</v>
      </c>
      <c r="L19" s="75">
        <v>0</v>
      </c>
      <c r="M19" s="77" t="s">
        <v>160</v>
      </c>
      <c r="N19" s="120">
        <v>24</v>
      </c>
      <c r="O19" s="89">
        <v>6</v>
      </c>
      <c r="P19" s="78" t="s">
        <v>161</v>
      </c>
      <c r="Q19" s="120">
        <v>11</v>
      </c>
      <c r="R19" s="78">
        <v>8</v>
      </c>
      <c r="S19" s="77" t="s">
        <v>160</v>
      </c>
      <c r="T19" s="120">
        <v>24</v>
      </c>
      <c r="U19" s="63">
        <v>1.5</v>
      </c>
      <c r="V19" s="77" t="s">
        <v>161</v>
      </c>
      <c r="W19" s="120">
        <v>4.7</v>
      </c>
      <c r="X19" s="75">
        <v>3</v>
      </c>
      <c r="Y19" s="77" t="s">
        <v>160</v>
      </c>
      <c r="Z19" s="120">
        <v>24</v>
      </c>
      <c r="AA19" s="64">
        <v>4</v>
      </c>
      <c r="AB19" s="64" t="s">
        <v>161</v>
      </c>
      <c r="AC19" s="120">
        <v>52</v>
      </c>
      <c r="AD19" s="78">
        <v>22</v>
      </c>
      <c r="AE19" s="77" t="s">
        <v>160</v>
      </c>
      <c r="AF19" s="120">
        <v>24</v>
      </c>
      <c r="AG19" s="89">
        <v>3.3</v>
      </c>
      <c r="AH19" s="78" t="s">
        <v>162</v>
      </c>
      <c r="AI19" s="275">
        <v>10</v>
      </c>
      <c r="AJ19" s="29">
        <v>3</v>
      </c>
      <c r="AK19" s="78" t="s">
        <v>161</v>
      </c>
      <c r="AL19" s="89">
        <v>7.9</v>
      </c>
      <c r="AM19" s="78" t="s">
        <v>162</v>
      </c>
      <c r="AN19" s="275">
        <v>10</v>
      </c>
      <c r="AO19" s="30">
        <v>4</v>
      </c>
    </row>
    <row r="20" spans="1:41" ht="15" customHeight="1">
      <c r="A20" s="367" t="s">
        <v>547</v>
      </c>
      <c r="B20" s="367"/>
      <c r="C20" s="78"/>
      <c r="D20" s="276" t="s">
        <v>163</v>
      </c>
      <c r="E20" s="277">
        <v>1</v>
      </c>
      <c r="F20" s="75">
        <v>2</v>
      </c>
      <c r="G20" s="77" t="s">
        <v>160</v>
      </c>
      <c r="H20" s="120">
        <v>12</v>
      </c>
      <c r="I20" s="89">
        <v>6.2</v>
      </c>
      <c r="J20" s="89" t="s">
        <v>161</v>
      </c>
      <c r="K20" s="118">
        <v>7</v>
      </c>
      <c r="L20" s="75">
        <v>0</v>
      </c>
      <c r="M20" s="77" t="s">
        <v>160</v>
      </c>
      <c r="N20" s="120">
        <v>12</v>
      </c>
      <c r="O20" s="89">
        <v>7.8</v>
      </c>
      <c r="P20" s="78" t="s">
        <v>161</v>
      </c>
      <c r="Q20" s="120">
        <v>12</v>
      </c>
      <c r="R20" s="75">
        <v>0</v>
      </c>
      <c r="S20" s="77" t="s">
        <v>160</v>
      </c>
      <c r="T20" s="120">
        <v>12</v>
      </c>
      <c r="U20" s="63" t="s">
        <v>544</v>
      </c>
      <c r="V20" s="77" t="s">
        <v>161</v>
      </c>
      <c r="W20" s="120">
        <v>1.7</v>
      </c>
      <c r="X20" s="75">
        <v>2</v>
      </c>
      <c r="Y20" s="77" t="s">
        <v>160</v>
      </c>
      <c r="Z20" s="120">
        <v>12</v>
      </c>
      <c r="AA20" s="64">
        <v>3</v>
      </c>
      <c r="AB20" s="64" t="s">
        <v>161</v>
      </c>
      <c r="AC20" s="120">
        <v>13</v>
      </c>
      <c r="AD20" s="78">
        <v>0</v>
      </c>
      <c r="AE20" s="77" t="s">
        <v>160</v>
      </c>
      <c r="AF20" s="120">
        <v>12</v>
      </c>
      <c r="AG20" s="89">
        <v>7.9</v>
      </c>
      <c r="AH20" s="78" t="s">
        <v>162</v>
      </c>
      <c r="AI20" s="275">
        <v>10</v>
      </c>
      <c r="AJ20" s="29">
        <v>1</v>
      </c>
      <c r="AK20" s="78" t="s">
        <v>161</v>
      </c>
      <c r="AL20" s="89">
        <v>4.9</v>
      </c>
      <c r="AM20" s="78" t="s">
        <v>162</v>
      </c>
      <c r="AN20" s="275">
        <v>10</v>
      </c>
      <c r="AO20" s="30">
        <v>3</v>
      </c>
    </row>
    <row r="21" spans="1:41" ht="15" customHeight="1">
      <c r="A21" s="367"/>
      <c r="B21" s="367"/>
      <c r="C21" s="78"/>
      <c r="D21" s="276" t="s">
        <v>165</v>
      </c>
      <c r="E21" s="277">
        <v>1</v>
      </c>
      <c r="F21" s="75">
        <v>3</v>
      </c>
      <c r="G21" s="77" t="s">
        <v>160</v>
      </c>
      <c r="H21" s="120">
        <v>12</v>
      </c>
      <c r="I21" s="89">
        <v>6.4</v>
      </c>
      <c r="J21" s="89" t="s">
        <v>161</v>
      </c>
      <c r="K21" s="118">
        <v>7</v>
      </c>
      <c r="L21" s="75">
        <v>0</v>
      </c>
      <c r="M21" s="77" t="s">
        <v>160</v>
      </c>
      <c r="N21" s="120">
        <v>12</v>
      </c>
      <c r="O21" s="89">
        <v>6.4</v>
      </c>
      <c r="P21" s="78" t="s">
        <v>161</v>
      </c>
      <c r="Q21" s="120">
        <v>12</v>
      </c>
      <c r="R21" s="75">
        <v>0</v>
      </c>
      <c r="S21" s="77" t="s">
        <v>160</v>
      </c>
      <c r="T21" s="120">
        <v>12</v>
      </c>
      <c r="U21" s="46">
        <v>0.6</v>
      </c>
      <c r="V21" s="77" t="s">
        <v>161</v>
      </c>
      <c r="W21" s="120">
        <v>1.7</v>
      </c>
      <c r="X21" s="75">
        <v>3</v>
      </c>
      <c r="Y21" s="77" t="s">
        <v>160</v>
      </c>
      <c r="Z21" s="120">
        <v>12</v>
      </c>
      <c r="AA21" s="64">
        <v>4</v>
      </c>
      <c r="AB21" s="64" t="s">
        <v>161</v>
      </c>
      <c r="AC21" s="120">
        <v>51</v>
      </c>
      <c r="AD21" s="78">
        <v>0</v>
      </c>
      <c r="AE21" s="77" t="s">
        <v>160</v>
      </c>
      <c r="AF21" s="120">
        <v>12</v>
      </c>
      <c r="AG21" s="89">
        <v>3.1</v>
      </c>
      <c r="AH21" s="78" t="s">
        <v>162</v>
      </c>
      <c r="AI21" s="275">
        <v>10</v>
      </c>
      <c r="AJ21" s="29">
        <v>2</v>
      </c>
      <c r="AK21" s="78" t="s">
        <v>161</v>
      </c>
      <c r="AL21" s="89">
        <v>7.9</v>
      </c>
      <c r="AM21" s="78" t="s">
        <v>162</v>
      </c>
      <c r="AN21" s="275">
        <v>10</v>
      </c>
      <c r="AO21" s="30">
        <v>3</v>
      </c>
    </row>
    <row r="22" spans="1:41" ht="15" customHeight="1">
      <c r="A22" s="367" t="s">
        <v>172</v>
      </c>
      <c r="B22" s="367"/>
      <c r="C22" s="78"/>
      <c r="D22" s="276" t="s">
        <v>159</v>
      </c>
      <c r="E22" s="277">
        <v>1</v>
      </c>
      <c r="F22" s="75">
        <v>0</v>
      </c>
      <c r="G22" s="77" t="s">
        <v>160</v>
      </c>
      <c r="H22" s="120">
        <v>9</v>
      </c>
      <c r="I22" s="89">
        <v>7.3</v>
      </c>
      <c r="J22" s="89" t="s">
        <v>161</v>
      </c>
      <c r="K22" s="118">
        <v>8</v>
      </c>
      <c r="L22" s="75">
        <v>0</v>
      </c>
      <c r="M22" s="77" t="s">
        <v>160</v>
      </c>
      <c r="N22" s="120">
        <v>9</v>
      </c>
      <c r="O22" s="89">
        <v>8.2</v>
      </c>
      <c r="P22" s="78" t="s">
        <v>161</v>
      </c>
      <c r="Q22" s="120">
        <v>12</v>
      </c>
      <c r="R22" s="75">
        <v>0</v>
      </c>
      <c r="S22" s="77" t="s">
        <v>160</v>
      </c>
      <c r="T22" s="120">
        <v>9</v>
      </c>
      <c r="U22" s="63" t="s">
        <v>544</v>
      </c>
      <c r="V22" s="77" t="s">
        <v>161</v>
      </c>
      <c r="W22" s="120" t="s">
        <v>542</v>
      </c>
      <c r="X22" s="75">
        <v>0</v>
      </c>
      <c r="Y22" s="77" t="s">
        <v>160</v>
      </c>
      <c r="Z22" s="120">
        <v>9</v>
      </c>
      <c r="AA22" s="63" t="s">
        <v>545</v>
      </c>
      <c r="AB22" s="64" t="s">
        <v>161</v>
      </c>
      <c r="AC22" s="120">
        <v>6</v>
      </c>
      <c r="AD22" s="78">
        <v>1</v>
      </c>
      <c r="AE22" s="77" t="s">
        <v>160</v>
      </c>
      <c r="AF22" s="120">
        <v>9</v>
      </c>
      <c r="AG22" s="89">
        <v>2</v>
      </c>
      <c r="AH22" s="78" t="s">
        <v>162</v>
      </c>
      <c r="AI22" s="275">
        <v>10</v>
      </c>
      <c r="AJ22" s="29">
        <v>1</v>
      </c>
      <c r="AK22" s="78" t="s">
        <v>161</v>
      </c>
      <c r="AL22" s="89">
        <v>1.7</v>
      </c>
      <c r="AM22" s="78" t="s">
        <v>162</v>
      </c>
      <c r="AN22" s="275">
        <v>10</v>
      </c>
      <c r="AO22" s="30">
        <v>3</v>
      </c>
    </row>
    <row r="23" spans="1:41" ht="15" customHeight="1">
      <c r="A23" s="367"/>
      <c r="B23" s="367"/>
      <c r="C23" s="78"/>
      <c r="D23" s="276" t="s">
        <v>163</v>
      </c>
      <c r="E23" s="277">
        <v>2</v>
      </c>
      <c r="F23" s="75">
        <v>0</v>
      </c>
      <c r="G23" s="77" t="s">
        <v>160</v>
      </c>
      <c r="H23" s="120">
        <v>24</v>
      </c>
      <c r="I23" s="89">
        <v>7</v>
      </c>
      <c r="J23" s="89" t="s">
        <v>161</v>
      </c>
      <c r="K23" s="118">
        <v>7.5</v>
      </c>
      <c r="L23" s="75">
        <v>0</v>
      </c>
      <c r="M23" s="77" t="s">
        <v>160</v>
      </c>
      <c r="N23" s="120">
        <v>24</v>
      </c>
      <c r="O23" s="89">
        <v>8.8</v>
      </c>
      <c r="P23" s="78" t="s">
        <v>161</v>
      </c>
      <c r="Q23" s="120">
        <v>13</v>
      </c>
      <c r="R23" s="75">
        <v>0</v>
      </c>
      <c r="S23" s="77" t="s">
        <v>160</v>
      </c>
      <c r="T23" s="120">
        <v>24</v>
      </c>
      <c r="U23" s="63" t="s">
        <v>544</v>
      </c>
      <c r="V23" s="77" t="s">
        <v>161</v>
      </c>
      <c r="W23" s="118">
        <v>1.5</v>
      </c>
      <c r="X23" s="78">
        <v>5</v>
      </c>
      <c r="Y23" s="77" t="s">
        <v>160</v>
      </c>
      <c r="Z23" s="120">
        <v>24</v>
      </c>
      <c r="AA23" s="64">
        <v>3</v>
      </c>
      <c r="AB23" s="64" t="s">
        <v>161</v>
      </c>
      <c r="AC23" s="120">
        <v>640</v>
      </c>
      <c r="AD23" s="78">
        <v>5</v>
      </c>
      <c r="AE23" s="77" t="s">
        <v>160</v>
      </c>
      <c r="AF23" s="120">
        <v>24</v>
      </c>
      <c r="AG23" s="89">
        <v>2.7</v>
      </c>
      <c r="AH23" s="78" t="s">
        <v>162</v>
      </c>
      <c r="AI23" s="275">
        <v>10</v>
      </c>
      <c r="AJ23" s="29">
        <v>1</v>
      </c>
      <c r="AK23" s="78" t="s">
        <v>161</v>
      </c>
      <c r="AL23" s="89">
        <v>2.2</v>
      </c>
      <c r="AM23" s="78" t="s">
        <v>162</v>
      </c>
      <c r="AN23" s="275">
        <v>10</v>
      </c>
      <c r="AO23" s="30">
        <v>3</v>
      </c>
    </row>
    <row r="24" spans="1:41" ht="15" customHeight="1">
      <c r="A24" s="367"/>
      <c r="B24" s="367"/>
      <c r="C24" s="78"/>
      <c r="D24" s="276" t="s">
        <v>165</v>
      </c>
      <c r="E24" s="277">
        <v>1</v>
      </c>
      <c r="F24" s="75">
        <v>0</v>
      </c>
      <c r="G24" s="77" t="s">
        <v>160</v>
      </c>
      <c r="H24" s="120">
        <v>12</v>
      </c>
      <c r="I24" s="89">
        <v>7</v>
      </c>
      <c r="J24" s="89" t="s">
        <v>161</v>
      </c>
      <c r="K24" s="118">
        <v>8</v>
      </c>
      <c r="L24" s="75">
        <v>0</v>
      </c>
      <c r="M24" s="77" t="s">
        <v>160</v>
      </c>
      <c r="N24" s="120">
        <v>12</v>
      </c>
      <c r="O24" s="89">
        <v>8.6</v>
      </c>
      <c r="P24" s="78" t="s">
        <v>161</v>
      </c>
      <c r="Q24" s="120">
        <v>13</v>
      </c>
      <c r="R24" s="75">
        <v>0</v>
      </c>
      <c r="S24" s="77" t="s">
        <v>160</v>
      </c>
      <c r="T24" s="120">
        <v>12</v>
      </c>
      <c r="U24" s="63" t="s">
        <v>544</v>
      </c>
      <c r="V24" s="77" t="s">
        <v>161</v>
      </c>
      <c r="W24" s="118">
        <v>1.1</v>
      </c>
      <c r="X24" s="78">
        <v>0</v>
      </c>
      <c r="Y24" s="77" t="s">
        <v>546</v>
      </c>
      <c r="Z24" s="120">
        <v>12</v>
      </c>
      <c r="AA24" s="64">
        <v>3</v>
      </c>
      <c r="AB24" s="64" t="s">
        <v>161</v>
      </c>
      <c r="AC24" s="120">
        <v>580</v>
      </c>
      <c r="AD24" s="75">
        <v>0</v>
      </c>
      <c r="AE24" s="77" t="s">
        <v>160</v>
      </c>
      <c r="AF24" s="120">
        <v>12</v>
      </c>
      <c r="AG24" s="89">
        <v>1.1</v>
      </c>
      <c r="AH24" s="78" t="s">
        <v>162</v>
      </c>
      <c r="AI24" s="275">
        <v>10</v>
      </c>
      <c r="AJ24" s="29">
        <v>1</v>
      </c>
      <c r="AK24" s="78" t="s">
        <v>161</v>
      </c>
      <c r="AL24" s="89">
        <v>4.9</v>
      </c>
      <c r="AM24" s="78" t="s">
        <v>162</v>
      </c>
      <c r="AN24" s="275">
        <v>10</v>
      </c>
      <c r="AO24" s="30">
        <v>3</v>
      </c>
    </row>
    <row r="25" spans="1:41" ht="15" customHeight="1">
      <c r="A25" s="367" t="s">
        <v>173</v>
      </c>
      <c r="B25" s="367"/>
      <c r="C25" s="78"/>
      <c r="D25" s="276" t="s">
        <v>159</v>
      </c>
      <c r="E25" s="277">
        <v>1</v>
      </c>
      <c r="F25" s="75">
        <v>0</v>
      </c>
      <c r="G25" s="77" t="s">
        <v>160</v>
      </c>
      <c r="H25" s="120">
        <v>9</v>
      </c>
      <c r="I25" s="89">
        <v>7.6</v>
      </c>
      <c r="J25" s="89" t="s">
        <v>161</v>
      </c>
      <c r="K25" s="118">
        <v>8.1</v>
      </c>
      <c r="L25" s="75">
        <v>0</v>
      </c>
      <c r="M25" s="77" t="s">
        <v>160</v>
      </c>
      <c r="N25" s="120">
        <v>9</v>
      </c>
      <c r="O25" s="89">
        <v>9.3</v>
      </c>
      <c r="P25" s="78" t="s">
        <v>161</v>
      </c>
      <c r="Q25" s="120">
        <v>11</v>
      </c>
      <c r="R25" s="75">
        <v>0</v>
      </c>
      <c r="S25" s="77" t="s">
        <v>160</v>
      </c>
      <c r="T25" s="120">
        <v>9</v>
      </c>
      <c r="U25" s="63" t="s">
        <v>544</v>
      </c>
      <c r="V25" s="77" t="s">
        <v>161</v>
      </c>
      <c r="W25" s="120" t="s">
        <v>542</v>
      </c>
      <c r="X25" s="75">
        <v>0</v>
      </c>
      <c r="Y25" s="77" t="s">
        <v>160</v>
      </c>
      <c r="Z25" s="120">
        <v>9</v>
      </c>
      <c r="AA25" s="63" t="s">
        <v>545</v>
      </c>
      <c r="AB25" s="64" t="s">
        <v>161</v>
      </c>
      <c r="AC25" s="120">
        <v>15</v>
      </c>
      <c r="AD25" s="78">
        <v>4</v>
      </c>
      <c r="AE25" s="77" t="s">
        <v>160</v>
      </c>
      <c r="AF25" s="120">
        <v>9</v>
      </c>
      <c r="AG25" s="89">
        <v>1.3</v>
      </c>
      <c r="AH25" s="78" t="s">
        <v>162</v>
      </c>
      <c r="AI25" s="275">
        <v>10</v>
      </c>
      <c r="AJ25" s="29">
        <v>1</v>
      </c>
      <c r="AK25" s="78" t="s">
        <v>161</v>
      </c>
      <c r="AL25" s="89">
        <v>1.7</v>
      </c>
      <c r="AM25" s="78" t="s">
        <v>162</v>
      </c>
      <c r="AN25" s="275">
        <v>10</v>
      </c>
      <c r="AO25" s="30">
        <v>3</v>
      </c>
    </row>
    <row r="26" spans="1:41" ht="15" customHeight="1">
      <c r="A26" s="367"/>
      <c r="B26" s="367"/>
      <c r="C26" s="78"/>
      <c r="D26" s="276" t="s">
        <v>163</v>
      </c>
      <c r="E26" s="277">
        <v>1</v>
      </c>
      <c r="F26" s="75">
        <v>0</v>
      </c>
      <c r="G26" s="77" t="s">
        <v>160</v>
      </c>
      <c r="H26" s="120">
        <v>9</v>
      </c>
      <c r="I26" s="89">
        <v>7.6</v>
      </c>
      <c r="J26" s="89" t="s">
        <v>161</v>
      </c>
      <c r="K26" s="118">
        <v>8.2</v>
      </c>
      <c r="L26" s="75">
        <v>0</v>
      </c>
      <c r="M26" s="77" t="s">
        <v>546</v>
      </c>
      <c r="N26" s="120">
        <v>9</v>
      </c>
      <c r="O26" s="89">
        <v>9.6</v>
      </c>
      <c r="P26" s="78" t="s">
        <v>161</v>
      </c>
      <c r="Q26" s="120">
        <v>11</v>
      </c>
      <c r="R26" s="75">
        <v>0</v>
      </c>
      <c r="S26" s="77" t="s">
        <v>160</v>
      </c>
      <c r="T26" s="120">
        <v>9</v>
      </c>
      <c r="U26" s="63" t="s">
        <v>544</v>
      </c>
      <c r="V26" s="77" t="s">
        <v>161</v>
      </c>
      <c r="W26" s="118">
        <v>1.2</v>
      </c>
      <c r="X26" s="75">
        <v>0</v>
      </c>
      <c r="Y26" s="77" t="s">
        <v>160</v>
      </c>
      <c r="Z26" s="120">
        <v>9</v>
      </c>
      <c r="AA26" s="46">
        <v>1</v>
      </c>
      <c r="AB26" s="64" t="s">
        <v>161</v>
      </c>
      <c r="AC26" s="120">
        <v>15</v>
      </c>
      <c r="AD26" s="78">
        <v>6</v>
      </c>
      <c r="AE26" s="77" t="s">
        <v>160</v>
      </c>
      <c r="AF26" s="120">
        <v>9</v>
      </c>
      <c r="AG26" s="89">
        <v>4.6</v>
      </c>
      <c r="AH26" s="78" t="s">
        <v>162</v>
      </c>
      <c r="AI26" s="275">
        <v>10</v>
      </c>
      <c r="AJ26" s="29">
        <v>1</v>
      </c>
      <c r="AK26" s="78" t="s">
        <v>161</v>
      </c>
      <c r="AL26" s="89">
        <v>7.9</v>
      </c>
      <c r="AM26" s="78" t="s">
        <v>162</v>
      </c>
      <c r="AN26" s="275">
        <v>10</v>
      </c>
      <c r="AO26" s="30">
        <v>3</v>
      </c>
    </row>
    <row r="27" spans="1:41" ht="15" customHeight="1">
      <c r="A27" s="367" t="s">
        <v>174</v>
      </c>
      <c r="B27" s="367"/>
      <c r="C27" s="78"/>
      <c r="D27" s="276" t="s">
        <v>159</v>
      </c>
      <c r="E27" s="277">
        <v>1</v>
      </c>
      <c r="F27" s="75">
        <v>0</v>
      </c>
      <c r="G27" s="77" t="s">
        <v>160</v>
      </c>
      <c r="H27" s="120">
        <v>9</v>
      </c>
      <c r="I27" s="89">
        <v>6.9</v>
      </c>
      <c r="J27" s="89" t="s">
        <v>161</v>
      </c>
      <c r="K27" s="118">
        <v>8.2</v>
      </c>
      <c r="L27" s="75">
        <v>0</v>
      </c>
      <c r="M27" s="77" t="s">
        <v>160</v>
      </c>
      <c r="N27" s="120">
        <v>9</v>
      </c>
      <c r="O27" s="89">
        <v>8.7</v>
      </c>
      <c r="P27" s="78" t="s">
        <v>161</v>
      </c>
      <c r="Q27" s="120">
        <v>12</v>
      </c>
      <c r="R27" s="75">
        <v>0</v>
      </c>
      <c r="S27" s="77" t="s">
        <v>160</v>
      </c>
      <c r="T27" s="120">
        <v>9</v>
      </c>
      <c r="U27" s="63" t="s">
        <v>544</v>
      </c>
      <c r="V27" s="77" t="s">
        <v>161</v>
      </c>
      <c r="W27" s="120">
        <v>0.5</v>
      </c>
      <c r="X27" s="75">
        <v>0</v>
      </c>
      <c r="Y27" s="77" t="s">
        <v>160</v>
      </c>
      <c r="Z27" s="120">
        <v>9</v>
      </c>
      <c r="AA27" s="63" t="s">
        <v>545</v>
      </c>
      <c r="AB27" s="64" t="s">
        <v>161</v>
      </c>
      <c r="AC27" s="120">
        <v>2</v>
      </c>
      <c r="AD27" s="78">
        <v>6</v>
      </c>
      <c r="AE27" s="77" t="s">
        <v>160</v>
      </c>
      <c r="AF27" s="120">
        <v>9</v>
      </c>
      <c r="AG27" s="89">
        <v>2.3</v>
      </c>
      <c r="AH27" s="78" t="s">
        <v>162</v>
      </c>
      <c r="AI27" s="275">
        <v>10</v>
      </c>
      <c r="AJ27" s="29">
        <v>1</v>
      </c>
      <c r="AK27" s="78" t="s">
        <v>161</v>
      </c>
      <c r="AL27" s="89">
        <v>2.2</v>
      </c>
      <c r="AM27" s="78" t="s">
        <v>162</v>
      </c>
      <c r="AN27" s="275">
        <v>10</v>
      </c>
      <c r="AO27" s="30">
        <v>3</v>
      </c>
    </row>
    <row r="28" spans="1:41" ht="15" customHeight="1">
      <c r="A28" s="367"/>
      <c r="B28" s="367"/>
      <c r="C28" s="78"/>
      <c r="D28" s="276" t="s">
        <v>163</v>
      </c>
      <c r="E28" s="277">
        <v>1</v>
      </c>
      <c r="F28" s="75">
        <v>0</v>
      </c>
      <c r="G28" s="77" t="s">
        <v>160</v>
      </c>
      <c r="H28" s="120">
        <v>9</v>
      </c>
      <c r="I28" s="89">
        <v>7.1</v>
      </c>
      <c r="J28" s="89" t="s">
        <v>161</v>
      </c>
      <c r="K28" s="118">
        <v>7.8</v>
      </c>
      <c r="L28" s="75">
        <v>0</v>
      </c>
      <c r="M28" s="77" t="s">
        <v>160</v>
      </c>
      <c r="N28" s="120">
        <v>9</v>
      </c>
      <c r="O28" s="89">
        <v>8.2</v>
      </c>
      <c r="P28" s="78" t="s">
        <v>161</v>
      </c>
      <c r="Q28" s="120">
        <v>11</v>
      </c>
      <c r="R28" s="75">
        <v>0</v>
      </c>
      <c r="S28" s="77" t="s">
        <v>160</v>
      </c>
      <c r="T28" s="120">
        <v>9</v>
      </c>
      <c r="U28" s="63" t="s">
        <v>544</v>
      </c>
      <c r="V28" s="77" t="s">
        <v>161</v>
      </c>
      <c r="W28" s="118">
        <v>0.9</v>
      </c>
      <c r="X28" s="75">
        <v>0</v>
      </c>
      <c r="Y28" s="77" t="s">
        <v>160</v>
      </c>
      <c r="Z28" s="120">
        <v>9</v>
      </c>
      <c r="AA28" s="63" t="s">
        <v>545</v>
      </c>
      <c r="AB28" s="64" t="s">
        <v>161</v>
      </c>
      <c r="AC28" s="120">
        <v>5</v>
      </c>
      <c r="AD28" s="78">
        <v>5</v>
      </c>
      <c r="AE28" s="77" t="s">
        <v>160</v>
      </c>
      <c r="AF28" s="120">
        <v>9</v>
      </c>
      <c r="AG28" s="89">
        <v>2.3</v>
      </c>
      <c r="AH28" s="78" t="s">
        <v>162</v>
      </c>
      <c r="AI28" s="275">
        <v>10</v>
      </c>
      <c r="AJ28" s="29">
        <v>2</v>
      </c>
      <c r="AK28" s="78" t="s">
        <v>161</v>
      </c>
      <c r="AL28" s="89">
        <v>2.3</v>
      </c>
      <c r="AM28" s="78" t="s">
        <v>162</v>
      </c>
      <c r="AN28" s="275">
        <v>10</v>
      </c>
      <c r="AO28" s="30">
        <v>4</v>
      </c>
    </row>
    <row r="29" spans="1:41" ht="15" customHeight="1">
      <c r="A29" s="367" t="s">
        <v>548</v>
      </c>
      <c r="B29" s="367"/>
      <c r="C29" s="78"/>
      <c r="D29" s="276" t="s">
        <v>163</v>
      </c>
      <c r="E29" s="277">
        <v>1</v>
      </c>
      <c r="F29" s="75">
        <v>0</v>
      </c>
      <c r="G29" s="77" t="s">
        <v>160</v>
      </c>
      <c r="H29" s="120">
        <v>24</v>
      </c>
      <c r="I29" s="89">
        <v>7.4</v>
      </c>
      <c r="J29" s="89" t="s">
        <v>161</v>
      </c>
      <c r="K29" s="118">
        <v>8.2</v>
      </c>
      <c r="L29" s="75">
        <v>0</v>
      </c>
      <c r="M29" s="77" t="s">
        <v>160</v>
      </c>
      <c r="N29" s="120">
        <v>24</v>
      </c>
      <c r="O29" s="89">
        <v>8.2</v>
      </c>
      <c r="P29" s="78" t="s">
        <v>161</v>
      </c>
      <c r="Q29" s="120">
        <v>13</v>
      </c>
      <c r="R29" s="75">
        <v>0</v>
      </c>
      <c r="S29" s="77" t="s">
        <v>160</v>
      </c>
      <c r="T29" s="120">
        <v>24</v>
      </c>
      <c r="U29" s="63" t="s">
        <v>544</v>
      </c>
      <c r="V29" s="77" t="s">
        <v>161</v>
      </c>
      <c r="W29" s="120">
        <v>1.7</v>
      </c>
      <c r="X29" s="75">
        <v>1</v>
      </c>
      <c r="Y29" s="77" t="s">
        <v>160</v>
      </c>
      <c r="Z29" s="120">
        <v>24</v>
      </c>
      <c r="AA29" s="46">
        <v>1</v>
      </c>
      <c r="AB29" s="64" t="s">
        <v>161</v>
      </c>
      <c r="AC29" s="120">
        <v>19</v>
      </c>
      <c r="AD29" s="78">
        <v>11</v>
      </c>
      <c r="AE29" s="77" t="s">
        <v>160</v>
      </c>
      <c r="AF29" s="120">
        <v>24</v>
      </c>
      <c r="AG29" s="89">
        <v>2.3</v>
      </c>
      <c r="AH29" s="78" t="s">
        <v>162</v>
      </c>
      <c r="AI29" s="275">
        <v>10</v>
      </c>
      <c r="AJ29" s="29">
        <v>2</v>
      </c>
      <c r="AK29" s="78" t="s">
        <v>161</v>
      </c>
      <c r="AL29" s="89">
        <v>7.9</v>
      </c>
      <c r="AM29" s="78" t="s">
        <v>162</v>
      </c>
      <c r="AN29" s="275">
        <v>10</v>
      </c>
      <c r="AO29" s="30">
        <v>3</v>
      </c>
    </row>
    <row r="30" spans="1:41" ht="15" customHeight="1">
      <c r="A30" s="367"/>
      <c r="B30" s="367"/>
      <c r="C30" s="78"/>
      <c r="D30" s="276" t="s">
        <v>165</v>
      </c>
      <c r="E30" s="277">
        <v>1</v>
      </c>
      <c r="F30" s="78">
        <v>1</v>
      </c>
      <c r="G30" s="77" t="s">
        <v>160</v>
      </c>
      <c r="H30" s="120">
        <v>24</v>
      </c>
      <c r="I30" s="89">
        <v>7.4</v>
      </c>
      <c r="J30" s="89" t="s">
        <v>161</v>
      </c>
      <c r="K30" s="118">
        <v>8.4</v>
      </c>
      <c r="L30" s="75">
        <v>1</v>
      </c>
      <c r="M30" s="77" t="s">
        <v>160</v>
      </c>
      <c r="N30" s="120">
        <v>24</v>
      </c>
      <c r="O30" s="89">
        <v>8.1</v>
      </c>
      <c r="P30" s="78" t="s">
        <v>161</v>
      </c>
      <c r="Q30" s="120">
        <v>14</v>
      </c>
      <c r="R30" s="75">
        <v>0</v>
      </c>
      <c r="S30" s="77" t="s">
        <v>160</v>
      </c>
      <c r="T30" s="120">
        <v>24</v>
      </c>
      <c r="U30" s="63" t="s">
        <v>544</v>
      </c>
      <c r="V30" s="77" t="s">
        <v>161</v>
      </c>
      <c r="W30" s="118">
        <v>2.2</v>
      </c>
      <c r="X30" s="75">
        <v>1</v>
      </c>
      <c r="Y30" s="77" t="s">
        <v>160</v>
      </c>
      <c r="Z30" s="120">
        <v>24</v>
      </c>
      <c r="AA30" s="46">
        <v>1</v>
      </c>
      <c r="AB30" s="64" t="s">
        <v>161</v>
      </c>
      <c r="AC30" s="120">
        <v>25</v>
      </c>
      <c r="AD30" s="75">
        <v>14</v>
      </c>
      <c r="AE30" s="77" t="s">
        <v>160</v>
      </c>
      <c r="AF30" s="120">
        <v>24</v>
      </c>
      <c r="AG30" s="89">
        <v>2.2</v>
      </c>
      <c r="AH30" s="78" t="s">
        <v>162</v>
      </c>
      <c r="AI30" s="275">
        <v>10</v>
      </c>
      <c r="AJ30" s="29">
        <v>2</v>
      </c>
      <c r="AK30" s="78" t="s">
        <v>161</v>
      </c>
      <c r="AL30" s="89">
        <v>2.4</v>
      </c>
      <c r="AM30" s="78" t="s">
        <v>162</v>
      </c>
      <c r="AN30" s="275">
        <v>10</v>
      </c>
      <c r="AO30" s="30">
        <v>4</v>
      </c>
    </row>
    <row r="31" spans="1:41" ht="15" customHeight="1">
      <c r="A31" s="367"/>
      <c r="B31" s="367"/>
      <c r="C31" s="78"/>
      <c r="D31" s="276" t="s">
        <v>167</v>
      </c>
      <c r="E31" s="277">
        <v>1</v>
      </c>
      <c r="F31" s="75">
        <v>0</v>
      </c>
      <c r="G31" s="77" t="s">
        <v>160</v>
      </c>
      <c r="H31" s="120">
        <v>24</v>
      </c>
      <c r="I31" s="89">
        <v>7.1</v>
      </c>
      <c r="J31" s="89" t="s">
        <v>161</v>
      </c>
      <c r="K31" s="118">
        <v>7.8</v>
      </c>
      <c r="L31" s="75">
        <v>0</v>
      </c>
      <c r="M31" s="77" t="s">
        <v>160</v>
      </c>
      <c r="N31" s="120">
        <v>24</v>
      </c>
      <c r="O31" s="89">
        <v>6.6</v>
      </c>
      <c r="P31" s="78" t="s">
        <v>161</v>
      </c>
      <c r="Q31" s="120">
        <v>14</v>
      </c>
      <c r="R31" s="75">
        <v>2</v>
      </c>
      <c r="S31" s="77" t="s">
        <v>160</v>
      </c>
      <c r="T31" s="120">
        <v>24</v>
      </c>
      <c r="U31" s="63">
        <v>2.2</v>
      </c>
      <c r="V31" s="77" t="s">
        <v>161</v>
      </c>
      <c r="W31" s="120">
        <v>11</v>
      </c>
      <c r="X31" s="75">
        <v>0</v>
      </c>
      <c r="Y31" s="77" t="s">
        <v>160</v>
      </c>
      <c r="Z31" s="120">
        <v>24</v>
      </c>
      <c r="AA31" s="64">
        <v>4</v>
      </c>
      <c r="AB31" s="64" t="s">
        <v>161</v>
      </c>
      <c r="AC31" s="120">
        <v>22</v>
      </c>
      <c r="AD31" s="75">
        <v>0</v>
      </c>
      <c r="AE31" s="77" t="s">
        <v>160</v>
      </c>
      <c r="AF31" s="120">
        <v>24</v>
      </c>
      <c r="AG31" s="89">
        <v>2.4</v>
      </c>
      <c r="AH31" s="78" t="s">
        <v>162</v>
      </c>
      <c r="AI31" s="275">
        <v>10</v>
      </c>
      <c r="AJ31" s="29">
        <v>2</v>
      </c>
      <c r="AK31" s="78" t="s">
        <v>161</v>
      </c>
      <c r="AL31" s="89">
        <v>9.2</v>
      </c>
      <c r="AM31" s="78" t="s">
        <v>162</v>
      </c>
      <c r="AN31" s="275">
        <v>10</v>
      </c>
      <c r="AO31" s="30">
        <v>4</v>
      </c>
    </row>
    <row r="32" spans="1:41" ht="15" customHeight="1">
      <c r="A32" s="367" t="s">
        <v>175</v>
      </c>
      <c r="B32" s="367"/>
      <c r="C32" s="78"/>
      <c r="D32" s="276" t="s">
        <v>168</v>
      </c>
      <c r="E32" s="277">
        <v>1</v>
      </c>
      <c r="F32" s="75">
        <v>0</v>
      </c>
      <c r="G32" s="77" t="s">
        <v>160</v>
      </c>
      <c r="H32" s="120">
        <v>24</v>
      </c>
      <c r="I32" s="89">
        <v>7.2</v>
      </c>
      <c r="J32" s="89" t="s">
        <v>161</v>
      </c>
      <c r="K32" s="118">
        <v>8.1</v>
      </c>
      <c r="L32" s="75">
        <v>0</v>
      </c>
      <c r="M32" s="77" t="s">
        <v>160</v>
      </c>
      <c r="N32" s="120">
        <v>24</v>
      </c>
      <c r="O32" s="89">
        <v>7.7</v>
      </c>
      <c r="P32" s="78" t="s">
        <v>161</v>
      </c>
      <c r="Q32" s="120">
        <v>14</v>
      </c>
      <c r="R32" s="75">
        <v>0</v>
      </c>
      <c r="S32" s="77" t="s">
        <v>160</v>
      </c>
      <c r="T32" s="120">
        <v>24</v>
      </c>
      <c r="U32" s="63">
        <v>0.6</v>
      </c>
      <c r="V32" s="77" t="s">
        <v>161</v>
      </c>
      <c r="W32" s="120">
        <v>12</v>
      </c>
      <c r="X32" s="75">
        <v>0</v>
      </c>
      <c r="Y32" s="77" t="s">
        <v>160</v>
      </c>
      <c r="Z32" s="120">
        <v>24</v>
      </c>
      <c r="AA32" s="46">
        <v>7</v>
      </c>
      <c r="AB32" s="64" t="s">
        <v>161</v>
      </c>
      <c r="AC32" s="120">
        <v>55</v>
      </c>
      <c r="AD32" s="75">
        <v>0</v>
      </c>
      <c r="AE32" s="77" t="s">
        <v>160</v>
      </c>
      <c r="AF32" s="120">
        <v>24</v>
      </c>
      <c r="AG32" s="89">
        <v>7.9</v>
      </c>
      <c r="AH32" s="78" t="s">
        <v>162</v>
      </c>
      <c r="AI32" s="275">
        <v>10</v>
      </c>
      <c r="AJ32" s="29">
        <v>2</v>
      </c>
      <c r="AK32" s="78" t="s">
        <v>161</v>
      </c>
      <c r="AL32" s="89">
        <v>5.4</v>
      </c>
      <c r="AM32" s="78" t="s">
        <v>162</v>
      </c>
      <c r="AN32" s="275">
        <v>10</v>
      </c>
      <c r="AO32" s="30">
        <v>4</v>
      </c>
    </row>
    <row r="33" spans="1:41" ht="15" customHeight="1">
      <c r="A33" s="367" t="s">
        <v>176</v>
      </c>
      <c r="B33" s="367"/>
      <c r="C33" s="78"/>
      <c r="D33" s="276" t="s">
        <v>163</v>
      </c>
      <c r="E33" s="277">
        <v>2</v>
      </c>
      <c r="F33" s="78">
        <v>2</v>
      </c>
      <c r="G33" s="77" t="s">
        <v>160</v>
      </c>
      <c r="H33" s="120">
        <v>48</v>
      </c>
      <c r="I33" s="89">
        <v>7.3</v>
      </c>
      <c r="J33" s="89" t="s">
        <v>161</v>
      </c>
      <c r="K33" s="118">
        <v>8.6</v>
      </c>
      <c r="L33" s="75">
        <v>0</v>
      </c>
      <c r="M33" s="77" t="s">
        <v>160</v>
      </c>
      <c r="N33" s="120">
        <v>48</v>
      </c>
      <c r="O33" s="89">
        <v>7.6</v>
      </c>
      <c r="P33" s="78" t="s">
        <v>161</v>
      </c>
      <c r="Q33" s="120">
        <v>13</v>
      </c>
      <c r="R33" s="75">
        <v>4</v>
      </c>
      <c r="S33" s="77" t="s">
        <v>160</v>
      </c>
      <c r="T33" s="120">
        <v>48</v>
      </c>
      <c r="U33" s="63" t="s">
        <v>544</v>
      </c>
      <c r="V33" s="77" t="s">
        <v>161</v>
      </c>
      <c r="W33" s="120">
        <v>2.4</v>
      </c>
      <c r="X33" s="75">
        <v>0</v>
      </c>
      <c r="Y33" s="77" t="s">
        <v>160</v>
      </c>
      <c r="Z33" s="120">
        <v>48</v>
      </c>
      <c r="AA33" s="63" t="s">
        <v>545</v>
      </c>
      <c r="AB33" s="64" t="s">
        <v>161</v>
      </c>
      <c r="AC33" s="120">
        <v>18</v>
      </c>
      <c r="AD33" s="78">
        <v>37</v>
      </c>
      <c r="AE33" s="77" t="s">
        <v>160</v>
      </c>
      <c r="AF33" s="120">
        <v>48</v>
      </c>
      <c r="AG33" s="89">
        <v>3.3</v>
      </c>
      <c r="AH33" s="78" t="s">
        <v>162</v>
      </c>
      <c r="AI33" s="275">
        <v>10</v>
      </c>
      <c r="AJ33" s="29">
        <v>1</v>
      </c>
      <c r="AK33" s="78" t="s">
        <v>161</v>
      </c>
      <c r="AL33" s="89">
        <v>5.4</v>
      </c>
      <c r="AM33" s="78" t="s">
        <v>162</v>
      </c>
      <c r="AN33" s="275">
        <v>10</v>
      </c>
      <c r="AO33" s="30">
        <v>4</v>
      </c>
    </row>
    <row r="34" spans="1:41" ht="15" customHeight="1">
      <c r="A34" s="367"/>
      <c r="B34" s="367"/>
      <c r="C34" s="78"/>
      <c r="D34" s="276" t="s">
        <v>165</v>
      </c>
      <c r="E34" s="277">
        <v>1</v>
      </c>
      <c r="F34" s="75">
        <v>0</v>
      </c>
      <c r="G34" s="77" t="s">
        <v>160</v>
      </c>
      <c r="H34" s="120">
        <v>24</v>
      </c>
      <c r="I34" s="89">
        <v>7.1</v>
      </c>
      <c r="J34" s="89" t="s">
        <v>161</v>
      </c>
      <c r="K34" s="118">
        <v>8</v>
      </c>
      <c r="L34" s="75">
        <v>0</v>
      </c>
      <c r="M34" s="77" t="s">
        <v>160</v>
      </c>
      <c r="N34" s="120">
        <v>24</v>
      </c>
      <c r="O34" s="89">
        <v>6.4</v>
      </c>
      <c r="P34" s="78" t="s">
        <v>161</v>
      </c>
      <c r="Q34" s="120">
        <v>12</v>
      </c>
      <c r="R34" s="78">
        <v>4</v>
      </c>
      <c r="S34" s="77" t="s">
        <v>160</v>
      </c>
      <c r="T34" s="120">
        <v>24</v>
      </c>
      <c r="U34" s="63">
        <v>1.4</v>
      </c>
      <c r="V34" s="77" t="s">
        <v>161</v>
      </c>
      <c r="W34" s="120">
        <v>6.6</v>
      </c>
      <c r="X34" s="75">
        <v>0</v>
      </c>
      <c r="Y34" s="77" t="s">
        <v>160</v>
      </c>
      <c r="Z34" s="120">
        <v>24</v>
      </c>
      <c r="AA34" s="46">
        <v>1</v>
      </c>
      <c r="AB34" s="64" t="s">
        <v>161</v>
      </c>
      <c r="AC34" s="120">
        <v>16</v>
      </c>
      <c r="AD34" s="78">
        <v>7</v>
      </c>
      <c r="AE34" s="77" t="s">
        <v>160</v>
      </c>
      <c r="AF34" s="120">
        <v>24</v>
      </c>
      <c r="AG34" s="89">
        <v>4.5</v>
      </c>
      <c r="AH34" s="78" t="s">
        <v>162</v>
      </c>
      <c r="AI34" s="275">
        <v>10</v>
      </c>
      <c r="AJ34" s="29">
        <v>1</v>
      </c>
      <c r="AK34" s="78" t="s">
        <v>161</v>
      </c>
      <c r="AL34" s="89">
        <v>5.4</v>
      </c>
      <c r="AM34" s="78" t="s">
        <v>162</v>
      </c>
      <c r="AN34" s="275">
        <v>10</v>
      </c>
      <c r="AO34" s="30">
        <v>4</v>
      </c>
    </row>
    <row r="35" spans="1:41" ht="15" customHeight="1">
      <c r="A35" s="367" t="s">
        <v>177</v>
      </c>
      <c r="B35" s="367"/>
      <c r="C35" s="78"/>
      <c r="D35" s="276" t="s">
        <v>166</v>
      </c>
      <c r="E35" s="277">
        <v>1</v>
      </c>
      <c r="F35" s="75">
        <v>4</v>
      </c>
      <c r="G35" s="77" t="s">
        <v>160</v>
      </c>
      <c r="H35" s="120">
        <v>24</v>
      </c>
      <c r="I35" s="89">
        <v>7</v>
      </c>
      <c r="J35" s="89" t="s">
        <v>161</v>
      </c>
      <c r="K35" s="118">
        <v>9.2</v>
      </c>
      <c r="L35" s="75">
        <v>0</v>
      </c>
      <c r="M35" s="77" t="s">
        <v>160</v>
      </c>
      <c r="N35" s="120">
        <v>24</v>
      </c>
      <c r="O35" s="89">
        <v>5.8</v>
      </c>
      <c r="P35" s="78" t="s">
        <v>161</v>
      </c>
      <c r="Q35" s="120">
        <v>13</v>
      </c>
      <c r="R35" s="75">
        <v>4</v>
      </c>
      <c r="S35" s="77" t="s">
        <v>160</v>
      </c>
      <c r="T35" s="120">
        <v>24</v>
      </c>
      <c r="U35" s="63">
        <v>1</v>
      </c>
      <c r="V35" s="77" t="s">
        <v>161</v>
      </c>
      <c r="W35" s="280">
        <v>8.9</v>
      </c>
      <c r="X35" s="75">
        <v>1</v>
      </c>
      <c r="Y35" s="77" t="s">
        <v>160</v>
      </c>
      <c r="Z35" s="120">
        <v>24</v>
      </c>
      <c r="AA35" s="46">
        <v>6</v>
      </c>
      <c r="AB35" s="64" t="s">
        <v>161</v>
      </c>
      <c r="AC35" s="120">
        <v>52</v>
      </c>
      <c r="AD35" s="75" t="s">
        <v>543</v>
      </c>
      <c r="AE35" s="77" t="s">
        <v>160</v>
      </c>
      <c r="AF35" s="120">
        <v>24</v>
      </c>
      <c r="AG35" s="89">
        <v>3.3</v>
      </c>
      <c r="AH35" s="78" t="s">
        <v>162</v>
      </c>
      <c r="AI35" s="275">
        <v>10</v>
      </c>
      <c r="AJ35" s="29">
        <v>2</v>
      </c>
      <c r="AK35" s="78" t="s">
        <v>161</v>
      </c>
      <c r="AL35" s="89">
        <v>1.3</v>
      </c>
      <c r="AM35" s="78" t="s">
        <v>162</v>
      </c>
      <c r="AN35" s="275">
        <v>10</v>
      </c>
      <c r="AO35" s="30">
        <v>4</v>
      </c>
    </row>
    <row r="36" spans="1:41" ht="15" customHeight="1">
      <c r="A36" s="367" t="s">
        <v>178</v>
      </c>
      <c r="B36" s="367"/>
      <c r="C36" s="78"/>
      <c r="D36" s="276" t="s">
        <v>163</v>
      </c>
      <c r="E36" s="277">
        <v>1</v>
      </c>
      <c r="F36" s="75">
        <v>0</v>
      </c>
      <c r="G36" s="77" t="s">
        <v>160</v>
      </c>
      <c r="H36" s="120">
        <v>12</v>
      </c>
      <c r="I36" s="89">
        <v>7</v>
      </c>
      <c r="J36" s="89" t="s">
        <v>161</v>
      </c>
      <c r="K36" s="118">
        <v>7.5</v>
      </c>
      <c r="L36" s="75">
        <v>0</v>
      </c>
      <c r="M36" s="77" t="s">
        <v>160</v>
      </c>
      <c r="N36" s="120">
        <v>12</v>
      </c>
      <c r="O36" s="89">
        <v>8</v>
      </c>
      <c r="P36" s="78" t="s">
        <v>161</v>
      </c>
      <c r="Q36" s="120">
        <v>13</v>
      </c>
      <c r="R36" s="75">
        <v>2</v>
      </c>
      <c r="S36" s="77" t="s">
        <v>160</v>
      </c>
      <c r="T36" s="120">
        <v>12</v>
      </c>
      <c r="U36" s="63" t="s">
        <v>544</v>
      </c>
      <c r="V36" s="77" t="s">
        <v>161</v>
      </c>
      <c r="W36" s="120">
        <v>2.2</v>
      </c>
      <c r="X36" s="75">
        <v>1</v>
      </c>
      <c r="Y36" s="77" t="s">
        <v>160</v>
      </c>
      <c r="Z36" s="120">
        <v>12</v>
      </c>
      <c r="AA36" s="46">
        <v>1</v>
      </c>
      <c r="AB36" s="64" t="s">
        <v>161</v>
      </c>
      <c r="AC36" s="120">
        <v>46</v>
      </c>
      <c r="AD36" s="78">
        <v>11</v>
      </c>
      <c r="AE36" s="77" t="s">
        <v>160</v>
      </c>
      <c r="AF36" s="120">
        <v>12</v>
      </c>
      <c r="AG36" s="89">
        <v>7</v>
      </c>
      <c r="AH36" s="78" t="s">
        <v>162</v>
      </c>
      <c r="AI36" s="275">
        <v>10</v>
      </c>
      <c r="AJ36" s="29">
        <v>2</v>
      </c>
      <c r="AK36" s="78" t="s">
        <v>161</v>
      </c>
      <c r="AL36" s="89">
        <v>9.5</v>
      </c>
      <c r="AM36" s="78" t="s">
        <v>162</v>
      </c>
      <c r="AN36" s="275">
        <v>10</v>
      </c>
      <c r="AO36" s="30">
        <v>4</v>
      </c>
    </row>
    <row r="37" spans="1:41" ht="15" customHeight="1">
      <c r="A37" s="367"/>
      <c r="B37" s="367"/>
      <c r="C37" s="78"/>
      <c r="D37" s="276" t="s">
        <v>165</v>
      </c>
      <c r="E37" s="277">
        <v>1</v>
      </c>
      <c r="F37" s="75">
        <v>0</v>
      </c>
      <c r="G37" s="77" t="s">
        <v>160</v>
      </c>
      <c r="H37" s="120">
        <v>12</v>
      </c>
      <c r="I37" s="89">
        <v>6.9</v>
      </c>
      <c r="J37" s="89" t="s">
        <v>161</v>
      </c>
      <c r="K37" s="118">
        <v>7.4</v>
      </c>
      <c r="L37" s="75">
        <v>0</v>
      </c>
      <c r="M37" s="77" t="s">
        <v>160</v>
      </c>
      <c r="N37" s="120">
        <v>12</v>
      </c>
      <c r="O37" s="89">
        <v>4.3</v>
      </c>
      <c r="P37" s="78" t="s">
        <v>161</v>
      </c>
      <c r="Q37" s="120">
        <v>12</v>
      </c>
      <c r="R37" s="78">
        <v>6</v>
      </c>
      <c r="S37" s="77" t="s">
        <v>160</v>
      </c>
      <c r="T37" s="120">
        <v>12</v>
      </c>
      <c r="U37" s="63">
        <v>1.8</v>
      </c>
      <c r="V37" s="77" t="s">
        <v>161</v>
      </c>
      <c r="W37" s="120">
        <v>5.5</v>
      </c>
      <c r="X37" s="75">
        <v>2</v>
      </c>
      <c r="Y37" s="77" t="s">
        <v>160</v>
      </c>
      <c r="Z37" s="120">
        <v>12</v>
      </c>
      <c r="AA37" s="46">
        <v>5</v>
      </c>
      <c r="AB37" s="64" t="s">
        <v>161</v>
      </c>
      <c r="AC37" s="120">
        <v>35</v>
      </c>
      <c r="AD37" s="78">
        <v>11</v>
      </c>
      <c r="AE37" s="77" t="s">
        <v>160</v>
      </c>
      <c r="AF37" s="120">
        <v>12</v>
      </c>
      <c r="AG37" s="89">
        <v>4.9</v>
      </c>
      <c r="AH37" s="78" t="s">
        <v>162</v>
      </c>
      <c r="AI37" s="275">
        <v>10</v>
      </c>
      <c r="AJ37" s="29">
        <v>3</v>
      </c>
      <c r="AK37" s="78" t="s">
        <v>161</v>
      </c>
      <c r="AL37" s="89">
        <v>2.3</v>
      </c>
      <c r="AM37" s="78" t="s">
        <v>162</v>
      </c>
      <c r="AN37" s="275">
        <v>10</v>
      </c>
      <c r="AO37" s="30">
        <v>5</v>
      </c>
    </row>
    <row r="38" spans="1:41" ht="15" customHeight="1">
      <c r="A38" s="367" t="s">
        <v>179</v>
      </c>
      <c r="B38" s="367"/>
      <c r="C38" s="78"/>
      <c r="D38" s="276" t="s">
        <v>163</v>
      </c>
      <c r="E38" s="277">
        <v>1</v>
      </c>
      <c r="F38" s="78">
        <v>1</v>
      </c>
      <c r="G38" s="77" t="s">
        <v>160</v>
      </c>
      <c r="H38" s="120">
        <v>12</v>
      </c>
      <c r="I38" s="89">
        <v>6.9</v>
      </c>
      <c r="J38" s="89" t="s">
        <v>161</v>
      </c>
      <c r="K38" s="118">
        <v>9.1</v>
      </c>
      <c r="L38" s="75">
        <v>0</v>
      </c>
      <c r="M38" s="77" t="s">
        <v>160</v>
      </c>
      <c r="N38" s="120">
        <v>12</v>
      </c>
      <c r="O38" s="89">
        <v>7.8</v>
      </c>
      <c r="P38" s="78" t="s">
        <v>161</v>
      </c>
      <c r="Q38" s="120">
        <v>13</v>
      </c>
      <c r="R38" s="78">
        <v>5</v>
      </c>
      <c r="S38" s="77" t="s">
        <v>160</v>
      </c>
      <c r="T38" s="120">
        <v>12</v>
      </c>
      <c r="U38" s="63" t="s">
        <v>544</v>
      </c>
      <c r="V38" s="77" t="s">
        <v>161</v>
      </c>
      <c r="W38" s="119">
        <v>4</v>
      </c>
      <c r="X38" s="78">
        <v>3</v>
      </c>
      <c r="Y38" s="77" t="s">
        <v>160</v>
      </c>
      <c r="Z38" s="120">
        <v>12</v>
      </c>
      <c r="AA38" s="46">
        <v>3</v>
      </c>
      <c r="AB38" s="64" t="s">
        <v>161</v>
      </c>
      <c r="AC38" s="120">
        <v>36</v>
      </c>
      <c r="AD38" s="78">
        <v>10</v>
      </c>
      <c r="AE38" s="77" t="s">
        <v>160</v>
      </c>
      <c r="AF38" s="120">
        <v>12</v>
      </c>
      <c r="AG38" s="89">
        <v>4.9</v>
      </c>
      <c r="AH38" s="78" t="s">
        <v>162</v>
      </c>
      <c r="AI38" s="275">
        <v>10</v>
      </c>
      <c r="AJ38" s="29">
        <v>2</v>
      </c>
      <c r="AK38" s="78" t="s">
        <v>161</v>
      </c>
      <c r="AL38" s="89">
        <v>4.9</v>
      </c>
      <c r="AM38" s="78" t="s">
        <v>162</v>
      </c>
      <c r="AN38" s="275">
        <v>10</v>
      </c>
      <c r="AO38" s="30">
        <v>4</v>
      </c>
    </row>
    <row r="39" spans="1:41" ht="15" customHeight="1">
      <c r="A39" s="367" t="s">
        <v>180</v>
      </c>
      <c r="B39" s="367"/>
      <c r="C39" s="78"/>
      <c r="D39" s="276" t="s">
        <v>163</v>
      </c>
      <c r="E39" s="277">
        <v>1</v>
      </c>
      <c r="F39" s="75">
        <v>0</v>
      </c>
      <c r="G39" s="77" t="s">
        <v>160</v>
      </c>
      <c r="H39" s="120">
        <v>12</v>
      </c>
      <c r="I39" s="89">
        <v>6.9</v>
      </c>
      <c r="J39" s="89" t="s">
        <v>161</v>
      </c>
      <c r="K39" s="118">
        <v>7.4</v>
      </c>
      <c r="L39" s="75">
        <v>1</v>
      </c>
      <c r="M39" s="77" t="s">
        <v>160</v>
      </c>
      <c r="N39" s="120">
        <v>12</v>
      </c>
      <c r="O39" s="89">
        <v>7.4</v>
      </c>
      <c r="P39" s="78" t="s">
        <v>161</v>
      </c>
      <c r="Q39" s="120">
        <v>12</v>
      </c>
      <c r="R39" s="75">
        <v>1</v>
      </c>
      <c r="S39" s="77" t="s">
        <v>160</v>
      </c>
      <c r="T39" s="120">
        <v>12</v>
      </c>
      <c r="U39" s="46">
        <v>0.5</v>
      </c>
      <c r="V39" s="77" t="s">
        <v>161</v>
      </c>
      <c r="W39" s="118">
        <v>2.7</v>
      </c>
      <c r="X39" s="78">
        <v>3</v>
      </c>
      <c r="Y39" s="77" t="s">
        <v>160</v>
      </c>
      <c r="Z39" s="120">
        <v>12</v>
      </c>
      <c r="AA39" s="46">
        <v>4</v>
      </c>
      <c r="AB39" s="64" t="s">
        <v>161</v>
      </c>
      <c r="AC39" s="120">
        <v>48</v>
      </c>
      <c r="AD39" s="78">
        <v>11</v>
      </c>
      <c r="AE39" s="77" t="s">
        <v>160</v>
      </c>
      <c r="AF39" s="120">
        <v>12</v>
      </c>
      <c r="AG39" s="89">
        <v>4.9</v>
      </c>
      <c r="AH39" s="78" t="s">
        <v>162</v>
      </c>
      <c r="AI39" s="275">
        <v>10</v>
      </c>
      <c r="AJ39" s="29">
        <v>2</v>
      </c>
      <c r="AK39" s="78" t="s">
        <v>161</v>
      </c>
      <c r="AL39" s="89">
        <v>2.3</v>
      </c>
      <c r="AM39" s="78" t="s">
        <v>162</v>
      </c>
      <c r="AN39" s="275">
        <v>10</v>
      </c>
      <c r="AO39" s="30">
        <v>4</v>
      </c>
    </row>
    <row r="40" spans="1:41" ht="15" customHeight="1">
      <c r="A40" s="367"/>
      <c r="B40" s="367"/>
      <c r="C40" s="78"/>
      <c r="D40" s="276" t="s">
        <v>165</v>
      </c>
      <c r="E40" s="277">
        <v>1</v>
      </c>
      <c r="F40" s="78">
        <v>0</v>
      </c>
      <c r="G40" s="77" t="s">
        <v>160</v>
      </c>
      <c r="H40" s="120">
        <v>12</v>
      </c>
      <c r="I40" s="89">
        <v>6.9</v>
      </c>
      <c r="J40" s="89" t="s">
        <v>161</v>
      </c>
      <c r="K40" s="118">
        <v>8.5</v>
      </c>
      <c r="L40" s="75">
        <v>0</v>
      </c>
      <c r="M40" s="77" t="s">
        <v>160</v>
      </c>
      <c r="N40" s="120">
        <v>12</v>
      </c>
      <c r="O40" s="89">
        <v>7</v>
      </c>
      <c r="P40" s="78" t="s">
        <v>161</v>
      </c>
      <c r="Q40" s="120">
        <v>12</v>
      </c>
      <c r="R40" s="78">
        <v>2</v>
      </c>
      <c r="S40" s="77" t="s">
        <v>160</v>
      </c>
      <c r="T40" s="120">
        <v>12</v>
      </c>
      <c r="U40" s="63">
        <v>0.5</v>
      </c>
      <c r="V40" s="77" t="s">
        <v>161</v>
      </c>
      <c r="W40" s="120">
        <v>7.9</v>
      </c>
      <c r="X40" s="78">
        <v>1</v>
      </c>
      <c r="Y40" s="77" t="s">
        <v>160</v>
      </c>
      <c r="Z40" s="120">
        <v>12</v>
      </c>
      <c r="AA40" s="46">
        <v>6</v>
      </c>
      <c r="AB40" s="64" t="s">
        <v>161</v>
      </c>
      <c r="AC40" s="120">
        <v>56</v>
      </c>
      <c r="AD40" s="78">
        <v>8</v>
      </c>
      <c r="AE40" s="77" t="s">
        <v>160</v>
      </c>
      <c r="AF40" s="120">
        <v>12</v>
      </c>
      <c r="AG40" s="89">
        <v>3.3</v>
      </c>
      <c r="AH40" s="78" t="s">
        <v>162</v>
      </c>
      <c r="AI40" s="275">
        <v>10</v>
      </c>
      <c r="AJ40" s="29">
        <v>3</v>
      </c>
      <c r="AK40" s="78" t="s">
        <v>161</v>
      </c>
      <c r="AL40" s="89">
        <v>7.9</v>
      </c>
      <c r="AM40" s="78" t="s">
        <v>162</v>
      </c>
      <c r="AN40" s="275">
        <v>10</v>
      </c>
      <c r="AO40" s="30">
        <v>5</v>
      </c>
    </row>
    <row r="41" spans="1:41" ht="15" customHeight="1">
      <c r="A41" s="367" t="s">
        <v>181</v>
      </c>
      <c r="B41" s="367"/>
      <c r="C41" s="78"/>
      <c r="D41" s="276" t="s">
        <v>163</v>
      </c>
      <c r="E41" s="277">
        <v>1</v>
      </c>
      <c r="F41" s="75">
        <v>0</v>
      </c>
      <c r="G41" s="77" t="s">
        <v>160</v>
      </c>
      <c r="H41" s="120">
        <v>24</v>
      </c>
      <c r="I41" s="89">
        <v>7</v>
      </c>
      <c r="J41" s="89" t="s">
        <v>161</v>
      </c>
      <c r="K41" s="118">
        <v>8</v>
      </c>
      <c r="L41" s="75">
        <v>0</v>
      </c>
      <c r="M41" s="77" t="s">
        <v>160</v>
      </c>
      <c r="N41" s="120">
        <v>24</v>
      </c>
      <c r="O41" s="89">
        <v>7.5</v>
      </c>
      <c r="P41" s="78" t="s">
        <v>161</v>
      </c>
      <c r="Q41" s="120">
        <v>12</v>
      </c>
      <c r="R41" s="75">
        <v>0</v>
      </c>
      <c r="S41" s="77" t="s">
        <v>160</v>
      </c>
      <c r="T41" s="120">
        <v>24</v>
      </c>
      <c r="U41" s="63" t="s">
        <v>544</v>
      </c>
      <c r="V41" s="77" t="s">
        <v>161</v>
      </c>
      <c r="W41" s="120">
        <v>2.5</v>
      </c>
      <c r="X41" s="78">
        <v>1</v>
      </c>
      <c r="Y41" s="77" t="s">
        <v>160</v>
      </c>
      <c r="Z41" s="120">
        <v>24</v>
      </c>
      <c r="AA41" s="63" t="s">
        <v>545</v>
      </c>
      <c r="AB41" s="64" t="s">
        <v>161</v>
      </c>
      <c r="AC41" s="120">
        <v>28</v>
      </c>
      <c r="AD41" s="78">
        <v>14</v>
      </c>
      <c r="AE41" s="77" t="s">
        <v>160</v>
      </c>
      <c r="AF41" s="120">
        <v>24</v>
      </c>
      <c r="AG41" s="89">
        <v>1.3</v>
      </c>
      <c r="AH41" s="78" t="s">
        <v>162</v>
      </c>
      <c r="AI41" s="275">
        <v>10</v>
      </c>
      <c r="AJ41" s="29">
        <v>2</v>
      </c>
      <c r="AK41" s="78" t="s">
        <v>161</v>
      </c>
      <c r="AL41" s="89">
        <v>2.2</v>
      </c>
      <c r="AM41" s="78" t="s">
        <v>162</v>
      </c>
      <c r="AN41" s="275">
        <v>10</v>
      </c>
      <c r="AO41" s="30">
        <v>4</v>
      </c>
    </row>
    <row r="42" spans="1:41" ht="15" customHeight="1">
      <c r="A42" s="367"/>
      <c r="B42" s="367"/>
      <c r="C42" s="78"/>
      <c r="D42" s="276" t="s">
        <v>165</v>
      </c>
      <c r="E42" s="277">
        <v>1</v>
      </c>
      <c r="F42" s="75">
        <v>2</v>
      </c>
      <c r="G42" s="77" t="s">
        <v>160</v>
      </c>
      <c r="H42" s="120">
        <v>24</v>
      </c>
      <c r="I42" s="89">
        <v>7.1</v>
      </c>
      <c r="J42" s="89" t="s">
        <v>161</v>
      </c>
      <c r="K42" s="118">
        <v>9.3</v>
      </c>
      <c r="L42" s="75">
        <v>0</v>
      </c>
      <c r="M42" s="77" t="s">
        <v>160</v>
      </c>
      <c r="N42" s="120">
        <v>24</v>
      </c>
      <c r="O42" s="89">
        <v>7.6</v>
      </c>
      <c r="P42" s="78" t="s">
        <v>161</v>
      </c>
      <c r="Q42" s="120">
        <v>15</v>
      </c>
      <c r="R42" s="75">
        <v>0</v>
      </c>
      <c r="S42" s="77" t="s">
        <v>160</v>
      </c>
      <c r="T42" s="120">
        <v>24</v>
      </c>
      <c r="U42" s="63" t="s">
        <v>544</v>
      </c>
      <c r="V42" s="77" t="s">
        <v>161</v>
      </c>
      <c r="W42" s="280">
        <v>2.9</v>
      </c>
      <c r="X42" s="78">
        <v>1</v>
      </c>
      <c r="Y42" s="77" t="s">
        <v>160</v>
      </c>
      <c r="Z42" s="120">
        <v>24</v>
      </c>
      <c r="AA42" s="46">
        <v>2</v>
      </c>
      <c r="AB42" s="64" t="s">
        <v>161</v>
      </c>
      <c r="AC42" s="120">
        <v>32</v>
      </c>
      <c r="AD42" s="78">
        <v>11</v>
      </c>
      <c r="AE42" s="77" t="s">
        <v>160</v>
      </c>
      <c r="AF42" s="120">
        <v>24</v>
      </c>
      <c r="AG42" s="89">
        <v>4.9</v>
      </c>
      <c r="AH42" s="78" t="s">
        <v>162</v>
      </c>
      <c r="AI42" s="275">
        <v>10</v>
      </c>
      <c r="AJ42" s="29">
        <v>1</v>
      </c>
      <c r="AK42" s="78" t="s">
        <v>161</v>
      </c>
      <c r="AL42" s="89">
        <v>5.4</v>
      </c>
      <c r="AM42" s="78" t="s">
        <v>162</v>
      </c>
      <c r="AN42" s="275">
        <v>10</v>
      </c>
      <c r="AO42" s="30">
        <v>4</v>
      </c>
    </row>
    <row r="43" spans="1:41" ht="15" customHeight="1">
      <c r="A43" s="367" t="s">
        <v>182</v>
      </c>
      <c r="B43" s="367"/>
      <c r="C43" s="78"/>
      <c r="D43" s="276" t="s">
        <v>166</v>
      </c>
      <c r="E43" s="277">
        <v>2</v>
      </c>
      <c r="F43" s="78">
        <v>3</v>
      </c>
      <c r="G43" s="77" t="s">
        <v>160</v>
      </c>
      <c r="H43" s="120">
        <v>36</v>
      </c>
      <c r="I43" s="89">
        <v>7.1</v>
      </c>
      <c r="J43" s="89" t="s">
        <v>161</v>
      </c>
      <c r="K43" s="118">
        <v>9</v>
      </c>
      <c r="L43" s="75">
        <v>2</v>
      </c>
      <c r="M43" s="77" t="s">
        <v>160</v>
      </c>
      <c r="N43" s="120">
        <v>36</v>
      </c>
      <c r="O43" s="89">
        <v>3.9</v>
      </c>
      <c r="P43" s="78" t="s">
        <v>161</v>
      </c>
      <c r="Q43" s="120">
        <v>13</v>
      </c>
      <c r="R43" s="75">
        <v>2</v>
      </c>
      <c r="S43" s="77" t="s">
        <v>160</v>
      </c>
      <c r="T43" s="120">
        <v>36</v>
      </c>
      <c r="U43" s="63">
        <v>1</v>
      </c>
      <c r="V43" s="77" t="s">
        <v>161</v>
      </c>
      <c r="W43" s="118">
        <v>7.4</v>
      </c>
      <c r="X43" s="75">
        <v>0</v>
      </c>
      <c r="Y43" s="77" t="s">
        <v>160</v>
      </c>
      <c r="Z43" s="120">
        <v>36</v>
      </c>
      <c r="AA43" s="46">
        <v>9</v>
      </c>
      <c r="AB43" s="64" t="s">
        <v>161</v>
      </c>
      <c r="AC43" s="120">
        <v>42</v>
      </c>
      <c r="AD43" s="75" t="s">
        <v>543</v>
      </c>
      <c r="AE43" s="77" t="s">
        <v>160</v>
      </c>
      <c r="AF43" s="120">
        <v>36</v>
      </c>
      <c r="AG43" s="89">
        <v>1.3</v>
      </c>
      <c r="AH43" s="78" t="s">
        <v>162</v>
      </c>
      <c r="AI43" s="275">
        <v>10</v>
      </c>
      <c r="AJ43" s="29">
        <v>2</v>
      </c>
      <c r="AK43" s="78" t="s">
        <v>161</v>
      </c>
      <c r="AL43" s="89">
        <v>2.4</v>
      </c>
      <c r="AM43" s="78" t="s">
        <v>162</v>
      </c>
      <c r="AN43" s="275">
        <v>10</v>
      </c>
      <c r="AO43" s="30">
        <v>5</v>
      </c>
    </row>
    <row r="44" spans="1:41" ht="15" customHeight="1">
      <c r="A44" s="367" t="s">
        <v>183</v>
      </c>
      <c r="B44" s="367"/>
      <c r="C44" s="78"/>
      <c r="D44" s="276" t="s">
        <v>165</v>
      </c>
      <c r="E44" s="277">
        <v>1</v>
      </c>
      <c r="F44" s="75">
        <v>1</v>
      </c>
      <c r="G44" s="77" t="s">
        <v>160</v>
      </c>
      <c r="H44" s="120">
        <v>12</v>
      </c>
      <c r="I44" s="89">
        <v>7</v>
      </c>
      <c r="J44" s="89" t="s">
        <v>161</v>
      </c>
      <c r="K44" s="118">
        <v>8.6</v>
      </c>
      <c r="L44" s="75">
        <v>0</v>
      </c>
      <c r="M44" s="77" t="s">
        <v>160</v>
      </c>
      <c r="N44" s="120">
        <v>12</v>
      </c>
      <c r="O44" s="89">
        <v>7.4</v>
      </c>
      <c r="P44" s="78" t="s">
        <v>161</v>
      </c>
      <c r="Q44" s="120">
        <v>12</v>
      </c>
      <c r="R44" s="78">
        <v>2</v>
      </c>
      <c r="S44" s="77" t="s">
        <v>160</v>
      </c>
      <c r="T44" s="120">
        <v>12</v>
      </c>
      <c r="U44" s="63">
        <v>1.1</v>
      </c>
      <c r="V44" s="77" t="s">
        <v>161</v>
      </c>
      <c r="W44" s="120">
        <v>11</v>
      </c>
      <c r="X44" s="78">
        <v>2</v>
      </c>
      <c r="Y44" s="77" t="s">
        <v>160</v>
      </c>
      <c r="Z44" s="120">
        <v>12</v>
      </c>
      <c r="AA44" s="46">
        <v>7</v>
      </c>
      <c r="AB44" s="64" t="s">
        <v>161</v>
      </c>
      <c r="AC44" s="120">
        <v>46</v>
      </c>
      <c r="AD44" s="78">
        <v>10</v>
      </c>
      <c r="AE44" s="77" t="s">
        <v>160</v>
      </c>
      <c r="AF44" s="120">
        <v>12</v>
      </c>
      <c r="AG44" s="89">
        <v>1.4</v>
      </c>
      <c r="AH44" s="78" t="s">
        <v>162</v>
      </c>
      <c r="AI44" s="275">
        <v>10</v>
      </c>
      <c r="AJ44" s="29">
        <v>3</v>
      </c>
      <c r="AK44" s="78" t="s">
        <v>161</v>
      </c>
      <c r="AL44" s="89">
        <v>3.5</v>
      </c>
      <c r="AM44" s="78" t="s">
        <v>162</v>
      </c>
      <c r="AN44" s="275">
        <v>10</v>
      </c>
      <c r="AO44" s="30">
        <v>5</v>
      </c>
    </row>
    <row r="45" spans="1:41" ht="15" customHeight="1">
      <c r="A45" s="367" t="s">
        <v>184</v>
      </c>
      <c r="B45" s="367"/>
      <c r="C45" s="78"/>
      <c r="D45" s="276" t="s">
        <v>165</v>
      </c>
      <c r="E45" s="277">
        <v>1</v>
      </c>
      <c r="F45" s="75">
        <v>2</v>
      </c>
      <c r="G45" s="77" t="s">
        <v>160</v>
      </c>
      <c r="H45" s="120">
        <v>12</v>
      </c>
      <c r="I45" s="89">
        <v>6.9</v>
      </c>
      <c r="J45" s="89" t="s">
        <v>161</v>
      </c>
      <c r="K45" s="118">
        <v>8.8</v>
      </c>
      <c r="L45" s="75">
        <v>1</v>
      </c>
      <c r="M45" s="77" t="s">
        <v>160</v>
      </c>
      <c r="N45" s="120">
        <v>12</v>
      </c>
      <c r="O45" s="89">
        <v>0.7</v>
      </c>
      <c r="P45" s="78" t="s">
        <v>161</v>
      </c>
      <c r="Q45" s="120">
        <v>12</v>
      </c>
      <c r="R45" s="78">
        <v>2</v>
      </c>
      <c r="S45" s="77" t="s">
        <v>160</v>
      </c>
      <c r="T45" s="120">
        <v>12</v>
      </c>
      <c r="U45" s="63" t="s">
        <v>544</v>
      </c>
      <c r="V45" s="77" t="s">
        <v>161</v>
      </c>
      <c r="W45" s="120">
        <v>10</v>
      </c>
      <c r="X45" s="75">
        <v>0</v>
      </c>
      <c r="Y45" s="77" t="s">
        <v>160</v>
      </c>
      <c r="Z45" s="120">
        <v>12</v>
      </c>
      <c r="AA45" s="46">
        <v>2</v>
      </c>
      <c r="AB45" s="64" t="s">
        <v>161</v>
      </c>
      <c r="AC45" s="120">
        <v>17</v>
      </c>
      <c r="AD45" s="78">
        <v>8</v>
      </c>
      <c r="AE45" s="77" t="s">
        <v>160</v>
      </c>
      <c r="AF45" s="120">
        <v>12</v>
      </c>
      <c r="AG45" s="89">
        <v>4</v>
      </c>
      <c r="AH45" s="78" t="s">
        <v>162</v>
      </c>
      <c r="AI45" s="275">
        <v>10</v>
      </c>
      <c r="AJ45" s="29">
        <v>2</v>
      </c>
      <c r="AK45" s="78" t="s">
        <v>161</v>
      </c>
      <c r="AL45" s="89">
        <v>1.3</v>
      </c>
      <c r="AM45" s="78" t="s">
        <v>162</v>
      </c>
      <c r="AN45" s="275">
        <v>10</v>
      </c>
      <c r="AO45" s="30">
        <v>6</v>
      </c>
    </row>
    <row r="46" spans="1:41" ht="15" customHeight="1">
      <c r="A46" s="367" t="s">
        <v>185</v>
      </c>
      <c r="B46" s="367"/>
      <c r="C46" s="78"/>
      <c r="D46" s="276" t="s">
        <v>163</v>
      </c>
      <c r="E46" s="277">
        <v>1</v>
      </c>
      <c r="F46" s="75">
        <v>0</v>
      </c>
      <c r="G46" s="77" t="s">
        <v>160</v>
      </c>
      <c r="H46" s="120">
        <v>12</v>
      </c>
      <c r="I46" s="89">
        <v>7</v>
      </c>
      <c r="J46" s="89" t="s">
        <v>161</v>
      </c>
      <c r="K46" s="118">
        <v>8</v>
      </c>
      <c r="L46" s="75">
        <v>0</v>
      </c>
      <c r="M46" s="77" t="s">
        <v>160</v>
      </c>
      <c r="N46" s="120">
        <v>12</v>
      </c>
      <c r="O46" s="89">
        <v>8</v>
      </c>
      <c r="P46" s="78" t="s">
        <v>161</v>
      </c>
      <c r="Q46" s="120">
        <v>13</v>
      </c>
      <c r="R46" s="75">
        <v>1</v>
      </c>
      <c r="S46" s="77" t="s">
        <v>160</v>
      </c>
      <c r="T46" s="120">
        <v>12</v>
      </c>
      <c r="U46" s="63" t="s">
        <v>544</v>
      </c>
      <c r="V46" s="77" t="s">
        <v>161</v>
      </c>
      <c r="W46" s="120">
        <v>2.4</v>
      </c>
      <c r="X46" s="75">
        <v>3</v>
      </c>
      <c r="Y46" s="77" t="s">
        <v>160</v>
      </c>
      <c r="Z46" s="120">
        <v>12</v>
      </c>
      <c r="AA46" s="46">
        <v>3</v>
      </c>
      <c r="AB46" s="64" t="s">
        <v>161</v>
      </c>
      <c r="AC46" s="120">
        <v>160</v>
      </c>
      <c r="AD46" s="78">
        <v>10</v>
      </c>
      <c r="AE46" s="77" t="s">
        <v>160</v>
      </c>
      <c r="AF46" s="120">
        <v>12</v>
      </c>
      <c r="AG46" s="89">
        <v>2.3</v>
      </c>
      <c r="AH46" s="78" t="s">
        <v>162</v>
      </c>
      <c r="AI46" s="275">
        <v>10</v>
      </c>
      <c r="AJ46" s="29">
        <v>3</v>
      </c>
      <c r="AK46" s="78" t="s">
        <v>161</v>
      </c>
      <c r="AL46" s="89">
        <v>2.2</v>
      </c>
      <c r="AM46" s="78" t="s">
        <v>162</v>
      </c>
      <c r="AN46" s="275">
        <v>10</v>
      </c>
      <c r="AO46" s="30">
        <v>5</v>
      </c>
    </row>
    <row r="47" spans="1:41" ht="15" customHeight="1">
      <c r="A47" s="367"/>
      <c r="B47" s="367"/>
      <c r="C47" s="78"/>
      <c r="D47" s="276" t="s">
        <v>165</v>
      </c>
      <c r="E47" s="277">
        <v>2</v>
      </c>
      <c r="F47" s="75">
        <v>1</v>
      </c>
      <c r="G47" s="77" t="s">
        <v>160</v>
      </c>
      <c r="H47" s="120">
        <v>36</v>
      </c>
      <c r="I47" s="89">
        <v>7.1</v>
      </c>
      <c r="J47" s="89" t="s">
        <v>161</v>
      </c>
      <c r="K47" s="118">
        <v>9</v>
      </c>
      <c r="L47" s="75">
        <v>0</v>
      </c>
      <c r="M47" s="77" t="s">
        <v>160</v>
      </c>
      <c r="N47" s="120">
        <v>36</v>
      </c>
      <c r="O47" s="89">
        <v>5.5</v>
      </c>
      <c r="P47" s="78" t="s">
        <v>161</v>
      </c>
      <c r="Q47" s="120">
        <v>13</v>
      </c>
      <c r="R47" s="75">
        <v>2</v>
      </c>
      <c r="S47" s="77" t="s">
        <v>160</v>
      </c>
      <c r="T47" s="120">
        <v>36</v>
      </c>
      <c r="U47" s="63" t="s">
        <v>544</v>
      </c>
      <c r="V47" s="77" t="s">
        <v>161</v>
      </c>
      <c r="W47" s="120">
        <v>3.4</v>
      </c>
      <c r="X47" s="75">
        <v>5</v>
      </c>
      <c r="Y47" s="77" t="s">
        <v>160</v>
      </c>
      <c r="Z47" s="120">
        <v>36</v>
      </c>
      <c r="AA47" s="46">
        <v>4</v>
      </c>
      <c r="AB47" s="64" t="s">
        <v>161</v>
      </c>
      <c r="AC47" s="120">
        <v>39</v>
      </c>
      <c r="AD47" s="78">
        <v>25</v>
      </c>
      <c r="AE47" s="77" t="s">
        <v>160</v>
      </c>
      <c r="AF47" s="120">
        <v>36</v>
      </c>
      <c r="AG47" s="89">
        <v>4.5</v>
      </c>
      <c r="AH47" s="78" t="s">
        <v>162</v>
      </c>
      <c r="AI47" s="275">
        <v>10</v>
      </c>
      <c r="AJ47" s="29">
        <v>2</v>
      </c>
      <c r="AK47" s="78" t="s">
        <v>161</v>
      </c>
      <c r="AL47" s="89">
        <v>2.4</v>
      </c>
      <c r="AM47" s="78" t="s">
        <v>162</v>
      </c>
      <c r="AN47" s="275">
        <v>10</v>
      </c>
      <c r="AO47" s="30">
        <v>5</v>
      </c>
    </row>
    <row r="48" spans="1:41" ht="15" customHeight="1">
      <c r="A48" s="367" t="s">
        <v>186</v>
      </c>
      <c r="B48" s="367"/>
      <c r="C48" s="78"/>
      <c r="D48" s="276" t="s">
        <v>163</v>
      </c>
      <c r="E48" s="277">
        <v>1</v>
      </c>
      <c r="F48" s="75">
        <v>1</v>
      </c>
      <c r="G48" s="77" t="s">
        <v>160</v>
      </c>
      <c r="H48" s="120">
        <v>12</v>
      </c>
      <c r="I48" s="89">
        <v>7</v>
      </c>
      <c r="J48" s="89" t="s">
        <v>161</v>
      </c>
      <c r="K48" s="118">
        <v>8.9</v>
      </c>
      <c r="L48" s="75">
        <v>0</v>
      </c>
      <c r="M48" s="77" t="s">
        <v>160</v>
      </c>
      <c r="N48" s="120">
        <v>12</v>
      </c>
      <c r="O48" s="89">
        <v>7.8</v>
      </c>
      <c r="P48" s="78" t="s">
        <v>161</v>
      </c>
      <c r="Q48" s="120">
        <v>13</v>
      </c>
      <c r="R48" s="75">
        <v>0</v>
      </c>
      <c r="S48" s="77" t="s">
        <v>160</v>
      </c>
      <c r="T48" s="120">
        <v>12</v>
      </c>
      <c r="U48" s="63" t="s">
        <v>544</v>
      </c>
      <c r="V48" s="77" t="s">
        <v>161</v>
      </c>
      <c r="W48" s="280">
        <v>1.7</v>
      </c>
      <c r="X48" s="75">
        <v>1</v>
      </c>
      <c r="Y48" s="77" t="s">
        <v>160</v>
      </c>
      <c r="Z48" s="120">
        <v>12</v>
      </c>
      <c r="AA48" s="46">
        <v>2</v>
      </c>
      <c r="AB48" s="64" t="s">
        <v>161</v>
      </c>
      <c r="AC48" s="120">
        <v>26</v>
      </c>
      <c r="AD48" s="78">
        <v>11</v>
      </c>
      <c r="AE48" s="77" t="s">
        <v>160</v>
      </c>
      <c r="AF48" s="120">
        <v>12</v>
      </c>
      <c r="AG48" s="89">
        <v>7</v>
      </c>
      <c r="AH48" s="78" t="s">
        <v>162</v>
      </c>
      <c r="AI48" s="275">
        <v>10</v>
      </c>
      <c r="AJ48" s="29">
        <v>2</v>
      </c>
      <c r="AK48" s="78" t="s">
        <v>161</v>
      </c>
      <c r="AL48" s="89">
        <v>7.9</v>
      </c>
      <c r="AM48" s="78" t="s">
        <v>162</v>
      </c>
      <c r="AN48" s="275">
        <v>10</v>
      </c>
      <c r="AO48" s="30">
        <v>4</v>
      </c>
    </row>
    <row r="49" spans="1:41" ht="15" customHeight="1">
      <c r="A49" s="367"/>
      <c r="B49" s="367"/>
      <c r="C49" s="78"/>
      <c r="D49" s="276" t="s">
        <v>165</v>
      </c>
      <c r="E49" s="277">
        <v>1</v>
      </c>
      <c r="F49" s="75">
        <v>0</v>
      </c>
      <c r="G49" s="77" t="s">
        <v>160</v>
      </c>
      <c r="H49" s="120">
        <v>12</v>
      </c>
      <c r="I49" s="89">
        <v>6.8</v>
      </c>
      <c r="J49" s="89" t="s">
        <v>161</v>
      </c>
      <c r="K49" s="118">
        <v>8.5</v>
      </c>
      <c r="L49" s="75">
        <v>0</v>
      </c>
      <c r="M49" s="77" t="s">
        <v>160</v>
      </c>
      <c r="N49" s="120">
        <v>12</v>
      </c>
      <c r="O49" s="89">
        <v>5.3</v>
      </c>
      <c r="P49" s="78" t="s">
        <v>161</v>
      </c>
      <c r="Q49" s="120">
        <v>14</v>
      </c>
      <c r="R49" s="75">
        <v>4</v>
      </c>
      <c r="S49" s="77" t="s">
        <v>160</v>
      </c>
      <c r="T49" s="120">
        <v>12</v>
      </c>
      <c r="U49" s="63" t="s">
        <v>544</v>
      </c>
      <c r="V49" s="77" t="s">
        <v>161</v>
      </c>
      <c r="W49" s="118">
        <v>6.5</v>
      </c>
      <c r="X49" s="75">
        <v>1</v>
      </c>
      <c r="Y49" s="77" t="s">
        <v>160</v>
      </c>
      <c r="Z49" s="120">
        <v>12</v>
      </c>
      <c r="AA49" s="46">
        <v>1</v>
      </c>
      <c r="AB49" s="64" t="s">
        <v>161</v>
      </c>
      <c r="AC49" s="120">
        <v>38</v>
      </c>
      <c r="AD49" s="78">
        <v>6</v>
      </c>
      <c r="AE49" s="77" t="s">
        <v>160</v>
      </c>
      <c r="AF49" s="120">
        <v>12</v>
      </c>
      <c r="AG49" s="89">
        <v>3.3</v>
      </c>
      <c r="AH49" s="78" t="s">
        <v>162</v>
      </c>
      <c r="AI49" s="275">
        <v>10</v>
      </c>
      <c r="AJ49" s="29">
        <v>2</v>
      </c>
      <c r="AK49" s="78" t="s">
        <v>161</v>
      </c>
      <c r="AL49" s="89">
        <v>1.7</v>
      </c>
      <c r="AM49" s="78" t="s">
        <v>162</v>
      </c>
      <c r="AN49" s="275">
        <v>10</v>
      </c>
      <c r="AO49" s="30">
        <v>5</v>
      </c>
    </row>
    <row r="50" spans="1:41" ht="15" customHeight="1">
      <c r="A50" s="367" t="s">
        <v>187</v>
      </c>
      <c r="B50" s="367"/>
      <c r="C50" s="78"/>
      <c r="D50" s="276" t="s">
        <v>165</v>
      </c>
      <c r="E50" s="277">
        <v>1</v>
      </c>
      <c r="F50" s="75">
        <v>0</v>
      </c>
      <c r="G50" s="77" t="s">
        <v>160</v>
      </c>
      <c r="H50" s="120">
        <v>24</v>
      </c>
      <c r="I50" s="89">
        <v>6.8</v>
      </c>
      <c r="J50" s="89" t="s">
        <v>161</v>
      </c>
      <c r="K50" s="118">
        <v>8</v>
      </c>
      <c r="L50" s="75">
        <v>0</v>
      </c>
      <c r="M50" s="77" t="s">
        <v>160</v>
      </c>
      <c r="N50" s="120">
        <v>24</v>
      </c>
      <c r="O50" s="89">
        <v>6.9</v>
      </c>
      <c r="P50" s="78" t="s">
        <v>161</v>
      </c>
      <c r="Q50" s="120">
        <v>13</v>
      </c>
      <c r="R50" s="78">
        <v>17</v>
      </c>
      <c r="S50" s="77" t="s">
        <v>160</v>
      </c>
      <c r="T50" s="120">
        <v>24</v>
      </c>
      <c r="U50" s="63">
        <v>1.6</v>
      </c>
      <c r="V50" s="77" t="s">
        <v>161</v>
      </c>
      <c r="W50" s="120">
        <v>7.4</v>
      </c>
      <c r="X50" s="75">
        <v>4</v>
      </c>
      <c r="Y50" s="77" t="s">
        <v>160</v>
      </c>
      <c r="Z50" s="120">
        <v>24</v>
      </c>
      <c r="AA50" s="64">
        <v>3</v>
      </c>
      <c r="AB50" s="64" t="s">
        <v>161</v>
      </c>
      <c r="AC50" s="120">
        <v>71</v>
      </c>
      <c r="AD50" s="78">
        <v>19</v>
      </c>
      <c r="AE50" s="77" t="s">
        <v>160</v>
      </c>
      <c r="AF50" s="120">
        <v>24</v>
      </c>
      <c r="AG50" s="89">
        <v>1.7</v>
      </c>
      <c r="AH50" s="78" t="s">
        <v>162</v>
      </c>
      <c r="AI50" s="275">
        <v>10</v>
      </c>
      <c r="AJ50" s="29">
        <v>3</v>
      </c>
      <c r="AK50" s="78" t="s">
        <v>161</v>
      </c>
      <c r="AL50" s="89">
        <v>7.9</v>
      </c>
      <c r="AM50" s="78" t="s">
        <v>162</v>
      </c>
      <c r="AN50" s="275">
        <v>10</v>
      </c>
      <c r="AO50" s="30">
        <v>4</v>
      </c>
    </row>
    <row r="51" spans="1:41" ht="15" customHeight="1">
      <c r="A51" s="367"/>
      <c r="B51" s="367"/>
      <c r="C51" s="78"/>
      <c r="D51" s="276" t="s">
        <v>166</v>
      </c>
      <c r="E51" s="277">
        <v>1</v>
      </c>
      <c r="F51" s="75">
        <v>0</v>
      </c>
      <c r="G51" s="77" t="s">
        <v>160</v>
      </c>
      <c r="H51" s="120">
        <v>24</v>
      </c>
      <c r="I51" s="89">
        <v>6.9</v>
      </c>
      <c r="J51" s="89" t="s">
        <v>161</v>
      </c>
      <c r="K51" s="118">
        <v>8</v>
      </c>
      <c r="L51" s="78">
        <v>4</v>
      </c>
      <c r="M51" s="77" t="s">
        <v>160</v>
      </c>
      <c r="N51" s="120">
        <v>24</v>
      </c>
      <c r="O51" s="89">
        <v>4.3</v>
      </c>
      <c r="P51" s="78" t="s">
        <v>161</v>
      </c>
      <c r="Q51" s="120">
        <v>12</v>
      </c>
      <c r="R51" s="78">
        <v>21</v>
      </c>
      <c r="S51" s="77" t="s">
        <v>160</v>
      </c>
      <c r="T51" s="120">
        <v>24</v>
      </c>
      <c r="U51" s="63">
        <v>4.3</v>
      </c>
      <c r="V51" s="77" t="s">
        <v>161</v>
      </c>
      <c r="W51" s="278">
        <v>15</v>
      </c>
      <c r="X51" s="75">
        <v>0</v>
      </c>
      <c r="Y51" s="77" t="s">
        <v>160</v>
      </c>
      <c r="Z51" s="120">
        <v>24</v>
      </c>
      <c r="AA51" s="46">
        <v>6</v>
      </c>
      <c r="AB51" s="64" t="s">
        <v>161</v>
      </c>
      <c r="AC51" s="120">
        <v>31</v>
      </c>
      <c r="AD51" s="75" t="s">
        <v>543</v>
      </c>
      <c r="AE51" s="77" t="s">
        <v>160</v>
      </c>
      <c r="AF51" s="120">
        <v>24</v>
      </c>
      <c r="AG51" s="89">
        <v>4.5</v>
      </c>
      <c r="AH51" s="78" t="s">
        <v>162</v>
      </c>
      <c r="AI51" s="275">
        <v>10</v>
      </c>
      <c r="AJ51" s="29">
        <v>3</v>
      </c>
      <c r="AK51" s="78" t="s">
        <v>161</v>
      </c>
      <c r="AL51" s="89">
        <v>4.6</v>
      </c>
      <c r="AM51" s="78" t="s">
        <v>162</v>
      </c>
      <c r="AN51" s="275">
        <v>10</v>
      </c>
      <c r="AO51" s="30">
        <v>6</v>
      </c>
    </row>
    <row r="52" spans="1:41" ht="15" customHeight="1">
      <c r="A52" s="367" t="s">
        <v>188</v>
      </c>
      <c r="B52" s="367"/>
      <c r="C52" s="78"/>
      <c r="D52" s="276" t="s">
        <v>163</v>
      </c>
      <c r="E52" s="277">
        <v>2</v>
      </c>
      <c r="F52" s="75">
        <v>0</v>
      </c>
      <c r="G52" s="77" t="s">
        <v>160</v>
      </c>
      <c r="H52" s="120">
        <v>36</v>
      </c>
      <c r="I52" s="89">
        <v>7</v>
      </c>
      <c r="J52" s="89" t="s">
        <v>161</v>
      </c>
      <c r="K52" s="118">
        <v>8.2</v>
      </c>
      <c r="L52" s="78">
        <v>1</v>
      </c>
      <c r="M52" s="77" t="s">
        <v>160</v>
      </c>
      <c r="N52" s="120">
        <v>36</v>
      </c>
      <c r="O52" s="121">
        <v>5.3</v>
      </c>
      <c r="P52" s="78" t="s">
        <v>161</v>
      </c>
      <c r="Q52" s="120">
        <v>14</v>
      </c>
      <c r="R52" s="75">
        <v>0</v>
      </c>
      <c r="S52" s="77" t="s">
        <v>160</v>
      </c>
      <c r="T52" s="120">
        <v>36</v>
      </c>
      <c r="U52" s="63" t="s">
        <v>544</v>
      </c>
      <c r="V52" s="77" t="s">
        <v>161</v>
      </c>
      <c r="W52" s="119">
        <v>2</v>
      </c>
      <c r="X52" s="75">
        <v>2</v>
      </c>
      <c r="Y52" s="77" t="s">
        <v>160</v>
      </c>
      <c r="Z52" s="120">
        <v>36</v>
      </c>
      <c r="AA52" s="64">
        <v>2</v>
      </c>
      <c r="AB52" s="64" t="s">
        <v>161</v>
      </c>
      <c r="AC52" s="120">
        <v>35</v>
      </c>
      <c r="AD52" s="78">
        <v>21</v>
      </c>
      <c r="AE52" s="77" t="s">
        <v>160</v>
      </c>
      <c r="AF52" s="120">
        <v>36</v>
      </c>
      <c r="AG52" s="89">
        <v>4.9</v>
      </c>
      <c r="AH52" s="78" t="s">
        <v>162</v>
      </c>
      <c r="AI52" s="275">
        <v>10</v>
      </c>
      <c r="AJ52" s="29">
        <v>1</v>
      </c>
      <c r="AK52" s="78" t="s">
        <v>161</v>
      </c>
      <c r="AL52" s="89">
        <v>1.6</v>
      </c>
      <c r="AM52" s="78" t="s">
        <v>162</v>
      </c>
      <c r="AN52" s="275">
        <v>10</v>
      </c>
      <c r="AO52" s="30">
        <v>5</v>
      </c>
    </row>
    <row r="53" spans="1:41" ht="15" customHeight="1">
      <c r="A53" s="367" t="s">
        <v>189</v>
      </c>
      <c r="B53" s="367"/>
      <c r="C53" s="78"/>
      <c r="D53" s="276" t="s">
        <v>163</v>
      </c>
      <c r="E53" s="277">
        <v>1</v>
      </c>
      <c r="F53" s="75">
        <v>0</v>
      </c>
      <c r="G53" s="77" t="s">
        <v>160</v>
      </c>
      <c r="H53" s="120">
        <v>12</v>
      </c>
      <c r="I53" s="89">
        <v>7.1</v>
      </c>
      <c r="J53" s="89" t="s">
        <v>161</v>
      </c>
      <c r="K53" s="118">
        <v>7.8</v>
      </c>
      <c r="L53" s="75">
        <v>0</v>
      </c>
      <c r="M53" s="77" t="s">
        <v>160</v>
      </c>
      <c r="N53" s="120">
        <v>12</v>
      </c>
      <c r="O53" s="89">
        <v>8.8</v>
      </c>
      <c r="P53" s="78" t="s">
        <v>161</v>
      </c>
      <c r="Q53" s="120">
        <v>13</v>
      </c>
      <c r="R53" s="78">
        <v>2</v>
      </c>
      <c r="S53" s="77" t="s">
        <v>160</v>
      </c>
      <c r="T53" s="120">
        <v>12</v>
      </c>
      <c r="U53" s="63" t="s">
        <v>544</v>
      </c>
      <c r="V53" s="77" t="s">
        <v>161</v>
      </c>
      <c r="W53" s="280">
        <v>2.6</v>
      </c>
      <c r="X53" s="75">
        <v>0</v>
      </c>
      <c r="Y53" s="77" t="s">
        <v>160</v>
      </c>
      <c r="Z53" s="120">
        <v>12</v>
      </c>
      <c r="AA53" s="46">
        <v>4</v>
      </c>
      <c r="AB53" s="64" t="s">
        <v>161</v>
      </c>
      <c r="AC53" s="120">
        <v>24</v>
      </c>
      <c r="AD53" s="78">
        <v>8</v>
      </c>
      <c r="AE53" s="77" t="s">
        <v>160</v>
      </c>
      <c r="AF53" s="120">
        <v>12</v>
      </c>
      <c r="AG53" s="89">
        <v>4.6</v>
      </c>
      <c r="AH53" s="78" t="s">
        <v>162</v>
      </c>
      <c r="AI53" s="275">
        <v>10</v>
      </c>
      <c r="AJ53" s="29">
        <v>2</v>
      </c>
      <c r="AK53" s="78" t="s">
        <v>161</v>
      </c>
      <c r="AL53" s="89">
        <v>1.6</v>
      </c>
      <c r="AM53" s="78" t="s">
        <v>162</v>
      </c>
      <c r="AN53" s="275">
        <v>10</v>
      </c>
      <c r="AO53" s="30">
        <v>5</v>
      </c>
    </row>
    <row r="54" spans="1:41" ht="15" customHeight="1">
      <c r="A54" s="367" t="s">
        <v>190</v>
      </c>
      <c r="B54" s="367"/>
      <c r="C54" s="78"/>
      <c r="D54" s="276" t="s">
        <v>163</v>
      </c>
      <c r="E54" s="277">
        <v>2</v>
      </c>
      <c r="F54" s="75">
        <v>0</v>
      </c>
      <c r="G54" s="77" t="s">
        <v>160</v>
      </c>
      <c r="H54" s="120">
        <v>24</v>
      </c>
      <c r="I54" s="89">
        <v>7</v>
      </c>
      <c r="J54" s="89" t="s">
        <v>161</v>
      </c>
      <c r="K54" s="118">
        <v>7.9</v>
      </c>
      <c r="L54" s="75">
        <v>0</v>
      </c>
      <c r="M54" s="77" t="s">
        <v>160</v>
      </c>
      <c r="N54" s="120">
        <v>24</v>
      </c>
      <c r="O54" s="89">
        <v>7.9</v>
      </c>
      <c r="P54" s="78" t="s">
        <v>161</v>
      </c>
      <c r="Q54" s="120">
        <v>13</v>
      </c>
      <c r="R54" s="75">
        <v>3</v>
      </c>
      <c r="S54" s="77" t="s">
        <v>160</v>
      </c>
      <c r="T54" s="120">
        <v>24</v>
      </c>
      <c r="U54" s="63" t="s">
        <v>544</v>
      </c>
      <c r="V54" s="77" t="s">
        <v>161</v>
      </c>
      <c r="W54" s="119">
        <v>2</v>
      </c>
      <c r="X54" s="75">
        <v>3</v>
      </c>
      <c r="Y54" s="77" t="s">
        <v>160</v>
      </c>
      <c r="Z54" s="120">
        <v>24</v>
      </c>
      <c r="AA54" s="46">
        <v>3</v>
      </c>
      <c r="AB54" s="64" t="s">
        <v>161</v>
      </c>
      <c r="AC54" s="120">
        <v>37</v>
      </c>
      <c r="AD54" s="78">
        <v>15</v>
      </c>
      <c r="AE54" s="77" t="s">
        <v>160</v>
      </c>
      <c r="AF54" s="120">
        <v>24</v>
      </c>
      <c r="AG54" s="89">
        <v>1.3</v>
      </c>
      <c r="AH54" s="78" t="s">
        <v>162</v>
      </c>
      <c r="AI54" s="275">
        <v>10</v>
      </c>
      <c r="AJ54" s="29">
        <v>2</v>
      </c>
      <c r="AK54" s="78" t="s">
        <v>161</v>
      </c>
      <c r="AL54" s="89">
        <v>1.6</v>
      </c>
      <c r="AM54" s="78" t="s">
        <v>162</v>
      </c>
      <c r="AN54" s="275">
        <v>10</v>
      </c>
      <c r="AO54" s="30">
        <v>5</v>
      </c>
    </row>
    <row r="55" spans="1:41" ht="15" customHeight="1">
      <c r="A55" s="367" t="s">
        <v>191</v>
      </c>
      <c r="B55" s="367"/>
      <c r="C55" s="78"/>
      <c r="D55" s="276" t="s">
        <v>163</v>
      </c>
      <c r="E55" s="277">
        <v>1</v>
      </c>
      <c r="F55" s="75">
        <v>0</v>
      </c>
      <c r="G55" s="77" t="s">
        <v>160</v>
      </c>
      <c r="H55" s="120">
        <v>12</v>
      </c>
      <c r="I55" s="89">
        <v>7</v>
      </c>
      <c r="J55" s="89" t="s">
        <v>161</v>
      </c>
      <c r="K55" s="118">
        <v>7.9</v>
      </c>
      <c r="L55" s="75">
        <v>0</v>
      </c>
      <c r="M55" s="77" t="s">
        <v>160</v>
      </c>
      <c r="N55" s="120">
        <v>12</v>
      </c>
      <c r="O55" s="89">
        <v>9.2</v>
      </c>
      <c r="P55" s="78" t="s">
        <v>161</v>
      </c>
      <c r="Q55" s="120">
        <v>13</v>
      </c>
      <c r="R55" s="75">
        <v>0</v>
      </c>
      <c r="S55" s="77" t="s">
        <v>160</v>
      </c>
      <c r="T55" s="120">
        <v>12</v>
      </c>
      <c r="U55" s="63" t="s">
        <v>544</v>
      </c>
      <c r="V55" s="77" t="s">
        <v>161</v>
      </c>
      <c r="W55" s="120">
        <v>1.5</v>
      </c>
      <c r="X55" s="75">
        <v>0</v>
      </c>
      <c r="Y55" s="77" t="s">
        <v>160</v>
      </c>
      <c r="Z55" s="120">
        <v>12</v>
      </c>
      <c r="AA55" s="46">
        <v>3</v>
      </c>
      <c r="AB55" s="64" t="s">
        <v>161</v>
      </c>
      <c r="AC55" s="120">
        <v>19</v>
      </c>
      <c r="AD55" s="78">
        <v>8</v>
      </c>
      <c r="AE55" s="77" t="s">
        <v>160</v>
      </c>
      <c r="AF55" s="120">
        <v>12</v>
      </c>
      <c r="AG55" s="89">
        <v>6.8</v>
      </c>
      <c r="AH55" s="78" t="s">
        <v>162</v>
      </c>
      <c r="AI55" s="275">
        <v>10</v>
      </c>
      <c r="AJ55" s="29">
        <v>1</v>
      </c>
      <c r="AK55" s="78" t="s">
        <v>161</v>
      </c>
      <c r="AL55" s="89">
        <v>1.6</v>
      </c>
      <c r="AM55" s="78" t="s">
        <v>162</v>
      </c>
      <c r="AN55" s="275">
        <v>10</v>
      </c>
      <c r="AO55" s="30">
        <v>5</v>
      </c>
    </row>
    <row r="56" spans="1:41" ht="15" customHeight="1">
      <c r="A56" s="367"/>
      <c r="B56" s="367"/>
      <c r="C56" s="78"/>
      <c r="D56" s="276" t="s">
        <v>165</v>
      </c>
      <c r="E56" s="277">
        <v>1</v>
      </c>
      <c r="F56" s="75">
        <v>0</v>
      </c>
      <c r="G56" s="77" t="s">
        <v>160</v>
      </c>
      <c r="H56" s="120">
        <v>12</v>
      </c>
      <c r="I56" s="89">
        <v>6.9</v>
      </c>
      <c r="J56" s="89" t="s">
        <v>161</v>
      </c>
      <c r="K56" s="118">
        <v>8</v>
      </c>
      <c r="L56" s="75">
        <v>0</v>
      </c>
      <c r="M56" s="77" t="s">
        <v>160</v>
      </c>
      <c r="N56" s="120">
        <v>12</v>
      </c>
      <c r="O56" s="89">
        <v>6.2</v>
      </c>
      <c r="P56" s="78" t="s">
        <v>161</v>
      </c>
      <c r="Q56" s="120">
        <v>13</v>
      </c>
      <c r="R56" s="75">
        <v>0</v>
      </c>
      <c r="S56" s="77" t="s">
        <v>160</v>
      </c>
      <c r="T56" s="120">
        <v>12</v>
      </c>
      <c r="U56" s="63" t="s">
        <v>544</v>
      </c>
      <c r="V56" s="77" t="s">
        <v>161</v>
      </c>
      <c r="W56" s="120">
        <v>2.4</v>
      </c>
      <c r="X56" s="75">
        <v>1</v>
      </c>
      <c r="Y56" s="77" t="s">
        <v>160</v>
      </c>
      <c r="Z56" s="120">
        <v>12</v>
      </c>
      <c r="AA56" s="46">
        <v>3</v>
      </c>
      <c r="AB56" s="64" t="s">
        <v>161</v>
      </c>
      <c r="AC56" s="120">
        <v>40</v>
      </c>
      <c r="AD56" s="78">
        <v>7</v>
      </c>
      <c r="AE56" s="77" t="s">
        <v>160</v>
      </c>
      <c r="AF56" s="120">
        <v>12</v>
      </c>
      <c r="AG56" s="89">
        <v>2.3</v>
      </c>
      <c r="AH56" s="78" t="s">
        <v>162</v>
      </c>
      <c r="AI56" s="275">
        <v>10</v>
      </c>
      <c r="AJ56" s="29">
        <v>2</v>
      </c>
      <c r="AK56" s="78" t="s">
        <v>161</v>
      </c>
      <c r="AL56" s="89">
        <v>1.6</v>
      </c>
      <c r="AM56" s="78" t="s">
        <v>162</v>
      </c>
      <c r="AN56" s="275">
        <v>10</v>
      </c>
      <c r="AO56" s="30">
        <v>4</v>
      </c>
    </row>
    <row r="57" spans="1:41" ht="15" customHeight="1">
      <c r="A57" s="367" t="s">
        <v>192</v>
      </c>
      <c r="B57" s="367"/>
      <c r="C57" s="78"/>
      <c r="D57" s="120" t="s">
        <v>549</v>
      </c>
      <c r="E57" s="281">
        <v>1</v>
      </c>
      <c r="F57" s="78">
        <v>11</v>
      </c>
      <c r="G57" s="77" t="s">
        <v>160</v>
      </c>
      <c r="H57" s="120">
        <v>24</v>
      </c>
      <c r="I57" s="89">
        <v>6.6</v>
      </c>
      <c r="J57" s="89" t="s">
        <v>161</v>
      </c>
      <c r="K57" s="118">
        <v>9.5</v>
      </c>
      <c r="L57" s="78">
        <v>0</v>
      </c>
      <c r="M57" s="77" t="s">
        <v>160</v>
      </c>
      <c r="N57" s="120">
        <v>24</v>
      </c>
      <c r="O57" s="89">
        <v>9.1</v>
      </c>
      <c r="P57" s="78" t="s">
        <v>161</v>
      </c>
      <c r="Q57" s="282">
        <v>13</v>
      </c>
      <c r="R57" s="78">
        <v>18</v>
      </c>
      <c r="S57" s="77" t="s">
        <v>160</v>
      </c>
      <c r="T57" s="120">
        <v>24</v>
      </c>
      <c r="U57" s="63">
        <v>2.2</v>
      </c>
      <c r="V57" s="77" t="s">
        <v>161</v>
      </c>
      <c r="W57" s="278">
        <v>10</v>
      </c>
      <c r="X57" s="78">
        <v>19</v>
      </c>
      <c r="Y57" s="77" t="s">
        <v>160</v>
      </c>
      <c r="Z57" s="120">
        <v>24</v>
      </c>
      <c r="AA57" s="46">
        <v>3</v>
      </c>
      <c r="AB57" s="64" t="s">
        <v>161</v>
      </c>
      <c r="AC57" s="120">
        <v>34</v>
      </c>
      <c r="AD57" s="78">
        <v>18</v>
      </c>
      <c r="AE57" s="77" t="s">
        <v>160</v>
      </c>
      <c r="AF57" s="120">
        <v>24</v>
      </c>
      <c r="AG57" s="89">
        <v>2.3</v>
      </c>
      <c r="AH57" s="78" t="s">
        <v>162</v>
      </c>
      <c r="AI57" s="275">
        <v>10</v>
      </c>
      <c r="AJ57" s="29">
        <v>2</v>
      </c>
      <c r="AK57" s="78" t="s">
        <v>161</v>
      </c>
      <c r="AL57" s="89">
        <v>2.2</v>
      </c>
      <c r="AM57" s="78" t="s">
        <v>162</v>
      </c>
      <c r="AN57" s="275">
        <v>10</v>
      </c>
      <c r="AO57" s="30">
        <v>4</v>
      </c>
    </row>
    <row r="58" spans="1:41" ht="15" customHeight="1">
      <c r="A58" s="367" t="s">
        <v>193</v>
      </c>
      <c r="B58" s="367"/>
      <c r="C58" s="78"/>
      <c r="D58" s="120" t="s">
        <v>549</v>
      </c>
      <c r="E58" s="281">
        <v>1</v>
      </c>
      <c r="F58" s="78">
        <v>11</v>
      </c>
      <c r="G58" s="77" t="s">
        <v>160</v>
      </c>
      <c r="H58" s="120">
        <v>24</v>
      </c>
      <c r="I58" s="89">
        <v>6.8</v>
      </c>
      <c r="J58" s="89" t="s">
        <v>161</v>
      </c>
      <c r="K58" s="118">
        <v>9.9</v>
      </c>
      <c r="L58" s="75">
        <v>1</v>
      </c>
      <c r="M58" s="77" t="s">
        <v>160</v>
      </c>
      <c r="N58" s="120">
        <v>24</v>
      </c>
      <c r="O58" s="89">
        <v>6.4</v>
      </c>
      <c r="P58" s="78" t="s">
        <v>161</v>
      </c>
      <c r="Q58" s="120">
        <v>16</v>
      </c>
      <c r="R58" s="78">
        <v>24</v>
      </c>
      <c r="S58" s="77" t="s">
        <v>160</v>
      </c>
      <c r="T58" s="120">
        <v>24</v>
      </c>
      <c r="U58" s="63">
        <v>3.8</v>
      </c>
      <c r="V58" s="77" t="s">
        <v>161</v>
      </c>
      <c r="W58" s="278">
        <v>26</v>
      </c>
      <c r="X58" s="78">
        <v>24</v>
      </c>
      <c r="Y58" s="77" t="s">
        <v>546</v>
      </c>
      <c r="Z58" s="120">
        <v>24</v>
      </c>
      <c r="AA58" s="46">
        <v>10</v>
      </c>
      <c r="AB58" s="64" t="s">
        <v>161</v>
      </c>
      <c r="AC58" s="120">
        <v>42</v>
      </c>
      <c r="AD58" s="78">
        <v>17</v>
      </c>
      <c r="AE58" s="77" t="s">
        <v>160</v>
      </c>
      <c r="AF58" s="120">
        <v>24</v>
      </c>
      <c r="AG58" s="89">
        <v>2.3</v>
      </c>
      <c r="AH58" s="78" t="s">
        <v>162</v>
      </c>
      <c r="AI58" s="275">
        <v>10</v>
      </c>
      <c r="AJ58" s="30">
        <v>2</v>
      </c>
      <c r="AK58" s="78" t="s">
        <v>161</v>
      </c>
      <c r="AL58" s="89">
        <v>2.4</v>
      </c>
      <c r="AM58" s="78" t="s">
        <v>162</v>
      </c>
      <c r="AN58" s="275">
        <v>10</v>
      </c>
      <c r="AO58" s="30">
        <v>3</v>
      </c>
    </row>
    <row r="59" spans="1:41" ht="15" customHeight="1">
      <c r="A59" s="367" t="s">
        <v>194</v>
      </c>
      <c r="B59" s="367"/>
      <c r="C59" s="78"/>
      <c r="D59" s="120" t="s">
        <v>550</v>
      </c>
      <c r="E59" s="281">
        <v>1</v>
      </c>
      <c r="F59" s="78">
        <v>5</v>
      </c>
      <c r="G59" s="77" t="s">
        <v>160</v>
      </c>
      <c r="H59" s="120">
        <v>12</v>
      </c>
      <c r="I59" s="89">
        <v>7</v>
      </c>
      <c r="J59" s="89" t="s">
        <v>161</v>
      </c>
      <c r="K59" s="118">
        <v>9.5</v>
      </c>
      <c r="L59" s="75">
        <v>0</v>
      </c>
      <c r="M59" s="77" t="s">
        <v>160</v>
      </c>
      <c r="N59" s="120">
        <v>12</v>
      </c>
      <c r="O59" s="89">
        <v>9.6</v>
      </c>
      <c r="P59" s="78" t="s">
        <v>161</v>
      </c>
      <c r="Q59" s="120">
        <v>14</v>
      </c>
      <c r="R59" s="78">
        <v>9</v>
      </c>
      <c r="S59" s="77" t="s">
        <v>160</v>
      </c>
      <c r="T59" s="120">
        <v>12</v>
      </c>
      <c r="U59" s="63">
        <v>2.9</v>
      </c>
      <c r="V59" s="77" t="s">
        <v>161</v>
      </c>
      <c r="W59" s="278">
        <v>12</v>
      </c>
      <c r="X59" s="78">
        <v>10</v>
      </c>
      <c r="Y59" s="77" t="s">
        <v>160</v>
      </c>
      <c r="Z59" s="120">
        <v>12</v>
      </c>
      <c r="AA59" s="75">
        <v>10</v>
      </c>
      <c r="AB59" s="78" t="s">
        <v>161</v>
      </c>
      <c r="AC59" s="120">
        <v>41</v>
      </c>
      <c r="AD59" s="75" t="s">
        <v>543</v>
      </c>
      <c r="AE59" s="77" t="s">
        <v>160</v>
      </c>
      <c r="AF59" s="120">
        <v>12</v>
      </c>
      <c r="AG59" s="89">
        <v>2.3</v>
      </c>
      <c r="AH59" s="78" t="s">
        <v>162</v>
      </c>
      <c r="AI59" s="275">
        <v>10</v>
      </c>
      <c r="AJ59" s="29">
        <v>2</v>
      </c>
      <c r="AK59" s="78" t="s">
        <v>161</v>
      </c>
      <c r="AL59" s="89">
        <v>2.3</v>
      </c>
      <c r="AM59" s="78" t="s">
        <v>162</v>
      </c>
      <c r="AN59" s="275">
        <v>10</v>
      </c>
      <c r="AO59" s="30">
        <v>4</v>
      </c>
    </row>
    <row r="60" spans="1:41" ht="15" customHeight="1">
      <c r="A60" s="367" t="s">
        <v>195</v>
      </c>
      <c r="B60" s="367"/>
      <c r="C60" s="78"/>
      <c r="D60" s="120" t="s">
        <v>551</v>
      </c>
      <c r="E60" s="281">
        <v>2</v>
      </c>
      <c r="F60" s="78">
        <v>0</v>
      </c>
      <c r="G60" s="77" t="s">
        <v>160</v>
      </c>
      <c r="H60" s="120">
        <v>14</v>
      </c>
      <c r="I60" s="89">
        <v>7.9</v>
      </c>
      <c r="J60" s="89" t="s">
        <v>161</v>
      </c>
      <c r="K60" s="118">
        <v>8.3</v>
      </c>
      <c r="L60" s="75">
        <v>0</v>
      </c>
      <c r="M60" s="77" t="s">
        <v>160</v>
      </c>
      <c r="N60" s="120">
        <v>14</v>
      </c>
      <c r="O60" s="89">
        <v>7.3</v>
      </c>
      <c r="P60" s="78" t="s">
        <v>161</v>
      </c>
      <c r="Q60" s="120">
        <v>11</v>
      </c>
      <c r="R60" s="75">
        <v>1</v>
      </c>
      <c r="S60" s="77" t="s">
        <v>160</v>
      </c>
      <c r="T60" s="120">
        <v>14</v>
      </c>
      <c r="U60" s="63">
        <v>1.3</v>
      </c>
      <c r="V60" s="77" t="s">
        <v>161</v>
      </c>
      <c r="W60" s="118">
        <v>3.2</v>
      </c>
      <c r="X60" s="75" t="s">
        <v>543</v>
      </c>
      <c r="Y60" s="77" t="s">
        <v>160</v>
      </c>
      <c r="Z60" s="120">
        <v>14</v>
      </c>
      <c r="AA60" s="75" t="s">
        <v>552</v>
      </c>
      <c r="AB60" s="78" t="s">
        <v>161</v>
      </c>
      <c r="AC60" s="120" t="s">
        <v>552</v>
      </c>
      <c r="AD60" s="78"/>
      <c r="AE60" s="77" t="s">
        <v>553</v>
      </c>
      <c r="AF60" s="78"/>
      <c r="AG60" s="78"/>
      <c r="AH60" s="78"/>
      <c r="AI60" s="275"/>
      <c r="AJ60" s="31"/>
      <c r="AK60" s="77" t="s">
        <v>553</v>
      </c>
      <c r="AL60" s="89"/>
      <c r="AM60" s="78"/>
      <c r="AN60" s="78"/>
      <c r="AO60" s="92"/>
    </row>
    <row r="61" spans="1:41" ht="15" customHeight="1">
      <c r="A61" s="424"/>
      <c r="B61" s="424"/>
      <c r="C61" s="263"/>
      <c r="D61" s="283" t="s">
        <v>554</v>
      </c>
      <c r="E61" s="277">
        <v>1</v>
      </c>
      <c r="F61" s="263">
        <v>1</v>
      </c>
      <c r="G61" s="125" t="s">
        <v>160</v>
      </c>
      <c r="H61" s="284">
        <v>12</v>
      </c>
      <c r="I61" s="285">
        <v>7.6</v>
      </c>
      <c r="J61" s="285" t="s">
        <v>161</v>
      </c>
      <c r="K61" s="286">
        <v>8.6</v>
      </c>
      <c r="L61" s="79">
        <v>1</v>
      </c>
      <c r="M61" s="125" t="s">
        <v>160</v>
      </c>
      <c r="N61" s="284">
        <v>12</v>
      </c>
      <c r="O61" s="285">
        <v>5.8</v>
      </c>
      <c r="P61" s="263" t="s">
        <v>161</v>
      </c>
      <c r="Q61" s="284">
        <v>11</v>
      </c>
      <c r="R61" s="79">
        <v>1</v>
      </c>
      <c r="S61" s="125" t="s">
        <v>160</v>
      </c>
      <c r="T61" s="284">
        <v>12</v>
      </c>
      <c r="U61" s="287">
        <v>1.5</v>
      </c>
      <c r="V61" s="125" t="s">
        <v>161</v>
      </c>
      <c r="W61" s="284">
        <v>9.1</v>
      </c>
      <c r="X61" s="79" t="s">
        <v>543</v>
      </c>
      <c r="Y61" s="125" t="s">
        <v>160</v>
      </c>
      <c r="Z61" s="284">
        <v>12</v>
      </c>
      <c r="AA61" s="133" t="s">
        <v>552</v>
      </c>
      <c r="AB61" s="288" t="s">
        <v>161</v>
      </c>
      <c r="AC61" s="289" t="s">
        <v>552</v>
      </c>
      <c r="AD61" s="263"/>
      <c r="AE61" s="125" t="s">
        <v>553</v>
      </c>
      <c r="AF61" s="263"/>
      <c r="AG61" s="263"/>
      <c r="AH61" s="263"/>
      <c r="AI61" s="290"/>
      <c r="AJ61" s="32"/>
      <c r="AK61" s="125" t="s">
        <v>553</v>
      </c>
      <c r="AL61" s="263"/>
      <c r="AM61" s="263"/>
      <c r="AN61" s="263"/>
      <c r="AO61" s="215"/>
    </row>
    <row r="62" spans="1:20" ht="15" customHeight="1">
      <c r="A62" s="291" t="s">
        <v>564</v>
      </c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</row>
    <row r="63" spans="1:20" ht="15" customHeight="1">
      <c r="A63" s="291" t="s">
        <v>561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ht="15" customHeight="1">
      <c r="A64" s="291" t="s">
        <v>562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15" customHeight="1">
      <c r="A65" s="291" t="s">
        <v>563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1:20" ht="15" customHeight="1">
      <c r="A66" s="92" t="s">
        <v>555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</sheetData>
  <sheetProtection/>
  <mergeCells count="51">
    <mergeCell ref="AK3:AO3"/>
    <mergeCell ref="AJ1:AO1"/>
    <mergeCell ref="A2:AO2"/>
    <mergeCell ref="A48:B49"/>
    <mergeCell ref="A50:B51"/>
    <mergeCell ref="A36:B37"/>
    <mergeCell ref="A38:B38"/>
    <mergeCell ref="A45:B45"/>
    <mergeCell ref="A46:B47"/>
    <mergeCell ref="A39:B40"/>
    <mergeCell ref="A41:B42"/>
    <mergeCell ref="A43:B43"/>
    <mergeCell ref="A44:B44"/>
    <mergeCell ref="AD6:AF6"/>
    <mergeCell ref="AG6:AN6"/>
    <mergeCell ref="A29:B31"/>
    <mergeCell ref="A32:B32"/>
    <mergeCell ref="A33:B34"/>
    <mergeCell ref="A35:B35"/>
    <mergeCell ref="A4:B6"/>
    <mergeCell ref="C4:D6"/>
    <mergeCell ref="E4:E6"/>
    <mergeCell ref="F4:K5"/>
    <mergeCell ref="L4:Q5"/>
    <mergeCell ref="R4:W5"/>
    <mergeCell ref="X4:AC5"/>
    <mergeCell ref="F6:H6"/>
    <mergeCell ref="I6:K6"/>
    <mergeCell ref="AD4:AO5"/>
    <mergeCell ref="L6:N6"/>
    <mergeCell ref="O6:Q6"/>
    <mergeCell ref="R6:T6"/>
    <mergeCell ref="U6:W6"/>
    <mergeCell ref="X6:Z6"/>
    <mergeCell ref="AA6:AC6"/>
    <mergeCell ref="A22:B24"/>
    <mergeCell ref="A25:B26"/>
    <mergeCell ref="A27:B28"/>
    <mergeCell ref="A9:B10"/>
    <mergeCell ref="A14:B15"/>
    <mergeCell ref="A17:B18"/>
    <mergeCell ref="A20:B21"/>
    <mergeCell ref="A19:B19"/>
    <mergeCell ref="A57:B57"/>
    <mergeCell ref="A58:B58"/>
    <mergeCell ref="A59:B59"/>
    <mergeCell ref="A60:B61"/>
    <mergeCell ref="A52:B52"/>
    <mergeCell ref="A53:B53"/>
    <mergeCell ref="A54:B54"/>
    <mergeCell ref="A55:B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" scale="6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2013-06-06T06:40:13Z</cp:lastPrinted>
  <dcterms:created xsi:type="dcterms:W3CDTF">1998-03-25T08:31:26Z</dcterms:created>
  <dcterms:modified xsi:type="dcterms:W3CDTF">2013-06-06T06:40:52Z</dcterms:modified>
  <cp:category/>
  <cp:version/>
  <cp:contentType/>
  <cp:contentStatus/>
</cp:coreProperties>
</file>