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35" windowHeight="5985" activeTab="8"/>
  </bookViews>
  <sheets>
    <sheet name="120" sheetId="1" r:id="rId1"/>
    <sheet name="122" sheetId="2" r:id="rId2"/>
    <sheet name="124" sheetId="3" r:id="rId3"/>
    <sheet name="126" sheetId="4" r:id="rId4"/>
    <sheet name="128" sheetId="5" r:id="rId5"/>
    <sheet name="130" sheetId="6" r:id="rId6"/>
    <sheet name="132" sheetId="7" r:id="rId7"/>
    <sheet name="134" sheetId="8" r:id="rId8"/>
    <sheet name="136" sheetId="9" r:id="rId9"/>
  </sheets>
  <definedNames>
    <definedName name="_xlnm.Print_Area" localSheetId="0">'120'!$A$1:$T$76</definedName>
    <definedName name="_xlnm.Print_Area" localSheetId="1">'122'!$A$1:$L$44</definedName>
    <definedName name="_xlnm.Print_Area" localSheetId="2">'124'!$A$1:$V$68</definedName>
    <definedName name="_xlnm.Print_Area" localSheetId="3">'126'!$A$1:$V$67</definedName>
    <definedName name="_xlnm.Print_Area" localSheetId="4">'128'!$A$1:$V$66</definedName>
    <definedName name="_xlnm.Print_Area" localSheetId="5">'130'!$A$1:$V$67</definedName>
    <definedName name="_xlnm.Print_Area" localSheetId="6">'132'!$A$1:$V$66</definedName>
    <definedName name="_xlnm.Print_Area" localSheetId="7">'134'!$A$1:$W$73</definedName>
    <definedName name="_xlnm.Print_Area" localSheetId="8">'136'!$A$1:$X$52</definedName>
    <definedName name="_xlnm.Print_Titles" localSheetId="2">'124'!$2:$10</definedName>
    <definedName name="_xlnm.Print_Titles" localSheetId="3">'126'!$2:$10</definedName>
    <definedName name="_xlnm.Print_Titles" localSheetId="4">'128'!$2:$10</definedName>
    <definedName name="_xlnm.Print_Titles" localSheetId="5">'130'!$2:$10</definedName>
    <definedName name="_xlnm.Print_Titles" localSheetId="6">'132'!$2:$10</definedName>
  </definedNames>
  <calcPr fullCalcOnLoad="1"/>
</workbook>
</file>

<file path=xl/sharedStrings.xml><?xml version="1.0" encoding="utf-8"?>
<sst xmlns="http://schemas.openxmlformats.org/spreadsheetml/2006/main" count="2112" uniqueCount="558">
  <si>
    <t>％</t>
  </si>
  <si>
    <t>―</t>
  </si>
  <si>
    <t>６９　　　　商　　　　　　　　　　　　　　　　　業</t>
  </si>
  <si>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</si>
  <si>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</si>
  <si>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</si>
  <si>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</si>
  <si>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</si>
  <si>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</si>
  <si>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対平成６年増減</t>
  </si>
  <si>
    <t>従 業 者 数</t>
  </si>
  <si>
    <t>年間商品販売額</t>
  </si>
  <si>
    <t>平成６年</t>
  </si>
  <si>
    <t>９年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</si>
  <si>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</si>
  <si>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</si>
  <si>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</si>
  <si>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</si>
  <si>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</si>
  <si>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</si>
  <si>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</si>
  <si>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</si>
  <si>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</si>
  <si>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</si>
  <si>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</si>
  <si>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</si>
  <si>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</si>
  <si>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</si>
  <si>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</si>
  <si>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</si>
  <si>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</si>
  <si>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</si>
  <si>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</si>
  <si>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</si>
  <si>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</si>
  <si>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</si>
  <si>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</si>
  <si>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</si>
  <si>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</si>
  <si>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</si>
  <si>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</si>
  <si>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繊維・衣服・身の回り品小売業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</si>
  <si>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</si>
  <si>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</si>
  <si>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</si>
  <si>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</si>
  <si>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</si>
  <si>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t>６９　　　　商　　　　　　　　　　　　　業（つ　づ　き）</t>
  </si>
  <si>
    <r>
      <t>（２）産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数（平成９年６月１日現在）</t>
    </r>
  </si>
  <si>
    <r>
      <t xml:space="preserve">産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分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類</t>
    </r>
  </si>
  <si>
    <t>計</t>
  </si>
  <si>
    <t>８時間未満</t>
  </si>
  <si>
    <r>
      <t xml:space="preserve">８時間以上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10時間未満</t>
    </r>
  </si>
  <si>
    <r>
      <t>10時間以上</t>
    </r>
    <r>
      <rPr>
        <sz val="12"/>
        <rFont val="ＭＳ 明朝"/>
        <family val="1"/>
      </rPr>
      <t xml:space="preserve">              </t>
    </r>
    <r>
      <rPr>
        <sz val="12"/>
        <rFont val="ＭＳ 明朝"/>
        <family val="1"/>
      </rPr>
      <t>12時間未満</t>
    </r>
  </si>
  <si>
    <r>
      <t>12時間以上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14時間未満</t>
    </r>
  </si>
  <si>
    <t>14時間以上</t>
  </si>
  <si>
    <t>終日営業</t>
  </si>
  <si>
    <t>（時間階級別構成比）</t>
  </si>
  <si>
    <t>（産業別構成比）</t>
  </si>
  <si>
    <t>各種商品小売業</t>
  </si>
  <si>
    <t>飲食料品小売業</t>
  </si>
  <si>
    <t>家具・建具・じゅう器小売業</t>
  </si>
  <si>
    <t>資料　石川県統計課「商業統計」</t>
  </si>
  <si>
    <t>産　　　業　　　分　　　類</t>
  </si>
  <si>
    <t>調　査　商　店　数</t>
  </si>
  <si>
    <t>売　場　面　積</t>
  </si>
  <si>
    <t>構　成　比</t>
  </si>
  <si>
    <t>１店当たり売場面積</t>
  </si>
  <si>
    <t>平成６年</t>
  </si>
  <si>
    <t>店</t>
  </si>
  <si>
    <t>㎡</t>
  </si>
  <si>
    <t>％</t>
  </si>
  <si>
    <t>小　　売　　業　　計</t>
  </si>
  <si>
    <t>百　　　貨　　　店</t>
  </si>
  <si>
    <t>その他の各種商品小売業</t>
  </si>
  <si>
    <t>呉服・服地・寝具小売業</t>
  </si>
  <si>
    <t>男 子 服 小 売 業</t>
  </si>
  <si>
    <t>婦人・子供服小売業</t>
  </si>
  <si>
    <t>その他の繊維・衣服・身の回り品小売業</t>
  </si>
  <si>
    <t>各種食料品小売業</t>
  </si>
  <si>
    <t>酒   小   売   業</t>
  </si>
  <si>
    <t>食  肉  小  売  業</t>
  </si>
  <si>
    <t>鮮  魚  小  売  業</t>
  </si>
  <si>
    <t>乾  物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</si>
  <si>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</si>
  <si>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</si>
  <si>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</si>
  <si>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</si>
  <si>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</si>
  <si>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</si>
  <si>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</si>
  <si>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</si>
  <si>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</si>
  <si>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</si>
  <si>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</si>
  <si>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</si>
  <si>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</si>
  <si>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</si>
  <si>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</si>
  <si>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</si>
  <si>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</si>
  <si>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</si>
  <si>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 xml:space="preserve">中 古 品 小 売 業 </t>
  </si>
  <si>
    <t>他に分類されない小売業</t>
  </si>
  <si>
    <t>資料　石川県統計課「商業統計」</t>
  </si>
  <si>
    <t>６９　   商                     業  （つ づ き）</t>
  </si>
  <si>
    <t xml:space="preserve">（３）　　産  業  分  類  別  売  場  面  積 （飲  食  店  を  除  く）（平成９年６月１日現在） </t>
  </si>
  <si>
    <t>対平成６年　　　　増　減  率</t>
  </si>
  <si>
    <t>９年</t>
  </si>
  <si>
    <t>注１　調査商店数とは、売場面積を調査している業種の商店数。</t>
  </si>
  <si>
    <t>　２　自動車(新車及び中古車）、牛乳、畳、建具、新聞の小売店及びガソリンスタンドは、売場面積を調査していないので、含まれていない。</t>
  </si>
  <si>
    <t>商　　　　　　　店　　　　　　　数</t>
  </si>
  <si>
    <t>商品手持額</t>
  </si>
  <si>
    <t>計</t>
  </si>
  <si>
    <t>経 営 組 織 別</t>
  </si>
  <si>
    <t>従　　業　　者　　規　　模　　別</t>
  </si>
  <si>
    <t>家　　　　族</t>
  </si>
  <si>
    <t>常　　　　用</t>
  </si>
  <si>
    <t>１～</t>
  </si>
  <si>
    <t>３～</t>
  </si>
  <si>
    <t>５～</t>
  </si>
  <si>
    <t>１０～</t>
  </si>
  <si>
    <t>２０～</t>
  </si>
  <si>
    <t>３０～</t>
  </si>
  <si>
    <t>５０～</t>
  </si>
  <si>
    <t>男</t>
  </si>
  <si>
    <t>女</t>
  </si>
  <si>
    <t>２人</t>
  </si>
  <si>
    <t>４人</t>
  </si>
  <si>
    <t>９人</t>
  </si>
  <si>
    <t>１９人</t>
  </si>
  <si>
    <t>２９人</t>
  </si>
  <si>
    <t>４９人</t>
  </si>
  <si>
    <t>９９人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</si>
  <si>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</si>
  <si>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</si>
  <si>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</si>
  <si>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</si>
  <si>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</si>
  <si>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>―</t>
  </si>
  <si>
    <t>各種商品卸売業(従業員が常時１００人以上)</t>
  </si>
  <si>
    <t>その他の各種商品卸売業(従業員が常時100人未満)</t>
  </si>
  <si>
    <t xml:space="preserve">繊 維・衣 服 等 卸 売 業 </t>
  </si>
  <si>
    <t>繊維品卸売業(衣服・身の回り品を除く)</t>
  </si>
  <si>
    <t>生  糸 ・ 繭  卸  売  業</t>
  </si>
  <si>
    <t>繊維原料卸売業(生糸、繭を除く)</t>
  </si>
  <si>
    <t>糸    卸    売    業</t>
  </si>
  <si>
    <t>織物卸売業(室内装飾繊維品を除く)</t>
  </si>
  <si>
    <t>衣服・身の回り品卸売業</t>
  </si>
  <si>
    <t>男　子　服　卸　売　業</t>
  </si>
  <si>
    <t>婦人・子供服卸売業</t>
  </si>
  <si>
    <t>下　着　類　卸　売　業</t>
  </si>
  <si>
    <t>寝　具　類　卸　売　業</t>
  </si>
  <si>
    <t>靴　　卸　　売　　業</t>
  </si>
  <si>
    <t>履物卸売業(靴を除く)</t>
  </si>
  <si>
    <t>かばん・袋物卸売業</t>
  </si>
  <si>
    <t>その他の衣服・身の回り品卸売業</t>
  </si>
  <si>
    <t>飲　食　料　品　卸　売　業</t>
  </si>
  <si>
    <t>農畜産物・水産物卸売業</t>
  </si>
  <si>
    <t>米　麦　卸　売　業</t>
  </si>
  <si>
    <t>雑穀・豆類卸売業</t>
  </si>
  <si>
    <t>野　菜　卸　売　業</t>
  </si>
  <si>
    <t>果　実　卸　売　業</t>
  </si>
  <si>
    <t>食　肉　卸　売　業</t>
  </si>
  <si>
    <t>その他の農畜産物・水産物卸売業</t>
  </si>
  <si>
    <t xml:space="preserve">食 料・飲 料 卸 売 業 </t>
  </si>
  <si>
    <t>砂　糖　卸　売　業　</t>
  </si>
  <si>
    <t>味そ・しょう油卸売業</t>
  </si>
  <si>
    <t>酒　類　卸　売　業</t>
  </si>
  <si>
    <t>乾　物　卸　売　業</t>
  </si>
  <si>
    <t>缶詰・瓶詰食品卸売業</t>
  </si>
  <si>
    <t>菓子・パン類卸売業</t>
  </si>
  <si>
    <t xml:space="preserve">清 涼 飲 料 卸 売 業 </t>
  </si>
  <si>
    <t>茶　類　卸　売　業　</t>
  </si>
  <si>
    <t>その他の食料・飲料卸売業</t>
  </si>
  <si>
    <t>建築材料、鉱物・金属材料卸売業</t>
  </si>
  <si>
    <t>建 築 材 料 卸 売 業</t>
  </si>
  <si>
    <t>木 材・竹 材 卸 売 業</t>
  </si>
  <si>
    <t xml:space="preserve">セ メ ン ト 卸 売 業 </t>
  </si>
  <si>
    <t>医 薬 品 ・ 化 粧 品 等 卸 売 業</t>
  </si>
  <si>
    <t>医　薬　品　卸　売　業</t>
  </si>
  <si>
    <t>医　薬　用　品　卸　売　業</t>
  </si>
  <si>
    <t>化　粧　品　卸　売　業</t>
  </si>
  <si>
    <t>合　成　洗　剤　卸　売　業</t>
  </si>
  <si>
    <t>代　理　商　、　仲　立　業</t>
  </si>
  <si>
    <t>他に分類されない卸売業</t>
  </si>
  <si>
    <t>紙 ・ 紙 製 品 卸 売 業</t>
  </si>
  <si>
    <t>金   物   卸   売   業</t>
  </si>
  <si>
    <t>肥 料 ・ 飼 料 卸 売 業</t>
  </si>
  <si>
    <t>スポーツ用品･娯楽用品･がん具卸売業</t>
  </si>
  <si>
    <t>た  ば  こ  卸  売  業</t>
  </si>
  <si>
    <t>貴金属製品卸売業（宝石を含む）</t>
  </si>
  <si>
    <t>他に分類されないその他の卸売業</t>
  </si>
  <si>
    <t>小　　　売　　　業　　　計</t>
  </si>
  <si>
    <t>各　種　商　品　小　売　業</t>
  </si>
  <si>
    <t>百　　　　貨　　　　店</t>
  </si>
  <si>
    <t>その他の各種商品小売業(従業員が常時50人未満)</t>
  </si>
  <si>
    <t>繊維・衣服・身の回り品小売業</t>
  </si>
  <si>
    <t>呉　服 ・ 服　地　小　売　業</t>
  </si>
  <si>
    <t>寝　　具　　小　　売　　業</t>
  </si>
  <si>
    <t>男　子　服　小　売　業</t>
  </si>
  <si>
    <t>男子服小売業（製造小売）</t>
  </si>
  <si>
    <t>男子服小売業(製造小売でないもの)</t>
  </si>
  <si>
    <t>婦 人・子 供 服 小 売 業</t>
  </si>
  <si>
    <t>靴　　小　　売　　業</t>
  </si>
  <si>
    <t>その他の繊維･衣服･身の回り品小売業</t>
  </si>
  <si>
    <t>かばん・袋物小売業</t>
  </si>
  <si>
    <t>洋品雑貨・小間物小売業</t>
  </si>
  <si>
    <t>他に分類されない織物･衣服･身の回り品小売業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</si>
  <si>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</si>
  <si>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</si>
  <si>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</si>
  <si>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</si>
  <si>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食肉小売業（卵、鳥肉を除く）</t>
  </si>
  <si>
    <t>卵　、　鳥　肉　小　売　業</t>
  </si>
  <si>
    <t>鮮　　魚　　小　　売　　業</t>
  </si>
  <si>
    <t>乾　　物　　小　　売　　業</t>
  </si>
  <si>
    <t xml:space="preserve">野 菜 ・ 果 実 小 売 業 </t>
  </si>
  <si>
    <t>野   菜   小   売   業</t>
  </si>
  <si>
    <t>果   実   小   売   業</t>
  </si>
  <si>
    <t xml:space="preserve">菓 子 ・ パ ン 小 売 業 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</si>
  <si>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</si>
  <si>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</si>
  <si>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</si>
  <si>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</si>
  <si>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　穀　類　小　売　業</t>
  </si>
  <si>
    <t>牛　　乳　　小　　売　　業</t>
  </si>
  <si>
    <t>料　理　品　小　売　業</t>
  </si>
  <si>
    <t>茶　　小　　売　　業</t>
  </si>
  <si>
    <t>豆腐･かまぼこ等加工食品小売業(製造小売)</t>
  </si>
  <si>
    <t>豆腐･かまぼこ等加工食品小売業(製造小売でないもの)</t>
  </si>
  <si>
    <t>他に分類されない飲食料品小売業</t>
  </si>
  <si>
    <t>自 動 車 ・ 自 転 車 小 売 業</t>
  </si>
  <si>
    <t>自動車小売業</t>
  </si>
  <si>
    <t>自動車（新車）小売業</t>
  </si>
  <si>
    <t>中古自動車小売業</t>
  </si>
  <si>
    <t>二輪自動車小売業（原動機付自転車を含む)</t>
  </si>
  <si>
    <t>自転車小売業</t>
  </si>
  <si>
    <t>家具・じゅう器・家庭用機械器具小売業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</si>
  <si>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</si>
  <si>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</si>
  <si>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</si>
  <si>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</si>
  <si>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</si>
  <si>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</si>
  <si>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</si>
  <si>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</si>
  <si>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　物　・　荒　物　小　売　業</t>
  </si>
  <si>
    <t>金　　　物　　　小　　　売　　　業</t>
  </si>
  <si>
    <t>荒   物　 小　 売　 業</t>
  </si>
  <si>
    <t>家庭用電気機械器具小売業</t>
  </si>
  <si>
    <t>その他の小売業</t>
  </si>
  <si>
    <t>医薬品小売業</t>
  </si>
  <si>
    <t>化粧品小売業</t>
  </si>
  <si>
    <t>農耕用品小売業</t>
  </si>
  <si>
    <t>農耕用機械器具小売業</t>
  </si>
  <si>
    <t>苗・種子小売業</t>
  </si>
  <si>
    <t>肥料・飼料小売業</t>
  </si>
  <si>
    <t>燃料小売業</t>
  </si>
  <si>
    <t>ガソリンスタンド</t>
  </si>
  <si>
    <t>燃料小売業(ガソリンスタンドを除く)</t>
  </si>
  <si>
    <t>書籍・雑誌小売業</t>
  </si>
  <si>
    <t>新聞小売業</t>
  </si>
  <si>
    <t>スポーツ用品小売業</t>
  </si>
  <si>
    <t>がん具・娯楽用品小売業</t>
  </si>
  <si>
    <t>楽器小売業</t>
  </si>
  <si>
    <t>その他の中古品小売業</t>
  </si>
  <si>
    <t>たばこ・喫煙具専門小売業</t>
  </si>
  <si>
    <t>花・植木小売業</t>
  </si>
  <si>
    <t>建築材料小売業</t>
  </si>
  <si>
    <t>貴金属製品小売業(宝石を含む)</t>
  </si>
  <si>
    <t>他に分類されないその他の小売業</t>
  </si>
  <si>
    <t>注１　従業者数の家族は個人事業主及び家族従業者で、常用は有給役員及び常時雇用従業者である。</t>
  </si>
  <si>
    <t>６９　   商                        業   （つ  づ  き）</t>
  </si>
  <si>
    <t>（４）　　産業細分類別商店数、従業者数、年間商品販売額、その他の収入額、商品手持額及び売場面積（飲食店を除く）（平成９年６月１日現在）</t>
  </si>
  <si>
    <t>産　　　　業　　　　分　　　　類</t>
  </si>
  <si>
    <t>従　　　　業　　　　者　　　　数</t>
  </si>
  <si>
    <t>そ の 他 の　　　　　　収　入　額</t>
  </si>
  <si>
    <t>売 場 面 積</t>
  </si>
  <si>
    <t>法　人</t>
  </si>
  <si>
    <t>個　人</t>
  </si>
  <si>
    <r>
      <t>1</t>
    </r>
    <r>
      <rPr>
        <sz val="12"/>
        <rFont val="ＭＳ 明朝"/>
        <family val="1"/>
      </rPr>
      <t>00</t>
    </r>
    <r>
      <rPr>
        <sz val="12"/>
        <rFont val="ＭＳ 明朝"/>
        <family val="1"/>
      </rPr>
      <t>人</t>
    </r>
  </si>
  <si>
    <t>（小売業のみ）</t>
  </si>
  <si>
    <t>以　上</t>
  </si>
  <si>
    <t>生 鮮 魚 介 卸 売 業</t>
  </si>
  <si>
    <t>板ガラス卸売業</t>
  </si>
  <si>
    <t>その他の建築材料卸売業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</si>
  <si>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</si>
  <si>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</si>
  <si>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</si>
  <si>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</si>
  <si>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</si>
  <si>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</si>
  <si>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</si>
  <si>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</si>
  <si>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</t>
  </si>
  <si>
    <t>鉄鋼卸売業</t>
  </si>
  <si>
    <t>非鉄金属卸売業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</si>
  <si>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</si>
  <si>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</si>
  <si>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</si>
  <si>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</si>
  <si>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</si>
  <si>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―</t>
  </si>
  <si>
    <t>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</si>
  <si>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</si>
  <si>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</si>
  <si>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</si>
  <si>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</si>
  <si>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その他の一般機器卸売業</t>
  </si>
  <si>
    <t>自動車卸売業（二輪自動車を含む）</t>
  </si>
  <si>
    <t>自動車部分品・附属品卸売業</t>
  </si>
  <si>
    <t>家庭用電気機械器具卸売業</t>
  </si>
  <si>
    <t>電気機械器具卸売業（家庭用を除く）</t>
  </si>
  <si>
    <t>輸送用機械器具卸売業（自動車を除く）</t>
  </si>
  <si>
    <t>精密機械器具卸売業</t>
  </si>
  <si>
    <t>医療用機械器具卸売業</t>
  </si>
  <si>
    <t>その他の卸売業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</si>
  <si>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</si>
  <si>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</si>
  <si>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</si>
  <si>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</si>
  <si>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</si>
  <si>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</si>
  <si>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薪   炭   卸   売   業</t>
  </si>
  <si>
    <t>自動車部分品・附属品小売業</t>
  </si>
  <si>
    <t>家庭用機械器具小売業(家庭用電機機械器具は除く)</t>
  </si>
  <si>
    <t>紙・文房具小売業</t>
  </si>
  <si>
    <t>スポーツ用品・がん具・娯楽用品・楽器小売業</t>
  </si>
  <si>
    <t>中古品小売業（他に分類されないもの）</t>
  </si>
  <si>
    <t>骨とう品小売業</t>
  </si>
  <si>
    <t>　２　年間商品販売額、修理料・サービス料・仲立手数料は平成８年６月１日から平成９年５月31日までの１カ年間の実績である。</t>
  </si>
  <si>
    <t>合　　　　　計</t>
  </si>
  <si>
    <t>卸　売　業　計</t>
  </si>
  <si>
    <t>小　売　業　計</t>
  </si>
  <si>
    <t>商店数</t>
  </si>
  <si>
    <t>従業者数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</si>
  <si>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</si>
  <si>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</si>
  <si>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</si>
  <si>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</si>
  <si>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</si>
  <si>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</si>
  <si>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</si>
  <si>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</si>
  <si>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</si>
  <si>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</si>
  <si>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</si>
  <si>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</si>
  <si>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</si>
  <si>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</si>
  <si>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</si>
  <si>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</si>
  <si>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</si>
  <si>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</si>
  <si>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</si>
  <si>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</si>
  <si>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</si>
  <si>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</si>
  <si>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</si>
  <si>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</si>
  <si>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</si>
  <si>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</si>
  <si>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</si>
  <si>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</si>
  <si>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</si>
  <si>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</si>
  <si>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</si>
  <si>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</si>
  <si>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</si>
  <si>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</si>
  <si>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</si>
  <si>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</si>
  <si>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</si>
  <si>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</si>
  <si>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</si>
  <si>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</si>
  <si>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</si>
  <si>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</si>
  <si>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</si>
  <si>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</si>
  <si>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</si>
  <si>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</si>
  <si>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</si>
  <si>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</si>
  <si>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</si>
  <si>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</si>
  <si>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</si>
  <si>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</si>
  <si>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６９　   商                    業 （つ  づ  き）</t>
  </si>
  <si>
    <t>（５）　市町村別商店数、従業者数及び年間商品販売額（飲食店を除く）（平成９年６月１日現在）</t>
  </si>
  <si>
    <t>（単位：店、人、万円）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</si>
  <si>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</si>
  <si>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年間商品　　　　販 売 額</t>
  </si>
  <si>
    <t>市町村別</t>
  </si>
  <si>
    <t>（６） 市町村別大規模小売店舗内小売商店数、従業者数及び年間商品販売額等（平成９年６月１日現在）</t>
  </si>
  <si>
    <t>（単位：店、人、万円、㎡、台）</t>
  </si>
  <si>
    <r>
      <t>商 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</si>
  <si>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その他の　　　　　　収 入 額</t>
  </si>
  <si>
    <t>商    品                手持ち額</t>
  </si>
  <si>
    <t>売場面積</t>
  </si>
  <si>
    <t>駐車台数</t>
  </si>
  <si>
    <t>山中町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</si>
  <si>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牛乳小売業、新聞小売業は開店、閉店時刻を調査していないので、含まれていない。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</si>
  <si>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年間商品販売額は平成８年６月１日から平成９年５月31日までの１年間の実績である。</t>
    </r>
  </si>
  <si>
    <t>商　　　　　　　　　　　　　　　店　　　　　　　　　　　　　　　数</t>
  </si>
  <si>
    <t>―</t>
  </si>
  <si>
    <t>注１　年間商品販売額、修理料・サービス料・仲立手数料は平成８年６月１日から平成９年５月31日までの１か年間の実績である。</t>
  </si>
  <si>
    <t>靴・履き物小売業</t>
  </si>
  <si>
    <t>年 　 　間          商品販売額</t>
  </si>
  <si>
    <t>靴・履 き 物 小 売 業</t>
  </si>
  <si>
    <t>履き物小売業（靴を除く）</t>
  </si>
  <si>
    <t>ｘ</t>
  </si>
  <si>
    <t>―</t>
  </si>
  <si>
    <t>％</t>
  </si>
  <si>
    <t>―</t>
  </si>
  <si>
    <t>ｘ</t>
  </si>
  <si>
    <r>
      <t>（１）　産 業 分 類 別 商 店 数 、 従 業 者 数 、 年 間 商 品 販 売 額 （ 飲 食 店 を</t>
    </r>
    <r>
      <rPr>
        <sz val="12"/>
        <rFont val="ＭＳ 明朝"/>
        <family val="1"/>
      </rPr>
      <t xml:space="preserve"> 除 く ）（平成９年６月１日現在） </t>
    </r>
  </si>
  <si>
    <t>x</t>
  </si>
  <si>
    <t>　２　（　　）内はxの数値を含む。</t>
  </si>
  <si>
    <t>飲料・食料卸売業</t>
  </si>
  <si>
    <r>
      <t>1</t>
    </r>
    <r>
      <rPr>
        <sz val="12"/>
        <rFont val="ＭＳ 明朝"/>
        <family val="1"/>
      </rPr>
      <t>20  商業及び貿易</t>
    </r>
  </si>
  <si>
    <t>１１　　　商　　　　　業　　　　　及　　　　　び　　　　　貿　　　　　易</t>
  </si>
  <si>
    <r>
      <t>商業及び貿易　1</t>
    </r>
    <r>
      <rPr>
        <sz val="12"/>
        <rFont val="ＭＳ 明朝"/>
        <family val="1"/>
      </rPr>
      <t>21</t>
    </r>
  </si>
  <si>
    <t>122  商業及び貿易</t>
  </si>
  <si>
    <t>商業及び貿易　123</t>
  </si>
  <si>
    <t>124  商業及び貿易</t>
  </si>
  <si>
    <t>商業及び貿易　125</t>
  </si>
  <si>
    <t>126  商業及び貿易</t>
  </si>
  <si>
    <t>商業及び貿易　127</t>
  </si>
  <si>
    <t>（４）　　産業細分類別商店数、従業者数、年間商品販売額、その他の収入額、商品手持額及び売場面積（飲食店を除く）（平成９年６月１日現在）（つづき）</t>
  </si>
  <si>
    <t>128  商業及び貿易</t>
  </si>
  <si>
    <t>商業及び貿易　129</t>
  </si>
  <si>
    <t>130  商業及び貿易</t>
  </si>
  <si>
    <t>商業及び貿易　131</t>
  </si>
  <si>
    <t>132  商業及び貿易</t>
  </si>
  <si>
    <t>商業及び貿易　133</t>
  </si>
  <si>
    <r>
      <t>1</t>
    </r>
    <r>
      <rPr>
        <sz val="12"/>
        <rFont val="ＭＳ 明朝"/>
        <family val="1"/>
      </rPr>
      <t>34  商業及び貿易</t>
    </r>
  </si>
  <si>
    <t>商業及び貿易　135</t>
  </si>
  <si>
    <t>136  商業及び貿易</t>
  </si>
  <si>
    <t>資料　北陸財務局経済調査課「百貨店、主要スーパー等売上高調査」</t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</si>
  <si>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</si>
  <si>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</si>
  <si>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</si>
  <si>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>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９　</t>
    </r>
  </si>
  <si>
    <r>
      <t>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８　</t>
    </r>
  </si>
  <si>
    <r>
      <t>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７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</si>
  <si>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</si>
  <si>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　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</si>
  <si>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４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</si>
  <si>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</si>
  <si>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</si>
  <si>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年１月</t>
    </r>
  </si>
  <si>
    <t xml:space="preserve">      11</t>
  </si>
  <si>
    <r>
      <t xml:space="preserve">    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</si>
  <si>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 xml:space="preserve">    ９</t>
    </r>
  </si>
  <si>
    <r>
      <t xml:space="preserve">   </t>
    </r>
    <r>
      <rPr>
        <sz val="12"/>
        <rFont val="ＭＳ 明朝"/>
        <family val="1"/>
      </rPr>
      <t xml:space="preserve">    ８</t>
    </r>
  </si>
  <si>
    <t>平成７年</t>
  </si>
  <si>
    <t>そ の 他</t>
  </si>
  <si>
    <t>食堂・喫茶</t>
  </si>
  <si>
    <t>食  料  品</t>
  </si>
  <si>
    <t>家 庭 用 品</t>
  </si>
  <si>
    <t>身の回り品</t>
  </si>
  <si>
    <t>衣　料　品</t>
  </si>
  <si>
    <t>総　　　額</t>
  </si>
  <si>
    <t>年次及び月次</t>
  </si>
  <si>
    <t>（単位：百万円）</t>
  </si>
  <si>
    <t>（１）　百　 貨　 店　 売　 上　 高</t>
  </si>
  <si>
    <t>７０　百　貨　店　及　び　ス　ー　パ　ー　売　上　高</t>
  </si>
  <si>
    <t>資料　（社）北陸経済調査会「石川県輸出実態調査報告書」</t>
  </si>
  <si>
    <t xml:space="preserve">比　　　　　　　　率 </t>
  </si>
  <si>
    <t>そ　の　他</t>
  </si>
  <si>
    <t>(2)</t>
  </si>
  <si>
    <t>漆　　　器</t>
  </si>
  <si>
    <t>(1)</t>
  </si>
  <si>
    <t>そ　　の　　他</t>
  </si>
  <si>
    <t>８</t>
  </si>
  <si>
    <t>その他の機械・部品</t>
  </si>
  <si>
    <t>(7)</t>
  </si>
  <si>
    <t>輸送用機器</t>
  </si>
  <si>
    <t>(6)</t>
  </si>
  <si>
    <t>電気機器</t>
  </si>
  <si>
    <t>(5)</t>
  </si>
  <si>
    <t>食料品加工機械（充填含む）</t>
  </si>
  <si>
    <t>(4)</t>
  </si>
  <si>
    <t>繊 維 機 械</t>
  </si>
  <si>
    <t>(3)</t>
  </si>
  <si>
    <t>金属加工機械</t>
  </si>
  <si>
    <t>建 設 機 械</t>
  </si>
  <si>
    <t>機  械  器  具</t>
  </si>
  <si>
    <t>７</t>
  </si>
  <si>
    <t>鉄  鋼 ・ 金  属</t>
  </si>
  <si>
    <t>６</t>
  </si>
  <si>
    <t>そ   の   他</t>
  </si>
  <si>
    <t>九  谷  焼</t>
  </si>
  <si>
    <t>洋飲食器</t>
  </si>
  <si>
    <t>陶  磁  器</t>
  </si>
  <si>
    <t>耐火断熱レンガ</t>
  </si>
  <si>
    <t>窯  業  製  品</t>
  </si>
  <si>
    <t>５</t>
  </si>
  <si>
    <t>化  学  製  品</t>
  </si>
  <si>
    <t>４</t>
  </si>
  <si>
    <t xml:space="preserve">紙 製 品・印 刷 </t>
  </si>
  <si>
    <t>３</t>
  </si>
  <si>
    <t>メ リ ヤ ス</t>
  </si>
  <si>
    <t>縫  製  品</t>
  </si>
  <si>
    <t>繊 維 雑 品</t>
  </si>
  <si>
    <t>漁      網</t>
  </si>
  <si>
    <t>〃</t>
  </si>
  <si>
    <t>合成繊維織物</t>
  </si>
  <si>
    <t>アセテート織物</t>
  </si>
  <si>
    <t>キュプラ織物</t>
  </si>
  <si>
    <t>ビスコース人絹織物</t>
  </si>
  <si>
    <t>絹  織  物</t>
  </si>
  <si>
    <t>千㎡</t>
  </si>
  <si>
    <t>織      物</t>
  </si>
  <si>
    <t>t</t>
  </si>
  <si>
    <t>合  繊  糸</t>
  </si>
  <si>
    <t>繊    維    品</t>
  </si>
  <si>
    <t>２</t>
  </si>
  <si>
    <t>食品加工品</t>
  </si>
  <si>
    <t>１</t>
  </si>
  <si>
    <t>不   明</t>
  </si>
  <si>
    <t>オセアニア</t>
  </si>
  <si>
    <t>アフリカ</t>
  </si>
  <si>
    <t>南アメリカ</t>
  </si>
  <si>
    <t>北アメリカ</t>
  </si>
  <si>
    <t>ヨーロッパ</t>
  </si>
  <si>
    <t>ア ジ ア</t>
  </si>
  <si>
    <t>金 額 計</t>
  </si>
  <si>
    <t>数   量</t>
  </si>
  <si>
    <t>単　位</t>
  </si>
  <si>
    <t>品　　　　目　　　　別</t>
  </si>
  <si>
    <t>（単位：金額　万円）</t>
  </si>
  <si>
    <t>７１　品　目　別　仕　向　地　別　輸　出　実　績（平 成 11 年）</t>
  </si>
  <si>
    <t>商業及び貿易　137</t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</si>
  <si>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</si>
  <si>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</si>
  <si>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</si>
  <si>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>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９　</t>
    </r>
  </si>
  <si>
    <r>
      <t>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８　</t>
    </r>
  </si>
  <si>
    <r>
      <t>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７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</si>
  <si>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</si>
  <si>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　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</si>
  <si>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４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</si>
  <si>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　</t>
    </r>
  </si>
  <si>
    <r>
      <t xml:space="preserve">  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２</t>
    </r>
  </si>
  <si>
    <t>平成11年１月</t>
  </si>
  <si>
    <t xml:space="preserve">      11</t>
  </si>
  <si>
    <t xml:space="preserve">       10</t>
  </si>
  <si>
    <t xml:space="preserve">       ９</t>
  </si>
  <si>
    <t xml:space="preserve">       ８</t>
  </si>
  <si>
    <t>平成７年</t>
  </si>
  <si>
    <t>そ の 他</t>
  </si>
  <si>
    <t>食　料　品</t>
  </si>
  <si>
    <t>年次及び月次</t>
  </si>
  <si>
    <t>（２）　ス　　ー　　パ　　ー　　売　　上　　高</t>
  </si>
  <si>
    <t>７０　百 貨 店 及 び ス ー パ ー 売 上 高（つづき）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</si>
</sst>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.0;\-#,##0.0"/>
    <numFmt numFmtId="186" formatCode="&quot;¥&quot;#,##0.0;[Red]&quot;¥&quot;\-#,##0.0"/>
    <numFmt numFmtId="187" formatCode="\(#,##0.00\)"/>
    <numFmt numFmtId="188" formatCode="\(#,##0.0\)"/>
    <numFmt numFmtId="189" formatCode="\(#,##0\)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</numFmts>
  <fonts count="49"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188" fontId="2" fillId="0" borderId="0" xfId="49" applyNumberFormat="1" applyFont="1" applyFill="1" applyAlignment="1">
      <alignment horizontal="right" vertical="center"/>
    </xf>
    <xf numFmtId="188" fontId="2" fillId="0" borderId="0" xfId="49" applyNumberFormat="1" applyFont="1" applyFill="1" applyBorder="1" applyAlignment="1">
      <alignment horizontal="right" vertical="center"/>
    </xf>
    <xf numFmtId="188" fontId="2" fillId="0" borderId="10" xfId="49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38" fontId="9" fillId="0" borderId="0" xfId="49" applyFont="1" applyFill="1" applyBorder="1" applyAlignment="1">
      <alignment vertical="center"/>
    </xf>
    <xf numFmtId="38" fontId="9" fillId="0" borderId="18" xfId="49" applyFont="1" applyFill="1" applyBorder="1" applyAlignment="1" applyProtection="1">
      <alignment horizontal="distributed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horizontal="right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184" fontId="9" fillId="0" borderId="0" xfId="0" applyNumberFormat="1" applyFont="1" applyFill="1" applyBorder="1" applyAlignment="1" applyProtection="1">
      <alignment horizontal="right" vertical="center"/>
      <protection/>
    </xf>
    <xf numFmtId="184" fontId="9" fillId="0" borderId="0" xfId="49" applyNumberFormat="1" applyFont="1" applyFill="1" applyAlignment="1">
      <alignment vertical="center"/>
    </xf>
    <xf numFmtId="189" fontId="9" fillId="0" borderId="0" xfId="49" applyNumberFormat="1" applyFont="1" applyFill="1" applyAlignment="1">
      <alignment vertical="center"/>
    </xf>
    <xf numFmtId="188" fontId="9" fillId="0" borderId="0" xfId="49" applyNumberFormat="1" applyFont="1" applyFill="1" applyAlignment="1">
      <alignment vertical="center"/>
    </xf>
    <xf numFmtId="184" fontId="9" fillId="0" borderId="0" xfId="49" applyNumberFormat="1" applyFont="1" applyFill="1" applyBorder="1" applyAlignment="1">
      <alignment vertical="center"/>
    </xf>
    <xf numFmtId="38" fontId="9" fillId="0" borderId="0" xfId="49" applyFont="1" applyFill="1" applyAlignment="1">
      <alignment horizontal="right" vertical="center"/>
    </xf>
    <xf numFmtId="188" fontId="9" fillId="0" borderId="0" xfId="49" applyNumberFormat="1" applyFont="1" applyFill="1" applyAlignment="1" quotePrefix="1">
      <alignment horizontal="right" vertical="center"/>
    </xf>
    <xf numFmtId="188" fontId="0" fillId="0" borderId="0" xfId="49" applyNumberFormat="1" applyFont="1" applyFill="1" applyAlignment="1" quotePrefix="1">
      <alignment horizontal="right" vertical="center"/>
    </xf>
    <xf numFmtId="188" fontId="0" fillId="0" borderId="0" xfId="49" applyNumberFormat="1" applyFont="1" applyFill="1" applyAlignment="1">
      <alignment horizontal="right" vertical="center"/>
    </xf>
    <xf numFmtId="188" fontId="0" fillId="0" borderId="24" xfId="49" applyNumberFormat="1" applyFont="1" applyFill="1" applyBorder="1" applyAlignment="1" quotePrefix="1">
      <alignment horizontal="right" vertical="center"/>
    </xf>
    <xf numFmtId="188" fontId="0" fillId="0" borderId="0" xfId="49" applyNumberFormat="1" applyFont="1" applyFill="1" applyBorder="1" applyAlignment="1">
      <alignment horizontal="right" vertical="center"/>
    </xf>
    <xf numFmtId="188" fontId="0" fillId="0" borderId="0" xfId="49" applyNumberFormat="1" applyFont="1" applyFill="1" applyBorder="1" applyAlignment="1" quotePrefix="1">
      <alignment horizontal="right" vertical="center"/>
    </xf>
    <xf numFmtId="188" fontId="0" fillId="0" borderId="25" xfId="49" applyNumberFormat="1" applyFont="1" applyFill="1" applyBorder="1" applyAlignment="1" quotePrefix="1">
      <alignment horizontal="right" vertical="center"/>
    </xf>
    <xf numFmtId="188" fontId="0" fillId="0" borderId="10" xfId="49" applyNumberFormat="1" applyFont="1" applyFill="1" applyBorder="1" applyAlignment="1">
      <alignment horizontal="right" vertical="center"/>
    </xf>
    <xf numFmtId="188" fontId="0" fillId="0" borderId="10" xfId="49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vertical="center"/>
    </xf>
    <xf numFmtId="184" fontId="0" fillId="0" borderId="0" xfId="49" applyNumberFormat="1" applyFont="1" applyFill="1" applyAlignment="1">
      <alignment vertical="center"/>
    </xf>
    <xf numFmtId="188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9" fillId="0" borderId="0" xfId="0" applyFont="1" applyFill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9" fillId="0" borderId="0" xfId="49" applyFont="1" applyFill="1" applyBorder="1" applyAlignment="1" applyProtection="1">
      <alignment horizontal="distributed" vertical="center"/>
      <protection/>
    </xf>
    <xf numFmtId="38" fontId="9" fillId="0" borderId="18" xfId="49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distributed" vertical="center"/>
      <protection/>
    </xf>
    <xf numFmtId="0" fontId="9" fillId="0" borderId="48" xfId="0" applyFont="1" applyFill="1" applyBorder="1" applyAlignment="1" applyProtection="1">
      <alignment horizontal="distributed" vertical="center"/>
      <protection/>
    </xf>
    <xf numFmtId="188" fontId="9" fillId="0" borderId="0" xfId="49" applyNumberFormat="1" applyFont="1" applyFill="1" applyAlignment="1">
      <alignment horizontal="center" vertical="center"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37" fontId="0" fillId="0" borderId="49" xfId="0" applyNumberFormat="1" applyFont="1" applyFill="1" applyBorder="1" applyAlignment="1" applyProtection="1">
      <alignment vertical="center"/>
      <protection/>
    </xf>
    <xf numFmtId="37" fontId="0" fillId="0" borderId="49" xfId="0" applyNumberFormat="1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0" xfId="49" applyFont="1" applyFill="1" applyBorder="1" applyAlignment="1" applyProtection="1">
      <alignment horizontal="distributed"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Fill="1" applyBorder="1" applyAlignment="1" applyProtection="1" quotePrefix="1">
      <alignment vertical="center"/>
      <protection/>
    </xf>
    <xf numFmtId="0" fontId="0" fillId="0" borderId="18" xfId="0" applyFont="1" applyFill="1" applyBorder="1" applyAlignment="1">
      <alignment vertical="center"/>
    </xf>
    <xf numFmtId="0" fontId="9" fillId="0" borderId="18" xfId="0" applyFont="1" applyFill="1" applyBorder="1" applyAlignment="1" applyProtection="1" quotePrefix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4" fontId="0" fillId="0" borderId="10" xfId="49" applyNumberFormat="1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38" fontId="9" fillId="0" borderId="33" xfId="49" applyFont="1" applyFill="1" applyBorder="1" applyAlignment="1">
      <alignment vertical="center"/>
    </xf>
    <xf numFmtId="38" fontId="9" fillId="0" borderId="47" xfId="49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="75" zoomScaleNormal="75" zoomScalePageLayoutView="0" workbookViewId="0" topLeftCell="K1">
      <selection activeCell="T1" sqref="T1"/>
    </sheetView>
  </sheetViews>
  <sheetFormatPr defaultColWidth="8.796875" defaultRowHeight="18.75" customHeight="1"/>
  <cols>
    <col min="1" max="1" width="2.5" style="4" customWidth="1"/>
    <col min="2" max="2" width="35" style="4" customWidth="1"/>
    <col min="3" max="8" width="9.09765625" style="4" customWidth="1"/>
    <col min="9" max="10" width="11.5" style="4" customWidth="1"/>
    <col min="11" max="12" width="10.19921875" style="4" customWidth="1"/>
    <col min="13" max="14" width="9.09765625" style="4" customWidth="1"/>
    <col min="15" max="16" width="15.09765625" style="4" customWidth="1"/>
    <col min="17" max="18" width="9.09765625" style="4" customWidth="1"/>
    <col min="19" max="19" width="15.69921875" style="4" customWidth="1"/>
    <col min="20" max="20" width="9.09765625" style="4" customWidth="1"/>
    <col min="21" max="16384" width="9" style="4" customWidth="1"/>
  </cols>
  <sheetData>
    <row r="1" spans="1:20" ht="18.75" customHeight="1">
      <c r="A1" s="149" t="s">
        <v>421</v>
      </c>
      <c r="T1" s="150" t="s">
        <v>423</v>
      </c>
    </row>
    <row r="2" spans="1:20" ht="18.75" customHeight="1">
      <c r="A2" s="119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0"/>
    </row>
    <row r="3" spans="1:20" ht="18.75" customHeight="1">
      <c r="A3" s="166" t="s">
        <v>422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8.75" customHeight="1">
      <c r="A4" s="121"/>
      <c r="B4" s="121"/>
      <c r="C4" s="121"/>
      <c r="D4" s="121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21"/>
      <c r="S4" s="121"/>
      <c r="T4" s="121"/>
    </row>
    <row r="5" spans="1:20" s="1" customFormat="1" ht="18.75" customHeight="1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s="1" customFormat="1" ht="18.75" customHeight="1">
      <c r="A6" s="176" t="s">
        <v>417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1" customFormat="1" ht="18.75" customHeight="1" thickBo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s="1" customFormat="1" ht="18.75" customHeight="1">
      <c r="A8" s="179" t="s">
        <v>3</v>
      </c>
      <c r="B8" s="180"/>
      <c r="C8" s="185" t="s">
        <v>4</v>
      </c>
      <c r="D8" s="186"/>
      <c r="E8" s="186"/>
      <c r="F8" s="186"/>
      <c r="G8" s="186"/>
      <c r="H8" s="187"/>
      <c r="I8" s="185" t="s">
        <v>5</v>
      </c>
      <c r="J8" s="186"/>
      <c r="K8" s="186"/>
      <c r="L8" s="186"/>
      <c r="M8" s="186"/>
      <c r="N8" s="187"/>
      <c r="O8" s="179" t="s">
        <v>6</v>
      </c>
      <c r="P8" s="179"/>
      <c r="Q8" s="179"/>
      <c r="R8" s="179"/>
      <c r="S8" s="179"/>
      <c r="T8" s="179"/>
    </row>
    <row r="9" spans="1:20" s="1" customFormat="1" ht="18.75" customHeight="1">
      <c r="A9" s="176"/>
      <c r="B9" s="181"/>
      <c r="C9" s="177" t="s">
        <v>7</v>
      </c>
      <c r="D9" s="177"/>
      <c r="E9" s="177" t="s">
        <v>8</v>
      </c>
      <c r="F9" s="177"/>
      <c r="G9" s="178" t="s">
        <v>9</v>
      </c>
      <c r="H9" s="178"/>
      <c r="I9" s="177" t="s">
        <v>10</v>
      </c>
      <c r="J9" s="177"/>
      <c r="K9" s="177" t="s">
        <v>8</v>
      </c>
      <c r="L9" s="177"/>
      <c r="M9" s="177" t="s">
        <v>9</v>
      </c>
      <c r="N9" s="177"/>
      <c r="O9" s="177" t="s">
        <v>11</v>
      </c>
      <c r="P9" s="177"/>
      <c r="Q9" s="177" t="s">
        <v>8</v>
      </c>
      <c r="R9" s="177"/>
      <c r="S9" s="184" t="s">
        <v>9</v>
      </c>
      <c r="T9" s="184"/>
    </row>
    <row r="10" spans="1:20" s="1" customFormat="1" ht="18.75" customHeight="1">
      <c r="A10" s="182"/>
      <c r="B10" s="183"/>
      <c r="C10" s="122" t="s">
        <v>12</v>
      </c>
      <c r="D10" s="122" t="s">
        <v>13</v>
      </c>
      <c r="E10" s="122" t="s">
        <v>12</v>
      </c>
      <c r="F10" s="122" t="s">
        <v>13</v>
      </c>
      <c r="G10" s="122" t="s">
        <v>14</v>
      </c>
      <c r="H10" s="122" t="s">
        <v>15</v>
      </c>
      <c r="I10" s="122" t="s">
        <v>12</v>
      </c>
      <c r="J10" s="122" t="s">
        <v>13</v>
      </c>
      <c r="K10" s="122" t="s">
        <v>12</v>
      </c>
      <c r="L10" s="122" t="s">
        <v>13</v>
      </c>
      <c r="M10" s="122" t="s">
        <v>14</v>
      </c>
      <c r="N10" s="122" t="s">
        <v>15</v>
      </c>
      <c r="O10" s="122" t="s">
        <v>12</v>
      </c>
      <c r="P10" s="122" t="s">
        <v>13</v>
      </c>
      <c r="Q10" s="122" t="s">
        <v>12</v>
      </c>
      <c r="R10" s="122" t="s">
        <v>13</v>
      </c>
      <c r="S10" s="122" t="s">
        <v>14</v>
      </c>
      <c r="T10" s="123" t="s">
        <v>15</v>
      </c>
    </row>
    <row r="11" spans="1:20" s="1" customFormat="1" ht="18.75" customHeight="1">
      <c r="A11" s="121"/>
      <c r="B11" s="124"/>
      <c r="C11" s="125" t="s">
        <v>16</v>
      </c>
      <c r="D11" s="125" t="s">
        <v>16</v>
      </c>
      <c r="E11" s="125" t="s">
        <v>0</v>
      </c>
      <c r="F11" s="125" t="s">
        <v>0</v>
      </c>
      <c r="G11" s="126" t="s">
        <v>17</v>
      </c>
      <c r="H11" s="125" t="s">
        <v>0</v>
      </c>
      <c r="I11" s="126" t="s">
        <v>18</v>
      </c>
      <c r="J11" s="126" t="s">
        <v>18</v>
      </c>
      <c r="K11" s="125" t="s">
        <v>0</v>
      </c>
      <c r="L11" s="125" t="s">
        <v>0</v>
      </c>
      <c r="M11" s="126" t="s">
        <v>18</v>
      </c>
      <c r="N11" s="125" t="s">
        <v>0</v>
      </c>
      <c r="O11" s="126" t="s">
        <v>19</v>
      </c>
      <c r="P11" s="126" t="s">
        <v>19</v>
      </c>
      <c r="Q11" s="126" t="s">
        <v>0</v>
      </c>
      <c r="R11" s="126" t="s">
        <v>0</v>
      </c>
      <c r="S11" s="126" t="s">
        <v>19</v>
      </c>
      <c r="T11" s="125" t="s">
        <v>0</v>
      </c>
    </row>
    <row r="12" spans="1:20" s="57" customFormat="1" ht="18.75" customHeight="1">
      <c r="A12" s="151" t="s">
        <v>20</v>
      </c>
      <c r="B12" s="152"/>
      <c r="C12" s="59">
        <f>SUM(C14,C35)</f>
        <v>21138</v>
      </c>
      <c r="D12" s="59">
        <f>SUM(D14,D35)</f>
        <v>19964</v>
      </c>
      <c r="E12" s="56" t="s">
        <v>1</v>
      </c>
      <c r="F12" s="56" t="s">
        <v>1</v>
      </c>
      <c r="G12" s="59">
        <f>D12-C12</f>
        <v>-1174</v>
      </c>
      <c r="H12" s="83">
        <f>100*G12/C12</f>
        <v>-5.553978616709244</v>
      </c>
      <c r="I12" s="59">
        <f>SUM(I14,I35)</f>
        <v>117854</v>
      </c>
      <c r="J12" s="59">
        <f>SUM(J14,J35)</f>
        <v>118147</v>
      </c>
      <c r="K12" s="56" t="s">
        <v>1</v>
      </c>
      <c r="L12" s="56" t="s">
        <v>1</v>
      </c>
      <c r="M12" s="59">
        <f>J12-I12</f>
        <v>293</v>
      </c>
      <c r="N12" s="83">
        <f>100*M12/I12</f>
        <v>0.24861269027780133</v>
      </c>
      <c r="O12" s="59">
        <f>SUM(O14,O35)</f>
        <v>519542391</v>
      </c>
      <c r="P12" s="59">
        <f>SUM(P14,P35)</f>
        <v>547490588</v>
      </c>
      <c r="Q12" s="56" t="s">
        <v>1</v>
      </c>
      <c r="R12" s="56" t="s">
        <v>1</v>
      </c>
      <c r="S12" s="59">
        <f>P12-O12</f>
        <v>27948197</v>
      </c>
      <c r="T12" s="83">
        <f>100*S12/O12</f>
        <v>5.379387223091869</v>
      </c>
    </row>
    <row r="13" spans="2:20" s="57" customFormat="1" ht="18.75" customHeight="1">
      <c r="B13" s="58"/>
      <c r="C13" s="59"/>
      <c r="D13" s="59"/>
      <c r="G13" s="59"/>
      <c r="H13" s="60"/>
      <c r="I13" s="59"/>
      <c r="J13" s="59"/>
      <c r="M13" s="59"/>
      <c r="N13" s="60"/>
      <c r="O13" s="59"/>
      <c r="P13" s="59"/>
      <c r="S13" s="59"/>
      <c r="T13" s="60"/>
    </row>
    <row r="14" spans="1:20" s="57" customFormat="1" ht="18.75" customHeight="1">
      <c r="A14" s="151" t="s">
        <v>21</v>
      </c>
      <c r="B14" s="152"/>
      <c r="C14" s="59">
        <f>SUM(C16,C32)</f>
        <v>4801</v>
      </c>
      <c r="D14" s="59">
        <f>SUM(D16,D32)</f>
        <v>4530</v>
      </c>
      <c r="E14" s="83">
        <f>100*C14/C$14</f>
        <v>100</v>
      </c>
      <c r="F14" s="83">
        <f>100*D14/D$14</f>
        <v>100</v>
      </c>
      <c r="G14" s="59">
        <f>D14-C14</f>
        <v>-271</v>
      </c>
      <c r="H14" s="83">
        <f>100*G14/C14</f>
        <v>-5.644657363049364</v>
      </c>
      <c r="I14" s="59">
        <f>SUM(I16,I32)</f>
        <v>44901</v>
      </c>
      <c r="J14" s="59">
        <f>SUM(J16,J32)</f>
        <v>44287</v>
      </c>
      <c r="K14" s="83">
        <f>100*I14/I$14</f>
        <v>100</v>
      </c>
      <c r="L14" s="83">
        <f>100*J14/J$14</f>
        <v>100</v>
      </c>
      <c r="M14" s="59">
        <f>J14-I14</f>
        <v>-614</v>
      </c>
      <c r="N14" s="83">
        <f>100*M14/I14</f>
        <v>-1.3674528406939712</v>
      </c>
      <c r="O14" s="59">
        <f>SUM(O16,O32)</f>
        <v>380486331</v>
      </c>
      <c r="P14" s="59">
        <f>SUM(P16,P32)</f>
        <v>399918169</v>
      </c>
      <c r="Q14" s="83">
        <f>100*O14/O$14</f>
        <v>100</v>
      </c>
      <c r="R14" s="83">
        <f>100*P14/P$14</f>
        <v>100</v>
      </c>
      <c r="S14" s="59">
        <f>P14-O14</f>
        <v>19431838</v>
      </c>
      <c r="T14" s="83">
        <f>100*S14/O14</f>
        <v>5.107105411363648</v>
      </c>
    </row>
    <row r="15" spans="2:20" s="57" customFormat="1" ht="18.75" customHeight="1">
      <c r="B15" s="58"/>
      <c r="C15" s="59"/>
      <c r="D15" s="59"/>
      <c r="G15" s="59"/>
      <c r="H15" s="60"/>
      <c r="I15" s="59"/>
      <c r="J15" s="59"/>
      <c r="M15" s="59"/>
      <c r="N15" s="60"/>
      <c r="O15" s="59"/>
      <c r="P15" s="59"/>
      <c r="S15" s="59"/>
      <c r="T15" s="60"/>
    </row>
    <row r="16" spans="1:20" s="57" customFormat="1" ht="18.75" customHeight="1">
      <c r="A16" s="152" t="s">
        <v>22</v>
      </c>
      <c r="B16" s="152"/>
      <c r="C16" s="59">
        <f>SUM(C17:C31,C33)</f>
        <v>4799</v>
      </c>
      <c r="D16" s="59">
        <f>SUM(D17:D31,D33)</f>
        <v>4529</v>
      </c>
      <c r="E16" s="83">
        <f>100*C16/C$14</f>
        <v>99.95834201208082</v>
      </c>
      <c r="F16" s="83">
        <f>100*D16/D$14</f>
        <v>99.97792494481236</v>
      </c>
      <c r="G16" s="59">
        <f>D16-C16</f>
        <v>-270</v>
      </c>
      <c r="H16" s="83">
        <f>100*G16/C16</f>
        <v>-5.626172119191498</v>
      </c>
      <c r="I16" s="84">
        <f>SUM(I17:I31,I33)</f>
        <v>44901</v>
      </c>
      <c r="J16" s="84">
        <f>SUM(J17:J31,J33)</f>
        <v>44287</v>
      </c>
      <c r="K16" s="85">
        <f>100*I16/I$14</f>
        <v>100</v>
      </c>
      <c r="L16" s="85">
        <f>100*J16/J$14</f>
        <v>100</v>
      </c>
      <c r="M16" s="84">
        <f>J16-I16</f>
        <v>-614</v>
      </c>
      <c r="N16" s="85">
        <f>100*M16/I16</f>
        <v>-1.3674528406939712</v>
      </c>
      <c r="O16" s="59">
        <f>SUM(O17:O31,O33)</f>
        <v>380486331</v>
      </c>
      <c r="P16" s="59">
        <f>SUM(P17:P31,P33)</f>
        <v>399918169</v>
      </c>
      <c r="Q16" s="83">
        <f>100*O16/O$14</f>
        <v>100</v>
      </c>
      <c r="R16" s="83">
        <f>100*P16/P$14</f>
        <v>100</v>
      </c>
      <c r="S16" s="59">
        <f>P16-O16</f>
        <v>19431838</v>
      </c>
      <c r="T16" s="83">
        <f>100*S16/O16</f>
        <v>5.107105411363648</v>
      </c>
    </row>
    <row r="17" spans="1:20" ht="18.75" customHeight="1">
      <c r="A17" s="121"/>
      <c r="B17" s="127" t="s">
        <v>23</v>
      </c>
      <c r="C17" s="128">
        <v>11</v>
      </c>
      <c r="D17" s="128">
        <v>7</v>
      </c>
      <c r="E17" s="135">
        <f aca="true" t="shared" si="0" ref="E17:E33">100*C17/C$14</f>
        <v>0.22911893355550927</v>
      </c>
      <c r="F17" s="135">
        <f aca="true" t="shared" si="1" ref="F17:F33">100*D17/D$14</f>
        <v>0.1545253863134658</v>
      </c>
      <c r="G17" s="128">
        <f aca="true" t="shared" si="2" ref="G17:G33">D17-C17</f>
        <v>-4</v>
      </c>
      <c r="H17" s="135">
        <f aca="true" t="shared" si="3" ref="H17:H33">100*G17/C17</f>
        <v>-36.36363636363637</v>
      </c>
      <c r="I17" s="128">
        <v>165</v>
      </c>
      <c r="J17" s="128">
        <v>83</v>
      </c>
      <c r="K17" s="135">
        <f aca="true" t="shared" si="4" ref="K17:K33">100*I17/I$14</f>
        <v>0.367475111912875</v>
      </c>
      <c r="L17" s="135">
        <f aca="true" t="shared" si="5" ref="L17:L33">100*J17/J$14</f>
        <v>0.18741391378959965</v>
      </c>
      <c r="M17" s="128">
        <f aca="true" t="shared" si="6" ref="M17:M31">J17-I17</f>
        <v>-82</v>
      </c>
      <c r="N17" s="135">
        <f aca="true" t="shared" si="7" ref="N17:N31">100*M17/I17</f>
        <v>-49.696969696969695</v>
      </c>
      <c r="O17" s="128">
        <v>4927137</v>
      </c>
      <c r="P17" s="128">
        <v>481386</v>
      </c>
      <c r="Q17" s="135">
        <f aca="true" t="shared" si="8" ref="Q17:Q33">100*O17/O$14</f>
        <v>1.2949576892947567</v>
      </c>
      <c r="R17" s="135">
        <f aca="true" t="shared" si="9" ref="R17:R33">100*P17/P$14</f>
        <v>0.12037112522387049</v>
      </c>
      <c r="S17" s="128">
        <f aca="true" t="shared" si="10" ref="S17:S33">P17-O17</f>
        <v>-4445751</v>
      </c>
      <c r="T17" s="135">
        <f aca="true" t="shared" si="11" ref="T17:T33">100*S17/O17</f>
        <v>-90.22990430345249</v>
      </c>
    </row>
    <row r="18" spans="1:20" ht="18.75" customHeight="1">
      <c r="A18" s="121"/>
      <c r="B18" s="127" t="s">
        <v>24</v>
      </c>
      <c r="C18" s="128">
        <v>165</v>
      </c>
      <c r="D18" s="128">
        <v>144</v>
      </c>
      <c r="E18" s="135">
        <f t="shared" si="0"/>
        <v>3.436784003332639</v>
      </c>
      <c r="F18" s="135">
        <f t="shared" si="1"/>
        <v>3.1788079470198674</v>
      </c>
      <c r="G18" s="128">
        <f t="shared" si="2"/>
        <v>-21</v>
      </c>
      <c r="H18" s="135">
        <f t="shared" si="3"/>
        <v>-12.727272727272727</v>
      </c>
      <c r="I18" s="128">
        <v>1229</v>
      </c>
      <c r="J18" s="128">
        <v>904</v>
      </c>
      <c r="K18" s="135">
        <f t="shared" si="4"/>
        <v>2.7371328032783233</v>
      </c>
      <c r="L18" s="135">
        <f t="shared" si="5"/>
        <v>2.041231061033712</v>
      </c>
      <c r="M18" s="128">
        <f t="shared" si="6"/>
        <v>-325</v>
      </c>
      <c r="N18" s="135">
        <f t="shared" si="7"/>
        <v>-26.444263628966638</v>
      </c>
      <c r="O18" s="128">
        <v>31414527</v>
      </c>
      <c r="P18" s="128">
        <v>29387374</v>
      </c>
      <c r="Q18" s="135">
        <f t="shared" si="8"/>
        <v>8.256414078643997</v>
      </c>
      <c r="R18" s="135">
        <f t="shared" si="9"/>
        <v>7.34834680641879</v>
      </c>
      <c r="S18" s="128">
        <f t="shared" si="10"/>
        <v>-2027153</v>
      </c>
      <c r="T18" s="135">
        <f t="shared" si="11"/>
        <v>-6.452915875511988</v>
      </c>
    </row>
    <row r="19" spans="1:20" ht="18.75" customHeight="1">
      <c r="A19" s="121"/>
      <c r="B19" s="127" t="s">
        <v>25</v>
      </c>
      <c r="C19" s="128">
        <v>247</v>
      </c>
      <c r="D19" s="128">
        <v>240</v>
      </c>
      <c r="E19" s="135">
        <f t="shared" si="0"/>
        <v>5.144761508019163</v>
      </c>
      <c r="F19" s="135">
        <f t="shared" si="1"/>
        <v>5.298013245033113</v>
      </c>
      <c r="G19" s="128">
        <f t="shared" si="2"/>
        <v>-7</v>
      </c>
      <c r="H19" s="135">
        <f t="shared" si="3"/>
        <v>-2.834008097165992</v>
      </c>
      <c r="I19" s="128">
        <v>2408</v>
      </c>
      <c r="J19" s="128">
        <v>2357</v>
      </c>
      <c r="K19" s="135">
        <f t="shared" si="4"/>
        <v>5.362909512037594</v>
      </c>
      <c r="L19" s="135">
        <f t="shared" si="5"/>
        <v>5.322103551832366</v>
      </c>
      <c r="M19" s="128">
        <f t="shared" si="6"/>
        <v>-51</v>
      </c>
      <c r="N19" s="135">
        <f t="shared" si="7"/>
        <v>-2.117940199335548</v>
      </c>
      <c r="O19" s="128">
        <v>11226207</v>
      </c>
      <c r="P19" s="128">
        <v>9186035</v>
      </c>
      <c r="Q19" s="135">
        <f t="shared" si="8"/>
        <v>2.950488909941945</v>
      </c>
      <c r="R19" s="135">
        <f t="shared" si="9"/>
        <v>2.296978660151847</v>
      </c>
      <c r="S19" s="128">
        <f t="shared" si="10"/>
        <v>-2040172</v>
      </c>
      <c r="T19" s="135">
        <f t="shared" si="11"/>
        <v>-18.173297534955484</v>
      </c>
    </row>
    <row r="20" spans="1:20" ht="18.75" customHeight="1">
      <c r="A20" s="121"/>
      <c r="B20" s="127" t="s">
        <v>26</v>
      </c>
      <c r="C20" s="128">
        <v>367</v>
      </c>
      <c r="D20" s="128">
        <v>345</v>
      </c>
      <c r="E20" s="135">
        <f t="shared" si="0"/>
        <v>7.644240783170173</v>
      </c>
      <c r="F20" s="135">
        <f t="shared" si="1"/>
        <v>7.6158940397351</v>
      </c>
      <c r="G20" s="128">
        <f t="shared" si="2"/>
        <v>-22</v>
      </c>
      <c r="H20" s="135">
        <f t="shared" si="3"/>
        <v>-5.994550408719346</v>
      </c>
      <c r="I20" s="128">
        <v>4487</v>
      </c>
      <c r="J20" s="128">
        <v>4425</v>
      </c>
      <c r="K20" s="135">
        <f t="shared" si="4"/>
        <v>9.993095922139819</v>
      </c>
      <c r="L20" s="135">
        <f t="shared" si="5"/>
        <v>9.991645403843114</v>
      </c>
      <c r="M20" s="128">
        <f t="shared" si="6"/>
        <v>-62</v>
      </c>
      <c r="N20" s="135">
        <f t="shared" si="7"/>
        <v>-1.3817695564965455</v>
      </c>
      <c r="O20" s="128">
        <v>50124094</v>
      </c>
      <c r="P20" s="128">
        <v>47493610</v>
      </c>
      <c r="Q20" s="135">
        <f t="shared" si="8"/>
        <v>13.173691120062864</v>
      </c>
      <c r="R20" s="135">
        <f t="shared" si="9"/>
        <v>11.875832028026714</v>
      </c>
      <c r="S20" s="128">
        <f t="shared" si="10"/>
        <v>-2630484</v>
      </c>
      <c r="T20" s="135">
        <f t="shared" si="11"/>
        <v>-5.2479432346448</v>
      </c>
    </row>
    <row r="21" spans="1:20" ht="18.75" customHeight="1">
      <c r="A21" s="121"/>
      <c r="B21" s="143" t="s">
        <v>420</v>
      </c>
      <c r="C21" s="128">
        <v>608</v>
      </c>
      <c r="D21" s="128">
        <v>575</v>
      </c>
      <c r="E21" s="135">
        <f t="shared" si="0"/>
        <v>12.664028327431785</v>
      </c>
      <c r="F21" s="135">
        <f t="shared" si="1"/>
        <v>12.693156732891833</v>
      </c>
      <c r="G21" s="128">
        <f t="shared" si="2"/>
        <v>-33</v>
      </c>
      <c r="H21" s="135">
        <f t="shared" si="3"/>
        <v>-5.427631578947368</v>
      </c>
      <c r="I21" s="128">
        <v>6242</v>
      </c>
      <c r="J21" s="128">
        <v>5878</v>
      </c>
      <c r="K21" s="135">
        <f t="shared" si="4"/>
        <v>13.90169483975858</v>
      </c>
      <c r="L21" s="135">
        <f t="shared" si="5"/>
        <v>13.27251789464177</v>
      </c>
      <c r="M21" s="128">
        <f t="shared" si="6"/>
        <v>-364</v>
      </c>
      <c r="N21" s="135">
        <f t="shared" si="7"/>
        <v>-5.831464274271067</v>
      </c>
      <c r="O21" s="128">
        <v>60674144</v>
      </c>
      <c r="P21" s="128">
        <v>63312093</v>
      </c>
      <c r="Q21" s="135">
        <f t="shared" si="8"/>
        <v>15.94647141213596</v>
      </c>
      <c r="R21" s="135">
        <f t="shared" si="9"/>
        <v>15.831261969995667</v>
      </c>
      <c r="S21" s="128">
        <f t="shared" si="10"/>
        <v>2637949</v>
      </c>
      <c r="T21" s="135">
        <f t="shared" si="11"/>
        <v>4.347731712539694</v>
      </c>
    </row>
    <row r="22" spans="1:20" ht="18.75" customHeight="1">
      <c r="A22" s="121"/>
      <c r="B22" s="127" t="s">
        <v>27</v>
      </c>
      <c r="C22" s="128">
        <v>528</v>
      </c>
      <c r="D22" s="128">
        <v>500</v>
      </c>
      <c r="E22" s="135">
        <f t="shared" si="0"/>
        <v>10.997708810664445</v>
      </c>
      <c r="F22" s="135">
        <f t="shared" si="1"/>
        <v>11.037527593818984</v>
      </c>
      <c r="G22" s="128">
        <f t="shared" si="2"/>
        <v>-28</v>
      </c>
      <c r="H22" s="135">
        <f t="shared" si="3"/>
        <v>-5.303030303030303</v>
      </c>
      <c r="I22" s="128">
        <v>3884</v>
      </c>
      <c r="J22" s="128">
        <v>3861</v>
      </c>
      <c r="K22" s="135">
        <f t="shared" si="4"/>
        <v>8.65014142224004</v>
      </c>
      <c r="L22" s="135">
        <f t="shared" si="5"/>
        <v>8.718133989658364</v>
      </c>
      <c r="M22" s="128">
        <f t="shared" si="6"/>
        <v>-23</v>
      </c>
      <c r="N22" s="135">
        <f t="shared" si="7"/>
        <v>-0.592173017507724</v>
      </c>
      <c r="O22" s="128">
        <v>27550910</v>
      </c>
      <c r="P22" s="128">
        <v>33140407</v>
      </c>
      <c r="Q22" s="135">
        <f t="shared" si="8"/>
        <v>7.240972343892165</v>
      </c>
      <c r="R22" s="135">
        <f t="shared" si="9"/>
        <v>8.286797042221906</v>
      </c>
      <c r="S22" s="128">
        <f t="shared" si="10"/>
        <v>5589497</v>
      </c>
      <c r="T22" s="135">
        <f t="shared" si="11"/>
        <v>20.28788522774747</v>
      </c>
    </row>
    <row r="23" spans="1:20" ht="18.75" customHeight="1">
      <c r="A23" s="121"/>
      <c r="B23" s="127" t="s">
        <v>28</v>
      </c>
      <c r="C23" s="128">
        <v>163</v>
      </c>
      <c r="D23" s="128">
        <v>155</v>
      </c>
      <c r="E23" s="135">
        <f t="shared" si="0"/>
        <v>3.3951260154134557</v>
      </c>
      <c r="F23" s="135">
        <f t="shared" si="1"/>
        <v>3.4216335540838854</v>
      </c>
      <c r="G23" s="128">
        <f t="shared" si="2"/>
        <v>-8</v>
      </c>
      <c r="H23" s="135">
        <f t="shared" si="3"/>
        <v>-4.9079754601226995</v>
      </c>
      <c r="I23" s="128">
        <v>1321</v>
      </c>
      <c r="J23" s="128">
        <v>1181</v>
      </c>
      <c r="K23" s="135">
        <f t="shared" si="4"/>
        <v>2.942028017193381</v>
      </c>
      <c r="L23" s="135">
        <f t="shared" si="5"/>
        <v>2.6666967733194844</v>
      </c>
      <c r="M23" s="128">
        <f t="shared" si="6"/>
        <v>-140</v>
      </c>
      <c r="N23" s="135">
        <f t="shared" si="7"/>
        <v>-10.598031794095382</v>
      </c>
      <c r="O23" s="128">
        <v>9244955</v>
      </c>
      <c r="P23" s="128">
        <v>9418232</v>
      </c>
      <c r="Q23" s="135">
        <f t="shared" si="8"/>
        <v>2.429773226202967</v>
      </c>
      <c r="R23" s="135">
        <f t="shared" si="9"/>
        <v>2.355039788152261</v>
      </c>
      <c r="S23" s="128">
        <f t="shared" si="10"/>
        <v>173277</v>
      </c>
      <c r="T23" s="135">
        <f t="shared" si="11"/>
        <v>1.8742871111865878</v>
      </c>
    </row>
    <row r="24" spans="1:20" ht="18.75" customHeight="1">
      <c r="A24" s="121"/>
      <c r="B24" s="127" t="s">
        <v>29</v>
      </c>
      <c r="C24" s="128">
        <v>172</v>
      </c>
      <c r="D24" s="128">
        <v>165</v>
      </c>
      <c r="E24" s="135">
        <f t="shared" si="0"/>
        <v>3.582586961049781</v>
      </c>
      <c r="F24" s="135">
        <f t="shared" si="1"/>
        <v>3.642384105960265</v>
      </c>
      <c r="G24" s="128">
        <f t="shared" si="2"/>
        <v>-7</v>
      </c>
      <c r="H24" s="135">
        <f t="shared" si="3"/>
        <v>-4.069767441860465</v>
      </c>
      <c r="I24" s="128">
        <v>2426</v>
      </c>
      <c r="J24" s="128">
        <v>2092</v>
      </c>
      <c r="K24" s="135">
        <f t="shared" si="4"/>
        <v>5.402997706064453</v>
      </c>
      <c r="L24" s="135">
        <f t="shared" si="5"/>
        <v>4.723733827082439</v>
      </c>
      <c r="M24" s="128">
        <f t="shared" si="6"/>
        <v>-334</v>
      </c>
      <c r="N24" s="135">
        <f t="shared" si="7"/>
        <v>-13.767518549051937</v>
      </c>
      <c r="O24" s="128">
        <v>37769264</v>
      </c>
      <c r="P24" s="128">
        <v>38723699</v>
      </c>
      <c r="Q24" s="135">
        <f t="shared" si="8"/>
        <v>9.926575785451805</v>
      </c>
      <c r="R24" s="135">
        <f t="shared" si="9"/>
        <v>9.682905654631561</v>
      </c>
      <c r="S24" s="128">
        <f t="shared" si="10"/>
        <v>954435</v>
      </c>
      <c r="T24" s="135">
        <f t="shared" si="11"/>
        <v>2.5270150882474174</v>
      </c>
    </row>
    <row r="25" spans="1:20" ht="18.75" customHeight="1">
      <c r="A25" s="121"/>
      <c r="B25" s="127" t="s">
        <v>30</v>
      </c>
      <c r="C25" s="128">
        <v>113</v>
      </c>
      <c r="D25" s="128">
        <v>96</v>
      </c>
      <c r="E25" s="135">
        <f t="shared" si="0"/>
        <v>2.3536763174338677</v>
      </c>
      <c r="F25" s="135">
        <f t="shared" si="1"/>
        <v>2.119205298013245</v>
      </c>
      <c r="G25" s="128">
        <f t="shared" si="2"/>
        <v>-17</v>
      </c>
      <c r="H25" s="135">
        <f t="shared" si="3"/>
        <v>-15.044247787610619</v>
      </c>
      <c r="I25" s="128">
        <v>550</v>
      </c>
      <c r="J25" s="128">
        <v>517</v>
      </c>
      <c r="K25" s="135">
        <f t="shared" si="4"/>
        <v>1.2249170397095832</v>
      </c>
      <c r="L25" s="135">
        <f t="shared" si="5"/>
        <v>1.167385463002687</v>
      </c>
      <c r="M25" s="128">
        <f t="shared" si="6"/>
        <v>-33</v>
      </c>
      <c r="N25" s="135">
        <f t="shared" si="7"/>
        <v>-6</v>
      </c>
      <c r="O25" s="128">
        <v>801208</v>
      </c>
      <c r="P25" s="128">
        <v>873510</v>
      </c>
      <c r="Q25" s="135">
        <f t="shared" si="8"/>
        <v>0.21057471312944484</v>
      </c>
      <c r="R25" s="135">
        <f t="shared" si="9"/>
        <v>0.21842218426440135</v>
      </c>
      <c r="S25" s="128">
        <f t="shared" si="10"/>
        <v>72302</v>
      </c>
      <c r="T25" s="135">
        <f t="shared" si="11"/>
        <v>9.02412357340416</v>
      </c>
    </row>
    <row r="26" spans="1:20" ht="18.75" customHeight="1">
      <c r="A26" s="121"/>
      <c r="B26" s="127" t="s">
        <v>31</v>
      </c>
      <c r="C26" s="128">
        <v>583</v>
      </c>
      <c r="D26" s="128">
        <v>497</v>
      </c>
      <c r="E26" s="135">
        <f t="shared" si="0"/>
        <v>12.143303478441991</v>
      </c>
      <c r="F26" s="135">
        <f t="shared" si="1"/>
        <v>10.97130242825607</v>
      </c>
      <c r="G26" s="128">
        <f t="shared" si="2"/>
        <v>-86</v>
      </c>
      <c r="H26" s="135">
        <f t="shared" si="3"/>
        <v>-14.751286449399657</v>
      </c>
      <c r="I26" s="128">
        <v>4712</v>
      </c>
      <c r="J26" s="128">
        <v>4501</v>
      </c>
      <c r="K26" s="135">
        <f t="shared" si="4"/>
        <v>10.494198347475557</v>
      </c>
      <c r="L26" s="135">
        <f t="shared" si="5"/>
        <v>10.16325332490347</v>
      </c>
      <c r="M26" s="128">
        <f t="shared" si="6"/>
        <v>-211</v>
      </c>
      <c r="N26" s="135">
        <f t="shared" si="7"/>
        <v>-4.477928692699491</v>
      </c>
      <c r="O26" s="128">
        <v>28972100</v>
      </c>
      <c r="P26" s="128">
        <v>30091189</v>
      </c>
      <c r="Q26" s="135">
        <f t="shared" si="8"/>
        <v>7.614491675392144</v>
      </c>
      <c r="R26" s="135">
        <f t="shared" si="9"/>
        <v>7.524336559962595</v>
      </c>
      <c r="S26" s="128">
        <f t="shared" si="10"/>
        <v>1119089</v>
      </c>
      <c r="T26" s="135">
        <f t="shared" si="11"/>
        <v>3.862643715850767</v>
      </c>
    </row>
    <row r="27" spans="1:20" ht="18.75" customHeight="1">
      <c r="A27" s="121"/>
      <c r="B27" s="127" t="s">
        <v>32</v>
      </c>
      <c r="C27" s="128">
        <v>220</v>
      </c>
      <c r="D27" s="128">
        <v>236</v>
      </c>
      <c r="E27" s="135">
        <f t="shared" si="0"/>
        <v>4.5823786711101855</v>
      </c>
      <c r="F27" s="135">
        <f t="shared" si="1"/>
        <v>5.209713024282561</v>
      </c>
      <c r="G27" s="128">
        <f t="shared" si="2"/>
        <v>16</v>
      </c>
      <c r="H27" s="135">
        <f t="shared" si="3"/>
        <v>7.2727272727272725</v>
      </c>
      <c r="I27" s="128">
        <v>2783</v>
      </c>
      <c r="J27" s="128">
        <v>3074</v>
      </c>
      <c r="K27" s="135">
        <f t="shared" si="4"/>
        <v>6.198080220930492</v>
      </c>
      <c r="L27" s="135">
        <f t="shared" si="5"/>
        <v>6.941088807099149</v>
      </c>
      <c r="M27" s="128">
        <f t="shared" si="6"/>
        <v>291</v>
      </c>
      <c r="N27" s="135">
        <f t="shared" si="7"/>
        <v>10.456342076895437</v>
      </c>
      <c r="O27" s="128">
        <v>16501827</v>
      </c>
      <c r="P27" s="128">
        <v>23810986</v>
      </c>
      <c r="Q27" s="135">
        <f t="shared" si="8"/>
        <v>4.337035434789377</v>
      </c>
      <c r="R27" s="135">
        <f t="shared" si="9"/>
        <v>5.953964547182151</v>
      </c>
      <c r="S27" s="128">
        <f t="shared" si="10"/>
        <v>7309159</v>
      </c>
      <c r="T27" s="135">
        <f t="shared" si="11"/>
        <v>44.29302888704384</v>
      </c>
    </row>
    <row r="28" spans="1:20" ht="18.75" customHeight="1">
      <c r="A28" s="121"/>
      <c r="B28" s="127" t="s">
        <v>33</v>
      </c>
      <c r="C28" s="128">
        <v>314</v>
      </c>
      <c r="D28" s="128">
        <v>308</v>
      </c>
      <c r="E28" s="135">
        <f t="shared" si="0"/>
        <v>6.54030410331181</v>
      </c>
      <c r="F28" s="135">
        <f t="shared" si="1"/>
        <v>6.799116997792495</v>
      </c>
      <c r="G28" s="128">
        <f t="shared" si="2"/>
        <v>-6</v>
      </c>
      <c r="H28" s="135">
        <f t="shared" si="3"/>
        <v>-1.910828025477707</v>
      </c>
      <c r="I28" s="128">
        <v>3657</v>
      </c>
      <c r="J28" s="128">
        <v>4568</v>
      </c>
      <c r="K28" s="135">
        <f t="shared" si="4"/>
        <v>8.144584753123539</v>
      </c>
      <c r="L28" s="135">
        <f t="shared" si="5"/>
        <v>10.314539255311942</v>
      </c>
      <c r="M28" s="128">
        <f t="shared" si="6"/>
        <v>911</v>
      </c>
      <c r="N28" s="135">
        <f t="shared" si="7"/>
        <v>24.911129340989884</v>
      </c>
      <c r="O28" s="128">
        <v>37419826</v>
      </c>
      <c r="P28" s="128">
        <v>51609639</v>
      </c>
      <c r="Q28" s="135">
        <f t="shared" si="8"/>
        <v>9.834735955337118</v>
      </c>
      <c r="R28" s="135">
        <f t="shared" si="9"/>
        <v>12.905049832832177</v>
      </c>
      <c r="S28" s="128">
        <f t="shared" si="10"/>
        <v>14189813</v>
      </c>
      <c r="T28" s="135">
        <f t="shared" si="11"/>
        <v>37.9205745104213</v>
      </c>
    </row>
    <row r="29" spans="1:20" ht="18.75" customHeight="1">
      <c r="A29" s="121"/>
      <c r="B29" s="127" t="s">
        <v>34</v>
      </c>
      <c r="C29" s="128">
        <v>146</v>
      </c>
      <c r="D29" s="128">
        <v>141</v>
      </c>
      <c r="E29" s="135">
        <f t="shared" si="0"/>
        <v>3.041033118100396</v>
      </c>
      <c r="F29" s="135">
        <f t="shared" si="1"/>
        <v>3.1125827814569536</v>
      </c>
      <c r="G29" s="128">
        <f t="shared" si="2"/>
        <v>-5</v>
      </c>
      <c r="H29" s="135">
        <f t="shared" si="3"/>
        <v>-3.4246575342465753</v>
      </c>
      <c r="I29" s="128">
        <v>1093</v>
      </c>
      <c r="J29" s="128">
        <v>1177</v>
      </c>
      <c r="K29" s="135">
        <f t="shared" si="4"/>
        <v>2.4342442261864994</v>
      </c>
      <c r="L29" s="135">
        <f t="shared" si="5"/>
        <v>2.6576647774742024</v>
      </c>
      <c r="M29" s="128">
        <f t="shared" si="6"/>
        <v>84</v>
      </c>
      <c r="N29" s="135">
        <f t="shared" si="7"/>
        <v>7.685269899359561</v>
      </c>
      <c r="O29" s="128">
        <v>6927266</v>
      </c>
      <c r="P29" s="128">
        <v>7033297</v>
      </c>
      <c r="Q29" s="135">
        <f t="shared" si="8"/>
        <v>1.8206346550725365</v>
      </c>
      <c r="R29" s="135">
        <f t="shared" si="9"/>
        <v>1.758684037183617</v>
      </c>
      <c r="S29" s="128">
        <f t="shared" si="10"/>
        <v>106031</v>
      </c>
      <c r="T29" s="135">
        <f t="shared" si="11"/>
        <v>1.5306327200370247</v>
      </c>
    </row>
    <row r="30" spans="1:20" ht="18.75" customHeight="1">
      <c r="A30" s="121"/>
      <c r="B30" s="127" t="s">
        <v>35</v>
      </c>
      <c r="C30" s="128">
        <v>443</v>
      </c>
      <c r="D30" s="128">
        <v>425</v>
      </c>
      <c r="E30" s="135">
        <f t="shared" si="0"/>
        <v>9.227244324099146</v>
      </c>
      <c r="F30" s="135">
        <f t="shared" si="1"/>
        <v>9.381898454746137</v>
      </c>
      <c r="G30" s="128">
        <f t="shared" si="2"/>
        <v>-18</v>
      </c>
      <c r="H30" s="135">
        <f t="shared" si="3"/>
        <v>-4.063205417607223</v>
      </c>
      <c r="I30" s="128">
        <v>3206</v>
      </c>
      <c r="J30" s="128">
        <v>2945</v>
      </c>
      <c r="K30" s="135">
        <f t="shared" si="4"/>
        <v>7.14015278056168</v>
      </c>
      <c r="L30" s="135">
        <f t="shared" si="5"/>
        <v>6.649806941088807</v>
      </c>
      <c r="M30" s="128">
        <f t="shared" si="6"/>
        <v>-261</v>
      </c>
      <c r="N30" s="135">
        <f t="shared" si="7"/>
        <v>-8.140985651902682</v>
      </c>
      <c r="O30" s="128">
        <v>11466938</v>
      </c>
      <c r="P30" s="128">
        <v>11338488</v>
      </c>
      <c r="Q30" s="135">
        <f t="shared" si="8"/>
        <v>3.013758199897068</v>
      </c>
      <c r="R30" s="135">
        <f t="shared" si="9"/>
        <v>2.835202018540948</v>
      </c>
      <c r="S30" s="128">
        <f t="shared" si="10"/>
        <v>-128450</v>
      </c>
      <c r="T30" s="135">
        <f t="shared" si="11"/>
        <v>-1.120176981858627</v>
      </c>
    </row>
    <row r="31" spans="1:20" ht="18.75" customHeight="1">
      <c r="A31" s="121"/>
      <c r="B31" s="127" t="s">
        <v>36</v>
      </c>
      <c r="C31" s="128">
        <v>236</v>
      </c>
      <c r="D31" s="128">
        <v>225</v>
      </c>
      <c r="E31" s="135">
        <f t="shared" si="0"/>
        <v>4.915642574463654</v>
      </c>
      <c r="F31" s="135">
        <f t="shared" si="1"/>
        <v>4.966887417218543</v>
      </c>
      <c r="G31" s="128">
        <f t="shared" si="2"/>
        <v>-11</v>
      </c>
      <c r="H31" s="135">
        <f t="shared" si="3"/>
        <v>-4.661016949152542</v>
      </c>
      <c r="I31" s="128">
        <v>2991</v>
      </c>
      <c r="J31" s="128">
        <v>3032</v>
      </c>
      <c r="K31" s="135">
        <f t="shared" si="4"/>
        <v>6.661321574129752</v>
      </c>
      <c r="L31" s="135">
        <f t="shared" si="5"/>
        <v>6.846252850723689</v>
      </c>
      <c r="M31" s="128">
        <f t="shared" si="6"/>
        <v>41</v>
      </c>
      <c r="N31" s="135">
        <f t="shared" si="7"/>
        <v>1.3707790036776997</v>
      </c>
      <c r="O31" s="128">
        <v>18978466</v>
      </c>
      <c r="P31" s="128">
        <v>20223183</v>
      </c>
      <c r="Q31" s="135">
        <f t="shared" si="8"/>
        <v>4.987949488256386</v>
      </c>
      <c r="R31" s="135">
        <f t="shared" si="9"/>
        <v>5.0568302636932705</v>
      </c>
      <c r="S31" s="128">
        <f t="shared" si="10"/>
        <v>1244717</v>
      </c>
      <c r="T31" s="135">
        <f t="shared" si="11"/>
        <v>6.558575387494437</v>
      </c>
    </row>
    <row r="32" spans="1:20" ht="18.75" customHeight="1">
      <c r="A32" s="121"/>
      <c r="B32" s="127" t="s">
        <v>37</v>
      </c>
      <c r="C32" s="128">
        <v>2</v>
      </c>
      <c r="D32" s="128">
        <v>1</v>
      </c>
      <c r="E32" s="135">
        <f t="shared" si="0"/>
        <v>0.0416579879191835</v>
      </c>
      <c r="F32" s="135">
        <f t="shared" si="1"/>
        <v>0.02207505518763797</v>
      </c>
      <c r="G32" s="128">
        <f t="shared" si="2"/>
        <v>-1</v>
      </c>
      <c r="H32" s="135">
        <f t="shared" si="3"/>
        <v>-50</v>
      </c>
      <c r="I32" s="126" t="s">
        <v>418</v>
      </c>
      <c r="J32" s="126" t="s">
        <v>418</v>
      </c>
      <c r="K32" s="126" t="s">
        <v>418</v>
      </c>
      <c r="L32" s="126" t="s">
        <v>418</v>
      </c>
      <c r="M32" s="126" t="s">
        <v>418</v>
      </c>
      <c r="N32" s="126" t="s">
        <v>418</v>
      </c>
      <c r="O32" s="126" t="s">
        <v>1</v>
      </c>
      <c r="P32" s="126" t="s">
        <v>1</v>
      </c>
      <c r="Q32" s="126" t="s">
        <v>1</v>
      </c>
      <c r="R32" s="126" t="s">
        <v>1</v>
      </c>
      <c r="S32" s="126" t="s">
        <v>1</v>
      </c>
      <c r="T32" s="126" t="s">
        <v>1</v>
      </c>
    </row>
    <row r="33" spans="1:20" s="5" customFormat="1" ht="18.75" customHeight="1">
      <c r="A33" s="121"/>
      <c r="B33" s="127" t="s">
        <v>38</v>
      </c>
      <c r="C33" s="128">
        <v>483</v>
      </c>
      <c r="D33" s="128">
        <v>470</v>
      </c>
      <c r="E33" s="135">
        <f t="shared" si="0"/>
        <v>10.060404082482815</v>
      </c>
      <c r="F33" s="135">
        <f t="shared" si="1"/>
        <v>10.375275938189846</v>
      </c>
      <c r="G33" s="128">
        <f t="shared" si="2"/>
        <v>-13</v>
      </c>
      <c r="H33" s="135">
        <f t="shared" si="3"/>
        <v>-2.691511387163561</v>
      </c>
      <c r="I33" s="129">
        <v>3747</v>
      </c>
      <c r="J33" s="129">
        <v>3692</v>
      </c>
      <c r="K33" s="136">
        <f t="shared" si="4"/>
        <v>8.345025723257834</v>
      </c>
      <c r="L33" s="136">
        <f t="shared" si="5"/>
        <v>8.336532165195203</v>
      </c>
      <c r="M33" s="137">
        <f>J33-I33</f>
        <v>-55</v>
      </c>
      <c r="N33" s="136">
        <f>100*M33/I33</f>
        <v>-1.4678409394182013</v>
      </c>
      <c r="O33" s="128">
        <v>26487462</v>
      </c>
      <c r="P33" s="128">
        <v>23795041</v>
      </c>
      <c r="Q33" s="135">
        <f t="shared" si="8"/>
        <v>6.9614753124994655</v>
      </c>
      <c r="R33" s="135">
        <f t="shared" si="9"/>
        <v>5.949977481518225</v>
      </c>
      <c r="S33" s="128">
        <f t="shared" si="10"/>
        <v>-2692421</v>
      </c>
      <c r="T33" s="135">
        <f t="shared" si="11"/>
        <v>-10.164888580113868</v>
      </c>
    </row>
    <row r="34" spans="1:20" s="5" customFormat="1" ht="18.75" customHeight="1">
      <c r="A34" s="121"/>
      <c r="B34" s="127"/>
      <c r="C34" s="128"/>
      <c r="D34" s="128"/>
      <c r="E34" s="130"/>
      <c r="F34" s="130"/>
      <c r="G34" s="128"/>
      <c r="H34" s="131"/>
      <c r="I34" s="128"/>
      <c r="J34" s="128"/>
      <c r="K34" s="130"/>
      <c r="L34" s="130"/>
      <c r="M34" s="128"/>
      <c r="N34" s="131"/>
      <c r="O34" s="128"/>
      <c r="P34" s="128"/>
      <c r="Q34" s="130"/>
      <c r="R34" s="130"/>
      <c r="S34" s="128"/>
      <c r="T34" s="131"/>
    </row>
    <row r="35" spans="1:20" s="57" customFormat="1" ht="18.75" customHeight="1">
      <c r="A35" s="151" t="s">
        <v>39</v>
      </c>
      <c r="B35" s="152"/>
      <c r="C35" s="59">
        <f>SUM(C36:C41)</f>
        <v>16337</v>
      </c>
      <c r="D35" s="59">
        <f>SUM(D36:D41)</f>
        <v>15434</v>
      </c>
      <c r="E35" s="86">
        <f>100*C35/C$35</f>
        <v>100</v>
      </c>
      <c r="F35" s="86">
        <f>100*D35/D$35</f>
        <v>100</v>
      </c>
      <c r="G35" s="74">
        <f>D35-C35</f>
        <v>-903</v>
      </c>
      <c r="H35" s="86">
        <f>100*G35/C35</f>
        <v>-5.5273305992532284</v>
      </c>
      <c r="I35" s="59">
        <f>SUM(I36:I41)</f>
        <v>72953</v>
      </c>
      <c r="J35" s="59">
        <f>SUM(J36:J41)</f>
        <v>73860</v>
      </c>
      <c r="K35" s="86">
        <f>100*I35/I$35</f>
        <v>100</v>
      </c>
      <c r="L35" s="86">
        <f>100*J35/J$35</f>
        <v>100</v>
      </c>
      <c r="M35" s="74">
        <f aca="true" t="shared" si="12" ref="M35:M41">J35-I35</f>
        <v>907</v>
      </c>
      <c r="N35" s="86">
        <f aca="true" t="shared" si="13" ref="N35:N41">100*M35/I35</f>
        <v>1.243266212492975</v>
      </c>
      <c r="O35" s="59">
        <f>SUM(O36:O41)</f>
        <v>139056060</v>
      </c>
      <c r="P35" s="59">
        <f>SUM(P36:P41)</f>
        <v>147572419</v>
      </c>
      <c r="Q35" s="86">
        <f>100*O35/O$35</f>
        <v>100</v>
      </c>
      <c r="R35" s="86">
        <f>100*P35/P$35</f>
        <v>100</v>
      </c>
      <c r="S35" s="74">
        <f aca="true" t="shared" si="14" ref="S35:S41">P35-O35</f>
        <v>8516359</v>
      </c>
      <c r="T35" s="86">
        <f aca="true" t="shared" si="15" ref="T35:T41">100*S35/O35</f>
        <v>6.124406947816586</v>
      </c>
    </row>
    <row r="36" spans="1:20" ht="18.75" customHeight="1">
      <c r="A36" s="121"/>
      <c r="B36" s="127" t="s">
        <v>40</v>
      </c>
      <c r="C36" s="128">
        <v>35</v>
      </c>
      <c r="D36" s="128">
        <v>43</v>
      </c>
      <c r="E36" s="138">
        <f aca="true" t="shared" si="16" ref="E36:E41">100*C36/C$35</f>
        <v>0.21423762012609415</v>
      </c>
      <c r="F36" s="138">
        <f aca="true" t="shared" si="17" ref="F36:F41">100*D36/D$35</f>
        <v>0.2786056757807438</v>
      </c>
      <c r="G36" s="139">
        <f aca="true" t="shared" si="18" ref="G36:G41">D36-C36</f>
        <v>8</v>
      </c>
      <c r="H36" s="138">
        <f aca="true" t="shared" si="19" ref="H36:H41">100*G36/C36</f>
        <v>22.857142857142858</v>
      </c>
      <c r="I36" s="128">
        <v>3402</v>
      </c>
      <c r="J36" s="128">
        <v>4837</v>
      </c>
      <c r="K36" s="138">
        <f aca="true" t="shared" si="20" ref="K36:K41">100*I36/I$35</f>
        <v>4.663276356010034</v>
      </c>
      <c r="L36" s="138">
        <f aca="true" t="shared" si="21" ref="L36:L41">100*J36/J$35</f>
        <v>6.548876252369348</v>
      </c>
      <c r="M36" s="139">
        <f t="shared" si="12"/>
        <v>1435</v>
      </c>
      <c r="N36" s="138">
        <f t="shared" si="13"/>
        <v>42.181069958847736</v>
      </c>
      <c r="O36" s="128">
        <v>13238679</v>
      </c>
      <c r="P36" s="128">
        <v>15779409</v>
      </c>
      <c r="Q36" s="138">
        <f aca="true" t="shared" si="22" ref="Q36:Q41">100*O36/O$35</f>
        <v>9.52038983414315</v>
      </c>
      <c r="R36" s="138">
        <f aca="true" t="shared" si="23" ref="R36:R41">100*P36/P$35</f>
        <v>10.692654567111216</v>
      </c>
      <c r="S36" s="139">
        <f t="shared" si="14"/>
        <v>2540730</v>
      </c>
      <c r="T36" s="138">
        <f t="shared" si="15"/>
        <v>19.19171844864582</v>
      </c>
    </row>
    <row r="37" spans="1:20" ht="18.75" customHeight="1">
      <c r="A37" s="121"/>
      <c r="B37" s="127" t="s">
        <v>41</v>
      </c>
      <c r="C37" s="128">
        <v>2640</v>
      </c>
      <c r="D37" s="128">
        <v>2453</v>
      </c>
      <c r="E37" s="138">
        <f t="shared" si="16"/>
        <v>16.159637632368245</v>
      </c>
      <c r="F37" s="138">
        <f t="shared" si="17"/>
        <v>15.893481923027084</v>
      </c>
      <c r="G37" s="139">
        <f t="shared" si="18"/>
        <v>-187</v>
      </c>
      <c r="H37" s="138">
        <f t="shared" si="19"/>
        <v>-7.083333333333333</v>
      </c>
      <c r="I37" s="128">
        <v>8567</v>
      </c>
      <c r="J37" s="128">
        <v>8011</v>
      </c>
      <c r="K37" s="138">
        <f t="shared" si="20"/>
        <v>11.743177114032322</v>
      </c>
      <c r="L37" s="138">
        <f t="shared" si="21"/>
        <v>10.846195505009478</v>
      </c>
      <c r="M37" s="139">
        <f t="shared" si="12"/>
        <v>-556</v>
      </c>
      <c r="N37" s="138">
        <f t="shared" si="13"/>
        <v>-6.490019843585853</v>
      </c>
      <c r="O37" s="128">
        <v>14143803</v>
      </c>
      <c r="P37" s="128">
        <v>13152601</v>
      </c>
      <c r="Q37" s="138">
        <f t="shared" si="22"/>
        <v>10.171295663058482</v>
      </c>
      <c r="R37" s="138">
        <f t="shared" si="23"/>
        <v>8.912641731514885</v>
      </c>
      <c r="S37" s="139">
        <f t="shared" si="14"/>
        <v>-991202</v>
      </c>
      <c r="T37" s="138">
        <f t="shared" si="15"/>
        <v>-7.008030301327019</v>
      </c>
    </row>
    <row r="38" spans="1:20" ht="18.75" customHeight="1">
      <c r="A38" s="121"/>
      <c r="B38" s="127" t="s">
        <v>42</v>
      </c>
      <c r="C38" s="128">
        <v>5874</v>
      </c>
      <c r="D38" s="128">
        <v>5432</v>
      </c>
      <c r="E38" s="138">
        <f t="shared" si="16"/>
        <v>35.955193732019346</v>
      </c>
      <c r="F38" s="138">
        <f t="shared" si="17"/>
        <v>35.195023973046524</v>
      </c>
      <c r="G38" s="139">
        <f t="shared" si="18"/>
        <v>-442</v>
      </c>
      <c r="H38" s="138">
        <f t="shared" si="19"/>
        <v>-7.524685052774941</v>
      </c>
      <c r="I38" s="128">
        <v>26155</v>
      </c>
      <c r="J38" s="128">
        <v>26273</v>
      </c>
      <c r="K38" s="138">
        <f t="shared" si="20"/>
        <v>35.8518498211177</v>
      </c>
      <c r="L38" s="138">
        <f t="shared" si="21"/>
        <v>35.5713512049824</v>
      </c>
      <c r="M38" s="139">
        <f t="shared" si="12"/>
        <v>118</v>
      </c>
      <c r="N38" s="138">
        <f t="shared" si="13"/>
        <v>0.4511565666220608</v>
      </c>
      <c r="O38" s="128">
        <v>44357220</v>
      </c>
      <c r="P38" s="128">
        <v>43166378</v>
      </c>
      <c r="Q38" s="138">
        <f t="shared" si="22"/>
        <v>31.898803978769426</v>
      </c>
      <c r="R38" s="138">
        <f t="shared" si="23"/>
        <v>29.250979480115454</v>
      </c>
      <c r="S38" s="139">
        <f t="shared" si="14"/>
        <v>-1190842</v>
      </c>
      <c r="T38" s="138">
        <f t="shared" si="15"/>
        <v>-2.6846632859318054</v>
      </c>
    </row>
    <row r="39" spans="1:20" ht="18.75" customHeight="1">
      <c r="A39" s="121"/>
      <c r="B39" s="127" t="s">
        <v>43</v>
      </c>
      <c r="C39" s="128">
        <v>1080</v>
      </c>
      <c r="D39" s="128">
        <v>1043</v>
      </c>
      <c r="E39" s="138">
        <f t="shared" si="16"/>
        <v>6.610760849605191</v>
      </c>
      <c r="F39" s="138">
        <f t="shared" si="17"/>
        <v>6.757807438123623</v>
      </c>
      <c r="G39" s="139">
        <f t="shared" si="18"/>
        <v>-37</v>
      </c>
      <c r="H39" s="138">
        <f t="shared" si="19"/>
        <v>-3.425925925925926</v>
      </c>
      <c r="I39" s="128">
        <v>6632</v>
      </c>
      <c r="J39" s="128">
        <v>6495</v>
      </c>
      <c r="K39" s="138">
        <f t="shared" si="20"/>
        <v>9.090784477677408</v>
      </c>
      <c r="L39" s="138">
        <f t="shared" si="21"/>
        <v>8.793663688058489</v>
      </c>
      <c r="M39" s="139">
        <f t="shared" si="12"/>
        <v>-137</v>
      </c>
      <c r="N39" s="138">
        <f t="shared" si="13"/>
        <v>-2.065741857659831</v>
      </c>
      <c r="O39" s="128">
        <v>20155668</v>
      </c>
      <c r="P39" s="128">
        <v>23204532</v>
      </c>
      <c r="Q39" s="138">
        <f t="shared" si="22"/>
        <v>14.494634753782035</v>
      </c>
      <c r="R39" s="138">
        <f t="shared" si="23"/>
        <v>15.724165909349226</v>
      </c>
      <c r="S39" s="139">
        <f t="shared" si="14"/>
        <v>3048864</v>
      </c>
      <c r="T39" s="138">
        <f t="shared" si="15"/>
        <v>15.126583748055385</v>
      </c>
    </row>
    <row r="40" spans="1:20" s="6" customFormat="1" ht="18.75" customHeight="1">
      <c r="A40" s="121"/>
      <c r="B40" s="21" t="s">
        <v>44</v>
      </c>
      <c r="C40" s="128">
        <v>1770</v>
      </c>
      <c r="D40" s="128">
        <v>1635</v>
      </c>
      <c r="E40" s="138">
        <f t="shared" si="16"/>
        <v>10.834302503519618</v>
      </c>
      <c r="F40" s="138">
        <f t="shared" si="17"/>
        <v>10.593494881430608</v>
      </c>
      <c r="G40" s="139">
        <f t="shared" si="18"/>
        <v>-135</v>
      </c>
      <c r="H40" s="138">
        <f t="shared" si="19"/>
        <v>-7.627118644067797</v>
      </c>
      <c r="I40" s="128">
        <v>6426</v>
      </c>
      <c r="J40" s="128">
        <v>6011</v>
      </c>
      <c r="K40" s="138">
        <f t="shared" si="20"/>
        <v>8.80841089468562</v>
      </c>
      <c r="L40" s="138">
        <f t="shared" si="21"/>
        <v>8.138369888979149</v>
      </c>
      <c r="M40" s="139">
        <f t="shared" si="12"/>
        <v>-415</v>
      </c>
      <c r="N40" s="138">
        <f t="shared" si="13"/>
        <v>-6.458138811079987</v>
      </c>
      <c r="O40" s="128">
        <v>12124748</v>
      </c>
      <c r="P40" s="128">
        <v>13076236</v>
      </c>
      <c r="Q40" s="138">
        <f t="shared" si="22"/>
        <v>8.719323702972744</v>
      </c>
      <c r="R40" s="138">
        <f t="shared" si="23"/>
        <v>8.860894256941062</v>
      </c>
      <c r="S40" s="139">
        <f t="shared" si="14"/>
        <v>951488</v>
      </c>
      <c r="T40" s="138">
        <f t="shared" si="15"/>
        <v>7.847486809622765</v>
      </c>
    </row>
    <row r="41" spans="1:20" s="6" customFormat="1" ht="18.75" customHeight="1">
      <c r="A41" s="132"/>
      <c r="B41" s="133" t="s">
        <v>45</v>
      </c>
      <c r="C41" s="134">
        <v>4938</v>
      </c>
      <c r="D41" s="134">
        <v>4828</v>
      </c>
      <c r="E41" s="140">
        <f t="shared" si="16"/>
        <v>30.225867662361512</v>
      </c>
      <c r="F41" s="140">
        <f t="shared" si="17"/>
        <v>31.281586108591423</v>
      </c>
      <c r="G41" s="141">
        <f t="shared" si="18"/>
        <v>-110</v>
      </c>
      <c r="H41" s="140">
        <f t="shared" si="19"/>
        <v>-2.227622519238558</v>
      </c>
      <c r="I41" s="134">
        <v>21771</v>
      </c>
      <c r="J41" s="134">
        <v>22233</v>
      </c>
      <c r="K41" s="140">
        <f t="shared" si="20"/>
        <v>29.84250133647691</v>
      </c>
      <c r="L41" s="140">
        <f t="shared" si="21"/>
        <v>30.10154346060114</v>
      </c>
      <c r="M41" s="141">
        <f t="shared" si="12"/>
        <v>462</v>
      </c>
      <c r="N41" s="140">
        <f t="shared" si="13"/>
        <v>2.1220890175003446</v>
      </c>
      <c r="O41" s="134">
        <v>35035942</v>
      </c>
      <c r="P41" s="134">
        <v>39193263</v>
      </c>
      <c r="Q41" s="140">
        <f t="shared" si="22"/>
        <v>25.195552067274164</v>
      </c>
      <c r="R41" s="140">
        <f t="shared" si="23"/>
        <v>26.55866405496816</v>
      </c>
      <c r="S41" s="141">
        <f t="shared" si="14"/>
        <v>4157321</v>
      </c>
      <c r="T41" s="140">
        <f t="shared" si="15"/>
        <v>11.865874763692668</v>
      </c>
    </row>
    <row r="42" spans="1:20" s="6" customFormat="1" ht="18.75" customHeight="1">
      <c r="A42" s="121" t="s">
        <v>407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1:20" s="6" customFormat="1" ht="18.75" customHeight="1">
      <c r="A43" s="142" t="s">
        <v>419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spans="1:20" s="6" customFormat="1" ht="18.75" customHeight="1">
      <c r="A44" s="121" t="s">
        <v>46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</row>
    <row r="47" spans="1:16" ht="18.75" customHeight="1">
      <c r="A47" s="171" t="s">
        <v>47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ht="18.75" customHeight="1">
      <c r="A48" s="155" t="s">
        <v>48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1:16" ht="18.7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4"/>
    </row>
    <row r="50" spans="1:16" ht="18.75" customHeight="1">
      <c r="A50" s="153" t="s">
        <v>49</v>
      </c>
      <c r="B50" s="154"/>
      <c r="C50" s="172" t="s">
        <v>405</v>
      </c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5"/>
      <c r="P50" s="1"/>
    </row>
    <row r="51" spans="1:16" ht="18.75" customHeight="1">
      <c r="A51" s="155"/>
      <c r="B51" s="156"/>
      <c r="C51" s="159" t="s">
        <v>50</v>
      </c>
      <c r="D51" s="160"/>
      <c r="E51" s="159" t="s">
        <v>51</v>
      </c>
      <c r="F51" s="160"/>
      <c r="G51" s="167" t="s">
        <v>52</v>
      </c>
      <c r="H51" s="168"/>
      <c r="I51" s="167" t="s">
        <v>53</v>
      </c>
      <c r="J51" s="168"/>
      <c r="K51" s="167" t="s">
        <v>54</v>
      </c>
      <c r="L51" s="168"/>
      <c r="M51" s="159" t="s">
        <v>55</v>
      </c>
      <c r="N51" s="160"/>
      <c r="O51" s="162" t="s">
        <v>56</v>
      </c>
      <c r="P51" s="163"/>
    </row>
    <row r="52" spans="1:16" ht="18.75" customHeight="1">
      <c r="A52" s="157"/>
      <c r="B52" s="158"/>
      <c r="C52" s="161"/>
      <c r="D52" s="158"/>
      <c r="E52" s="161"/>
      <c r="F52" s="158"/>
      <c r="G52" s="169"/>
      <c r="H52" s="170"/>
      <c r="I52" s="169"/>
      <c r="J52" s="170"/>
      <c r="K52" s="169"/>
      <c r="L52" s="170"/>
      <c r="M52" s="161"/>
      <c r="N52" s="158"/>
      <c r="O52" s="164"/>
      <c r="P52" s="165"/>
    </row>
    <row r="53" spans="1:16" ht="18.75" customHeight="1">
      <c r="A53" s="1"/>
      <c r="B53" s="20"/>
      <c r="C53" s="2" t="s">
        <v>17</v>
      </c>
      <c r="D53" s="2"/>
      <c r="E53" s="2" t="s">
        <v>17</v>
      </c>
      <c r="F53" s="2"/>
      <c r="G53" s="2" t="s">
        <v>17</v>
      </c>
      <c r="H53" s="2"/>
      <c r="I53" s="2" t="s">
        <v>17</v>
      </c>
      <c r="J53" s="2"/>
      <c r="K53" s="2" t="s">
        <v>17</v>
      </c>
      <c r="L53" s="2"/>
      <c r="M53" s="2" t="s">
        <v>17</v>
      </c>
      <c r="N53" s="2"/>
      <c r="O53" s="2" t="s">
        <v>17</v>
      </c>
      <c r="P53" s="2"/>
    </row>
    <row r="54" spans="1:16" ht="18.75" customHeight="1">
      <c r="A54" s="151" t="s">
        <v>39</v>
      </c>
      <c r="B54" s="152"/>
      <c r="C54" s="87">
        <f>SUM(C57,C60,C63,C66,C69,C72)</f>
        <v>14967</v>
      </c>
      <c r="D54" s="56"/>
      <c r="E54" s="87">
        <f>SUM(E57,E60,E63,E66,E69,E72)</f>
        <v>419</v>
      </c>
      <c r="F54" s="56"/>
      <c r="G54" s="87">
        <f>SUM(G57,G60,G63,G66,G69,G72)</f>
        <v>3998</v>
      </c>
      <c r="H54" s="56"/>
      <c r="I54" s="87">
        <f>SUM(I57,I60,I63,I66,I69,I72)</f>
        <v>5642</v>
      </c>
      <c r="J54" s="56"/>
      <c r="K54" s="87">
        <f>SUM(K57,K60,K63,K66,K69,K72)</f>
        <v>3636</v>
      </c>
      <c r="L54" s="56"/>
      <c r="M54" s="87">
        <f>SUM(M57,M60,M63,M66,M69,M72)</f>
        <v>1026</v>
      </c>
      <c r="N54" s="56"/>
      <c r="O54" s="87">
        <f>SUM(O57,O60,O63,O66,O69,O72)</f>
        <v>246</v>
      </c>
      <c r="P54" s="56"/>
    </row>
    <row r="55" spans="1:16" ht="18.75" customHeight="1">
      <c r="A55" s="57"/>
      <c r="B55" s="55" t="s">
        <v>57</v>
      </c>
      <c r="C55" s="88">
        <f>100*C54/$C54</f>
        <v>100</v>
      </c>
      <c r="D55" s="231" t="s">
        <v>414</v>
      </c>
      <c r="E55" s="88">
        <f>100*E54/$C54</f>
        <v>2.7994922162089932</v>
      </c>
      <c r="F55" s="231" t="s">
        <v>414</v>
      </c>
      <c r="G55" s="88">
        <f>100*G54/$C54</f>
        <v>26.71209995323044</v>
      </c>
      <c r="H55" s="231" t="s">
        <v>414</v>
      </c>
      <c r="I55" s="88">
        <f>100*I54/$C54</f>
        <v>37.69626511658983</v>
      </c>
      <c r="J55" s="231" t="s">
        <v>414</v>
      </c>
      <c r="K55" s="88">
        <f>100*K54/$C54</f>
        <v>24.293445580276607</v>
      </c>
      <c r="L55" s="231" t="s">
        <v>414</v>
      </c>
      <c r="M55" s="88">
        <f>100*M54/$C54</f>
        <v>6.855081178592904</v>
      </c>
      <c r="N55" s="231" t="s">
        <v>414</v>
      </c>
      <c r="O55" s="88">
        <f>100*O54/$C54</f>
        <v>1.6436159551012226</v>
      </c>
      <c r="P55" s="231" t="s">
        <v>414</v>
      </c>
    </row>
    <row r="56" spans="1:16" ht="18.75" customHeight="1">
      <c r="A56" s="57"/>
      <c r="B56" s="55" t="s">
        <v>58</v>
      </c>
      <c r="C56" s="88">
        <f>100*C54/C$54</f>
        <v>100</v>
      </c>
      <c r="D56" s="231" t="s">
        <v>414</v>
      </c>
      <c r="E56" s="88">
        <f>100*E54/E$54</f>
        <v>100</v>
      </c>
      <c r="F56" s="231" t="s">
        <v>414</v>
      </c>
      <c r="G56" s="88">
        <f>100*G54/G$54</f>
        <v>100</v>
      </c>
      <c r="H56" s="231" t="s">
        <v>414</v>
      </c>
      <c r="I56" s="88">
        <f>100*I54/I$54</f>
        <v>100</v>
      </c>
      <c r="J56" s="231" t="s">
        <v>414</v>
      </c>
      <c r="K56" s="88">
        <f>100*K54/K$54</f>
        <v>100</v>
      </c>
      <c r="L56" s="231" t="s">
        <v>414</v>
      </c>
      <c r="M56" s="88">
        <f>100*M54/M$54</f>
        <v>100</v>
      </c>
      <c r="N56" s="231" t="s">
        <v>414</v>
      </c>
      <c r="O56" s="88">
        <f>100*O54/O$54</f>
        <v>100</v>
      </c>
      <c r="P56" s="231" t="s">
        <v>414</v>
      </c>
    </row>
    <row r="57" spans="1:16" ht="18.75" customHeight="1">
      <c r="A57" s="1"/>
      <c r="B57" s="22" t="s">
        <v>59</v>
      </c>
      <c r="C57" s="7">
        <f>SUM(E57:O57)</f>
        <v>43</v>
      </c>
      <c r="D57" s="7"/>
      <c r="E57" s="7">
        <v>2</v>
      </c>
      <c r="F57" s="7"/>
      <c r="G57" s="7">
        <v>12</v>
      </c>
      <c r="H57" s="7"/>
      <c r="I57" s="7">
        <v>24</v>
      </c>
      <c r="J57" s="7"/>
      <c r="K57" s="7">
        <v>4</v>
      </c>
      <c r="L57" s="7"/>
      <c r="M57" s="7">
        <v>1</v>
      </c>
      <c r="N57" s="7"/>
      <c r="O57" s="7" t="s">
        <v>1</v>
      </c>
      <c r="P57" s="7"/>
    </row>
    <row r="58" spans="1:16" ht="18.75" customHeight="1">
      <c r="A58" s="1"/>
      <c r="B58" s="22" t="s">
        <v>57</v>
      </c>
      <c r="C58" s="89">
        <f>100*C57/$C57</f>
        <v>100</v>
      </c>
      <c r="D58" s="90"/>
      <c r="E58" s="89">
        <f>100*E57/$C57</f>
        <v>4.651162790697675</v>
      </c>
      <c r="F58" s="90"/>
      <c r="G58" s="89">
        <f>100*G57/$C57</f>
        <v>27.906976744186046</v>
      </c>
      <c r="H58" s="90"/>
      <c r="I58" s="89">
        <f>100*I57/$C57</f>
        <v>55.81395348837209</v>
      </c>
      <c r="J58" s="90"/>
      <c r="K58" s="89">
        <f>100*K57/$C57</f>
        <v>9.30232558139535</v>
      </c>
      <c r="L58" s="90"/>
      <c r="M58" s="89">
        <f>100*M57/$C57</f>
        <v>2.3255813953488373</v>
      </c>
      <c r="N58" s="90"/>
      <c r="O58" s="7" t="s">
        <v>1</v>
      </c>
      <c r="P58" s="61"/>
    </row>
    <row r="59" spans="1:16" ht="18.75" customHeight="1">
      <c r="A59" s="1"/>
      <c r="B59" s="22" t="s">
        <v>58</v>
      </c>
      <c r="C59" s="89">
        <f>100*C57/C$54</f>
        <v>0.28729872385915683</v>
      </c>
      <c r="D59" s="90"/>
      <c r="E59" s="89">
        <f>100*E57/E$54</f>
        <v>0.477326968973747</v>
      </c>
      <c r="F59" s="90"/>
      <c r="G59" s="89">
        <f>100*G57/G$54</f>
        <v>0.3001500750375188</v>
      </c>
      <c r="H59" s="90"/>
      <c r="I59" s="89">
        <f>100*I57/I$54</f>
        <v>0.42538107054236085</v>
      </c>
      <c r="J59" s="90"/>
      <c r="K59" s="89">
        <f>100*K57/K$54</f>
        <v>0.11001100110011001</v>
      </c>
      <c r="L59" s="90"/>
      <c r="M59" s="89">
        <f>100*M57/M$54</f>
        <v>0.09746588693957114</v>
      </c>
      <c r="N59" s="90"/>
      <c r="O59" s="7" t="s">
        <v>1</v>
      </c>
      <c r="P59" s="61"/>
    </row>
    <row r="60" spans="1:16" ht="18.75" customHeight="1">
      <c r="A60" s="1"/>
      <c r="B60" s="23" t="s">
        <v>41</v>
      </c>
      <c r="C60" s="7">
        <f>SUM(E60:O60)</f>
        <v>2453</v>
      </c>
      <c r="D60" s="3"/>
      <c r="E60" s="3">
        <v>61</v>
      </c>
      <c r="F60" s="3"/>
      <c r="G60" s="3">
        <v>977</v>
      </c>
      <c r="H60" s="3"/>
      <c r="I60" s="3">
        <v>1076</v>
      </c>
      <c r="J60" s="3"/>
      <c r="K60" s="3">
        <v>309</v>
      </c>
      <c r="L60" s="3"/>
      <c r="M60" s="3">
        <v>28</v>
      </c>
      <c r="N60" s="3"/>
      <c r="O60" s="3">
        <v>2</v>
      </c>
      <c r="P60" s="3"/>
    </row>
    <row r="61" spans="1:16" ht="18.75" customHeight="1">
      <c r="A61" s="1"/>
      <c r="B61" s="22" t="s">
        <v>57</v>
      </c>
      <c r="C61" s="89">
        <f>100*C60/$C60</f>
        <v>100</v>
      </c>
      <c r="D61" s="90"/>
      <c r="E61" s="89">
        <f>100*E60/$C60</f>
        <v>2.4867509172441906</v>
      </c>
      <c r="F61" s="90"/>
      <c r="G61" s="89">
        <f>100*G60/$C60</f>
        <v>39.82878108438646</v>
      </c>
      <c r="H61" s="90"/>
      <c r="I61" s="89">
        <f>100*I60/$C60</f>
        <v>43.86465552384835</v>
      </c>
      <c r="J61" s="90"/>
      <c r="K61" s="89">
        <f>100*K60/$C60</f>
        <v>12.596820220138605</v>
      </c>
      <c r="L61" s="90"/>
      <c r="M61" s="89">
        <f>100*M60/$C60</f>
        <v>1.141459437423563</v>
      </c>
      <c r="N61" s="90"/>
      <c r="O61" s="89">
        <f>100*O60/$C60</f>
        <v>0.08153281695882593</v>
      </c>
      <c r="P61" s="61"/>
    </row>
    <row r="62" spans="1:16" ht="18.75" customHeight="1">
      <c r="A62" s="1"/>
      <c r="B62" s="22" t="s">
        <v>58</v>
      </c>
      <c r="C62" s="89">
        <f>100*C60/C$54</f>
        <v>16.389389991314225</v>
      </c>
      <c r="D62" s="90"/>
      <c r="E62" s="89">
        <f>100*E60/E$54</f>
        <v>14.558472553699284</v>
      </c>
      <c r="F62" s="90"/>
      <c r="G62" s="89">
        <f>100*G60/G$54</f>
        <v>24.43721860930465</v>
      </c>
      <c r="H62" s="90"/>
      <c r="I62" s="89">
        <f>100*I60/I$54</f>
        <v>19.071251329315846</v>
      </c>
      <c r="J62" s="90"/>
      <c r="K62" s="89">
        <f>100*K60/K$54</f>
        <v>8.498349834983498</v>
      </c>
      <c r="L62" s="90"/>
      <c r="M62" s="89">
        <f>100*M60/M$54</f>
        <v>2.729044834307992</v>
      </c>
      <c r="N62" s="90"/>
      <c r="O62" s="89">
        <f>100*O60/O$54</f>
        <v>0.8130081300813008</v>
      </c>
      <c r="P62" s="61"/>
    </row>
    <row r="63" spans="1:16" ht="18.75" customHeight="1">
      <c r="A63" s="1"/>
      <c r="B63" s="22" t="s">
        <v>60</v>
      </c>
      <c r="C63" s="7">
        <f>SUM(E63:O63)</f>
        <v>5310</v>
      </c>
      <c r="D63" s="3"/>
      <c r="E63" s="3">
        <v>182</v>
      </c>
      <c r="F63" s="3"/>
      <c r="G63" s="3">
        <v>902</v>
      </c>
      <c r="H63" s="3"/>
      <c r="I63" s="3">
        <v>1805</v>
      </c>
      <c r="J63" s="3"/>
      <c r="K63" s="3">
        <v>1649</v>
      </c>
      <c r="L63" s="3"/>
      <c r="M63" s="3">
        <v>567</v>
      </c>
      <c r="N63" s="3"/>
      <c r="O63" s="3">
        <v>205</v>
      </c>
      <c r="P63" s="3"/>
    </row>
    <row r="64" spans="1:16" ht="18.75" customHeight="1">
      <c r="A64" s="1"/>
      <c r="B64" s="22" t="s">
        <v>57</v>
      </c>
      <c r="C64" s="89">
        <f>100*C63/$C63</f>
        <v>100</v>
      </c>
      <c r="D64" s="90"/>
      <c r="E64" s="89">
        <f>100*E63/$C63</f>
        <v>3.4274952919020714</v>
      </c>
      <c r="F64" s="90"/>
      <c r="G64" s="89">
        <f>100*G63/$C63</f>
        <v>16.986817325800377</v>
      </c>
      <c r="H64" s="90"/>
      <c r="I64" s="89">
        <f>100*I63/$C63</f>
        <v>33.9924670433145</v>
      </c>
      <c r="J64" s="90"/>
      <c r="K64" s="89">
        <f>100*K63/$C63</f>
        <v>31.05461393596987</v>
      </c>
      <c r="L64" s="90"/>
      <c r="M64" s="89">
        <f>100*M63/$C63</f>
        <v>10.677966101694915</v>
      </c>
      <c r="N64" s="90"/>
      <c r="O64" s="89">
        <f>100*O63/$C63</f>
        <v>3.8606403013182673</v>
      </c>
      <c r="P64" s="61"/>
    </row>
    <row r="65" spans="1:16" ht="18.75" customHeight="1">
      <c r="A65" s="1"/>
      <c r="B65" s="22" t="s">
        <v>58</v>
      </c>
      <c r="C65" s="89">
        <f>100*C63/C$54</f>
        <v>35.47805171377029</v>
      </c>
      <c r="D65" s="90"/>
      <c r="E65" s="89">
        <f>100*E63/E$54</f>
        <v>43.436754176610975</v>
      </c>
      <c r="F65" s="90"/>
      <c r="G65" s="89">
        <f>100*G63/G$54</f>
        <v>22.56128064032016</v>
      </c>
      <c r="H65" s="90"/>
      <c r="I65" s="89">
        <f>100*I63/I$54</f>
        <v>31.992201347040055</v>
      </c>
      <c r="J65" s="90"/>
      <c r="K65" s="89">
        <f>100*K63/K$54</f>
        <v>45.35203520352035</v>
      </c>
      <c r="L65" s="90"/>
      <c r="M65" s="89">
        <f>100*M63/M$54</f>
        <v>55.26315789473684</v>
      </c>
      <c r="N65" s="90"/>
      <c r="O65" s="89">
        <f>100*O63/O$54</f>
        <v>83.33333333333333</v>
      </c>
      <c r="P65" s="61"/>
    </row>
    <row r="66" spans="1:16" ht="18.75" customHeight="1">
      <c r="A66" s="1"/>
      <c r="B66" s="22" t="s">
        <v>43</v>
      </c>
      <c r="C66" s="7">
        <f>SUM(E66:O66)</f>
        <v>1043</v>
      </c>
      <c r="D66" s="3"/>
      <c r="E66" s="3">
        <v>10</v>
      </c>
      <c r="F66" s="3"/>
      <c r="G66" s="3">
        <v>443</v>
      </c>
      <c r="H66" s="3"/>
      <c r="I66" s="3">
        <v>458</v>
      </c>
      <c r="J66" s="3"/>
      <c r="K66" s="3">
        <v>123</v>
      </c>
      <c r="L66" s="3"/>
      <c r="M66" s="3">
        <v>9</v>
      </c>
      <c r="N66" s="3"/>
      <c r="O66" s="3" t="s">
        <v>1</v>
      </c>
      <c r="P66" s="3"/>
    </row>
    <row r="67" spans="1:16" ht="18.75" customHeight="1">
      <c r="A67" s="1"/>
      <c r="B67" s="22" t="s">
        <v>57</v>
      </c>
      <c r="C67" s="89">
        <f>100*C66/$C66</f>
        <v>100</v>
      </c>
      <c r="D67" s="90"/>
      <c r="E67" s="89">
        <f>100*E66/$C66</f>
        <v>0.9587727708533078</v>
      </c>
      <c r="F67" s="90"/>
      <c r="G67" s="89">
        <f>100*G66/$C66</f>
        <v>42.47363374880153</v>
      </c>
      <c r="H67" s="90"/>
      <c r="I67" s="89">
        <f>100*I66/$C66</f>
        <v>43.9117929050815</v>
      </c>
      <c r="J67" s="90"/>
      <c r="K67" s="89">
        <f>100*K66/$C66</f>
        <v>11.792905081495686</v>
      </c>
      <c r="L67" s="90"/>
      <c r="M67" s="89">
        <f>100*M66/$C66</f>
        <v>0.862895493767977</v>
      </c>
      <c r="N67" s="90"/>
      <c r="O67" s="7" t="s">
        <v>1</v>
      </c>
      <c r="P67" s="61"/>
    </row>
    <row r="68" spans="1:16" ht="18.75" customHeight="1">
      <c r="A68" s="1"/>
      <c r="B68" s="22" t="s">
        <v>58</v>
      </c>
      <c r="C68" s="89">
        <f>100*C66/C$54</f>
        <v>6.968664395002339</v>
      </c>
      <c r="D68" s="90"/>
      <c r="E68" s="89">
        <f>100*E66/E$54</f>
        <v>2.386634844868735</v>
      </c>
      <c r="F68" s="90"/>
      <c r="G68" s="89">
        <f>100*G66/G$54</f>
        <v>11.080540270135067</v>
      </c>
      <c r="H68" s="90"/>
      <c r="I68" s="89">
        <f>100*I66/I$54</f>
        <v>8.117688762850053</v>
      </c>
      <c r="J68" s="90"/>
      <c r="K68" s="89">
        <f>100*K66/K$54</f>
        <v>3.382838283828383</v>
      </c>
      <c r="L68" s="90"/>
      <c r="M68" s="89">
        <f>100*M66/M$54</f>
        <v>0.8771929824561403</v>
      </c>
      <c r="N68" s="90"/>
      <c r="O68" s="7" t="s">
        <v>1</v>
      </c>
      <c r="P68" s="61"/>
    </row>
    <row r="69" spans="1:16" ht="18.75" customHeight="1">
      <c r="A69" s="1"/>
      <c r="B69" s="22" t="s">
        <v>61</v>
      </c>
      <c r="C69" s="7">
        <f>SUM(E69:O69)</f>
        <v>1635</v>
      </c>
      <c r="D69" s="3"/>
      <c r="E69" s="3">
        <v>23</v>
      </c>
      <c r="F69" s="3"/>
      <c r="G69" s="3">
        <v>484</v>
      </c>
      <c r="H69" s="3"/>
      <c r="I69" s="3">
        <v>821</v>
      </c>
      <c r="J69" s="3"/>
      <c r="K69" s="3">
        <v>287</v>
      </c>
      <c r="L69" s="3"/>
      <c r="M69" s="3">
        <v>15</v>
      </c>
      <c r="N69" s="3"/>
      <c r="O69" s="3">
        <v>5</v>
      </c>
      <c r="P69" s="3"/>
    </row>
    <row r="70" spans="1:16" ht="18.75" customHeight="1">
      <c r="A70" s="1"/>
      <c r="B70" s="22" t="s">
        <v>57</v>
      </c>
      <c r="C70" s="89">
        <f>100*C69/$C69</f>
        <v>100</v>
      </c>
      <c r="D70" s="90"/>
      <c r="E70" s="89">
        <f>100*E69/$C69</f>
        <v>1.4067278287461773</v>
      </c>
      <c r="F70" s="90"/>
      <c r="G70" s="89">
        <f>100*G69/$C69</f>
        <v>29.60244648318043</v>
      </c>
      <c r="H70" s="90"/>
      <c r="I70" s="89">
        <f>100*I69/$C69</f>
        <v>50.21406727828746</v>
      </c>
      <c r="J70" s="90"/>
      <c r="K70" s="89">
        <f>100*K69/$C69</f>
        <v>17.553516819571865</v>
      </c>
      <c r="L70" s="90"/>
      <c r="M70" s="89">
        <f>100*M69/$C69</f>
        <v>0.9174311926605505</v>
      </c>
      <c r="N70" s="90"/>
      <c r="O70" s="89">
        <f>100*O69/$C69</f>
        <v>0.3058103975535168</v>
      </c>
      <c r="P70" s="61"/>
    </row>
    <row r="71" spans="1:16" ht="18.75" customHeight="1">
      <c r="A71" s="1"/>
      <c r="B71" s="22" t="s">
        <v>58</v>
      </c>
      <c r="C71" s="89">
        <f>100*C69/C$54</f>
        <v>10.924032872319103</v>
      </c>
      <c r="D71" s="90"/>
      <c r="E71" s="89">
        <f>100*E69/E$54</f>
        <v>5.4892601431980905</v>
      </c>
      <c r="F71" s="90"/>
      <c r="G71" s="89">
        <f>100*G69/G$54</f>
        <v>12.106053026513257</v>
      </c>
      <c r="H71" s="90"/>
      <c r="I71" s="89">
        <f>100*I69/I$54</f>
        <v>14.551577454803262</v>
      </c>
      <c r="J71" s="90"/>
      <c r="K71" s="89">
        <f>100*K69/K$54</f>
        <v>7.893289328932894</v>
      </c>
      <c r="L71" s="90"/>
      <c r="M71" s="89">
        <f>100*M69/M$54</f>
        <v>1.4619883040935673</v>
      </c>
      <c r="N71" s="90"/>
      <c r="O71" s="89">
        <f>100*O69/O$54</f>
        <v>2.032520325203252</v>
      </c>
      <c r="P71" s="61"/>
    </row>
    <row r="72" spans="1:16" ht="18.75" customHeight="1">
      <c r="A72" s="1"/>
      <c r="B72" s="22" t="s">
        <v>45</v>
      </c>
      <c r="C72" s="7">
        <f>SUM(E72:O72)</f>
        <v>4483</v>
      </c>
      <c r="D72" s="3"/>
      <c r="E72" s="3">
        <v>141</v>
      </c>
      <c r="F72" s="3"/>
      <c r="G72" s="3">
        <v>1180</v>
      </c>
      <c r="H72" s="3"/>
      <c r="I72" s="3">
        <v>1458</v>
      </c>
      <c r="J72" s="3"/>
      <c r="K72" s="3">
        <v>1264</v>
      </c>
      <c r="L72" s="3"/>
      <c r="M72" s="3">
        <v>406</v>
      </c>
      <c r="N72" s="3"/>
      <c r="O72" s="3">
        <v>34</v>
      </c>
      <c r="P72" s="3"/>
    </row>
    <row r="73" spans="1:16" ht="18.75" customHeight="1">
      <c r="A73" s="1"/>
      <c r="B73" s="22" t="s">
        <v>57</v>
      </c>
      <c r="C73" s="91">
        <f>100*C72/$C72</f>
        <v>100</v>
      </c>
      <c r="D73" s="92"/>
      <c r="E73" s="93">
        <f>100*E72/$C72</f>
        <v>3.1452152576399732</v>
      </c>
      <c r="F73" s="92"/>
      <c r="G73" s="93">
        <f>100*G72/$C72</f>
        <v>26.321659602944457</v>
      </c>
      <c r="H73" s="92"/>
      <c r="I73" s="93">
        <f>100*I72/$C72</f>
        <v>32.52286415346866</v>
      </c>
      <c r="J73" s="92"/>
      <c r="K73" s="93">
        <f>100*K72/$C72</f>
        <v>28.195404862815078</v>
      </c>
      <c r="L73" s="92"/>
      <c r="M73" s="93">
        <f>100*M72/$C72</f>
        <v>9.056435422708008</v>
      </c>
      <c r="N73" s="92"/>
      <c r="O73" s="93">
        <f>100*O72/$C72</f>
        <v>0.7584207004238234</v>
      </c>
      <c r="P73" s="62"/>
    </row>
    <row r="74" spans="1:16" ht="18.75" customHeight="1">
      <c r="A74" s="24"/>
      <c r="B74" s="25" t="s">
        <v>58</v>
      </c>
      <c r="C74" s="94">
        <f>100*C72/C$54</f>
        <v>29.952562303734883</v>
      </c>
      <c r="D74" s="95"/>
      <c r="E74" s="96">
        <f>100*E72/E$54</f>
        <v>33.65155131264916</v>
      </c>
      <c r="F74" s="95"/>
      <c r="G74" s="96">
        <f>100*G72/G$54</f>
        <v>29.514757378689346</v>
      </c>
      <c r="H74" s="95"/>
      <c r="I74" s="96">
        <f>100*I72/I$54</f>
        <v>25.841900035448422</v>
      </c>
      <c r="J74" s="95"/>
      <c r="K74" s="96">
        <f>100*K72/K$54</f>
        <v>34.763476347634764</v>
      </c>
      <c r="L74" s="95"/>
      <c r="M74" s="96">
        <f>100*M72/M$54</f>
        <v>39.57115009746589</v>
      </c>
      <c r="N74" s="95"/>
      <c r="O74" s="96">
        <f>100*O72/O$54</f>
        <v>13.821138211382113</v>
      </c>
      <c r="P74" s="63"/>
    </row>
    <row r="75" spans="1:16" ht="18.75" customHeight="1">
      <c r="A75" s="1" t="s">
        <v>403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8.75" customHeight="1">
      <c r="A76" s="1" t="s">
        <v>62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sheetProtection/>
  <mergeCells count="32">
    <mergeCell ref="A12:B12"/>
    <mergeCell ref="C8:H8"/>
    <mergeCell ref="I8:N8"/>
    <mergeCell ref="I9:J9"/>
    <mergeCell ref="K9:L9"/>
    <mergeCell ref="M9:N9"/>
    <mergeCell ref="A5:T5"/>
    <mergeCell ref="A6:T6"/>
    <mergeCell ref="C9:D9"/>
    <mergeCell ref="E9:F9"/>
    <mergeCell ref="G9:H9"/>
    <mergeCell ref="A8:B10"/>
    <mergeCell ref="O8:T8"/>
    <mergeCell ref="O9:P9"/>
    <mergeCell ref="Q9:R9"/>
    <mergeCell ref="S9:T9"/>
    <mergeCell ref="A47:P47"/>
    <mergeCell ref="A48:P48"/>
    <mergeCell ref="C50:O50"/>
    <mergeCell ref="A14:B14"/>
    <mergeCell ref="A16:B16"/>
    <mergeCell ref="A35:B35"/>
    <mergeCell ref="A54:B54"/>
    <mergeCell ref="A50:B52"/>
    <mergeCell ref="C51:D52"/>
    <mergeCell ref="O51:P52"/>
    <mergeCell ref="M51:N52"/>
    <mergeCell ref="A3:T3"/>
    <mergeCell ref="K51:L52"/>
    <mergeCell ref="I51:J52"/>
    <mergeCell ref="G51:H52"/>
    <mergeCell ref="E51:F52"/>
  </mergeCells>
  <printOptions horizontalCentered="1" vertic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44"/>
  <sheetViews>
    <sheetView showGridLines="0" defaultGridColor="0" zoomScale="75" zoomScaleNormal="75" zoomScalePageLayoutView="0" colorId="22" workbookViewId="0" topLeftCell="A1">
      <selection activeCell="L1" sqref="L1"/>
    </sheetView>
  </sheetViews>
  <sheetFormatPr defaultColWidth="10.59765625" defaultRowHeight="17.25" customHeight="1"/>
  <cols>
    <col min="1" max="1" width="2.8984375" style="1" customWidth="1"/>
    <col min="2" max="2" width="34.19921875" style="1" customWidth="1"/>
    <col min="3" max="4" width="10.59765625" style="1" customWidth="1"/>
    <col min="5" max="6" width="11.69921875" style="1" customWidth="1"/>
    <col min="7" max="8" width="10.59765625" style="1" customWidth="1"/>
    <col min="9" max="9" width="10.8984375" style="1" customWidth="1"/>
    <col min="10" max="11" width="10.59765625" style="1" customWidth="1"/>
    <col min="12" max="12" width="10.8984375" style="1" customWidth="1"/>
    <col min="13" max="16384" width="10.59765625" style="1" customWidth="1"/>
  </cols>
  <sheetData>
    <row r="1" spans="1:12" ht="17.25" customHeight="1">
      <c r="A1" s="149" t="s">
        <v>424</v>
      </c>
      <c r="L1" s="150" t="s">
        <v>425</v>
      </c>
    </row>
    <row r="3" spans="1:12" ht="17.25" customHeight="1">
      <c r="A3" s="171" t="s">
        <v>105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7.25" customHeight="1">
      <c r="A4" s="188" t="s">
        <v>106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7.25" customHeight="1">
      <c r="A6" s="197" t="s">
        <v>63</v>
      </c>
      <c r="B6" s="198"/>
      <c r="C6" s="189" t="s">
        <v>64</v>
      </c>
      <c r="D6" s="190"/>
      <c r="E6" s="189" t="s">
        <v>65</v>
      </c>
      <c r="F6" s="190"/>
      <c r="G6" s="27" t="s">
        <v>66</v>
      </c>
      <c r="H6" s="27"/>
      <c r="I6" s="191" t="s">
        <v>107</v>
      </c>
      <c r="J6" s="189" t="s">
        <v>67</v>
      </c>
      <c r="K6" s="190"/>
      <c r="L6" s="193" t="s">
        <v>107</v>
      </c>
    </row>
    <row r="7" spans="1:12" ht="17.25" customHeight="1">
      <c r="A7" s="165"/>
      <c r="B7" s="199"/>
      <c r="C7" s="28" t="s">
        <v>68</v>
      </c>
      <c r="D7" s="29" t="s">
        <v>108</v>
      </c>
      <c r="E7" s="28" t="s">
        <v>68</v>
      </c>
      <c r="F7" s="29" t="s">
        <v>108</v>
      </c>
      <c r="G7" s="28" t="s">
        <v>68</v>
      </c>
      <c r="H7" s="30" t="s">
        <v>108</v>
      </c>
      <c r="I7" s="192"/>
      <c r="J7" s="28" t="s">
        <v>68</v>
      </c>
      <c r="K7" s="30" t="s">
        <v>108</v>
      </c>
      <c r="L7" s="194"/>
    </row>
    <row r="8" spans="1:12" ht="17.25" customHeight="1">
      <c r="A8" s="31"/>
      <c r="B8" s="32"/>
      <c r="C8" s="8" t="s">
        <v>69</v>
      </c>
      <c r="D8" s="8" t="s">
        <v>69</v>
      </c>
      <c r="E8" s="8" t="s">
        <v>70</v>
      </c>
      <c r="F8" s="8" t="s">
        <v>70</v>
      </c>
      <c r="G8" s="8" t="s">
        <v>71</v>
      </c>
      <c r="H8" s="8" t="s">
        <v>71</v>
      </c>
      <c r="I8" s="8" t="s">
        <v>71</v>
      </c>
      <c r="J8" s="8" t="s">
        <v>70</v>
      </c>
      <c r="K8" s="8" t="s">
        <v>70</v>
      </c>
      <c r="L8" s="8" t="s">
        <v>71</v>
      </c>
    </row>
    <row r="9" spans="1:12" ht="17.25" customHeight="1">
      <c r="A9" s="195" t="s">
        <v>72</v>
      </c>
      <c r="B9" s="196"/>
      <c r="C9" s="69">
        <f>SUM(C10:C41)</f>
        <v>14459</v>
      </c>
      <c r="D9" s="69">
        <f>SUM(D10:D41)</f>
        <v>13461</v>
      </c>
      <c r="E9" s="69">
        <f>SUM(E10:E41)</f>
        <v>1332530</v>
      </c>
      <c r="F9" s="69">
        <f>SUM(F10:F41)</f>
        <v>1490615</v>
      </c>
      <c r="G9" s="97">
        <f>100*E9/E$9</f>
        <v>100</v>
      </c>
      <c r="H9" s="97">
        <f>100*F9/F$9</f>
        <v>100</v>
      </c>
      <c r="I9" s="82">
        <f>100*(F9-E9)/E9</f>
        <v>11.863522772470413</v>
      </c>
      <c r="J9" s="98">
        <f>E9/C9</f>
        <v>92.15920879728888</v>
      </c>
      <c r="K9" s="98">
        <f>F9/D9</f>
        <v>110.73582943317733</v>
      </c>
      <c r="L9" s="82">
        <v>20.1</v>
      </c>
    </row>
    <row r="10" spans="1:12" ht="17.25" customHeight="1">
      <c r="A10" s="31"/>
      <c r="B10" s="33" t="s">
        <v>73</v>
      </c>
      <c r="C10" s="8">
        <v>15</v>
      </c>
      <c r="D10" s="8">
        <v>21</v>
      </c>
      <c r="E10" s="9">
        <v>157448</v>
      </c>
      <c r="F10" s="9">
        <v>226417</v>
      </c>
      <c r="G10" s="99">
        <f aca="true" t="shared" si="0" ref="G10:G41">100*E10/E$9</f>
        <v>11.815718970679834</v>
      </c>
      <c r="H10" s="99">
        <f aca="true" t="shared" si="1" ref="H10:H41">100*F10/F$9</f>
        <v>15.189502319512416</v>
      </c>
      <c r="I10" s="100">
        <f aca="true" t="shared" si="2" ref="I10:I41">100*(F10-E10)/E10</f>
        <v>43.804303643107566</v>
      </c>
      <c r="J10" s="101">
        <f aca="true" t="shared" si="3" ref="J10:J41">E10/C10</f>
        <v>10496.533333333333</v>
      </c>
      <c r="K10" s="101">
        <f aca="true" t="shared" si="4" ref="K10:K41">F10/D10</f>
        <v>10781.761904761905</v>
      </c>
      <c r="L10" s="100">
        <f>100*(K10-J10)/J10</f>
        <v>2.717359745076836</v>
      </c>
    </row>
    <row r="11" spans="1:12" ht="17.25" customHeight="1">
      <c r="A11" s="31"/>
      <c r="B11" s="33" t="s">
        <v>74</v>
      </c>
      <c r="C11" s="8">
        <v>20</v>
      </c>
      <c r="D11" s="8">
        <v>22</v>
      </c>
      <c r="E11" s="9">
        <v>1307</v>
      </c>
      <c r="F11" s="9">
        <v>2201</v>
      </c>
      <c r="G11" s="99">
        <f t="shared" si="0"/>
        <v>0.09808409566763976</v>
      </c>
      <c r="H11" s="99">
        <f t="shared" si="1"/>
        <v>0.14765717505861675</v>
      </c>
      <c r="I11" s="100">
        <f t="shared" si="2"/>
        <v>68.40091813312931</v>
      </c>
      <c r="J11" s="101">
        <f t="shared" si="3"/>
        <v>65.35</v>
      </c>
      <c r="K11" s="101">
        <f t="shared" si="4"/>
        <v>100.04545454545455</v>
      </c>
      <c r="L11" s="100">
        <v>52.9</v>
      </c>
    </row>
    <row r="12" spans="1:12" ht="17.25" customHeight="1">
      <c r="A12" s="31"/>
      <c r="B12" s="33" t="s">
        <v>75</v>
      </c>
      <c r="C12" s="8">
        <v>665</v>
      </c>
      <c r="D12" s="8">
        <v>566</v>
      </c>
      <c r="E12" s="9">
        <v>50175</v>
      </c>
      <c r="F12" s="9">
        <v>45572</v>
      </c>
      <c r="G12" s="99">
        <f t="shared" si="0"/>
        <v>3.7653936496739284</v>
      </c>
      <c r="H12" s="99">
        <f t="shared" si="1"/>
        <v>3.0572616000778203</v>
      </c>
      <c r="I12" s="100">
        <f t="shared" si="2"/>
        <v>-9.173891380169406</v>
      </c>
      <c r="J12" s="101">
        <f t="shared" si="3"/>
        <v>75.45112781954887</v>
      </c>
      <c r="K12" s="101">
        <f t="shared" si="4"/>
        <v>80.51590106007068</v>
      </c>
      <c r="L12" s="100">
        <v>6.6</v>
      </c>
    </row>
    <row r="13" spans="1:12" ht="17.25" customHeight="1">
      <c r="A13" s="31"/>
      <c r="B13" s="33" t="s">
        <v>76</v>
      </c>
      <c r="C13" s="8">
        <v>303</v>
      </c>
      <c r="D13" s="8">
        <v>301</v>
      </c>
      <c r="E13" s="9">
        <v>35663</v>
      </c>
      <c r="F13" s="9">
        <v>45414</v>
      </c>
      <c r="G13" s="99">
        <f t="shared" si="0"/>
        <v>2.6763374933397373</v>
      </c>
      <c r="H13" s="99">
        <f t="shared" si="1"/>
        <v>3.0466619482562565</v>
      </c>
      <c r="I13" s="100">
        <f t="shared" si="2"/>
        <v>27.342063202759164</v>
      </c>
      <c r="J13" s="101">
        <f t="shared" si="3"/>
        <v>117.6996699669967</v>
      </c>
      <c r="K13" s="101">
        <f t="shared" si="4"/>
        <v>150.87707641196013</v>
      </c>
      <c r="L13" s="100">
        <f>100*(K13-J13)/J13</f>
        <v>28.188189868558233</v>
      </c>
    </row>
    <row r="14" spans="1:12" ht="17.25" customHeight="1">
      <c r="A14" s="31"/>
      <c r="B14" s="33" t="s">
        <v>77</v>
      </c>
      <c r="C14" s="9">
        <v>1012</v>
      </c>
      <c r="D14" s="9">
        <v>998</v>
      </c>
      <c r="E14" s="9">
        <v>95674</v>
      </c>
      <c r="F14" s="9">
        <v>103695</v>
      </c>
      <c r="G14" s="99">
        <f t="shared" si="0"/>
        <v>7.179875875214817</v>
      </c>
      <c r="H14" s="99">
        <f t="shared" si="1"/>
        <v>6.956524655930606</v>
      </c>
      <c r="I14" s="100">
        <f t="shared" si="2"/>
        <v>8.383677906223216</v>
      </c>
      <c r="J14" s="101">
        <f t="shared" si="3"/>
        <v>94.53952569169961</v>
      </c>
      <c r="K14" s="101">
        <f t="shared" si="4"/>
        <v>103.90280561122245</v>
      </c>
      <c r="L14" s="100">
        <f>100*(K14-J14)/J14</f>
        <v>9.904090221540974</v>
      </c>
    </row>
    <row r="15" spans="1:12" ht="17.25" customHeight="1">
      <c r="A15" s="31"/>
      <c r="B15" s="33" t="s">
        <v>408</v>
      </c>
      <c r="C15" s="8">
        <v>282</v>
      </c>
      <c r="D15" s="8">
        <v>254</v>
      </c>
      <c r="E15" s="9">
        <v>24302</v>
      </c>
      <c r="F15" s="9">
        <v>23820</v>
      </c>
      <c r="G15" s="99">
        <f t="shared" si="0"/>
        <v>1.823748808657216</v>
      </c>
      <c r="H15" s="99">
        <f t="shared" si="1"/>
        <v>1.597998141706611</v>
      </c>
      <c r="I15" s="100">
        <f t="shared" si="2"/>
        <v>-1.9833758538391901</v>
      </c>
      <c r="J15" s="101">
        <f t="shared" si="3"/>
        <v>86.177304964539</v>
      </c>
      <c r="K15" s="101">
        <f t="shared" si="4"/>
        <v>93.77952755905511</v>
      </c>
      <c r="L15" s="100">
        <f>100*(K15-J15)/J15</f>
        <v>8.821606335501366</v>
      </c>
    </row>
    <row r="16" spans="1:12" ht="17.25" customHeight="1">
      <c r="A16" s="31"/>
      <c r="B16" s="34" t="s">
        <v>78</v>
      </c>
      <c r="C16" s="8">
        <v>378</v>
      </c>
      <c r="D16" s="8">
        <v>334</v>
      </c>
      <c r="E16" s="9">
        <v>34801</v>
      </c>
      <c r="F16" s="9">
        <v>35000</v>
      </c>
      <c r="G16" s="99">
        <f t="shared" si="0"/>
        <v>2.611648518232235</v>
      </c>
      <c r="H16" s="99">
        <f t="shared" si="1"/>
        <v>2.3480241376881352</v>
      </c>
      <c r="I16" s="100">
        <f t="shared" si="2"/>
        <v>0.5718226487744605</v>
      </c>
      <c r="J16" s="101">
        <f t="shared" si="3"/>
        <v>92.06613756613757</v>
      </c>
      <c r="K16" s="101">
        <f t="shared" si="4"/>
        <v>104.79041916167665</v>
      </c>
      <c r="L16" s="100">
        <f>100*(K16-J16)/J16</f>
        <v>13.820805273163911</v>
      </c>
    </row>
    <row r="17" spans="1:12" ht="17.25" customHeight="1">
      <c r="A17" s="31"/>
      <c r="B17" s="33" t="s">
        <v>79</v>
      </c>
      <c r="C17" s="8">
        <v>773</v>
      </c>
      <c r="D17" s="8">
        <v>679</v>
      </c>
      <c r="E17" s="9">
        <v>156986</v>
      </c>
      <c r="F17" s="9">
        <v>152915</v>
      </c>
      <c r="G17" s="99">
        <f t="shared" si="0"/>
        <v>11.781048081469086</v>
      </c>
      <c r="H17" s="99">
        <f t="shared" si="1"/>
        <v>10.258517457559464</v>
      </c>
      <c r="I17" s="100">
        <f t="shared" si="2"/>
        <v>-2.5932248735556036</v>
      </c>
      <c r="J17" s="101">
        <f t="shared" si="3"/>
        <v>203.08667529107373</v>
      </c>
      <c r="K17" s="101">
        <f t="shared" si="4"/>
        <v>225.20618556701032</v>
      </c>
      <c r="L17" s="100">
        <f>100*(K17-J17)/J17</f>
        <v>10.891660048220213</v>
      </c>
    </row>
    <row r="18" spans="1:12" ht="17.25" customHeight="1">
      <c r="A18" s="31"/>
      <c r="B18" s="33" t="s">
        <v>80</v>
      </c>
      <c r="C18" s="9">
        <v>1006</v>
      </c>
      <c r="D18" s="9">
        <v>953</v>
      </c>
      <c r="E18" s="9">
        <v>45935</v>
      </c>
      <c r="F18" s="9">
        <v>58726</v>
      </c>
      <c r="G18" s="99">
        <f t="shared" si="0"/>
        <v>3.447201939168349</v>
      </c>
      <c r="H18" s="99">
        <f t="shared" si="1"/>
        <v>3.9397161574249555</v>
      </c>
      <c r="I18" s="100">
        <f t="shared" si="2"/>
        <v>27.845869162947643</v>
      </c>
      <c r="J18" s="101">
        <f t="shared" si="3"/>
        <v>45.6610337972167</v>
      </c>
      <c r="K18" s="101">
        <f t="shared" si="4"/>
        <v>61.622245540398744</v>
      </c>
      <c r="L18" s="100">
        <v>34.8</v>
      </c>
    </row>
    <row r="19" spans="1:12" ht="17.25" customHeight="1">
      <c r="A19" s="31"/>
      <c r="B19" s="33" t="s">
        <v>81</v>
      </c>
      <c r="C19" s="8">
        <v>169</v>
      </c>
      <c r="D19" s="8">
        <v>137</v>
      </c>
      <c r="E19" s="9">
        <v>7949</v>
      </c>
      <c r="F19" s="9">
        <v>7395</v>
      </c>
      <c r="G19" s="99">
        <f t="shared" si="0"/>
        <v>0.5965344119832199</v>
      </c>
      <c r="H19" s="99">
        <f t="shared" si="1"/>
        <v>0.49610395709153604</v>
      </c>
      <c r="I19" s="100">
        <f t="shared" si="2"/>
        <v>-6.969430116995849</v>
      </c>
      <c r="J19" s="101">
        <f t="shared" si="3"/>
        <v>47.03550295857988</v>
      </c>
      <c r="K19" s="101">
        <f t="shared" si="4"/>
        <v>53.97810218978102</v>
      </c>
      <c r="L19" s="100">
        <v>14.9</v>
      </c>
    </row>
    <row r="20" spans="1:12" ht="17.25" customHeight="1">
      <c r="A20" s="31"/>
      <c r="B20" s="33" t="s">
        <v>82</v>
      </c>
      <c r="C20" s="8">
        <v>453</v>
      </c>
      <c r="D20" s="8">
        <v>411</v>
      </c>
      <c r="E20" s="9">
        <v>16668</v>
      </c>
      <c r="F20" s="9">
        <v>19553</v>
      </c>
      <c r="G20" s="99">
        <f t="shared" si="0"/>
        <v>1.250853639317689</v>
      </c>
      <c r="H20" s="99">
        <f t="shared" si="1"/>
        <v>1.3117404561204604</v>
      </c>
      <c r="I20" s="100">
        <f t="shared" si="2"/>
        <v>17.30861531077514</v>
      </c>
      <c r="J20" s="101">
        <f t="shared" si="3"/>
        <v>36.794701986754966</v>
      </c>
      <c r="K20" s="101">
        <f t="shared" si="4"/>
        <v>47.57420924574209</v>
      </c>
      <c r="L20" s="100">
        <f>100*(K20-J20)/J20</f>
        <v>29.296357021365292</v>
      </c>
    </row>
    <row r="21" spans="1:12" ht="17.25" customHeight="1">
      <c r="A21" s="31"/>
      <c r="B21" s="33" t="s">
        <v>83</v>
      </c>
      <c r="C21" s="8">
        <v>86</v>
      </c>
      <c r="D21" s="8">
        <v>75</v>
      </c>
      <c r="E21" s="9">
        <v>6601</v>
      </c>
      <c r="F21" s="9">
        <v>8347</v>
      </c>
      <c r="G21" s="99">
        <f t="shared" si="0"/>
        <v>0.495373462511163</v>
      </c>
      <c r="H21" s="99">
        <f t="shared" si="1"/>
        <v>0.5599702136366533</v>
      </c>
      <c r="I21" s="100">
        <f t="shared" si="2"/>
        <v>26.45053779730344</v>
      </c>
      <c r="J21" s="101">
        <f t="shared" si="3"/>
        <v>76.75581395348837</v>
      </c>
      <c r="K21" s="101">
        <f t="shared" si="4"/>
        <v>111.29333333333334</v>
      </c>
      <c r="L21" s="100">
        <v>44.9</v>
      </c>
    </row>
    <row r="22" spans="1:12" ht="17.25" customHeight="1">
      <c r="A22" s="31"/>
      <c r="B22" s="33" t="s">
        <v>84</v>
      </c>
      <c r="C22" s="8">
        <v>255</v>
      </c>
      <c r="D22" s="8">
        <v>219</v>
      </c>
      <c r="E22" s="9">
        <v>13565</v>
      </c>
      <c r="F22" s="9">
        <v>13161</v>
      </c>
      <c r="G22" s="99">
        <f t="shared" si="0"/>
        <v>1.0179883379736292</v>
      </c>
      <c r="H22" s="99">
        <f t="shared" si="1"/>
        <v>0.8829241621746728</v>
      </c>
      <c r="I22" s="100">
        <f t="shared" si="2"/>
        <v>-2.978252856616292</v>
      </c>
      <c r="J22" s="101">
        <f t="shared" si="3"/>
        <v>53.19607843137255</v>
      </c>
      <c r="K22" s="101">
        <f t="shared" si="4"/>
        <v>60.0958904109589</v>
      </c>
      <c r="L22" s="100">
        <f>100*(K22-J22)/J22</f>
        <v>12.970527495720752</v>
      </c>
    </row>
    <row r="23" spans="1:12" ht="17.25" customHeight="1">
      <c r="A23" s="31"/>
      <c r="B23" s="33" t="s">
        <v>85</v>
      </c>
      <c r="C23" s="9">
        <v>1203</v>
      </c>
      <c r="D23" s="9">
        <v>1045</v>
      </c>
      <c r="E23" s="9">
        <v>44757</v>
      </c>
      <c r="F23" s="9">
        <v>42903</v>
      </c>
      <c r="G23" s="99">
        <f t="shared" si="0"/>
        <v>3.358798676202412</v>
      </c>
      <c r="H23" s="99">
        <f t="shared" si="1"/>
        <v>2.8782079879781164</v>
      </c>
      <c r="I23" s="100">
        <f t="shared" si="2"/>
        <v>-4.1423687914739595</v>
      </c>
      <c r="J23" s="101">
        <f t="shared" si="3"/>
        <v>37.204488778054866</v>
      </c>
      <c r="K23" s="101">
        <f t="shared" si="4"/>
        <v>41.0555023923445</v>
      </c>
      <c r="L23" s="100">
        <v>10.5</v>
      </c>
    </row>
    <row r="24" spans="1:12" ht="17.25" customHeight="1">
      <c r="A24" s="31"/>
      <c r="B24" s="33" t="s">
        <v>86</v>
      </c>
      <c r="C24" s="8">
        <v>317</v>
      </c>
      <c r="D24" s="8">
        <v>286</v>
      </c>
      <c r="E24" s="9">
        <v>10759</v>
      </c>
      <c r="F24" s="9">
        <v>10237</v>
      </c>
      <c r="G24" s="99">
        <f t="shared" si="0"/>
        <v>0.8074114654079083</v>
      </c>
      <c r="H24" s="99">
        <f t="shared" si="1"/>
        <v>0.6867635170718126</v>
      </c>
      <c r="I24" s="100">
        <f t="shared" si="2"/>
        <v>-4.8517520215633425</v>
      </c>
      <c r="J24" s="101">
        <f t="shared" si="3"/>
        <v>33.94006309148265</v>
      </c>
      <c r="K24" s="101">
        <f t="shared" si="4"/>
        <v>35.79370629370629</v>
      </c>
      <c r="L24" s="100">
        <v>5.6</v>
      </c>
    </row>
    <row r="25" spans="1:12" ht="17.25" customHeight="1">
      <c r="A25" s="31"/>
      <c r="B25" s="33" t="s">
        <v>87</v>
      </c>
      <c r="C25" s="9">
        <v>1458</v>
      </c>
      <c r="D25" s="9">
        <v>1505</v>
      </c>
      <c r="E25" s="9">
        <v>73664</v>
      </c>
      <c r="F25" s="9">
        <v>83909</v>
      </c>
      <c r="G25" s="99">
        <f t="shared" si="0"/>
        <v>5.528130698745994</v>
      </c>
      <c r="H25" s="99">
        <f t="shared" si="1"/>
        <v>5.629153067693536</v>
      </c>
      <c r="I25" s="100">
        <f t="shared" si="2"/>
        <v>13.907743266724587</v>
      </c>
      <c r="J25" s="101">
        <f t="shared" si="3"/>
        <v>50.52400548696845</v>
      </c>
      <c r="K25" s="101">
        <f t="shared" si="4"/>
        <v>55.753488372093024</v>
      </c>
      <c r="L25" s="100">
        <v>10.5</v>
      </c>
    </row>
    <row r="26" spans="1:12" ht="17.25" customHeight="1">
      <c r="A26" s="31"/>
      <c r="B26" s="33" t="s">
        <v>88</v>
      </c>
      <c r="C26" s="8">
        <v>250</v>
      </c>
      <c r="D26" s="8">
        <v>223</v>
      </c>
      <c r="E26" s="9">
        <v>29871</v>
      </c>
      <c r="F26" s="9">
        <v>29251</v>
      </c>
      <c r="G26" s="99">
        <f t="shared" si="0"/>
        <v>2.2416756095547568</v>
      </c>
      <c r="H26" s="99">
        <f t="shared" si="1"/>
        <v>1.9623444014718756</v>
      </c>
      <c r="I26" s="100">
        <f t="shared" si="2"/>
        <v>-2.07559171102407</v>
      </c>
      <c r="J26" s="101">
        <f t="shared" si="3"/>
        <v>119.484</v>
      </c>
      <c r="K26" s="101">
        <f t="shared" si="4"/>
        <v>131.17040358744396</v>
      </c>
      <c r="L26" s="100">
        <f>100*(K26-J26)/J26</f>
        <v>9.780726781363164</v>
      </c>
    </row>
    <row r="27" spans="1:12" ht="17.25" customHeight="1">
      <c r="A27" s="31"/>
      <c r="B27" s="33" t="s">
        <v>89</v>
      </c>
      <c r="C27" s="8">
        <v>193</v>
      </c>
      <c r="D27" s="8">
        <v>172</v>
      </c>
      <c r="E27" s="9">
        <v>8907</v>
      </c>
      <c r="F27" s="9">
        <v>9776</v>
      </c>
      <c r="G27" s="99">
        <f t="shared" si="0"/>
        <v>0.6684277277059428</v>
      </c>
      <c r="H27" s="99">
        <f t="shared" si="1"/>
        <v>0.6558366848582632</v>
      </c>
      <c r="I27" s="100">
        <f t="shared" si="2"/>
        <v>9.75637139328618</v>
      </c>
      <c r="J27" s="101">
        <f t="shared" si="3"/>
        <v>46.15025906735751</v>
      </c>
      <c r="K27" s="101">
        <f t="shared" si="4"/>
        <v>56.83720930232558</v>
      </c>
      <c r="L27" s="100">
        <v>22.9</v>
      </c>
    </row>
    <row r="28" spans="1:12" ht="17.25" customHeight="1">
      <c r="A28" s="31"/>
      <c r="B28" s="33" t="s">
        <v>90</v>
      </c>
      <c r="C28" s="8">
        <v>451</v>
      </c>
      <c r="D28" s="8">
        <v>269</v>
      </c>
      <c r="E28" s="9">
        <v>125072</v>
      </c>
      <c r="F28" s="9">
        <v>108063</v>
      </c>
      <c r="G28" s="99">
        <f t="shared" si="0"/>
        <v>9.386055098196664</v>
      </c>
      <c r="H28" s="99">
        <f t="shared" si="1"/>
        <v>7.2495580683140854</v>
      </c>
      <c r="I28" s="100">
        <f t="shared" si="2"/>
        <v>-13.599366764743507</v>
      </c>
      <c r="J28" s="101">
        <f t="shared" si="3"/>
        <v>277.32150776053214</v>
      </c>
      <c r="K28" s="101">
        <f t="shared" si="4"/>
        <v>401.7211895910781</v>
      </c>
      <c r="L28" s="100">
        <f>100*(K28-J28)/J28</f>
        <v>44.85756724572744</v>
      </c>
    </row>
    <row r="29" spans="1:12" ht="17.25" customHeight="1">
      <c r="A29" s="31"/>
      <c r="B29" s="33" t="s">
        <v>91</v>
      </c>
      <c r="C29" s="8">
        <v>255</v>
      </c>
      <c r="D29" s="8">
        <v>213</v>
      </c>
      <c r="E29" s="9">
        <v>35128</v>
      </c>
      <c r="F29" s="9">
        <v>39346</v>
      </c>
      <c r="G29" s="99">
        <f t="shared" si="0"/>
        <v>2.63618830345283</v>
      </c>
      <c r="H29" s="99">
        <f t="shared" si="1"/>
        <v>2.639581649185068</v>
      </c>
      <c r="I29" s="100">
        <f t="shared" si="2"/>
        <v>12.00751537235254</v>
      </c>
      <c r="J29" s="101">
        <f t="shared" si="3"/>
        <v>137.75686274509803</v>
      </c>
      <c r="K29" s="101">
        <f t="shared" si="4"/>
        <v>184.72300469483568</v>
      </c>
      <c r="L29" s="100">
        <v>34</v>
      </c>
    </row>
    <row r="30" spans="1:12" ht="17.25" customHeight="1">
      <c r="A30" s="31"/>
      <c r="B30" s="33" t="s">
        <v>92</v>
      </c>
      <c r="C30" s="8">
        <v>152</v>
      </c>
      <c r="D30" s="8">
        <v>126</v>
      </c>
      <c r="E30" s="9">
        <v>17430</v>
      </c>
      <c r="F30" s="9">
        <v>15910</v>
      </c>
      <c r="G30" s="99">
        <f t="shared" si="0"/>
        <v>1.308038092951003</v>
      </c>
      <c r="H30" s="99">
        <f t="shared" si="1"/>
        <v>1.0673446865890923</v>
      </c>
      <c r="I30" s="100">
        <f t="shared" si="2"/>
        <v>-8.720596672403902</v>
      </c>
      <c r="J30" s="101">
        <f t="shared" si="3"/>
        <v>114.67105263157895</v>
      </c>
      <c r="K30" s="101">
        <f t="shared" si="4"/>
        <v>126.26984126984127</v>
      </c>
      <c r="L30" s="100">
        <f>100*(K30-J30)/J30</f>
        <v>10.114835760274657</v>
      </c>
    </row>
    <row r="31" spans="1:12" ht="17.25" customHeight="1">
      <c r="A31" s="31"/>
      <c r="B31" s="33" t="s">
        <v>93</v>
      </c>
      <c r="C31" s="8">
        <v>745</v>
      </c>
      <c r="D31" s="8">
        <v>723</v>
      </c>
      <c r="E31" s="9">
        <v>52286</v>
      </c>
      <c r="F31" s="9">
        <v>54530</v>
      </c>
      <c r="G31" s="99">
        <f t="shared" si="0"/>
        <v>3.9238140979940415</v>
      </c>
      <c r="H31" s="99">
        <f t="shared" si="1"/>
        <v>3.658221606518115</v>
      </c>
      <c r="I31" s="100">
        <f t="shared" si="2"/>
        <v>4.291779826339747</v>
      </c>
      <c r="J31" s="101">
        <f t="shared" si="3"/>
        <v>70.18255033557047</v>
      </c>
      <c r="K31" s="101">
        <f t="shared" si="4"/>
        <v>75.42185338865836</v>
      </c>
      <c r="L31" s="100">
        <v>7.4</v>
      </c>
    </row>
    <row r="32" spans="1:12" ht="17.25" customHeight="1">
      <c r="A32" s="31"/>
      <c r="B32" s="33" t="s">
        <v>94</v>
      </c>
      <c r="C32" s="8">
        <v>66</v>
      </c>
      <c r="D32" s="8">
        <v>49</v>
      </c>
      <c r="E32" s="9">
        <v>8448</v>
      </c>
      <c r="F32" s="9">
        <v>4973</v>
      </c>
      <c r="G32" s="99">
        <f t="shared" si="0"/>
        <v>0.633981974139419</v>
      </c>
      <c r="H32" s="99">
        <f t="shared" si="1"/>
        <v>0.3336206867635171</v>
      </c>
      <c r="I32" s="100">
        <f t="shared" si="2"/>
        <v>-41.13399621212121</v>
      </c>
      <c r="J32" s="101">
        <f t="shared" si="3"/>
        <v>128</v>
      </c>
      <c r="K32" s="101">
        <f t="shared" si="4"/>
        <v>101.48979591836735</v>
      </c>
      <c r="L32" s="100">
        <f>100*(K32-J32)/J32</f>
        <v>-20.71109693877551</v>
      </c>
    </row>
    <row r="33" spans="1:12" ht="17.25" customHeight="1">
      <c r="A33" s="31"/>
      <c r="B33" s="33" t="s">
        <v>95</v>
      </c>
      <c r="C33" s="8">
        <v>814</v>
      </c>
      <c r="D33" s="8">
        <v>764</v>
      </c>
      <c r="E33" s="9">
        <v>43195</v>
      </c>
      <c r="F33" s="9">
        <v>55810</v>
      </c>
      <c r="G33" s="99">
        <f t="shared" si="0"/>
        <v>3.2415780507755922</v>
      </c>
      <c r="H33" s="99">
        <f t="shared" si="1"/>
        <v>3.7440922035535666</v>
      </c>
      <c r="I33" s="100">
        <f t="shared" si="2"/>
        <v>29.20476907049427</v>
      </c>
      <c r="J33" s="101">
        <f t="shared" si="3"/>
        <v>53.065110565110565</v>
      </c>
      <c r="K33" s="101">
        <f t="shared" si="4"/>
        <v>73.04973821989529</v>
      </c>
      <c r="L33" s="100">
        <v>37.5</v>
      </c>
    </row>
    <row r="34" spans="1:12" ht="17.25" customHeight="1">
      <c r="A34" s="31"/>
      <c r="B34" s="33" t="s">
        <v>96</v>
      </c>
      <c r="C34" s="8">
        <v>161</v>
      </c>
      <c r="D34" s="8">
        <v>167</v>
      </c>
      <c r="E34" s="9">
        <v>16251</v>
      </c>
      <c r="F34" s="9">
        <v>26525</v>
      </c>
      <c r="G34" s="99">
        <f t="shared" si="0"/>
        <v>1.2195597847703241</v>
      </c>
      <c r="H34" s="99">
        <f t="shared" si="1"/>
        <v>1.779466864347937</v>
      </c>
      <c r="I34" s="100">
        <f t="shared" si="2"/>
        <v>63.22072487846902</v>
      </c>
      <c r="J34" s="101">
        <f t="shared" si="3"/>
        <v>100.93788819875776</v>
      </c>
      <c r="K34" s="101">
        <f t="shared" si="4"/>
        <v>158.8323353293413</v>
      </c>
      <c r="L34" s="100">
        <f>100*(K34-J34)/J34</f>
        <v>57.35650721816473</v>
      </c>
    </row>
    <row r="35" spans="1:12" ht="17.25" customHeight="1">
      <c r="A35" s="31"/>
      <c r="B35" s="33" t="s">
        <v>97</v>
      </c>
      <c r="C35" s="8">
        <v>256</v>
      </c>
      <c r="D35" s="8">
        <v>259</v>
      </c>
      <c r="E35" s="9">
        <v>15489</v>
      </c>
      <c r="F35" s="9">
        <v>12601</v>
      </c>
      <c r="G35" s="99">
        <f t="shared" si="0"/>
        <v>1.16237533113701</v>
      </c>
      <c r="H35" s="99">
        <f t="shared" si="1"/>
        <v>0.8453557759716627</v>
      </c>
      <c r="I35" s="100">
        <f t="shared" si="2"/>
        <v>-18.645490347988897</v>
      </c>
      <c r="J35" s="101">
        <f t="shared" si="3"/>
        <v>60.50390625</v>
      </c>
      <c r="K35" s="101">
        <f t="shared" si="4"/>
        <v>48.65250965250965</v>
      </c>
      <c r="L35" s="100">
        <v>-19.5</v>
      </c>
    </row>
    <row r="36" spans="1:12" ht="17.25" customHeight="1">
      <c r="A36" s="31"/>
      <c r="B36" s="33" t="s">
        <v>98</v>
      </c>
      <c r="C36" s="8">
        <v>527</v>
      </c>
      <c r="D36" s="8">
        <v>475</v>
      </c>
      <c r="E36" s="9">
        <v>46507</v>
      </c>
      <c r="F36" s="9">
        <v>53125</v>
      </c>
      <c r="G36" s="99">
        <f t="shared" si="0"/>
        <v>3.4901278020007056</v>
      </c>
      <c r="H36" s="99">
        <f t="shared" si="1"/>
        <v>3.5639652089909197</v>
      </c>
      <c r="I36" s="100">
        <f t="shared" si="2"/>
        <v>14.230115896531705</v>
      </c>
      <c r="J36" s="101">
        <f t="shared" si="3"/>
        <v>88.24857685009488</v>
      </c>
      <c r="K36" s="101">
        <f t="shared" si="4"/>
        <v>111.84210526315789</v>
      </c>
      <c r="L36" s="100">
        <v>26.8</v>
      </c>
    </row>
    <row r="37" spans="1:12" ht="17.25" customHeight="1">
      <c r="A37" s="31"/>
      <c r="B37" s="35" t="s">
        <v>99</v>
      </c>
      <c r="C37" s="8">
        <v>392</v>
      </c>
      <c r="D37" s="8">
        <v>370</v>
      </c>
      <c r="E37" s="9">
        <v>46486</v>
      </c>
      <c r="F37" s="9">
        <v>54357</v>
      </c>
      <c r="G37" s="99">
        <f t="shared" si="0"/>
        <v>3.488551852491126</v>
      </c>
      <c r="H37" s="99">
        <f t="shared" si="1"/>
        <v>3.646615658637542</v>
      </c>
      <c r="I37" s="100">
        <f t="shared" si="2"/>
        <v>16.931979520715913</v>
      </c>
      <c r="J37" s="101">
        <f t="shared" si="3"/>
        <v>118.58673469387755</v>
      </c>
      <c r="K37" s="101">
        <f t="shared" si="4"/>
        <v>146.9108108108108</v>
      </c>
      <c r="L37" s="100">
        <f>100*(K37-J37)/J37</f>
        <v>23.884691816542265</v>
      </c>
    </row>
    <row r="38" spans="1:12" ht="17.25" customHeight="1">
      <c r="A38" s="31"/>
      <c r="B38" s="33" t="s">
        <v>100</v>
      </c>
      <c r="C38" s="8">
        <v>135</v>
      </c>
      <c r="D38" s="8">
        <v>143</v>
      </c>
      <c r="E38" s="9">
        <v>6032</v>
      </c>
      <c r="F38" s="9">
        <v>7262</v>
      </c>
      <c r="G38" s="99">
        <f t="shared" si="0"/>
        <v>0.45267273532303215</v>
      </c>
      <c r="H38" s="99">
        <f t="shared" si="1"/>
        <v>0.48718146536832113</v>
      </c>
      <c r="I38" s="100">
        <f t="shared" si="2"/>
        <v>20.391246684350133</v>
      </c>
      <c r="J38" s="101">
        <f t="shared" si="3"/>
        <v>44.681481481481484</v>
      </c>
      <c r="K38" s="101">
        <f t="shared" si="4"/>
        <v>50.78321678321678</v>
      </c>
      <c r="L38" s="100">
        <v>13.6</v>
      </c>
    </row>
    <row r="39" spans="1:12" ht="17.25" customHeight="1">
      <c r="A39" s="31"/>
      <c r="B39" s="33" t="s">
        <v>101</v>
      </c>
      <c r="C39" s="8">
        <v>191</v>
      </c>
      <c r="D39" s="8">
        <v>190</v>
      </c>
      <c r="E39" s="9">
        <v>11296</v>
      </c>
      <c r="F39" s="9">
        <v>12748</v>
      </c>
      <c r="G39" s="99">
        <f t="shared" si="0"/>
        <v>0.8477107457242989</v>
      </c>
      <c r="H39" s="99">
        <f t="shared" si="1"/>
        <v>0.8552174773499529</v>
      </c>
      <c r="I39" s="100">
        <f t="shared" si="2"/>
        <v>12.854107648725213</v>
      </c>
      <c r="J39" s="101">
        <f t="shared" si="3"/>
        <v>59.1413612565445</v>
      </c>
      <c r="K39" s="101">
        <f t="shared" si="4"/>
        <v>67.09473684210526</v>
      </c>
      <c r="L39" s="100">
        <v>13.5</v>
      </c>
    </row>
    <row r="40" spans="1:12" ht="17.25" customHeight="1">
      <c r="A40" s="31"/>
      <c r="B40" s="33" t="s">
        <v>102</v>
      </c>
      <c r="C40" s="8">
        <v>105</v>
      </c>
      <c r="D40" s="8">
        <v>109</v>
      </c>
      <c r="E40" s="9">
        <v>5709</v>
      </c>
      <c r="F40" s="9">
        <v>8654</v>
      </c>
      <c r="G40" s="99">
        <f t="shared" si="0"/>
        <v>0.42843313096140423</v>
      </c>
      <c r="H40" s="99">
        <f t="shared" si="1"/>
        <v>0.580565739644375</v>
      </c>
      <c r="I40" s="100">
        <f t="shared" si="2"/>
        <v>51.58521632510072</v>
      </c>
      <c r="J40" s="101">
        <f t="shared" si="3"/>
        <v>54.371428571428574</v>
      </c>
      <c r="K40" s="101">
        <f t="shared" si="4"/>
        <v>79.39449541284404</v>
      </c>
      <c r="L40" s="100">
        <f>100*(K40-J40)/J40</f>
        <v>46.02245609298692</v>
      </c>
    </row>
    <row r="41" spans="1:12" ht="17.25" customHeight="1">
      <c r="A41" s="36"/>
      <c r="B41" s="37" t="s">
        <v>103</v>
      </c>
      <c r="C41" s="10">
        <v>1371</v>
      </c>
      <c r="D41" s="10">
        <v>1403</v>
      </c>
      <c r="E41" s="10">
        <v>88169</v>
      </c>
      <c r="F41" s="10">
        <v>118419</v>
      </c>
      <c r="G41" s="102">
        <f t="shared" si="0"/>
        <v>6.6166615385769925</v>
      </c>
      <c r="H41" s="102">
        <f t="shared" si="1"/>
        <v>7.944304867454037</v>
      </c>
      <c r="I41" s="103">
        <f t="shared" si="2"/>
        <v>34.30911091199855</v>
      </c>
      <c r="J41" s="104">
        <f t="shared" si="3"/>
        <v>64.30999270605398</v>
      </c>
      <c r="K41" s="104">
        <f t="shared" si="4"/>
        <v>84.40413399857448</v>
      </c>
      <c r="L41" s="103">
        <v>31.3</v>
      </c>
    </row>
    <row r="42" ht="17.25" customHeight="1">
      <c r="A42" s="1" t="s">
        <v>109</v>
      </c>
    </row>
    <row r="43" ht="17.25" customHeight="1">
      <c r="A43" s="1" t="s">
        <v>110</v>
      </c>
    </row>
    <row r="44" ht="17.25" customHeight="1">
      <c r="A44" s="1" t="s">
        <v>104</v>
      </c>
    </row>
  </sheetData>
  <sheetProtection/>
  <mergeCells count="9">
    <mergeCell ref="A3:L3"/>
    <mergeCell ref="A4:L4"/>
    <mergeCell ref="J6:K6"/>
    <mergeCell ref="I6:I7"/>
    <mergeCell ref="L6:L7"/>
    <mergeCell ref="A9:B9"/>
    <mergeCell ref="A6:B7"/>
    <mergeCell ref="C6:D6"/>
    <mergeCell ref="E6:F6"/>
  </mergeCells>
  <printOptions horizontalCentered="1" verticalCentered="1"/>
  <pageMargins left="0.7874015748031497" right="0.7874015748031497" top="0.5905511811023623" bottom="0.3937007874015748" header="0.35433070866141736" footer="0.35433070866141736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8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10.59765625" defaultRowHeight="15" customHeight="1"/>
  <cols>
    <col min="1" max="1" width="2.8984375" style="1" customWidth="1"/>
    <col min="2" max="2" width="42.69921875" style="1" customWidth="1"/>
    <col min="3" max="3" width="8.5" style="1" customWidth="1"/>
    <col min="4" max="4" width="7.59765625" style="1" customWidth="1"/>
    <col min="5" max="5" width="8.5" style="1" customWidth="1"/>
    <col min="6" max="13" width="7.59765625" style="1" customWidth="1"/>
    <col min="14" max="14" width="9.3984375" style="1" customWidth="1"/>
    <col min="15" max="16" width="7.59765625" style="1" customWidth="1"/>
    <col min="17" max="18" width="8.5" style="1" customWidth="1"/>
    <col min="19" max="21" width="14.59765625" style="1" customWidth="1"/>
    <col min="22" max="22" width="12.59765625" style="1" customWidth="1"/>
    <col min="23" max="16384" width="10.59765625" style="1" customWidth="1"/>
  </cols>
  <sheetData>
    <row r="1" spans="1:22" ht="15" customHeight="1">
      <c r="A1" s="149" t="s">
        <v>426</v>
      </c>
      <c r="V1" s="150" t="s">
        <v>427</v>
      </c>
    </row>
    <row r="3" spans="1:22" ht="1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5" customHeight="1">
      <c r="A4" s="188" t="s">
        <v>274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>
      <c r="A6" s="197" t="s">
        <v>275</v>
      </c>
      <c r="B6" s="198"/>
      <c r="C6" s="189" t="s">
        <v>111</v>
      </c>
      <c r="D6" s="207"/>
      <c r="E6" s="207"/>
      <c r="F6" s="207"/>
      <c r="G6" s="207"/>
      <c r="H6" s="207"/>
      <c r="I6" s="207"/>
      <c r="J6" s="207"/>
      <c r="K6" s="207"/>
      <c r="L6" s="207"/>
      <c r="M6" s="190"/>
      <c r="N6" s="189" t="s">
        <v>276</v>
      </c>
      <c r="O6" s="207"/>
      <c r="P6" s="207"/>
      <c r="Q6" s="207"/>
      <c r="R6" s="190"/>
      <c r="S6" s="191" t="s">
        <v>409</v>
      </c>
      <c r="T6" s="191" t="s">
        <v>277</v>
      </c>
      <c r="U6" s="191" t="s">
        <v>112</v>
      </c>
      <c r="V6" s="38"/>
    </row>
    <row r="7" spans="1:22" ht="15" customHeight="1">
      <c r="A7" s="208"/>
      <c r="B7" s="209"/>
      <c r="C7" s="205" t="s">
        <v>113</v>
      </c>
      <c r="D7" s="202" t="s">
        <v>114</v>
      </c>
      <c r="E7" s="210"/>
      <c r="F7" s="202" t="s">
        <v>115</v>
      </c>
      <c r="G7" s="211"/>
      <c r="H7" s="211"/>
      <c r="I7" s="211"/>
      <c r="J7" s="211"/>
      <c r="K7" s="211"/>
      <c r="L7" s="211"/>
      <c r="M7" s="203"/>
      <c r="N7" s="17"/>
      <c r="O7" s="202" t="s">
        <v>116</v>
      </c>
      <c r="P7" s="210"/>
      <c r="Q7" s="202" t="s">
        <v>117</v>
      </c>
      <c r="R7" s="203"/>
      <c r="S7" s="204"/>
      <c r="T7" s="204"/>
      <c r="U7" s="204"/>
      <c r="V7" s="39" t="s">
        <v>278</v>
      </c>
    </row>
    <row r="8" spans="1:22" ht="15" customHeight="1">
      <c r="A8" s="208"/>
      <c r="B8" s="209"/>
      <c r="C8" s="212"/>
      <c r="D8" s="205" t="s">
        <v>279</v>
      </c>
      <c r="E8" s="205" t="s">
        <v>280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124</v>
      </c>
      <c r="M8" s="39" t="s">
        <v>281</v>
      </c>
      <c r="N8" s="40" t="s">
        <v>113</v>
      </c>
      <c r="O8" s="205" t="s">
        <v>125</v>
      </c>
      <c r="P8" s="205" t="s">
        <v>126</v>
      </c>
      <c r="Q8" s="205" t="s">
        <v>125</v>
      </c>
      <c r="R8" s="205" t="s">
        <v>126</v>
      </c>
      <c r="S8" s="204"/>
      <c r="T8" s="204"/>
      <c r="U8" s="204"/>
      <c r="V8" s="41" t="s">
        <v>282</v>
      </c>
    </row>
    <row r="9" spans="1:22" ht="15" customHeight="1">
      <c r="A9" s="165"/>
      <c r="B9" s="199"/>
      <c r="C9" s="206"/>
      <c r="D9" s="206"/>
      <c r="E9" s="206"/>
      <c r="F9" s="42" t="s">
        <v>127</v>
      </c>
      <c r="G9" s="42" t="s">
        <v>128</v>
      </c>
      <c r="H9" s="42" t="s">
        <v>129</v>
      </c>
      <c r="I9" s="42" t="s">
        <v>130</v>
      </c>
      <c r="J9" s="42" t="s">
        <v>131</v>
      </c>
      <c r="K9" s="42" t="s">
        <v>132</v>
      </c>
      <c r="L9" s="42" t="s">
        <v>133</v>
      </c>
      <c r="M9" s="30" t="s">
        <v>283</v>
      </c>
      <c r="N9" s="43"/>
      <c r="O9" s="206"/>
      <c r="P9" s="206"/>
      <c r="Q9" s="206"/>
      <c r="R9" s="206"/>
      <c r="S9" s="192"/>
      <c r="T9" s="192"/>
      <c r="U9" s="192"/>
      <c r="V9" s="44"/>
    </row>
    <row r="10" spans="1:22" ht="15" customHeight="1">
      <c r="A10" s="31"/>
      <c r="B10" s="32"/>
      <c r="C10" s="8" t="s">
        <v>69</v>
      </c>
      <c r="D10" s="8" t="s">
        <v>69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134</v>
      </c>
      <c r="O10" s="8" t="s">
        <v>134</v>
      </c>
      <c r="P10" s="8" t="s">
        <v>134</v>
      </c>
      <c r="Q10" s="8" t="s">
        <v>134</v>
      </c>
      <c r="R10" s="8" t="s">
        <v>134</v>
      </c>
      <c r="S10" s="8" t="s">
        <v>135</v>
      </c>
      <c r="T10" s="8" t="s">
        <v>135</v>
      </c>
      <c r="U10" s="8" t="s">
        <v>135</v>
      </c>
      <c r="V10" s="8" t="s">
        <v>70</v>
      </c>
    </row>
    <row r="11" spans="1:22" s="57" customFormat="1" ht="15" customHeight="1">
      <c r="A11" s="195" t="s">
        <v>136</v>
      </c>
      <c r="B11" s="196"/>
      <c r="C11" s="117">
        <v>19964</v>
      </c>
      <c r="D11" s="68">
        <v>9504</v>
      </c>
      <c r="E11" s="68">
        <v>10460</v>
      </c>
      <c r="F11" s="68">
        <v>8635</v>
      </c>
      <c r="G11" s="68">
        <v>5089</v>
      </c>
      <c r="H11" s="68">
        <v>3518</v>
      </c>
      <c r="I11" s="68">
        <v>1765</v>
      </c>
      <c r="J11" s="68">
        <v>467</v>
      </c>
      <c r="K11" s="68">
        <v>300</v>
      </c>
      <c r="L11" s="68">
        <v>140</v>
      </c>
      <c r="M11" s="68">
        <v>50</v>
      </c>
      <c r="N11" s="68">
        <v>118147</v>
      </c>
      <c r="O11" s="68">
        <v>8006</v>
      </c>
      <c r="P11" s="68">
        <v>7923</v>
      </c>
      <c r="Q11" s="68">
        <v>52741</v>
      </c>
      <c r="R11" s="68">
        <v>49477</v>
      </c>
      <c r="S11" s="68">
        <v>547490588</v>
      </c>
      <c r="T11" s="68">
        <v>12471706</v>
      </c>
      <c r="U11" s="68">
        <v>34242904</v>
      </c>
      <c r="V11" s="68">
        <v>1490615</v>
      </c>
    </row>
    <row r="12" spans="1:22" s="57" customFormat="1" ht="15" customHeight="1">
      <c r="A12" s="65"/>
      <c r="B12" s="6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s="57" customFormat="1" ht="15" customHeight="1">
      <c r="A13" s="195" t="s">
        <v>137</v>
      </c>
      <c r="B13" s="196"/>
      <c r="C13" s="117">
        <v>4530</v>
      </c>
      <c r="D13" s="68">
        <v>3533</v>
      </c>
      <c r="E13" s="68">
        <v>997</v>
      </c>
      <c r="F13" s="68">
        <v>924</v>
      </c>
      <c r="G13" s="68">
        <v>1100</v>
      </c>
      <c r="H13" s="68">
        <v>1255</v>
      </c>
      <c r="I13" s="68">
        <v>778</v>
      </c>
      <c r="J13" s="68">
        <v>203</v>
      </c>
      <c r="K13" s="68">
        <v>163</v>
      </c>
      <c r="L13" s="68">
        <v>83</v>
      </c>
      <c r="M13" s="68">
        <v>24</v>
      </c>
      <c r="N13" s="68">
        <v>44287</v>
      </c>
      <c r="O13" s="68">
        <v>993</v>
      </c>
      <c r="P13" s="68">
        <v>623</v>
      </c>
      <c r="Q13" s="68">
        <v>28413</v>
      </c>
      <c r="R13" s="68">
        <v>14258</v>
      </c>
      <c r="S13" s="68">
        <v>399918169</v>
      </c>
      <c r="T13" s="68">
        <v>7268656</v>
      </c>
      <c r="U13" s="68">
        <v>17994783</v>
      </c>
      <c r="V13" s="69" t="s">
        <v>139</v>
      </c>
    </row>
    <row r="14" spans="1:22" s="57" customFormat="1" ht="15" customHeight="1">
      <c r="A14" s="70"/>
      <c r="B14" s="71"/>
      <c r="C14" s="68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68"/>
      <c r="O14" s="72"/>
      <c r="P14" s="72"/>
      <c r="Q14" s="72"/>
      <c r="R14" s="72"/>
      <c r="S14" s="72"/>
      <c r="T14" s="72"/>
      <c r="U14" s="72"/>
      <c r="V14" s="72"/>
    </row>
    <row r="15" spans="1:22" s="57" customFormat="1" ht="15" customHeight="1">
      <c r="A15" s="195" t="s">
        <v>138</v>
      </c>
      <c r="B15" s="196"/>
      <c r="C15" s="117">
        <f>SUM(C17)</f>
        <v>7</v>
      </c>
      <c r="D15" s="68">
        <f aca="true" t="shared" si="0" ref="D15:U15">SUM(D17)</f>
        <v>6</v>
      </c>
      <c r="E15" s="68">
        <f t="shared" si="0"/>
        <v>1</v>
      </c>
      <c r="F15" s="69" t="s">
        <v>413</v>
      </c>
      <c r="G15" s="68">
        <f t="shared" si="0"/>
        <v>1</v>
      </c>
      <c r="H15" s="68">
        <f t="shared" si="0"/>
        <v>3</v>
      </c>
      <c r="I15" s="68">
        <f t="shared" si="0"/>
        <v>2</v>
      </c>
      <c r="J15" s="69" t="s">
        <v>413</v>
      </c>
      <c r="K15" s="68">
        <f t="shared" si="0"/>
        <v>1</v>
      </c>
      <c r="L15" s="69" t="s">
        <v>413</v>
      </c>
      <c r="M15" s="69" t="s">
        <v>413</v>
      </c>
      <c r="N15" s="68">
        <f t="shared" si="0"/>
        <v>83</v>
      </c>
      <c r="O15" s="68">
        <f t="shared" si="0"/>
        <v>1</v>
      </c>
      <c r="P15" s="69" t="s">
        <v>413</v>
      </c>
      <c r="Q15" s="68">
        <f t="shared" si="0"/>
        <v>53</v>
      </c>
      <c r="R15" s="68">
        <f t="shared" si="0"/>
        <v>29</v>
      </c>
      <c r="S15" s="68">
        <f t="shared" si="0"/>
        <v>481386</v>
      </c>
      <c r="T15" s="68">
        <f t="shared" si="0"/>
        <v>5447</v>
      </c>
      <c r="U15" s="68">
        <f t="shared" si="0"/>
        <v>29650</v>
      </c>
      <c r="V15" s="69" t="s">
        <v>139</v>
      </c>
    </row>
    <row r="16" spans="1:22" s="57" customFormat="1" ht="15" customHeight="1">
      <c r="A16" s="70"/>
      <c r="B16" s="71"/>
      <c r="C16" s="68"/>
      <c r="D16" s="72"/>
      <c r="E16" s="72"/>
      <c r="F16" s="72"/>
      <c r="G16" s="72"/>
      <c r="H16" s="72"/>
      <c r="I16" s="72"/>
      <c r="J16" s="72"/>
      <c r="K16" s="72"/>
      <c r="L16" s="69"/>
      <c r="M16" s="69"/>
      <c r="N16" s="68"/>
      <c r="O16" s="72"/>
      <c r="P16" s="72"/>
      <c r="Q16" s="72"/>
      <c r="R16" s="72"/>
      <c r="S16" s="72"/>
      <c r="T16" s="72"/>
      <c r="U16" s="72"/>
      <c r="V16" s="72"/>
    </row>
    <row r="17" spans="1:22" s="57" customFormat="1" ht="15" customHeight="1">
      <c r="A17" s="70"/>
      <c r="B17" s="73" t="s">
        <v>138</v>
      </c>
      <c r="C17" s="117">
        <f>SUM(C18:C19)</f>
        <v>7</v>
      </c>
      <c r="D17" s="68">
        <f aca="true" t="shared" si="1" ref="D17:U17">SUM(D18:D19)</f>
        <v>6</v>
      </c>
      <c r="E17" s="68">
        <f t="shared" si="1"/>
        <v>1</v>
      </c>
      <c r="F17" s="69" t="s">
        <v>413</v>
      </c>
      <c r="G17" s="68">
        <f t="shared" si="1"/>
        <v>1</v>
      </c>
      <c r="H17" s="68">
        <f t="shared" si="1"/>
        <v>3</v>
      </c>
      <c r="I17" s="68">
        <f t="shared" si="1"/>
        <v>2</v>
      </c>
      <c r="J17" s="69" t="s">
        <v>413</v>
      </c>
      <c r="K17" s="68">
        <f t="shared" si="1"/>
        <v>1</v>
      </c>
      <c r="L17" s="69" t="s">
        <v>413</v>
      </c>
      <c r="M17" s="69" t="s">
        <v>413</v>
      </c>
      <c r="N17" s="68">
        <f t="shared" si="1"/>
        <v>83</v>
      </c>
      <c r="O17" s="68">
        <f t="shared" si="1"/>
        <v>1</v>
      </c>
      <c r="P17" s="69" t="s">
        <v>413</v>
      </c>
      <c r="Q17" s="68">
        <f t="shared" si="1"/>
        <v>53</v>
      </c>
      <c r="R17" s="68">
        <f t="shared" si="1"/>
        <v>29</v>
      </c>
      <c r="S17" s="68">
        <f t="shared" si="1"/>
        <v>481386</v>
      </c>
      <c r="T17" s="68">
        <f t="shared" si="1"/>
        <v>5447</v>
      </c>
      <c r="U17" s="68">
        <f t="shared" si="1"/>
        <v>29650</v>
      </c>
      <c r="V17" s="69" t="s">
        <v>139</v>
      </c>
    </row>
    <row r="18" spans="1:22" ht="15" customHeight="1">
      <c r="A18" s="31"/>
      <c r="B18" s="33" t="s">
        <v>140</v>
      </c>
      <c r="C18" s="107" t="s">
        <v>415</v>
      </c>
      <c r="D18" s="107" t="s">
        <v>415</v>
      </c>
      <c r="E18" s="107" t="s">
        <v>415</v>
      </c>
      <c r="F18" s="107" t="s">
        <v>415</v>
      </c>
      <c r="G18" s="107" t="s">
        <v>415</v>
      </c>
      <c r="H18" s="107" t="s">
        <v>415</v>
      </c>
      <c r="I18" s="107" t="s">
        <v>415</v>
      </c>
      <c r="J18" s="107" t="s">
        <v>415</v>
      </c>
      <c r="K18" s="107" t="s">
        <v>415</v>
      </c>
      <c r="L18" s="107" t="s">
        <v>415</v>
      </c>
      <c r="M18" s="107" t="s">
        <v>415</v>
      </c>
      <c r="N18" s="107" t="s">
        <v>415</v>
      </c>
      <c r="O18" s="107" t="s">
        <v>415</v>
      </c>
      <c r="P18" s="107" t="s">
        <v>415</v>
      </c>
      <c r="Q18" s="107" t="s">
        <v>415</v>
      </c>
      <c r="R18" s="107" t="s">
        <v>415</v>
      </c>
      <c r="S18" s="107" t="s">
        <v>415</v>
      </c>
      <c r="T18" s="107" t="s">
        <v>415</v>
      </c>
      <c r="U18" s="107" t="s">
        <v>415</v>
      </c>
      <c r="V18" s="107" t="s">
        <v>139</v>
      </c>
    </row>
    <row r="19" spans="1:22" ht="15" customHeight="1">
      <c r="A19" s="31"/>
      <c r="B19" s="35" t="s">
        <v>141</v>
      </c>
      <c r="C19" s="105">
        <f aca="true" t="shared" si="2" ref="C19:C65">SUM(D19:E19)</f>
        <v>7</v>
      </c>
      <c r="D19" s="109">
        <v>6</v>
      </c>
      <c r="E19" s="109">
        <v>1</v>
      </c>
      <c r="F19" s="107" t="s">
        <v>415</v>
      </c>
      <c r="G19" s="109">
        <v>1</v>
      </c>
      <c r="H19" s="109">
        <v>3</v>
      </c>
      <c r="I19" s="109">
        <v>2</v>
      </c>
      <c r="J19" s="107" t="s">
        <v>415</v>
      </c>
      <c r="K19" s="107">
        <v>1</v>
      </c>
      <c r="L19" s="107" t="s">
        <v>415</v>
      </c>
      <c r="M19" s="107" t="s">
        <v>415</v>
      </c>
      <c r="N19" s="106">
        <f aca="true" t="shared" si="3" ref="N19:N65">SUM(O19:R19)</f>
        <v>83</v>
      </c>
      <c r="O19" s="107">
        <v>1</v>
      </c>
      <c r="P19" s="107" t="s">
        <v>415</v>
      </c>
      <c r="Q19" s="107">
        <v>53</v>
      </c>
      <c r="R19" s="107">
        <v>29</v>
      </c>
      <c r="S19" s="107">
        <v>481386</v>
      </c>
      <c r="T19" s="107">
        <v>5447</v>
      </c>
      <c r="U19" s="107">
        <v>29650</v>
      </c>
      <c r="V19" s="107" t="s">
        <v>139</v>
      </c>
    </row>
    <row r="20" spans="1:22" ht="15" customHeight="1">
      <c r="A20" s="31"/>
      <c r="B20" s="33"/>
      <c r="C20" s="10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6"/>
      <c r="O20" s="108"/>
      <c r="P20" s="108"/>
      <c r="Q20" s="108"/>
      <c r="R20" s="108"/>
      <c r="S20" s="108"/>
      <c r="T20" s="108"/>
      <c r="U20" s="108"/>
      <c r="V20" s="108"/>
    </row>
    <row r="21" spans="1:22" s="57" customFormat="1" ht="15" customHeight="1">
      <c r="A21" s="195" t="s">
        <v>142</v>
      </c>
      <c r="B21" s="196"/>
      <c r="C21" s="117">
        <f>SUM(C23,C29)</f>
        <v>384</v>
      </c>
      <c r="D21" s="68">
        <f aca="true" t="shared" si="4" ref="D21:U21">SUM(D23,D29)</f>
        <v>278</v>
      </c>
      <c r="E21" s="68">
        <f t="shared" si="4"/>
        <v>106</v>
      </c>
      <c r="F21" s="68">
        <f t="shared" si="4"/>
        <v>106</v>
      </c>
      <c r="G21" s="68">
        <f t="shared" si="4"/>
        <v>104</v>
      </c>
      <c r="H21" s="68">
        <f t="shared" si="4"/>
        <v>91</v>
      </c>
      <c r="I21" s="68">
        <f t="shared" si="4"/>
        <v>48</v>
      </c>
      <c r="J21" s="68">
        <f t="shared" si="4"/>
        <v>16</v>
      </c>
      <c r="K21" s="68">
        <f t="shared" si="4"/>
        <v>11</v>
      </c>
      <c r="L21" s="68">
        <f t="shared" si="4"/>
        <v>7</v>
      </c>
      <c r="M21" s="68">
        <f t="shared" si="4"/>
        <v>1</v>
      </c>
      <c r="N21" s="68">
        <f t="shared" si="4"/>
        <v>3261</v>
      </c>
      <c r="O21" s="68">
        <f t="shared" si="4"/>
        <v>100</v>
      </c>
      <c r="P21" s="68">
        <f t="shared" si="4"/>
        <v>57</v>
      </c>
      <c r="Q21" s="68">
        <f t="shared" si="4"/>
        <v>1667</v>
      </c>
      <c r="R21" s="68">
        <f t="shared" si="4"/>
        <v>1437</v>
      </c>
      <c r="S21" s="68">
        <f t="shared" si="4"/>
        <v>38573409</v>
      </c>
      <c r="T21" s="68">
        <f t="shared" si="4"/>
        <v>93443</v>
      </c>
      <c r="U21" s="68">
        <f t="shared" si="4"/>
        <v>3810908</v>
      </c>
      <c r="V21" s="69" t="s">
        <v>139</v>
      </c>
    </row>
    <row r="22" spans="1:22" s="57" customFormat="1" ht="15" customHeight="1">
      <c r="A22" s="70"/>
      <c r="B22" s="73"/>
      <c r="C22" s="68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68"/>
      <c r="O22" s="72"/>
      <c r="P22" s="72"/>
      <c r="Q22" s="72"/>
      <c r="R22" s="72"/>
      <c r="S22" s="72"/>
      <c r="T22" s="72"/>
      <c r="U22" s="72"/>
      <c r="V22" s="72"/>
    </row>
    <row r="23" spans="1:22" s="57" customFormat="1" ht="15" customHeight="1">
      <c r="A23" s="70"/>
      <c r="B23" s="73" t="s">
        <v>143</v>
      </c>
      <c r="C23" s="117">
        <f>SUM(C24:C27)</f>
        <v>144</v>
      </c>
      <c r="D23" s="68">
        <f aca="true" t="shared" si="5" ref="D23:U23">SUM(D24:D27)</f>
        <v>101</v>
      </c>
      <c r="E23" s="68">
        <f t="shared" si="5"/>
        <v>43</v>
      </c>
      <c r="F23" s="68">
        <f t="shared" si="5"/>
        <v>49</v>
      </c>
      <c r="G23" s="68">
        <f t="shared" si="5"/>
        <v>38</v>
      </c>
      <c r="H23" s="68">
        <f t="shared" si="5"/>
        <v>34</v>
      </c>
      <c r="I23" s="68">
        <f t="shared" si="5"/>
        <v>13</v>
      </c>
      <c r="J23" s="68">
        <f t="shared" si="5"/>
        <v>7</v>
      </c>
      <c r="K23" s="68">
        <f t="shared" si="5"/>
        <v>3</v>
      </c>
      <c r="L23" s="69" t="s">
        <v>413</v>
      </c>
      <c r="M23" s="69" t="s">
        <v>413</v>
      </c>
      <c r="N23" s="68">
        <f t="shared" si="5"/>
        <v>904</v>
      </c>
      <c r="O23" s="68">
        <f t="shared" si="5"/>
        <v>41</v>
      </c>
      <c r="P23" s="68">
        <f t="shared" si="5"/>
        <v>17</v>
      </c>
      <c r="Q23" s="68">
        <f t="shared" si="5"/>
        <v>465</v>
      </c>
      <c r="R23" s="68">
        <f t="shared" si="5"/>
        <v>381</v>
      </c>
      <c r="S23" s="68">
        <f t="shared" si="5"/>
        <v>29387374</v>
      </c>
      <c r="T23" s="68">
        <f t="shared" si="5"/>
        <v>68151</v>
      </c>
      <c r="U23" s="68">
        <f t="shared" si="5"/>
        <v>2171020</v>
      </c>
      <c r="V23" s="69" t="s">
        <v>139</v>
      </c>
    </row>
    <row r="24" spans="1:22" ht="15" customHeight="1">
      <c r="A24" s="31"/>
      <c r="B24" s="33" t="s">
        <v>144</v>
      </c>
      <c r="C24" s="105">
        <f t="shared" si="2"/>
        <v>8</v>
      </c>
      <c r="D24" s="109">
        <v>4</v>
      </c>
      <c r="E24" s="109">
        <v>4</v>
      </c>
      <c r="F24" s="109">
        <v>3</v>
      </c>
      <c r="G24" s="109">
        <v>5</v>
      </c>
      <c r="H24" s="107" t="s">
        <v>415</v>
      </c>
      <c r="I24" s="107" t="s">
        <v>415</v>
      </c>
      <c r="J24" s="107" t="s">
        <v>415</v>
      </c>
      <c r="K24" s="107" t="s">
        <v>415</v>
      </c>
      <c r="L24" s="107" t="s">
        <v>415</v>
      </c>
      <c r="M24" s="107" t="s">
        <v>415</v>
      </c>
      <c r="N24" s="106">
        <f t="shared" si="3"/>
        <v>20</v>
      </c>
      <c r="O24" s="109">
        <v>4</v>
      </c>
      <c r="P24" s="107" t="s">
        <v>415</v>
      </c>
      <c r="Q24" s="109">
        <v>8</v>
      </c>
      <c r="R24" s="109">
        <v>8</v>
      </c>
      <c r="S24" s="109">
        <v>140948</v>
      </c>
      <c r="T24" s="109">
        <v>11000</v>
      </c>
      <c r="U24" s="109">
        <v>7586</v>
      </c>
      <c r="V24" s="107" t="s">
        <v>139</v>
      </c>
    </row>
    <row r="25" spans="1:22" ht="15" customHeight="1">
      <c r="A25" s="31"/>
      <c r="B25" s="33" t="s">
        <v>145</v>
      </c>
      <c r="C25" s="105">
        <f t="shared" si="2"/>
        <v>16</v>
      </c>
      <c r="D25" s="109">
        <v>11</v>
      </c>
      <c r="E25" s="109">
        <v>5</v>
      </c>
      <c r="F25" s="109">
        <v>6</v>
      </c>
      <c r="G25" s="109">
        <v>4</v>
      </c>
      <c r="H25" s="109">
        <v>4</v>
      </c>
      <c r="I25" s="109">
        <v>1</v>
      </c>
      <c r="J25" s="107" t="s">
        <v>415</v>
      </c>
      <c r="K25" s="107">
        <v>1</v>
      </c>
      <c r="L25" s="107" t="s">
        <v>415</v>
      </c>
      <c r="M25" s="107" t="s">
        <v>415</v>
      </c>
      <c r="N25" s="106">
        <f t="shared" si="3"/>
        <v>99</v>
      </c>
      <c r="O25" s="109">
        <v>4</v>
      </c>
      <c r="P25" s="109">
        <v>2</v>
      </c>
      <c r="Q25" s="109">
        <v>45</v>
      </c>
      <c r="R25" s="109">
        <v>48</v>
      </c>
      <c r="S25" s="109">
        <v>10876292</v>
      </c>
      <c r="T25" s="107" t="s">
        <v>139</v>
      </c>
      <c r="U25" s="109">
        <v>486217</v>
      </c>
      <c r="V25" s="107" t="s">
        <v>139</v>
      </c>
    </row>
    <row r="26" spans="1:22" ht="15" customHeight="1">
      <c r="A26" s="31"/>
      <c r="B26" s="33" t="s">
        <v>146</v>
      </c>
      <c r="C26" s="105">
        <f t="shared" si="2"/>
        <v>37</v>
      </c>
      <c r="D26" s="109">
        <v>24</v>
      </c>
      <c r="E26" s="109">
        <v>13</v>
      </c>
      <c r="F26" s="109">
        <v>12</v>
      </c>
      <c r="G26" s="109">
        <v>3</v>
      </c>
      <c r="H26" s="109">
        <v>12</v>
      </c>
      <c r="I26" s="109">
        <v>6</v>
      </c>
      <c r="J26" s="107">
        <v>3</v>
      </c>
      <c r="K26" s="109">
        <v>1</v>
      </c>
      <c r="L26" s="107" t="s">
        <v>415</v>
      </c>
      <c r="M26" s="107" t="s">
        <v>415</v>
      </c>
      <c r="N26" s="106">
        <f t="shared" si="3"/>
        <v>296</v>
      </c>
      <c r="O26" s="109">
        <v>13</v>
      </c>
      <c r="P26" s="109">
        <v>6</v>
      </c>
      <c r="Q26" s="109">
        <v>164</v>
      </c>
      <c r="R26" s="109">
        <v>113</v>
      </c>
      <c r="S26" s="109">
        <v>8333501</v>
      </c>
      <c r="T26" s="109">
        <v>8536</v>
      </c>
      <c r="U26" s="109">
        <v>495321</v>
      </c>
      <c r="V26" s="107" t="s">
        <v>139</v>
      </c>
    </row>
    <row r="27" spans="1:22" ht="15" customHeight="1">
      <c r="A27" s="31"/>
      <c r="B27" s="33" t="s">
        <v>147</v>
      </c>
      <c r="C27" s="105">
        <f t="shared" si="2"/>
        <v>83</v>
      </c>
      <c r="D27" s="109">
        <v>62</v>
      </c>
      <c r="E27" s="109">
        <v>21</v>
      </c>
      <c r="F27" s="109">
        <v>28</v>
      </c>
      <c r="G27" s="109">
        <v>26</v>
      </c>
      <c r="H27" s="109">
        <v>18</v>
      </c>
      <c r="I27" s="109">
        <v>6</v>
      </c>
      <c r="J27" s="109">
        <v>4</v>
      </c>
      <c r="K27" s="109">
        <v>1</v>
      </c>
      <c r="L27" s="107" t="s">
        <v>415</v>
      </c>
      <c r="M27" s="107" t="s">
        <v>415</v>
      </c>
      <c r="N27" s="106">
        <f t="shared" si="3"/>
        <v>489</v>
      </c>
      <c r="O27" s="109">
        <v>20</v>
      </c>
      <c r="P27" s="109">
        <v>9</v>
      </c>
      <c r="Q27" s="109">
        <v>248</v>
      </c>
      <c r="R27" s="109">
        <v>212</v>
      </c>
      <c r="S27" s="109">
        <v>10036633</v>
      </c>
      <c r="T27" s="109">
        <v>48615</v>
      </c>
      <c r="U27" s="109">
        <v>1181896</v>
      </c>
      <c r="V27" s="107" t="s">
        <v>139</v>
      </c>
    </row>
    <row r="28" spans="1:22" ht="15" customHeight="1">
      <c r="A28" s="31"/>
      <c r="B28" s="33"/>
      <c r="C28" s="106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6"/>
      <c r="O28" s="108"/>
      <c r="P28" s="108"/>
      <c r="Q28" s="108"/>
      <c r="R28" s="108"/>
      <c r="S28" s="108"/>
      <c r="T28" s="108"/>
      <c r="U28" s="108"/>
      <c r="V28" s="108"/>
    </row>
    <row r="29" spans="1:22" s="57" customFormat="1" ht="15" customHeight="1">
      <c r="A29" s="70"/>
      <c r="B29" s="73" t="s">
        <v>148</v>
      </c>
      <c r="C29" s="117">
        <f>SUM(C30:C37)</f>
        <v>240</v>
      </c>
      <c r="D29" s="68">
        <f aca="true" t="shared" si="6" ref="D29:U29">SUM(D30:D37)</f>
        <v>177</v>
      </c>
      <c r="E29" s="68">
        <f t="shared" si="6"/>
        <v>63</v>
      </c>
      <c r="F29" s="68">
        <f t="shared" si="6"/>
        <v>57</v>
      </c>
      <c r="G29" s="68">
        <f t="shared" si="6"/>
        <v>66</v>
      </c>
      <c r="H29" s="68">
        <f t="shared" si="6"/>
        <v>57</v>
      </c>
      <c r="I29" s="68">
        <f t="shared" si="6"/>
        <v>35</v>
      </c>
      <c r="J29" s="68">
        <f t="shared" si="6"/>
        <v>9</v>
      </c>
      <c r="K29" s="68">
        <f t="shared" si="6"/>
        <v>8</v>
      </c>
      <c r="L29" s="68">
        <f t="shared" si="6"/>
        <v>7</v>
      </c>
      <c r="M29" s="68">
        <f t="shared" si="6"/>
        <v>1</v>
      </c>
      <c r="N29" s="68">
        <f t="shared" si="6"/>
        <v>2357</v>
      </c>
      <c r="O29" s="68">
        <f t="shared" si="6"/>
        <v>59</v>
      </c>
      <c r="P29" s="68">
        <f t="shared" si="6"/>
        <v>40</v>
      </c>
      <c r="Q29" s="68">
        <f t="shared" si="6"/>
        <v>1202</v>
      </c>
      <c r="R29" s="68">
        <f t="shared" si="6"/>
        <v>1056</v>
      </c>
      <c r="S29" s="68">
        <f t="shared" si="6"/>
        <v>9186035</v>
      </c>
      <c r="T29" s="68">
        <f t="shared" si="6"/>
        <v>25292</v>
      </c>
      <c r="U29" s="68">
        <f t="shared" si="6"/>
        <v>1639888</v>
      </c>
      <c r="V29" s="69" t="s">
        <v>139</v>
      </c>
    </row>
    <row r="30" spans="1:22" ht="15" customHeight="1">
      <c r="A30" s="31"/>
      <c r="B30" s="33" t="s">
        <v>149</v>
      </c>
      <c r="C30" s="105">
        <f t="shared" si="2"/>
        <v>22</v>
      </c>
      <c r="D30" s="109">
        <v>18</v>
      </c>
      <c r="E30" s="109">
        <v>4</v>
      </c>
      <c r="F30" s="109">
        <v>3</v>
      </c>
      <c r="G30" s="109">
        <v>9</v>
      </c>
      <c r="H30" s="109">
        <v>3</v>
      </c>
      <c r="I30" s="109">
        <v>4</v>
      </c>
      <c r="J30" s="109">
        <v>1</v>
      </c>
      <c r="K30" s="109">
        <v>2</v>
      </c>
      <c r="L30" s="107" t="s">
        <v>415</v>
      </c>
      <c r="M30" s="107" t="s">
        <v>415</v>
      </c>
      <c r="N30" s="106">
        <f t="shared" si="3"/>
        <v>204</v>
      </c>
      <c r="O30" s="109">
        <v>3</v>
      </c>
      <c r="P30" s="109">
        <v>2</v>
      </c>
      <c r="Q30" s="109">
        <v>122</v>
      </c>
      <c r="R30" s="109">
        <v>77</v>
      </c>
      <c r="S30" s="109">
        <v>942115</v>
      </c>
      <c r="T30" s="109">
        <v>150</v>
      </c>
      <c r="U30" s="109">
        <v>190559</v>
      </c>
      <c r="V30" s="107" t="s">
        <v>139</v>
      </c>
    </row>
    <row r="31" spans="1:22" ht="15" customHeight="1">
      <c r="A31" s="31"/>
      <c r="B31" s="33" t="s">
        <v>150</v>
      </c>
      <c r="C31" s="105">
        <f t="shared" si="2"/>
        <v>55</v>
      </c>
      <c r="D31" s="109">
        <v>41</v>
      </c>
      <c r="E31" s="109">
        <v>14</v>
      </c>
      <c r="F31" s="109">
        <v>12</v>
      </c>
      <c r="G31" s="109">
        <v>14</v>
      </c>
      <c r="H31" s="109">
        <v>17</v>
      </c>
      <c r="I31" s="109">
        <v>6</v>
      </c>
      <c r="J31" s="109">
        <v>2</v>
      </c>
      <c r="K31" s="109">
        <v>2</v>
      </c>
      <c r="L31" s="109">
        <v>1</v>
      </c>
      <c r="M31" s="109">
        <v>1</v>
      </c>
      <c r="N31" s="106">
        <f t="shared" si="3"/>
        <v>610</v>
      </c>
      <c r="O31" s="109">
        <v>12</v>
      </c>
      <c r="P31" s="109">
        <v>11</v>
      </c>
      <c r="Q31" s="109">
        <v>290</v>
      </c>
      <c r="R31" s="109">
        <v>297</v>
      </c>
      <c r="S31" s="109">
        <v>2400239</v>
      </c>
      <c r="T31" s="109">
        <v>3472</v>
      </c>
      <c r="U31" s="109">
        <v>450712</v>
      </c>
      <c r="V31" s="107" t="s">
        <v>139</v>
      </c>
    </row>
    <row r="32" spans="1:22" ht="15" customHeight="1">
      <c r="A32" s="31"/>
      <c r="B32" s="33" t="s">
        <v>151</v>
      </c>
      <c r="C32" s="105">
        <f t="shared" si="2"/>
        <v>18</v>
      </c>
      <c r="D32" s="109">
        <v>13</v>
      </c>
      <c r="E32" s="109">
        <v>5</v>
      </c>
      <c r="F32" s="109">
        <v>7</v>
      </c>
      <c r="G32" s="109">
        <v>5</v>
      </c>
      <c r="H32" s="109">
        <v>5</v>
      </c>
      <c r="I32" s="107" t="s">
        <v>415</v>
      </c>
      <c r="J32" s="107" t="s">
        <v>415</v>
      </c>
      <c r="K32" s="107" t="s">
        <v>415</v>
      </c>
      <c r="L32" s="109">
        <v>1</v>
      </c>
      <c r="M32" s="107" t="s">
        <v>415</v>
      </c>
      <c r="N32" s="106">
        <f t="shared" si="3"/>
        <v>130</v>
      </c>
      <c r="O32" s="109">
        <v>4</v>
      </c>
      <c r="P32" s="109">
        <v>4</v>
      </c>
      <c r="Q32" s="109">
        <v>47</v>
      </c>
      <c r="R32" s="109">
        <v>75</v>
      </c>
      <c r="S32" s="109">
        <v>781334</v>
      </c>
      <c r="T32" s="109">
        <v>1468</v>
      </c>
      <c r="U32" s="109">
        <v>36014</v>
      </c>
      <c r="V32" s="107" t="s">
        <v>139</v>
      </c>
    </row>
    <row r="33" spans="1:22" ht="15" customHeight="1">
      <c r="A33" s="31"/>
      <c r="B33" s="33" t="s">
        <v>152</v>
      </c>
      <c r="C33" s="105">
        <f t="shared" si="2"/>
        <v>11</v>
      </c>
      <c r="D33" s="109">
        <v>8</v>
      </c>
      <c r="E33" s="109">
        <v>3</v>
      </c>
      <c r="F33" s="109">
        <v>4</v>
      </c>
      <c r="G33" s="109">
        <v>3</v>
      </c>
      <c r="H33" s="109">
        <v>2</v>
      </c>
      <c r="I33" s="107" t="s">
        <v>415</v>
      </c>
      <c r="J33" s="109">
        <v>1</v>
      </c>
      <c r="K33" s="107">
        <v>1</v>
      </c>
      <c r="L33" s="107" t="s">
        <v>415</v>
      </c>
      <c r="M33" s="107" t="s">
        <v>415</v>
      </c>
      <c r="N33" s="106">
        <f t="shared" si="3"/>
        <v>89</v>
      </c>
      <c r="O33" s="109">
        <v>3</v>
      </c>
      <c r="P33" s="107" t="s">
        <v>139</v>
      </c>
      <c r="Q33" s="109">
        <v>48</v>
      </c>
      <c r="R33" s="109">
        <v>38</v>
      </c>
      <c r="S33" s="109">
        <v>243318</v>
      </c>
      <c r="T33" s="109">
        <v>117</v>
      </c>
      <c r="U33" s="109">
        <v>53510</v>
      </c>
      <c r="V33" s="107" t="s">
        <v>139</v>
      </c>
    </row>
    <row r="34" spans="1:22" ht="15" customHeight="1">
      <c r="A34" s="31"/>
      <c r="B34" s="33" t="s">
        <v>153</v>
      </c>
      <c r="C34" s="105">
        <f t="shared" si="2"/>
        <v>18</v>
      </c>
      <c r="D34" s="109">
        <v>15</v>
      </c>
      <c r="E34" s="109">
        <v>3</v>
      </c>
      <c r="F34" s="109">
        <v>3</v>
      </c>
      <c r="G34" s="109">
        <v>4</v>
      </c>
      <c r="H34" s="109">
        <v>7</v>
      </c>
      <c r="I34" s="109">
        <v>4</v>
      </c>
      <c r="J34" s="107" t="s">
        <v>415</v>
      </c>
      <c r="K34" s="107" t="s">
        <v>415</v>
      </c>
      <c r="L34" s="107" t="s">
        <v>415</v>
      </c>
      <c r="M34" s="107" t="s">
        <v>415</v>
      </c>
      <c r="N34" s="106">
        <f t="shared" si="3"/>
        <v>122</v>
      </c>
      <c r="O34" s="109">
        <v>3</v>
      </c>
      <c r="P34" s="107" t="s">
        <v>139</v>
      </c>
      <c r="Q34" s="109">
        <v>69</v>
      </c>
      <c r="R34" s="109">
        <v>50</v>
      </c>
      <c r="S34" s="109">
        <v>550212</v>
      </c>
      <c r="T34" s="109">
        <v>288</v>
      </c>
      <c r="U34" s="109">
        <v>121853</v>
      </c>
      <c r="V34" s="107" t="s">
        <v>139</v>
      </c>
    </row>
    <row r="35" spans="1:22" ht="15" customHeight="1">
      <c r="A35" s="31"/>
      <c r="B35" s="33" t="s">
        <v>154</v>
      </c>
      <c r="C35" s="105">
        <f t="shared" si="2"/>
        <v>7</v>
      </c>
      <c r="D35" s="109">
        <v>3</v>
      </c>
      <c r="E35" s="109">
        <v>4</v>
      </c>
      <c r="F35" s="109">
        <v>3</v>
      </c>
      <c r="G35" s="109">
        <v>2</v>
      </c>
      <c r="H35" s="109">
        <v>1</v>
      </c>
      <c r="I35" s="107">
        <v>1</v>
      </c>
      <c r="J35" s="107" t="s">
        <v>415</v>
      </c>
      <c r="K35" s="107" t="s">
        <v>415</v>
      </c>
      <c r="L35" s="107" t="s">
        <v>415</v>
      </c>
      <c r="M35" s="107" t="s">
        <v>415</v>
      </c>
      <c r="N35" s="106">
        <f t="shared" si="3"/>
        <v>28</v>
      </c>
      <c r="O35" s="109">
        <v>5</v>
      </c>
      <c r="P35" s="109">
        <v>5</v>
      </c>
      <c r="Q35" s="109">
        <v>9</v>
      </c>
      <c r="R35" s="109">
        <v>9</v>
      </c>
      <c r="S35" s="109">
        <v>84600</v>
      </c>
      <c r="T35" s="107" t="s">
        <v>139</v>
      </c>
      <c r="U35" s="109">
        <v>15207</v>
      </c>
      <c r="V35" s="107" t="s">
        <v>139</v>
      </c>
    </row>
    <row r="36" spans="1:22" ht="15" customHeight="1">
      <c r="A36" s="31"/>
      <c r="B36" s="33" t="s">
        <v>155</v>
      </c>
      <c r="C36" s="105">
        <f t="shared" si="2"/>
        <v>10</v>
      </c>
      <c r="D36" s="109">
        <v>6</v>
      </c>
      <c r="E36" s="109">
        <v>4</v>
      </c>
      <c r="F36" s="109">
        <v>4</v>
      </c>
      <c r="G36" s="109">
        <v>3</v>
      </c>
      <c r="H36" s="109">
        <v>1</v>
      </c>
      <c r="I36" s="109">
        <v>1</v>
      </c>
      <c r="J36" s="107">
        <v>1</v>
      </c>
      <c r="K36" s="107" t="s">
        <v>415</v>
      </c>
      <c r="L36" s="107" t="s">
        <v>415</v>
      </c>
      <c r="M36" s="107" t="s">
        <v>415</v>
      </c>
      <c r="N36" s="106">
        <f t="shared" si="3"/>
        <v>57</v>
      </c>
      <c r="O36" s="109">
        <v>4</v>
      </c>
      <c r="P36" s="107" t="s">
        <v>139</v>
      </c>
      <c r="Q36" s="109">
        <v>21</v>
      </c>
      <c r="R36" s="109">
        <v>32</v>
      </c>
      <c r="S36" s="109">
        <v>105322</v>
      </c>
      <c r="T36" s="107" t="s">
        <v>139</v>
      </c>
      <c r="U36" s="109">
        <v>32952</v>
      </c>
      <c r="V36" s="107" t="s">
        <v>139</v>
      </c>
    </row>
    <row r="37" spans="1:22" ht="15" customHeight="1">
      <c r="A37" s="31"/>
      <c r="B37" s="33" t="s">
        <v>156</v>
      </c>
      <c r="C37" s="105">
        <f t="shared" si="2"/>
        <v>99</v>
      </c>
      <c r="D37" s="109">
        <v>73</v>
      </c>
      <c r="E37" s="109">
        <v>26</v>
      </c>
      <c r="F37" s="109">
        <v>21</v>
      </c>
      <c r="G37" s="109">
        <v>26</v>
      </c>
      <c r="H37" s="109">
        <v>21</v>
      </c>
      <c r="I37" s="109">
        <v>19</v>
      </c>
      <c r="J37" s="109">
        <v>4</v>
      </c>
      <c r="K37" s="109">
        <v>3</v>
      </c>
      <c r="L37" s="109">
        <v>5</v>
      </c>
      <c r="M37" s="107" t="s">
        <v>415</v>
      </c>
      <c r="N37" s="106">
        <f t="shared" si="3"/>
        <v>1117</v>
      </c>
      <c r="O37" s="109">
        <v>25</v>
      </c>
      <c r="P37" s="109">
        <v>18</v>
      </c>
      <c r="Q37" s="109">
        <v>596</v>
      </c>
      <c r="R37" s="109">
        <v>478</v>
      </c>
      <c r="S37" s="109">
        <v>4078895</v>
      </c>
      <c r="T37" s="109">
        <v>19797</v>
      </c>
      <c r="U37" s="109">
        <v>739081</v>
      </c>
      <c r="V37" s="107" t="s">
        <v>139</v>
      </c>
    </row>
    <row r="38" spans="1:22" ht="15" customHeight="1">
      <c r="A38" s="31"/>
      <c r="B38" s="33"/>
      <c r="C38" s="106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6"/>
      <c r="O38" s="108"/>
      <c r="P38" s="108"/>
      <c r="Q38" s="108"/>
      <c r="R38" s="108"/>
      <c r="S38" s="108"/>
      <c r="T38" s="108"/>
      <c r="U38" s="108"/>
      <c r="V38" s="108"/>
    </row>
    <row r="39" spans="1:22" s="57" customFormat="1" ht="15" customHeight="1">
      <c r="A39" s="195" t="s">
        <v>157</v>
      </c>
      <c r="B39" s="196"/>
      <c r="C39" s="117">
        <f>SUM(C41,C50)</f>
        <v>920</v>
      </c>
      <c r="D39" s="68">
        <f aca="true" t="shared" si="7" ref="D39:U39">SUM(D41,D50)</f>
        <v>675</v>
      </c>
      <c r="E39" s="68">
        <f t="shared" si="7"/>
        <v>245</v>
      </c>
      <c r="F39" s="68">
        <f t="shared" si="7"/>
        <v>189</v>
      </c>
      <c r="G39" s="68">
        <f t="shared" si="7"/>
        <v>195</v>
      </c>
      <c r="H39" s="68">
        <f t="shared" si="7"/>
        <v>217</v>
      </c>
      <c r="I39" s="68">
        <f t="shared" si="7"/>
        <v>186</v>
      </c>
      <c r="J39" s="68">
        <f t="shared" si="7"/>
        <v>52</v>
      </c>
      <c r="K39" s="68">
        <f t="shared" si="7"/>
        <v>56</v>
      </c>
      <c r="L39" s="68">
        <f t="shared" si="7"/>
        <v>19</v>
      </c>
      <c r="M39" s="68">
        <f t="shared" si="7"/>
        <v>6</v>
      </c>
      <c r="N39" s="68">
        <f t="shared" si="7"/>
        <v>10303</v>
      </c>
      <c r="O39" s="68">
        <f t="shared" si="7"/>
        <v>236</v>
      </c>
      <c r="P39" s="68">
        <f t="shared" si="7"/>
        <v>169</v>
      </c>
      <c r="Q39" s="68">
        <f t="shared" si="7"/>
        <v>6235</v>
      </c>
      <c r="R39" s="68">
        <f t="shared" si="7"/>
        <v>3663</v>
      </c>
      <c r="S39" s="68">
        <f t="shared" si="7"/>
        <v>110805703</v>
      </c>
      <c r="T39" s="68">
        <f t="shared" si="7"/>
        <v>819452</v>
      </c>
      <c r="U39" s="68">
        <f t="shared" si="7"/>
        <v>1771315</v>
      </c>
      <c r="V39" s="69" t="s">
        <v>139</v>
      </c>
    </row>
    <row r="40" spans="1:22" s="57" customFormat="1" ht="15" customHeight="1">
      <c r="A40" s="70"/>
      <c r="B40" s="73"/>
      <c r="C40" s="6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68"/>
      <c r="O40" s="72"/>
      <c r="P40" s="72"/>
      <c r="Q40" s="72"/>
      <c r="R40" s="72"/>
      <c r="S40" s="72"/>
      <c r="T40" s="72"/>
      <c r="U40" s="72"/>
      <c r="V40" s="72"/>
    </row>
    <row r="41" spans="1:22" s="57" customFormat="1" ht="15" customHeight="1">
      <c r="A41" s="70"/>
      <c r="B41" s="73" t="s">
        <v>158</v>
      </c>
      <c r="C41" s="117">
        <f>SUM(C42:C48)</f>
        <v>345</v>
      </c>
      <c r="D41" s="68">
        <f aca="true" t="shared" si="8" ref="D41:U41">SUM(D42:D48)</f>
        <v>254</v>
      </c>
      <c r="E41" s="68">
        <f t="shared" si="8"/>
        <v>91</v>
      </c>
      <c r="F41" s="68">
        <f t="shared" si="8"/>
        <v>62</v>
      </c>
      <c r="G41" s="68">
        <f t="shared" si="8"/>
        <v>82</v>
      </c>
      <c r="H41" s="68">
        <f t="shared" si="8"/>
        <v>77</v>
      </c>
      <c r="I41" s="68">
        <f t="shared" si="8"/>
        <v>62</v>
      </c>
      <c r="J41" s="68">
        <f t="shared" si="8"/>
        <v>24</v>
      </c>
      <c r="K41" s="68">
        <f t="shared" si="8"/>
        <v>26</v>
      </c>
      <c r="L41" s="68">
        <f t="shared" si="8"/>
        <v>7</v>
      </c>
      <c r="M41" s="68">
        <f t="shared" si="8"/>
        <v>5</v>
      </c>
      <c r="N41" s="68">
        <f t="shared" si="8"/>
        <v>4425</v>
      </c>
      <c r="O41" s="68">
        <f t="shared" si="8"/>
        <v>84</v>
      </c>
      <c r="P41" s="68">
        <f t="shared" si="8"/>
        <v>53</v>
      </c>
      <c r="Q41" s="68">
        <f t="shared" si="8"/>
        <v>2753</v>
      </c>
      <c r="R41" s="68">
        <f t="shared" si="8"/>
        <v>1535</v>
      </c>
      <c r="S41" s="68">
        <f t="shared" si="8"/>
        <v>47493610</v>
      </c>
      <c r="T41" s="68">
        <f t="shared" si="8"/>
        <v>548404</v>
      </c>
      <c r="U41" s="68">
        <f t="shared" si="8"/>
        <v>840194</v>
      </c>
      <c r="V41" s="69" t="s">
        <v>139</v>
      </c>
    </row>
    <row r="42" spans="1:22" ht="15" customHeight="1">
      <c r="A42" s="31"/>
      <c r="B42" s="33" t="s">
        <v>159</v>
      </c>
      <c r="C42" s="105">
        <f t="shared" si="2"/>
        <v>22</v>
      </c>
      <c r="D42" s="109">
        <v>21</v>
      </c>
      <c r="E42" s="109">
        <v>1</v>
      </c>
      <c r="F42" s="109">
        <v>5</v>
      </c>
      <c r="G42" s="109">
        <v>4</v>
      </c>
      <c r="H42" s="109">
        <v>6</v>
      </c>
      <c r="I42" s="109">
        <v>3</v>
      </c>
      <c r="J42" s="107">
        <v>1</v>
      </c>
      <c r="K42" s="107" t="s">
        <v>415</v>
      </c>
      <c r="L42" s="107">
        <v>1</v>
      </c>
      <c r="M42" s="109">
        <v>2</v>
      </c>
      <c r="N42" s="106">
        <f t="shared" si="3"/>
        <v>518</v>
      </c>
      <c r="O42" s="109">
        <v>1</v>
      </c>
      <c r="P42" s="107" t="s">
        <v>139</v>
      </c>
      <c r="Q42" s="109">
        <v>317</v>
      </c>
      <c r="R42" s="109">
        <v>200</v>
      </c>
      <c r="S42" s="109">
        <v>10299200</v>
      </c>
      <c r="T42" s="109">
        <v>428212</v>
      </c>
      <c r="U42" s="109">
        <v>273099</v>
      </c>
      <c r="V42" s="107" t="s">
        <v>139</v>
      </c>
    </row>
    <row r="43" spans="1:22" ht="15" customHeight="1">
      <c r="A43" s="31"/>
      <c r="B43" s="33" t="s">
        <v>160</v>
      </c>
      <c r="C43" s="105">
        <f t="shared" si="2"/>
        <v>6</v>
      </c>
      <c r="D43" s="109">
        <v>5</v>
      </c>
      <c r="E43" s="109">
        <v>1</v>
      </c>
      <c r="F43" s="107">
        <v>1</v>
      </c>
      <c r="G43" s="109">
        <v>2</v>
      </c>
      <c r="H43" s="109">
        <v>2</v>
      </c>
      <c r="I43" s="107" t="s">
        <v>415</v>
      </c>
      <c r="J43" s="107" t="s">
        <v>415</v>
      </c>
      <c r="K43" s="109">
        <v>1</v>
      </c>
      <c r="L43" s="107" t="s">
        <v>415</v>
      </c>
      <c r="M43" s="107" t="s">
        <v>415</v>
      </c>
      <c r="N43" s="106">
        <f t="shared" si="3"/>
        <v>62</v>
      </c>
      <c r="O43" s="109">
        <v>1</v>
      </c>
      <c r="P43" s="109">
        <v>1</v>
      </c>
      <c r="Q43" s="109">
        <v>37</v>
      </c>
      <c r="R43" s="109">
        <v>23</v>
      </c>
      <c r="S43" s="109">
        <v>410773</v>
      </c>
      <c r="T43" s="109">
        <v>16787</v>
      </c>
      <c r="U43" s="109">
        <v>21411</v>
      </c>
      <c r="V43" s="107" t="s">
        <v>139</v>
      </c>
    </row>
    <row r="44" spans="1:22" ht="15" customHeight="1">
      <c r="A44" s="31"/>
      <c r="B44" s="33" t="s">
        <v>161</v>
      </c>
      <c r="C44" s="105">
        <f t="shared" si="2"/>
        <v>56</v>
      </c>
      <c r="D44" s="109">
        <v>43</v>
      </c>
      <c r="E44" s="109">
        <v>13</v>
      </c>
      <c r="F44" s="109">
        <v>6</v>
      </c>
      <c r="G44" s="109">
        <v>16</v>
      </c>
      <c r="H44" s="109">
        <v>15</v>
      </c>
      <c r="I44" s="109">
        <v>9</v>
      </c>
      <c r="J44" s="109">
        <v>4</v>
      </c>
      <c r="K44" s="109">
        <v>5</v>
      </c>
      <c r="L44" s="107" t="s">
        <v>415</v>
      </c>
      <c r="M44" s="109">
        <v>1</v>
      </c>
      <c r="N44" s="106">
        <f t="shared" si="3"/>
        <v>691</v>
      </c>
      <c r="O44" s="109">
        <v>10</v>
      </c>
      <c r="P44" s="109">
        <v>10</v>
      </c>
      <c r="Q44" s="109">
        <v>435</v>
      </c>
      <c r="R44" s="109">
        <v>236</v>
      </c>
      <c r="S44" s="109">
        <v>6462021</v>
      </c>
      <c r="T44" s="109">
        <v>190</v>
      </c>
      <c r="U44" s="109">
        <v>27936</v>
      </c>
      <c r="V44" s="107" t="s">
        <v>139</v>
      </c>
    </row>
    <row r="45" spans="1:22" ht="15" customHeight="1">
      <c r="A45" s="31"/>
      <c r="B45" s="33" t="s">
        <v>162</v>
      </c>
      <c r="C45" s="105">
        <f t="shared" si="2"/>
        <v>21</v>
      </c>
      <c r="D45" s="109">
        <v>19</v>
      </c>
      <c r="E45" s="109">
        <v>2</v>
      </c>
      <c r="F45" s="109">
        <v>2</v>
      </c>
      <c r="G45" s="109">
        <v>4</v>
      </c>
      <c r="H45" s="109">
        <v>8</v>
      </c>
      <c r="I45" s="109">
        <v>5</v>
      </c>
      <c r="J45" s="107">
        <v>1</v>
      </c>
      <c r="K45" s="109">
        <v>1</v>
      </c>
      <c r="L45" s="107" t="s">
        <v>415</v>
      </c>
      <c r="M45" s="107" t="s">
        <v>415</v>
      </c>
      <c r="N45" s="106">
        <f t="shared" si="3"/>
        <v>192</v>
      </c>
      <c r="O45" s="109">
        <v>2</v>
      </c>
      <c r="P45" s="107" t="s">
        <v>139</v>
      </c>
      <c r="Q45" s="109">
        <v>126</v>
      </c>
      <c r="R45" s="109">
        <v>64</v>
      </c>
      <c r="S45" s="109">
        <v>1879538</v>
      </c>
      <c r="T45" s="109">
        <v>3153</v>
      </c>
      <c r="U45" s="109">
        <v>18963</v>
      </c>
      <c r="V45" s="107" t="s">
        <v>139</v>
      </c>
    </row>
    <row r="46" spans="1:22" ht="15" customHeight="1">
      <c r="A46" s="31"/>
      <c r="B46" s="33" t="s">
        <v>163</v>
      </c>
      <c r="C46" s="105">
        <f t="shared" si="2"/>
        <v>78</v>
      </c>
      <c r="D46" s="109">
        <v>46</v>
      </c>
      <c r="E46" s="109">
        <v>32</v>
      </c>
      <c r="F46" s="109">
        <v>15</v>
      </c>
      <c r="G46" s="109">
        <v>25</v>
      </c>
      <c r="H46" s="109">
        <v>16</v>
      </c>
      <c r="I46" s="109">
        <v>13</v>
      </c>
      <c r="J46" s="109">
        <v>4</v>
      </c>
      <c r="K46" s="109">
        <v>4</v>
      </c>
      <c r="L46" s="109">
        <v>1</v>
      </c>
      <c r="M46" s="107" t="s">
        <v>415</v>
      </c>
      <c r="N46" s="106">
        <f t="shared" si="3"/>
        <v>715</v>
      </c>
      <c r="O46" s="109">
        <v>28</v>
      </c>
      <c r="P46" s="109">
        <v>15</v>
      </c>
      <c r="Q46" s="109">
        <v>406</v>
      </c>
      <c r="R46" s="109">
        <v>266</v>
      </c>
      <c r="S46" s="109">
        <v>3430265</v>
      </c>
      <c r="T46" s="109">
        <v>3619</v>
      </c>
      <c r="U46" s="109">
        <v>63660</v>
      </c>
      <c r="V46" s="107" t="s">
        <v>139</v>
      </c>
    </row>
    <row r="47" spans="1:22" ht="15" customHeight="1">
      <c r="A47" s="31"/>
      <c r="B47" s="33" t="s">
        <v>284</v>
      </c>
      <c r="C47" s="105">
        <f t="shared" si="2"/>
        <v>123</v>
      </c>
      <c r="D47" s="109">
        <v>91</v>
      </c>
      <c r="E47" s="109">
        <v>32</v>
      </c>
      <c r="F47" s="109">
        <v>20</v>
      </c>
      <c r="G47" s="109">
        <v>23</v>
      </c>
      <c r="H47" s="109">
        <v>24</v>
      </c>
      <c r="I47" s="109">
        <v>25</v>
      </c>
      <c r="J47" s="109">
        <v>11</v>
      </c>
      <c r="K47" s="109">
        <v>14</v>
      </c>
      <c r="L47" s="109">
        <v>4</v>
      </c>
      <c r="M47" s="109">
        <v>2</v>
      </c>
      <c r="N47" s="106">
        <f t="shared" si="3"/>
        <v>1901</v>
      </c>
      <c r="O47" s="109">
        <v>32</v>
      </c>
      <c r="P47" s="109">
        <v>21</v>
      </c>
      <c r="Q47" s="109">
        <v>1276</v>
      </c>
      <c r="R47" s="109">
        <v>572</v>
      </c>
      <c r="S47" s="109">
        <v>21783075</v>
      </c>
      <c r="T47" s="109">
        <v>94502</v>
      </c>
      <c r="U47" s="109">
        <v>386559</v>
      </c>
      <c r="V47" s="107" t="s">
        <v>139</v>
      </c>
    </row>
    <row r="48" spans="1:22" ht="15" customHeight="1">
      <c r="A48" s="31"/>
      <c r="B48" s="33" t="s">
        <v>164</v>
      </c>
      <c r="C48" s="105">
        <f t="shared" si="2"/>
        <v>39</v>
      </c>
      <c r="D48" s="109">
        <v>29</v>
      </c>
      <c r="E48" s="109">
        <v>10</v>
      </c>
      <c r="F48" s="109">
        <v>13</v>
      </c>
      <c r="G48" s="109">
        <v>8</v>
      </c>
      <c r="H48" s="109">
        <v>6</v>
      </c>
      <c r="I48" s="109">
        <v>7</v>
      </c>
      <c r="J48" s="107">
        <v>3</v>
      </c>
      <c r="K48" s="109">
        <v>1</v>
      </c>
      <c r="L48" s="107">
        <v>1</v>
      </c>
      <c r="M48" s="107" t="s">
        <v>415</v>
      </c>
      <c r="N48" s="106">
        <f t="shared" si="3"/>
        <v>346</v>
      </c>
      <c r="O48" s="109">
        <v>10</v>
      </c>
      <c r="P48" s="109">
        <v>6</v>
      </c>
      <c r="Q48" s="109">
        <v>156</v>
      </c>
      <c r="R48" s="109">
        <v>174</v>
      </c>
      <c r="S48" s="109">
        <v>3228738</v>
      </c>
      <c r="T48" s="109">
        <v>1941</v>
      </c>
      <c r="U48" s="109">
        <v>48566</v>
      </c>
      <c r="V48" s="107" t="s">
        <v>139</v>
      </c>
    </row>
    <row r="49" spans="1:22" ht="15" customHeight="1">
      <c r="A49" s="31"/>
      <c r="B49" s="33"/>
      <c r="C49" s="106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6"/>
      <c r="O49" s="108"/>
      <c r="P49" s="108"/>
      <c r="Q49" s="108"/>
      <c r="R49" s="108"/>
      <c r="S49" s="108"/>
      <c r="T49" s="108"/>
      <c r="U49" s="108"/>
      <c r="V49" s="108"/>
    </row>
    <row r="50" spans="1:22" s="57" customFormat="1" ht="15" customHeight="1">
      <c r="A50" s="70"/>
      <c r="B50" s="73" t="s">
        <v>165</v>
      </c>
      <c r="C50" s="117">
        <f>SUM(C51:C59)</f>
        <v>575</v>
      </c>
      <c r="D50" s="68">
        <f aca="true" t="shared" si="9" ref="D50:U50">SUM(D51:D59)</f>
        <v>421</v>
      </c>
      <c r="E50" s="68">
        <f t="shared" si="9"/>
        <v>154</v>
      </c>
      <c r="F50" s="68">
        <f t="shared" si="9"/>
        <v>127</v>
      </c>
      <c r="G50" s="68">
        <f t="shared" si="9"/>
        <v>113</v>
      </c>
      <c r="H50" s="68">
        <f t="shared" si="9"/>
        <v>140</v>
      </c>
      <c r="I50" s="68">
        <f t="shared" si="9"/>
        <v>124</v>
      </c>
      <c r="J50" s="68">
        <f t="shared" si="9"/>
        <v>28</v>
      </c>
      <c r="K50" s="68">
        <f t="shared" si="9"/>
        <v>30</v>
      </c>
      <c r="L50" s="68">
        <f t="shared" si="9"/>
        <v>12</v>
      </c>
      <c r="M50" s="68">
        <f t="shared" si="9"/>
        <v>1</v>
      </c>
      <c r="N50" s="68">
        <f t="shared" si="9"/>
        <v>5878</v>
      </c>
      <c r="O50" s="68">
        <f t="shared" si="9"/>
        <v>152</v>
      </c>
      <c r="P50" s="68">
        <f t="shared" si="9"/>
        <v>116</v>
      </c>
      <c r="Q50" s="68">
        <f t="shared" si="9"/>
        <v>3482</v>
      </c>
      <c r="R50" s="68">
        <f t="shared" si="9"/>
        <v>2128</v>
      </c>
      <c r="S50" s="68">
        <f t="shared" si="9"/>
        <v>63312093</v>
      </c>
      <c r="T50" s="68">
        <f t="shared" si="9"/>
        <v>271048</v>
      </c>
      <c r="U50" s="68">
        <f t="shared" si="9"/>
        <v>931121</v>
      </c>
      <c r="V50" s="69" t="s">
        <v>139</v>
      </c>
    </row>
    <row r="51" spans="1:22" ht="15" customHeight="1">
      <c r="A51" s="31"/>
      <c r="B51" s="33" t="s">
        <v>166</v>
      </c>
      <c r="C51" s="105">
        <f t="shared" si="2"/>
        <v>3</v>
      </c>
      <c r="D51" s="109">
        <v>2</v>
      </c>
      <c r="E51" s="109">
        <v>1</v>
      </c>
      <c r="F51" s="109">
        <v>1</v>
      </c>
      <c r="G51" s="107" t="s">
        <v>415</v>
      </c>
      <c r="H51" s="107" t="s">
        <v>415</v>
      </c>
      <c r="I51" s="109">
        <v>1</v>
      </c>
      <c r="J51" s="109">
        <v>1</v>
      </c>
      <c r="K51" s="107" t="s">
        <v>415</v>
      </c>
      <c r="L51" s="107" t="s">
        <v>415</v>
      </c>
      <c r="M51" s="107" t="s">
        <v>415</v>
      </c>
      <c r="N51" s="106">
        <f t="shared" si="3"/>
        <v>40</v>
      </c>
      <c r="O51" s="110">
        <v>1</v>
      </c>
      <c r="P51" s="107" t="s">
        <v>139</v>
      </c>
      <c r="Q51" s="109">
        <v>32</v>
      </c>
      <c r="R51" s="109">
        <v>7</v>
      </c>
      <c r="S51" s="109">
        <v>420741</v>
      </c>
      <c r="T51" s="107" t="s">
        <v>139</v>
      </c>
      <c r="U51" s="109">
        <v>21822</v>
      </c>
      <c r="V51" s="107" t="s">
        <v>139</v>
      </c>
    </row>
    <row r="52" spans="1:22" ht="15" customHeight="1">
      <c r="A52" s="31"/>
      <c r="B52" s="33" t="s">
        <v>167</v>
      </c>
      <c r="C52" s="105">
        <f t="shared" si="2"/>
        <v>16</v>
      </c>
      <c r="D52" s="109">
        <v>7</v>
      </c>
      <c r="E52" s="109">
        <v>9</v>
      </c>
      <c r="F52" s="109">
        <v>10</v>
      </c>
      <c r="G52" s="109">
        <v>2</v>
      </c>
      <c r="H52" s="109">
        <v>3</v>
      </c>
      <c r="I52" s="109">
        <v>1</v>
      </c>
      <c r="J52" s="107" t="s">
        <v>415</v>
      </c>
      <c r="K52" s="107" t="s">
        <v>415</v>
      </c>
      <c r="L52" s="107" t="s">
        <v>415</v>
      </c>
      <c r="M52" s="107" t="s">
        <v>415</v>
      </c>
      <c r="N52" s="106">
        <f t="shared" si="3"/>
        <v>55</v>
      </c>
      <c r="O52" s="109">
        <v>10</v>
      </c>
      <c r="P52" s="109">
        <v>8</v>
      </c>
      <c r="Q52" s="109">
        <v>22</v>
      </c>
      <c r="R52" s="109">
        <v>15</v>
      </c>
      <c r="S52" s="109">
        <v>231870</v>
      </c>
      <c r="T52" s="109">
        <v>532</v>
      </c>
      <c r="U52" s="109">
        <v>6853</v>
      </c>
      <c r="V52" s="107" t="s">
        <v>139</v>
      </c>
    </row>
    <row r="53" spans="1:22" ht="15" customHeight="1">
      <c r="A53" s="31"/>
      <c r="B53" s="33" t="s">
        <v>168</v>
      </c>
      <c r="C53" s="105">
        <f t="shared" si="2"/>
        <v>48</v>
      </c>
      <c r="D53" s="109">
        <v>44</v>
      </c>
      <c r="E53" s="109">
        <v>4</v>
      </c>
      <c r="F53" s="109">
        <v>3</v>
      </c>
      <c r="G53" s="109">
        <v>8</v>
      </c>
      <c r="H53" s="109">
        <v>17</v>
      </c>
      <c r="I53" s="109">
        <v>11</v>
      </c>
      <c r="J53" s="109">
        <v>4</v>
      </c>
      <c r="K53" s="109">
        <v>3</v>
      </c>
      <c r="L53" s="109">
        <v>2</v>
      </c>
      <c r="M53" s="107" t="s">
        <v>415</v>
      </c>
      <c r="N53" s="106">
        <f t="shared" si="3"/>
        <v>639</v>
      </c>
      <c r="O53" s="109">
        <v>5</v>
      </c>
      <c r="P53" s="109">
        <v>3</v>
      </c>
      <c r="Q53" s="109">
        <v>470</v>
      </c>
      <c r="R53" s="109">
        <v>161</v>
      </c>
      <c r="S53" s="109">
        <v>15751039</v>
      </c>
      <c r="T53" s="109">
        <v>6718</v>
      </c>
      <c r="U53" s="109">
        <v>184289</v>
      </c>
      <c r="V53" s="107" t="s">
        <v>139</v>
      </c>
    </row>
    <row r="54" spans="1:22" ht="15" customHeight="1">
      <c r="A54" s="31"/>
      <c r="B54" s="33" t="s">
        <v>169</v>
      </c>
      <c r="C54" s="105">
        <f t="shared" si="2"/>
        <v>53</v>
      </c>
      <c r="D54" s="109">
        <v>40</v>
      </c>
      <c r="E54" s="109">
        <v>13</v>
      </c>
      <c r="F54" s="109">
        <v>11</v>
      </c>
      <c r="G54" s="109">
        <v>13</v>
      </c>
      <c r="H54" s="109">
        <v>17</v>
      </c>
      <c r="I54" s="109">
        <v>9</v>
      </c>
      <c r="J54" s="109">
        <v>1</v>
      </c>
      <c r="K54" s="109">
        <v>1</v>
      </c>
      <c r="L54" s="107">
        <v>1</v>
      </c>
      <c r="M54" s="107" t="s">
        <v>415</v>
      </c>
      <c r="N54" s="106">
        <f t="shared" si="3"/>
        <v>406</v>
      </c>
      <c r="O54" s="109">
        <v>13</v>
      </c>
      <c r="P54" s="109">
        <v>11</v>
      </c>
      <c r="Q54" s="109">
        <v>216</v>
      </c>
      <c r="R54" s="109">
        <v>166</v>
      </c>
      <c r="S54" s="109">
        <v>2867428</v>
      </c>
      <c r="T54" s="109">
        <v>2005</v>
      </c>
      <c r="U54" s="109">
        <v>76973</v>
      </c>
      <c r="V54" s="107" t="s">
        <v>139</v>
      </c>
    </row>
    <row r="55" spans="1:22" ht="15" customHeight="1">
      <c r="A55" s="31"/>
      <c r="B55" s="33" t="s">
        <v>170</v>
      </c>
      <c r="C55" s="105">
        <f t="shared" si="2"/>
        <v>14</v>
      </c>
      <c r="D55" s="109">
        <v>10</v>
      </c>
      <c r="E55" s="109">
        <v>4</v>
      </c>
      <c r="F55" s="109">
        <v>2</v>
      </c>
      <c r="G55" s="109">
        <v>3</v>
      </c>
      <c r="H55" s="109">
        <v>4</v>
      </c>
      <c r="I55" s="109">
        <v>4</v>
      </c>
      <c r="J55" s="107" t="s">
        <v>415</v>
      </c>
      <c r="K55" s="107">
        <v>1</v>
      </c>
      <c r="L55" s="107" t="s">
        <v>415</v>
      </c>
      <c r="M55" s="107" t="s">
        <v>415</v>
      </c>
      <c r="N55" s="106">
        <f t="shared" si="3"/>
        <v>126</v>
      </c>
      <c r="O55" s="109">
        <v>5</v>
      </c>
      <c r="P55" s="109">
        <v>6</v>
      </c>
      <c r="Q55" s="109">
        <v>71</v>
      </c>
      <c r="R55" s="109">
        <v>44</v>
      </c>
      <c r="S55" s="109">
        <v>638703</v>
      </c>
      <c r="T55" s="107" t="s">
        <v>139</v>
      </c>
      <c r="U55" s="109">
        <v>20069</v>
      </c>
      <c r="V55" s="107" t="s">
        <v>139</v>
      </c>
    </row>
    <row r="56" spans="1:22" ht="15" customHeight="1">
      <c r="A56" s="31"/>
      <c r="B56" s="33" t="s">
        <v>171</v>
      </c>
      <c r="C56" s="105">
        <f t="shared" si="2"/>
        <v>105</v>
      </c>
      <c r="D56" s="109">
        <v>64</v>
      </c>
      <c r="E56" s="109">
        <v>41</v>
      </c>
      <c r="F56" s="109">
        <v>32</v>
      </c>
      <c r="G56" s="109">
        <v>18</v>
      </c>
      <c r="H56" s="109">
        <v>30</v>
      </c>
      <c r="I56" s="109">
        <v>12</v>
      </c>
      <c r="J56" s="109">
        <v>2</v>
      </c>
      <c r="K56" s="109">
        <v>8</v>
      </c>
      <c r="L56" s="109">
        <v>2</v>
      </c>
      <c r="M56" s="109">
        <v>1</v>
      </c>
      <c r="N56" s="106">
        <f t="shared" si="3"/>
        <v>1038</v>
      </c>
      <c r="O56" s="109">
        <v>38</v>
      </c>
      <c r="P56" s="109">
        <v>26</v>
      </c>
      <c r="Q56" s="109">
        <v>502</v>
      </c>
      <c r="R56" s="109">
        <v>472</v>
      </c>
      <c r="S56" s="109">
        <v>6166016</v>
      </c>
      <c r="T56" s="109">
        <v>25762</v>
      </c>
      <c r="U56" s="109">
        <v>82745</v>
      </c>
      <c r="V56" s="107" t="s">
        <v>139</v>
      </c>
    </row>
    <row r="57" spans="1:22" ht="15" customHeight="1">
      <c r="A57" s="31"/>
      <c r="B57" s="33" t="s">
        <v>172</v>
      </c>
      <c r="C57" s="105">
        <f t="shared" si="2"/>
        <v>39</v>
      </c>
      <c r="D57" s="109">
        <v>31</v>
      </c>
      <c r="E57" s="109">
        <v>8</v>
      </c>
      <c r="F57" s="109">
        <v>6</v>
      </c>
      <c r="G57" s="109">
        <v>5</v>
      </c>
      <c r="H57" s="109">
        <v>5</v>
      </c>
      <c r="I57" s="109">
        <v>18</v>
      </c>
      <c r="J57" s="109">
        <v>2</v>
      </c>
      <c r="K57" s="109">
        <v>3</v>
      </c>
      <c r="L57" s="107" t="s">
        <v>415</v>
      </c>
      <c r="M57" s="107" t="s">
        <v>415</v>
      </c>
      <c r="N57" s="106">
        <f t="shared" si="3"/>
        <v>472</v>
      </c>
      <c r="O57" s="109">
        <v>7</v>
      </c>
      <c r="P57" s="109">
        <v>7</v>
      </c>
      <c r="Q57" s="109">
        <v>372</v>
      </c>
      <c r="R57" s="109">
        <v>86</v>
      </c>
      <c r="S57" s="109">
        <v>3916713</v>
      </c>
      <c r="T57" s="109">
        <v>340</v>
      </c>
      <c r="U57" s="109">
        <v>36179</v>
      </c>
      <c r="V57" s="107" t="s">
        <v>139</v>
      </c>
    </row>
    <row r="58" spans="1:22" ht="15" customHeight="1">
      <c r="A58" s="31"/>
      <c r="B58" s="33" t="s">
        <v>173</v>
      </c>
      <c r="C58" s="105">
        <f t="shared" si="2"/>
        <v>28</v>
      </c>
      <c r="D58" s="109">
        <v>21</v>
      </c>
      <c r="E58" s="109">
        <v>7</v>
      </c>
      <c r="F58" s="109">
        <v>7</v>
      </c>
      <c r="G58" s="109">
        <v>7</v>
      </c>
      <c r="H58" s="109">
        <v>7</v>
      </c>
      <c r="I58" s="109">
        <v>6</v>
      </c>
      <c r="J58" s="107">
        <v>1</v>
      </c>
      <c r="K58" s="107" t="s">
        <v>415</v>
      </c>
      <c r="L58" s="107" t="s">
        <v>415</v>
      </c>
      <c r="M58" s="107" t="s">
        <v>415</v>
      </c>
      <c r="N58" s="106">
        <f t="shared" si="3"/>
        <v>179</v>
      </c>
      <c r="O58" s="109">
        <v>7</v>
      </c>
      <c r="P58" s="109">
        <v>5</v>
      </c>
      <c r="Q58" s="109">
        <v>86</v>
      </c>
      <c r="R58" s="109">
        <v>81</v>
      </c>
      <c r="S58" s="109">
        <v>1234390</v>
      </c>
      <c r="T58" s="109">
        <v>432</v>
      </c>
      <c r="U58" s="109">
        <v>31727</v>
      </c>
      <c r="V58" s="107" t="s">
        <v>139</v>
      </c>
    </row>
    <row r="59" spans="1:22" ht="15" customHeight="1">
      <c r="A59" s="31"/>
      <c r="B59" s="33" t="s">
        <v>174</v>
      </c>
      <c r="C59" s="105">
        <f t="shared" si="2"/>
        <v>269</v>
      </c>
      <c r="D59" s="109">
        <v>202</v>
      </c>
      <c r="E59" s="109">
        <v>67</v>
      </c>
      <c r="F59" s="109">
        <v>55</v>
      </c>
      <c r="G59" s="109">
        <v>57</v>
      </c>
      <c r="H59" s="109">
        <v>57</v>
      </c>
      <c r="I59" s="109">
        <v>62</v>
      </c>
      <c r="J59" s="109">
        <v>17</v>
      </c>
      <c r="K59" s="109">
        <v>14</v>
      </c>
      <c r="L59" s="109">
        <v>7</v>
      </c>
      <c r="M59" s="107" t="s">
        <v>415</v>
      </c>
      <c r="N59" s="106">
        <f t="shared" si="3"/>
        <v>2923</v>
      </c>
      <c r="O59" s="109">
        <v>66</v>
      </c>
      <c r="P59" s="109">
        <v>50</v>
      </c>
      <c r="Q59" s="109">
        <v>1711</v>
      </c>
      <c r="R59" s="109">
        <v>1096</v>
      </c>
      <c r="S59" s="109">
        <v>32085193</v>
      </c>
      <c r="T59" s="109">
        <v>235259</v>
      </c>
      <c r="U59" s="109">
        <v>470464</v>
      </c>
      <c r="V59" s="107" t="s">
        <v>139</v>
      </c>
    </row>
    <row r="60" spans="1:22" ht="15" customHeight="1">
      <c r="A60" s="31"/>
      <c r="B60" s="33"/>
      <c r="C60" s="106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6"/>
      <c r="O60" s="108"/>
      <c r="P60" s="108"/>
      <c r="Q60" s="108"/>
      <c r="R60" s="108"/>
      <c r="S60" s="108"/>
      <c r="T60" s="108"/>
      <c r="U60" s="108"/>
      <c r="V60" s="108"/>
    </row>
    <row r="61" spans="1:22" s="57" customFormat="1" ht="15" customHeight="1">
      <c r="A61" s="195" t="s">
        <v>175</v>
      </c>
      <c r="B61" s="196"/>
      <c r="C61" s="117">
        <v>916</v>
      </c>
      <c r="D61" s="68">
        <v>711</v>
      </c>
      <c r="E61" s="68">
        <v>205</v>
      </c>
      <c r="F61" s="68">
        <v>182</v>
      </c>
      <c r="G61" s="68">
        <v>241</v>
      </c>
      <c r="H61" s="68">
        <v>270</v>
      </c>
      <c r="I61" s="68">
        <v>154</v>
      </c>
      <c r="J61" s="68">
        <v>34</v>
      </c>
      <c r="K61" s="68">
        <v>24</v>
      </c>
      <c r="L61" s="68">
        <v>8</v>
      </c>
      <c r="M61" s="68">
        <v>3</v>
      </c>
      <c r="N61" s="68">
        <v>7651</v>
      </c>
      <c r="O61" s="68">
        <v>228</v>
      </c>
      <c r="P61" s="68">
        <v>111</v>
      </c>
      <c r="Q61" s="68">
        <v>5167</v>
      </c>
      <c r="R61" s="68">
        <v>2145</v>
      </c>
      <c r="S61" s="68">
        <v>82155848</v>
      </c>
      <c r="T61" s="68">
        <v>2014874</v>
      </c>
      <c r="U61" s="68">
        <v>2931235</v>
      </c>
      <c r="V61" s="69" t="s">
        <v>139</v>
      </c>
    </row>
    <row r="62" spans="1:22" s="57" customFormat="1" ht="15" customHeight="1">
      <c r="A62" s="70"/>
      <c r="B62" s="73"/>
      <c r="C62" s="6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68"/>
      <c r="O62" s="72"/>
      <c r="P62" s="72"/>
      <c r="Q62" s="72"/>
      <c r="R62" s="72"/>
      <c r="S62" s="72"/>
      <c r="T62" s="72"/>
      <c r="U62" s="72"/>
      <c r="V62" s="72"/>
    </row>
    <row r="63" spans="1:22" s="57" customFormat="1" ht="15" customHeight="1">
      <c r="A63" s="70"/>
      <c r="B63" s="73" t="s">
        <v>176</v>
      </c>
      <c r="C63" s="117">
        <f>SUM(C64:C65)</f>
        <v>183</v>
      </c>
      <c r="D63" s="68">
        <f>SUM(D64:D65)</f>
        <v>129</v>
      </c>
      <c r="E63" s="68">
        <f>SUM(E64:E65)</f>
        <v>54</v>
      </c>
      <c r="F63" s="68">
        <f>SUM(F64:F65)</f>
        <v>39</v>
      </c>
      <c r="G63" s="68">
        <f>SUM(G64:G65)</f>
        <v>53</v>
      </c>
      <c r="H63" s="68">
        <f>SUM(H64:H65)</f>
        <v>56</v>
      </c>
      <c r="I63" s="68">
        <f>SUM(I64:I65)</f>
        <v>27</v>
      </c>
      <c r="J63" s="68">
        <f>SUM(J64:J65)</f>
        <v>4</v>
      </c>
      <c r="K63" s="68">
        <f>SUM(K64:K65)</f>
        <v>4</v>
      </c>
      <c r="L63" s="68">
        <f>SUM(L64:L65)</f>
        <v>0</v>
      </c>
      <c r="M63" s="68">
        <f>SUM(M64:M65)</f>
        <v>0</v>
      </c>
      <c r="N63" s="68">
        <f>SUM(N64:N65)</f>
        <v>1214</v>
      </c>
      <c r="O63" s="68">
        <f>SUM(O64:O65)</f>
        <v>56</v>
      </c>
      <c r="P63" s="68">
        <f>SUM(P64:P65)</f>
        <v>27</v>
      </c>
      <c r="Q63" s="68">
        <f>SUM(Q64:Q65)</f>
        <v>806</v>
      </c>
      <c r="R63" s="68">
        <f>SUM(R64:R65)</f>
        <v>325</v>
      </c>
      <c r="S63" s="68">
        <f>SUM(S64:S65)</f>
        <v>13092410</v>
      </c>
      <c r="T63" s="68">
        <f>SUM(T64:T65)</f>
        <v>241383</v>
      </c>
      <c r="U63" s="68">
        <f>SUM(U64:U65)</f>
        <v>849738</v>
      </c>
      <c r="V63" s="69" t="s">
        <v>139</v>
      </c>
    </row>
    <row r="64" spans="1:22" ht="15" customHeight="1">
      <c r="A64" s="31"/>
      <c r="B64" s="33" t="s">
        <v>177</v>
      </c>
      <c r="C64" s="105">
        <f t="shared" si="2"/>
        <v>162</v>
      </c>
      <c r="D64" s="109">
        <v>112</v>
      </c>
      <c r="E64" s="109">
        <v>50</v>
      </c>
      <c r="F64" s="109">
        <v>35</v>
      </c>
      <c r="G64" s="109">
        <v>46</v>
      </c>
      <c r="H64" s="109">
        <v>53</v>
      </c>
      <c r="I64" s="109">
        <v>20</v>
      </c>
      <c r="J64" s="109">
        <v>4</v>
      </c>
      <c r="K64" s="109">
        <v>4</v>
      </c>
      <c r="L64" s="107" t="s">
        <v>415</v>
      </c>
      <c r="M64" s="107" t="s">
        <v>415</v>
      </c>
      <c r="N64" s="106">
        <f t="shared" si="3"/>
        <v>1064</v>
      </c>
      <c r="O64" s="109">
        <v>52</v>
      </c>
      <c r="P64" s="109">
        <v>27</v>
      </c>
      <c r="Q64" s="109">
        <v>704</v>
      </c>
      <c r="R64" s="109">
        <v>281</v>
      </c>
      <c r="S64" s="109">
        <v>11080306</v>
      </c>
      <c r="T64" s="109">
        <v>39356</v>
      </c>
      <c r="U64" s="109">
        <v>841264</v>
      </c>
      <c r="V64" s="107" t="s">
        <v>139</v>
      </c>
    </row>
    <row r="65" spans="1:22" ht="15" customHeight="1">
      <c r="A65" s="232"/>
      <c r="B65" s="233" t="s">
        <v>178</v>
      </c>
      <c r="C65" s="234">
        <f t="shared" si="2"/>
        <v>21</v>
      </c>
      <c r="D65" s="235">
        <v>17</v>
      </c>
      <c r="E65" s="235">
        <v>4</v>
      </c>
      <c r="F65" s="235">
        <v>4</v>
      </c>
      <c r="G65" s="235">
        <v>7</v>
      </c>
      <c r="H65" s="235">
        <v>3</v>
      </c>
      <c r="I65" s="235">
        <v>7</v>
      </c>
      <c r="J65" s="236" t="s">
        <v>415</v>
      </c>
      <c r="K65" s="236" t="s">
        <v>415</v>
      </c>
      <c r="L65" s="236" t="s">
        <v>415</v>
      </c>
      <c r="M65" s="236" t="s">
        <v>415</v>
      </c>
      <c r="N65" s="235">
        <f t="shared" si="3"/>
        <v>150</v>
      </c>
      <c r="O65" s="235">
        <v>4</v>
      </c>
      <c r="P65" s="236" t="s">
        <v>139</v>
      </c>
      <c r="Q65" s="235">
        <v>102</v>
      </c>
      <c r="R65" s="235">
        <v>44</v>
      </c>
      <c r="S65" s="235">
        <v>2012104</v>
      </c>
      <c r="T65" s="235">
        <v>202027</v>
      </c>
      <c r="U65" s="235">
        <v>8474</v>
      </c>
      <c r="V65" s="236" t="s">
        <v>139</v>
      </c>
    </row>
    <row r="66" ht="15" customHeight="1">
      <c r="A66" s="1" t="s">
        <v>272</v>
      </c>
    </row>
    <row r="67" ht="15" customHeight="1">
      <c r="A67" s="1" t="s">
        <v>331</v>
      </c>
    </row>
    <row r="68" ht="15" customHeight="1">
      <c r="A68" s="1" t="s">
        <v>104</v>
      </c>
    </row>
  </sheetData>
  <sheetProtection/>
  <mergeCells count="25">
    <mergeCell ref="U6:U9"/>
    <mergeCell ref="A6:B9"/>
    <mergeCell ref="C6:M6"/>
    <mergeCell ref="D7:E7"/>
    <mergeCell ref="F7:M7"/>
    <mergeCell ref="D8:D9"/>
    <mergeCell ref="E8:E9"/>
    <mergeCell ref="C7:C9"/>
    <mergeCell ref="O7:P7"/>
    <mergeCell ref="A61:B61"/>
    <mergeCell ref="A11:B11"/>
    <mergeCell ref="A13:B13"/>
    <mergeCell ref="A15:B15"/>
    <mergeCell ref="A21:B21"/>
    <mergeCell ref="A39:B39"/>
    <mergeCell ref="A3:V3"/>
    <mergeCell ref="Q7:R7"/>
    <mergeCell ref="S6:S9"/>
    <mergeCell ref="T6:T9"/>
    <mergeCell ref="O8:O9"/>
    <mergeCell ref="P8:P9"/>
    <mergeCell ref="Q8:Q9"/>
    <mergeCell ref="R8:R9"/>
    <mergeCell ref="N6:R6"/>
    <mergeCell ref="A4:V4"/>
  </mergeCells>
  <printOptions horizontalCentered="1" verticalCentered="1"/>
  <pageMargins left="0.7874015748031497" right="0.7874015748031497" top="0.5905511811023623" bottom="0.3937007874015748" header="0.35433070866141736" footer="0.35433070866141736"/>
  <pageSetup fitToHeight="5" fitToWidth="1" horizontalDpi="300" verticalDpi="3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7"/>
  <sheetViews>
    <sheetView showGridLines="0" defaultGridColor="0" zoomScale="75" zoomScaleNormal="75" zoomScalePageLayoutView="0" colorId="22" workbookViewId="0" topLeftCell="A1">
      <selection activeCell="B5" sqref="B5"/>
    </sheetView>
  </sheetViews>
  <sheetFormatPr defaultColWidth="10.59765625" defaultRowHeight="15.75" customHeight="1"/>
  <cols>
    <col min="1" max="1" width="2.8984375" style="1" customWidth="1"/>
    <col min="2" max="2" width="42.69921875" style="1" customWidth="1"/>
    <col min="3" max="3" width="8.5" style="1" customWidth="1"/>
    <col min="4" max="4" width="7.59765625" style="1" customWidth="1"/>
    <col min="5" max="5" width="8.5" style="1" customWidth="1"/>
    <col min="6" max="13" width="7.59765625" style="1" customWidth="1"/>
    <col min="14" max="14" width="9.3984375" style="1" customWidth="1"/>
    <col min="15" max="16" width="7.59765625" style="1" customWidth="1"/>
    <col min="17" max="18" width="8.5" style="1" customWidth="1"/>
    <col min="19" max="21" width="14.59765625" style="1" customWidth="1"/>
    <col min="22" max="22" width="12.59765625" style="1" customWidth="1"/>
    <col min="23" max="16384" width="10.59765625" style="1" customWidth="1"/>
  </cols>
  <sheetData>
    <row r="1" spans="1:22" ht="15.75" customHeight="1">
      <c r="A1" s="149" t="s">
        <v>428</v>
      </c>
      <c r="V1" s="150" t="s">
        <v>429</v>
      </c>
    </row>
    <row r="3" spans="1:22" ht="15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5.75" customHeight="1">
      <c r="A4" s="241" t="s">
        <v>430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5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.75" customHeight="1">
      <c r="A6" s="197" t="s">
        <v>275</v>
      </c>
      <c r="B6" s="198"/>
      <c r="C6" s="189" t="s">
        <v>111</v>
      </c>
      <c r="D6" s="207"/>
      <c r="E6" s="207"/>
      <c r="F6" s="207"/>
      <c r="G6" s="207"/>
      <c r="H6" s="207"/>
      <c r="I6" s="207"/>
      <c r="J6" s="207"/>
      <c r="K6" s="207"/>
      <c r="L6" s="207"/>
      <c r="M6" s="190"/>
      <c r="N6" s="189" t="s">
        <v>276</v>
      </c>
      <c r="O6" s="207"/>
      <c r="P6" s="207"/>
      <c r="Q6" s="207"/>
      <c r="R6" s="190"/>
      <c r="S6" s="191" t="s">
        <v>409</v>
      </c>
      <c r="T6" s="191" t="s">
        <v>277</v>
      </c>
      <c r="U6" s="191" t="s">
        <v>112</v>
      </c>
      <c r="V6" s="38"/>
    </row>
    <row r="7" spans="1:22" ht="15.75" customHeight="1">
      <c r="A7" s="208"/>
      <c r="B7" s="209"/>
      <c r="C7" s="205" t="s">
        <v>113</v>
      </c>
      <c r="D7" s="202" t="s">
        <v>114</v>
      </c>
      <c r="E7" s="210"/>
      <c r="F7" s="202" t="s">
        <v>115</v>
      </c>
      <c r="G7" s="211"/>
      <c r="H7" s="211"/>
      <c r="I7" s="211"/>
      <c r="J7" s="211"/>
      <c r="K7" s="211"/>
      <c r="L7" s="211"/>
      <c r="M7" s="203"/>
      <c r="N7" s="17"/>
      <c r="O7" s="202" t="s">
        <v>116</v>
      </c>
      <c r="P7" s="210"/>
      <c r="Q7" s="202" t="s">
        <v>117</v>
      </c>
      <c r="R7" s="203"/>
      <c r="S7" s="204"/>
      <c r="T7" s="204"/>
      <c r="U7" s="204"/>
      <c r="V7" s="39" t="s">
        <v>278</v>
      </c>
    </row>
    <row r="8" spans="1:22" ht="15.75" customHeight="1">
      <c r="A8" s="208"/>
      <c r="B8" s="209"/>
      <c r="C8" s="212"/>
      <c r="D8" s="205" t="s">
        <v>279</v>
      </c>
      <c r="E8" s="205" t="s">
        <v>280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124</v>
      </c>
      <c r="M8" s="39" t="s">
        <v>281</v>
      </c>
      <c r="N8" s="40" t="s">
        <v>113</v>
      </c>
      <c r="O8" s="205" t="s">
        <v>125</v>
      </c>
      <c r="P8" s="205" t="s">
        <v>126</v>
      </c>
      <c r="Q8" s="205" t="s">
        <v>125</v>
      </c>
      <c r="R8" s="205" t="s">
        <v>126</v>
      </c>
      <c r="S8" s="204"/>
      <c r="T8" s="204"/>
      <c r="U8" s="204"/>
      <c r="V8" s="41" t="s">
        <v>282</v>
      </c>
    </row>
    <row r="9" spans="1:22" ht="15.75" customHeight="1">
      <c r="A9" s="165"/>
      <c r="B9" s="199"/>
      <c r="C9" s="206"/>
      <c r="D9" s="206"/>
      <c r="E9" s="206"/>
      <c r="F9" s="42" t="s">
        <v>127</v>
      </c>
      <c r="G9" s="42" t="s">
        <v>128</v>
      </c>
      <c r="H9" s="42" t="s">
        <v>129</v>
      </c>
      <c r="I9" s="42" t="s">
        <v>130</v>
      </c>
      <c r="J9" s="42" t="s">
        <v>131</v>
      </c>
      <c r="K9" s="42" t="s">
        <v>132</v>
      </c>
      <c r="L9" s="42" t="s">
        <v>133</v>
      </c>
      <c r="M9" s="30" t="s">
        <v>283</v>
      </c>
      <c r="N9" s="43"/>
      <c r="O9" s="206"/>
      <c r="P9" s="206"/>
      <c r="Q9" s="206"/>
      <c r="R9" s="206"/>
      <c r="S9" s="192"/>
      <c r="T9" s="192"/>
      <c r="U9" s="192"/>
      <c r="V9" s="44"/>
    </row>
    <row r="10" spans="1:22" ht="15.75" customHeight="1">
      <c r="A10" s="31"/>
      <c r="B10" s="32"/>
      <c r="C10" s="8" t="s">
        <v>69</v>
      </c>
      <c r="D10" s="8" t="s">
        <v>69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134</v>
      </c>
      <c r="O10" s="8" t="s">
        <v>134</v>
      </c>
      <c r="P10" s="8" t="s">
        <v>134</v>
      </c>
      <c r="Q10" s="8" t="s">
        <v>134</v>
      </c>
      <c r="R10" s="8" t="s">
        <v>134</v>
      </c>
      <c r="S10" s="8" t="s">
        <v>135</v>
      </c>
      <c r="T10" s="8" t="s">
        <v>135</v>
      </c>
      <c r="U10" s="8" t="s">
        <v>135</v>
      </c>
      <c r="V10" s="8" t="s">
        <v>70</v>
      </c>
    </row>
    <row r="11" spans="1:22" ht="15.75" customHeight="1">
      <c r="A11" s="45"/>
      <c r="B11" s="46" t="s">
        <v>285</v>
      </c>
      <c r="C11" s="105">
        <f aca="true" t="shared" si="0" ref="C11:C19">SUM(D11:E11)</f>
        <v>18</v>
      </c>
      <c r="D11" s="111">
        <v>13</v>
      </c>
      <c r="E11" s="111">
        <v>5</v>
      </c>
      <c r="F11" s="111">
        <v>3</v>
      </c>
      <c r="G11" s="111">
        <v>9</v>
      </c>
      <c r="H11" s="111">
        <v>2</v>
      </c>
      <c r="I11" s="111">
        <v>2</v>
      </c>
      <c r="J11" s="111">
        <v>2</v>
      </c>
      <c r="K11" s="112" t="s">
        <v>1</v>
      </c>
      <c r="L11" s="112" t="s">
        <v>1</v>
      </c>
      <c r="M11" s="112" t="s">
        <v>1</v>
      </c>
      <c r="N11" s="106">
        <f aca="true" t="shared" si="1" ref="N11:N19">SUM(O11:R11)</f>
        <v>116</v>
      </c>
      <c r="O11" s="111">
        <v>8</v>
      </c>
      <c r="P11" s="111">
        <v>2</v>
      </c>
      <c r="Q11" s="111">
        <v>77</v>
      </c>
      <c r="R11" s="111">
        <v>29</v>
      </c>
      <c r="S11" s="111">
        <v>339623</v>
      </c>
      <c r="T11" s="111">
        <v>25</v>
      </c>
      <c r="U11" s="111">
        <v>9876</v>
      </c>
      <c r="V11" s="112" t="s">
        <v>1</v>
      </c>
    </row>
    <row r="12" spans="1:22" ht="15.75" customHeight="1">
      <c r="A12" s="45"/>
      <c r="B12" s="46" t="s">
        <v>286</v>
      </c>
      <c r="C12" s="105">
        <f t="shared" si="0"/>
        <v>299</v>
      </c>
      <c r="D12" s="111">
        <v>234</v>
      </c>
      <c r="E12" s="111">
        <v>65</v>
      </c>
      <c r="F12" s="111">
        <v>65</v>
      </c>
      <c r="G12" s="111">
        <v>64</v>
      </c>
      <c r="H12" s="111">
        <v>95</v>
      </c>
      <c r="I12" s="111">
        <v>56</v>
      </c>
      <c r="J12" s="111">
        <v>4</v>
      </c>
      <c r="K12" s="111">
        <v>11</v>
      </c>
      <c r="L12" s="111">
        <v>3</v>
      </c>
      <c r="M12" s="111">
        <v>1</v>
      </c>
      <c r="N12" s="106">
        <f t="shared" si="1"/>
        <v>2531</v>
      </c>
      <c r="O12" s="111">
        <v>71</v>
      </c>
      <c r="P12" s="111">
        <v>32</v>
      </c>
      <c r="Q12" s="111">
        <v>1710</v>
      </c>
      <c r="R12" s="111">
        <v>718</v>
      </c>
      <c r="S12" s="111">
        <v>19708374</v>
      </c>
      <c r="T12" s="111">
        <v>338582</v>
      </c>
      <c r="U12" s="111">
        <v>786533</v>
      </c>
      <c r="V12" s="112" t="s">
        <v>1</v>
      </c>
    </row>
    <row r="13" spans="1:22" ht="15.75" customHeight="1">
      <c r="A13" s="45"/>
      <c r="B13" s="46"/>
      <c r="C13" s="106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06"/>
      <c r="O13" s="111"/>
      <c r="P13" s="111"/>
      <c r="Q13" s="111"/>
      <c r="R13" s="111"/>
      <c r="S13" s="111"/>
      <c r="T13" s="111"/>
      <c r="U13" s="111"/>
      <c r="V13" s="112"/>
    </row>
    <row r="14" spans="1:22" s="57" customFormat="1" ht="15.75" customHeight="1">
      <c r="A14" s="74"/>
      <c r="B14" s="75" t="s">
        <v>28</v>
      </c>
      <c r="C14" s="117">
        <f>SUM(C15:C19)</f>
        <v>155</v>
      </c>
      <c r="D14" s="68">
        <f aca="true" t="shared" si="2" ref="D14:S14">SUM(D15:D19)</f>
        <v>141</v>
      </c>
      <c r="E14" s="68">
        <f t="shared" si="2"/>
        <v>14</v>
      </c>
      <c r="F14" s="68">
        <f t="shared" si="2"/>
        <v>18</v>
      </c>
      <c r="G14" s="68">
        <f t="shared" si="2"/>
        <v>54</v>
      </c>
      <c r="H14" s="68">
        <f t="shared" si="2"/>
        <v>53</v>
      </c>
      <c r="I14" s="68">
        <f t="shared" si="2"/>
        <v>17</v>
      </c>
      <c r="J14" s="68">
        <f t="shared" si="2"/>
        <v>8</v>
      </c>
      <c r="K14" s="68">
        <f t="shared" si="2"/>
        <v>4</v>
      </c>
      <c r="L14" s="68">
        <f t="shared" si="2"/>
        <v>1</v>
      </c>
      <c r="M14" s="69" t="s">
        <v>1</v>
      </c>
      <c r="N14" s="68">
        <v>1181</v>
      </c>
      <c r="O14" s="68">
        <f t="shared" si="2"/>
        <v>19</v>
      </c>
      <c r="P14" s="68">
        <f t="shared" si="2"/>
        <v>8</v>
      </c>
      <c r="Q14" s="68">
        <v>808</v>
      </c>
      <c r="R14" s="68">
        <v>346</v>
      </c>
      <c r="S14" s="68">
        <f t="shared" si="2"/>
        <v>9418232</v>
      </c>
      <c r="T14" s="68">
        <v>276083</v>
      </c>
      <c r="U14" s="68">
        <v>418018</v>
      </c>
      <c r="V14" s="76" t="s">
        <v>1</v>
      </c>
    </row>
    <row r="15" spans="1:22" ht="15.75" customHeight="1">
      <c r="A15" s="45"/>
      <c r="B15" s="46" t="s">
        <v>287</v>
      </c>
      <c r="C15" s="105">
        <f t="shared" si="0"/>
        <v>52</v>
      </c>
      <c r="D15" s="111">
        <v>45</v>
      </c>
      <c r="E15" s="111">
        <v>7</v>
      </c>
      <c r="F15" s="111">
        <v>6</v>
      </c>
      <c r="G15" s="111">
        <v>23</v>
      </c>
      <c r="H15" s="111">
        <v>14</v>
      </c>
      <c r="I15" s="111">
        <v>6</v>
      </c>
      <c r="J15" s="111">
        <v>3</v>
      </c>
      <c r="K15" s="112" t="s">
        <v>1</v>
      </c>
      <c r="L15" s="112" t="s">
        <v>1</v>
      </c>
      <c r="M15" s="112" t="s">
        <v>1</v>
      </c>
      <c r="N15" s="106">
        <f t="shared" si="1"/>
        <v>317</v>
      </c>
      <c r="O15" s="111">
        <v>8</v>
      </c>
      <c r="P15" s="111">
        <v>3</v>
      </c>
      <c r="Q15" s="111">
        <v>207</v>
      </c>
      <c r="R15" s="111">
        <v>99</v>
      </c>
      <c r="S15" s="111">
        <v>1927010</v>
      </c>
      <c r="T15" s="107" t="s">
        <v>412</v>
      </c>
      <c r="U15" s="111">
        <v>119638</v>
      </c>
      <c r="V15" s="112" t="s">
        <v>1</v>
      </c>
    </row>
    <row r="16" spans="1:22" ht="15.75" customHeight="1">
      <c r="A16" s="45"/>
      <c r="B16" s="46" t="s">
        <v>288</v>
      </c>
      <c r="C16" s="105">
        <f t="shared" si="0"/>
        <v>7</v>
      </c>
      <c r="D16" s="111">
        <v>5</v>
      </c>
      <c r="E16" s="111">
        <v>2</v>
      </c>
      <c r="F16" s="111">
        <v>1</v>
      </c>
      <c r="G16" s="111">
        <v>5</v>
      </c>
      <c r="H16" s="112" t="s">
        <v>1</v>
      </c>
      <c r="I16" s="112">
        <v>1</v>
      </c>
      <c r="J16" s="112" t="s">
        <v>1</v>
      </c>
      <c r="K16" s="112" t="s">
        <v>1</v>
      </c>
      <c r="L16" s="112" t="s">
        <v>1</v>
      </c>
      <c r="M16" s="112" t="s">
        <v>1</v>
      </c>
      <c r="N16" s="106">
        <f t="shared" si="1"/>
        <v>35</v>
      </c>
      <c r="O16" s="112">
        <v>1</v>
      </c>
      <c r="P16" s="112">
        <v>1</v>
      </c>
      <c r="Q16" s="112">
        <v>20</v>
      </c>
      <c r="R16" s="111">
        <v>13</v>
      </c>
      <c r="S16" s="111">
        <v>637207</v>
      </c>
      <c r="T16" s="112" t="s">
        <v>1</v>
      </c>
      <c r="U16" s="111">
        <v>23900</v>
      </c>
      <c r="V16" s="112" t="s">
        <v>1</v>
      </c>
    </row>
    <row r="17" spans="1:22" ht="15.75" customHeight="1">
      <c r="A17" s="14"/>
      <c r="B17" s="46" t="s">
        <v>289</v>
      </c>
      <c r="C17" s="105">
        <f t="shared" si="0"/>
        <v>4</v>
      </c>
      <c r="D17" s="112">
        <v>4</v>
      </c>
      <c r="E17" s="112" t="s">
        <v>1</v>
      </c>
      <c r="F17" s="112" t="s">
        <v>1</v>
      </c>
      <c r="G17" s="112">
        <v>2</v>
      </c>
      <c r="H17" s="112">
        <v>2</v>
      </c>
      <c r="I17" s="112" t="s">
        <v>1</v>
      </c>
      <c r="J17" s="112" t="s">
        <v>1</v>
      </c>
      <c r="K17" s="112" t="s">
        <v>1</v>
      </c>
      <c r="L17" s="112" t="s">
        <v>1</v>
      </c>
      <c r="M17" s="112" t="s">
        <v>1</v>
      </c>
      <c r="N17" s="107" t="s">
        <v>412</v>
      </c>
      <c r="O17" s="112" t="s">
        <v>1</v>
      </c>
      <c r="P17" s="112" t="s">
        <v>1</v>
      </c>
      <c r="Q17" s="107" t="s">
        <v>412</v>
      </c>
      <c r="R17" s="107" t="s">
        <v>412</v>
      </c>
      <c r="S17" s="112">
        <v>100247</v>
      </c>
      <c r="T17" s="112" t="s">
        <v>1</v>
      </c>
      <c r="U17" s="107" t="s">
        <v>412</v>
      </c>
      <c r="V17" s="112" t="s">
        <v>1</v>
      </c>
    </row>
    <row r="18" spans="1:22" ht="15.75" customHeight="1">
      <c r="A18" s="14"/>
      <c r="B18" s="46" t="s">
        <v>290</v>
      </c>
      <c r="C18" s="105">
        <f t="shared" si="0"/>
        <v>1</v>
      </c>
      <c r="D18" s="111">
        <v>1</v>
      </c>
      <c r="E18" s="112" t="s">
        <v>1</v>
      </c>
      <c r="F18" s="112" t="s">
        <v>1</v>
      </c>
      <c r="G18" s="111">
        <v>1</v>
      </c>
      <c r="H18" s="112" t="s">
        <v>1</v>
      </c>
      <c r="I18" s="112" t="s">
        <v>1</v>
      </c>
      <c r="J18" s="112" t="s">
        <v>1</v>
      </c>
      <c r="K18" s="112" t="s">
        <v>1</v>
      </c>
      <c r="L18" s="112" t="s">
        <v>1</v>
      </c>
      <c r="M18" s="112" t="s">
        <v>1</v>
      </c>
      <c r="N18" s="107" t="s">
        <v>412</v>
      </c>
      <c r="O18" s="112" t="s">
        <v>1</v>
      </c>
      <c r="P18" s="112" t="s">
        <v>1</v>
      </c>
      <c r="Q18" s="107" t="s">
        <v>412</v>
      </c>
      <c r="R18" s="107" t="s">
        <v>412</v>
      </c>
      <c r="S18" s="112">
        <v>12583</v>
      </c>
      <c r="T18" s="107" t="s">
        <v>412</v>
      </c>
      <c r="U18" s="107" t="s">
        <v>412</v>
      </c>
      <c r="V18" s="112" t="s">
        <v>1</v>
      </c>
    </row>
    <row r="19" spans="1:22" ht="15.75" customHeight="1">
      <c r="A19" s="14"/>
      <c r="B19" s="46" t="s">
        <v>291</v>
      </c>
      <c r="C19" s="105">
        <f t="shared" si="0"/>
        <v>91</v>
      </c>
      <c r="D19" s="111">
        <v>86</v>
      </c>
      <c r="E19" s="111">
        <v>5</v>
      </c>
      <c r="F19" s="111">
        <v>11</v>
      </c>
      <c r="G19" s="111">
        <v>23</v>
      </c>
      <c r="H19" s="111">
        <v>37</v>
      </c>
      <c r="I19" s="111">
        <v>10</v>
      </c>
      <c r="J19" s="111">
        <v>5</v>
      </c>
      <c r="K19" s="111">
        <v>4</v>
      </c>
      <c r="L19" s="111">
        <v>1</v>
      </c>
      <c r="M19" s="112" t="s">
        <v>1</v>
      </c>
      <c r="N19" s="106">
        <f t="shared" si="1"/>
        <v>807</v>
      </c>
      <c r="O19" s="111">
        <v>10</v>
      </c>
      <c r="P19" s="111">
        <v>4</v>
      </c>
      <c r="Q19" s="111">
        <v>568</v>
      </c>
      <c r="R19" s="111">
        <v>225</v>
      </c>
      <c r="S19" s="111">
        <v>6741185</v>
      </c>
      <c r="T19" s="111">
        <v>272742</v>
      </c>
      <c r="U19" s="111">
        <v>268428</v>
      </c>
      <c r="V19" s="112" t="s">
        <v>1</v>
      </c>
    </row>
    <row r="20" spans="1:22" ht="15.75" customHeight="1">
      <c r="A20" s="14"/>
      <c r="B20" s="46"/>
      <c r="C20" s="106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06"/>
      <c r="O20" s="111"/>
      <c r="P20" s="111"/>
      <c r="Q20" s="111"/>
      <c r="R20" s="111"/>
      <c r="S20" s="111"/>
      <c r="T20" s="111"/>
      <c r="U20" s="111"/>
      <c r="V20" s="112"/>
    </row>
    <row r="21" spans="1:22" s="57" customFormat="1" ht="15.75" customHeight="1">
      <c r="A21" s="77"/>
      <c r="B21" s="75" t="s">
        <v>29</v>
      </c>
      <c r="C21" s="117">
        <f>SUM(C22:C27)</f>
        <v>165</v>
      </c>
      <c r="D21" s="68">
        <f aca="true" t="shared" si="3" ref="D21:U21">SUM(D22:D27)</f>
        <v>157</v>
      </c>
      <c r="E21" s="68">
        <f t="shared" si="3"/>
        <v>8</v>
      </c>
      <c r="F21" s="68">
        <f t="shared" si="3"/>
        <v>25</v>
      </c>
      <c r="G21" s="68">
        <f t="shared" si="3"/>
        <v>32</v>
      </c>
      <c r="H21" s="68">
        <f t="shared" si="3"/>
        <v>43</v>
      </c>
      <c r="I21" s="68">
        <f t="shared" si="3"/>
        <v>41</v>
      </c>
      <c r="J21" s="68">
        <f t="shared" si="3"/>
        <v>14</v>
      </c>
      <c r="K21" s="68">
        <f t="shared" si="3"/>
        <v>4</v>
      </c>
      <c r="L21" s="68">
        <f t="shared" si="3"/>
        <v>4</v>
      </c>
      <c r="M21" s="68">
        <f t="shared" si="3"/>
        <v>2</v>
      </c>
      <c r="N21" s="68">
        <f>SUM(N22:N27)</f>
        <v>2092</v>
      </c>
      <c r="O21" s="68">
        <f t="shared" si="3"/>
        <v>8</v>
      </c>
      <c r="P21" s="68">
        <f t="shared" si="3"/>
        <v>6</v>
      </c>
      <c r="Q21" s="68">
        <f t="shared" si="3"/>
        <v>1482</v>
      </c>
      <c r="R21" s="68">
        <f t="shared" si="3"/>
        <v>596</v>
      </c>
      <c r="S21" s="68">
        <f t="shared" si="3"/>
        <v>38723699</v>
      </c>
      <c r="T21" s="68">
        <f t="shared" si="3"/>
        <v>1128067</v>
      </c>
      <c r="U21" s="68">
        <f t="shared" si="3"/>
        <v>831392</v>
      </c>
      <c r="V21" s="76" t="s">
        <v>1</v>
      </c>
    </row>
    <row r="22" spans="1:22" ht="15.75" customHeight="1">
      <c r="A22" s="14"/>
      <c r="B22" s="46" t="s">
        <v>292</v>
      </c>
      <c r="C22" s="107" t="s">
        <v>1</v>
      </c>
      <c r="D22" s="112" t="s">
        <v>1</v>
      </c>
      <c r="E22" s="112" t="s">
        <v>1</v>
      </c>
      <c r="F22" s="112" t="s">
        <v>1</v>
      </c>
      <c r="G22" s="112" t="s">
        <v>1</v>
      </c>
      <c r="H22" s="112" t="s">
        <v>1</v>
      </c>
      <c r="I22" s="112" t="s">
        <v>1</v>
      </c>
      <c r="J22" s="112" t="s">
        <v>1</v>
      </c>
      <c r="K22" s="112" t="s">
        <v>1</v>
      </c>
      <c r="L22" s="112" t="s">
        <v>1</v>
      </c>
      <c r="M22" s="112" t="s">
        <v>1</v>
      </c>
      <c r="N22" s="107" t="s">
        <v>1</v>
      </c>
      <c r="O22" s="112" t="s">
        <v>1</v>
      </c>
      <c r="P22" s="112" t="s">
        <v>1</v>
      </c>
      <c r="Q22" s="112" t="s">
        <v>1</v>
      </c>
      <c r="R22" s="112" t="s">
        <v>1</v>
      </c>
      <c r="S22" s="112" t="s">
        <v>1</v>
      </c>
      <c r="T22" s="112" t="s">
        <v>1</v>
      </c>
      <c r="U22" s="112" t="s">
        <v>1</v>
      </c>
      <c r="V22" s="112" t="s">
        <v>1</v>
      </c>
    </row>
    <row r="23" spans="1:22" ht="15.75" customHeight="1">
      <c r="A23" s="14"/>
      <c r="B23" s="46" t="s">
        <v>293</v>
      </c>
      <c r="C23" s="105">
        <f aca="true" t="shared" si="4" ref="C23:C66">SUM(D23:E23)</f>
        <v>78</v>
      </c>
      <c r="D23" s="111">
        <v>76</v>
      </c>
      <c r="E23" s="111">
        <v>2</v>
      </c>
      <c r="F23" s="111">
        <v>14</v>
      </c>
      <c r="G23" s="111">
        <v>16</v>
      </c>
      <c r="H23" s="111">
        <v>18</v>
      </c>
      <c r="I23" s="111">
        <v>18</v>
      </c>
      <c r="J23" s="111">
        <v>7</v>
      </c>
      <c r="K23" s="111">
        <v>3</v>
      </c>
      <c r="L23" s="111">
        <v>1</v>
      </c>
      <c r="M23" s="111">
        <v>1</v>
      </c>
      <c r="N23" s="106">
        <f aca="true" t="shared" si="5" ref="N23:N66">SUM(O23:R23)</f>
        <v>972</v>
      </c>
      <c r="O23" s="111">
        <v>2</v>
      </c>
      <c r="P23" s="111">
        <v>2</v>
      </c>
      <c r="Q23" s="111">
        <v>734</v>
      </c>
      <c r="R23" s="111">
        <v>234</v>
      </c>
      <c r="S23" s="111">
        <v>28909423</v>
      </c>
      <c r="T23" s="111">
        <v>914896</v>
      </c>
      <c r="U23" s="111">
        <v>167030</v>
      </c>
      <c r="V23" s="112" t="s">
        <v>1</v>
      </c>
    </row>
    <row r="24" spans="1:22" ht="15.75" customHeight="1">
      <c r="A24" s="14"/>
      <c r="B24" s="46" t="s">
        <v>294</v>
      </c>
      <c r="C24" s="107" t="s">
        <v>1</v>
      </c>
      <c r="D24" s="112" t="s">
        <v>1</v>
      </c>
      <c r="E24" s="112" t="s">
        <v>1</v>
      </c>
      <c r="F24" s="112" t="s">
        <v>1</v>
      </c>
      <c r="G24" s="112" t="s">
        <v>1</v>
      </c>
      <c r="H24" s="112" t="s">
        <v>1</v>
      </c>
      <c r="I24" s="112" t="s">
        <v>1</v>
      </c>
      <c r="J24" s="112" t="s">
        <v>1</v>
      </c>
      <c r="K24" s="112" t="s">
        <v>1</v>
      </c>
      <c r="L24" s="112" t="s">
        <v>1</v>
      </c>
      <c r="M24" s="112" t="s">
        <v>1</v>
      </c>
      <c r="N24" s="107" t="s">
        <v>1</v>
      </c>
      <c r="O24" s="112" t="s">
        <v>1</v>
      </c>
      <c r="P24" s="112" t="s">
        <v>1</v>
      </c>
      <c r="Q24" s="112" t="s">
        <v>1</v>
      </c>
      <c r="R24" s="112" t="s">
        <v>1</v>
      </c>
      <c r="S24" s="112" t="s">
        <v>1</v>
      </c>
      <c r="T24" s="112" t="s">
        <v>1</v>
      </c>
      <c r="U24" s="112" t="s">
        <v>1</v>
      </c>
      <c r="V24" s="112" t="s">
        <v>1</v>
      </c>
    </row>
    <row r="25" spans="1:22" ht="15.75" customHeight="1">
      <c r="A25" s="14"/>
      <c r="B25" s="46" t="s">
        <v>295</v>
      </c>
      <c r="C25" s="105">
        <f t="shared" si="4"/>
        <v>3</v>
      </c>
      <c r="D25" s="111">
        <v>3</v>
      </c>
      <c r="E25" s="112" t="s">
        <v>1</v>
      </c>
      <c r="F25" s="112" t="s">
        <v>1</v>
      </c>
      <c r="G25" s="112">
        <v>2</v>
      </c>
      <c r="H25" s="112">
        <v>1</v>
      </c>
      <c r="I25" s="112" t="s">
        <v>1</v>
      </c>
      <c r="J25" s="112" t="s">
        <v>1</v>
      </c>
      <c r="K25" s="112" t="s">
        <v>1</v>
      </c>
      <c r="L25" s="112" t="s">
        <v>1</v>
      </c>
      <c r="M25" s="112" t="s">
        <v>1</v>
      </c>
      <c r="N25" s="106">
        <f t="shared" si="5"/>
        <v>16</v>
      </c>
      <c r="O25" s="112" t="s">
        <v>1</v>
      </c>
      <c r="P25" s="112" t="s">
        <v>1</v>
      </c>
      <c r="Q25" s="112">
        <v>12</v>
      </c>
      <c r="R25" s="112">
        <v>4</v>
      </c>
      <c r="S25" s="112">
        <v>69350</v>
      </c>
      <c r="T25" s="112">
        <v>220</v>
      </c>
      <c r="U25" s="112">
        <v>5310</v>
      </c>
      <c r="V25" s="112" t="s">
        <v>1</v>
      </c>
    </row>
    <row r="26" spans="1:22" ht="15.75" customHeight="1">
      <c r="A26" s="14"/>
      <c r="B26" s="46" t="s">
        <v>296</v>
      </c>
      <c r="C26" s="105">
        <f t="shared" si="4"/>
        <v>64</v>
      </c>
      <c r="D26" s="111">
        <v>61</v>
      </c>
      <c r="E26" s="111">
        <v>3</v>
      </c>
      <c r="F26" s="111">
        <v>9</v>
      </c>
      <c r="G26" s="111">
        <v>11</v>
      </c>
      <c r="H26" s="111">
        <v>19</v>
      </c>
      <c r="I26" s="111">
        <v>17</v>
      </c>
      <c r="J26" s="111">
        <v>3</v>
      </c>
      <c r="K26" s="111">
        <v>1</v>
      </c>
      <c r="L26" s="111">
        <v>3</v>
      </c>
      <c r="M26" s="111">
        <v>1</v>
      </c>
      <c r="N26" s="106">
        <f t="shared" si="5"/>
        <v>875</v>
      </c>
      <c r="O26" s="111">
        <v>3</v>
      </c>
      <c r="P26" s="111">
        <v>4</v>
      </c>
      <c r="Q26" s="111">
        <v>602</v>
      </c>
      <c r="R26" s="111">
        <v>266</v>
      </c>
      <c r="S26" s="111">
        <v>8582614</v>
      </c>
      <c r="T26" s="111">
        <v>167098</v>
      </c>
      <c r="U26" s="111">
        <v>546325</v>
      </c>
      <c r="V26" s="112" t="s">
        <v>1</v>
      </c>
    </row>
    <row r="27" spans="1:22" ht="15.75" customHeight="1">
      <c r="A27" s="14"/>
      <c r="B27" s="46" t="s">
        <v>297</v>
      </c>
      <c r="C27" s="105">
        <f t="shared" si="4"/>
        <v>20</v>
      </c>
      <c r="D27" s="111">
        <v>17</v>
      </c>
      <c r="E27" s="111">
        <v>3</v>
      </c>
      <c r="F27" s="111">
        <v>2</v>
      </c>
      <c r="G27" s="111">
        <v>3</v>
      </c>
      <c r="H27" s="111">
        <v>5</v>
      </c>
      <c r="I27" s="111">
        <v>6</v>
      </c>
      <c r="J27" s="111">
        <v>4</v>
      </c>
      <c r="K27" s="112" t="s">
        <v>1</v>
      </c>
      <c r="L27" s="112" t="s">
        <v>1</v>
      </c>
      <c r="M27" s="112" t="s">
        <v>1</v>
      </c>
      <c r="N27" s="106">
        <f t="shared" si="5"/>
        <v>229</v>
      </c>
      <c r="O27" s="111">
        <v>3</v>
      </c>
      <c r="P27" s="112" t="s">
        <v>1</v>
      </c>
      <c r="Q27" s="111">
        <v>134</v>
      </c>
      <c r="R27" s="111">
        <v>92</v>
      </c>
      <c r="S27" s="111">
        <v>1162312</v>
      </c>
      <c r="T27" s="111">
        <v>45853</v>
      </c>
      <c r="U27" s="111">
        <v>112727</v>
      </c>
      <c r="V27" s="112" t="s">
        <v>1</v>
      </c>
    </row>
    <row r="28" spans="1:22" ht="15.75" customHeight="1">
      <c r="A28" s="14"/>
      <c r="B28" s="46"/>
      <c r="C28" s="106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6"/>
      <c r="O28" s="111"/>
      <c r="P28" s="111"/>
      <c r="Q28" s="111"/>
      <c r="R28" s="111"/>
      <c r="S28" s="111"/>
      <c r="T28" s="111"/>
      <c r="U28" s="111"/>
      <c r="V28" s="112"/>
    </row>
    <row r="29" spans="1:22" s="57" customFormat="1" ht="15.75" customHeight="1">
      <c r="A29" s="77"/>
      <c r="B29" s="75" t="s">
        <v>30</v>
      </c>
      <c r="C29" s="117">
        <f>SUM(C30:C34)</f>
        <v>96</v>
      </c>
      <c r="D29" s="68">
        <f aca="true" t="shared" si="6" ref="D29:U29">SUM(D30:D34)</f>
        <v>37</v>
      </c>
      <c r="E29" s="68">
        <f t="shared" si="6"/>
        <v>59</v>
      </c>
      <c r="F29" s="68">
        <f t="shared" si="6"/>
        <v>32</v>
      </c>
      <c r="G29" s="68">
        <f t="shared" si="6"/>
        <v>29</v>
      </c>
      <c r="H29" s="68">
        <f t="shared" si="6"/>
        <v>21</v>
      </c>
      <c r="I29" s="68">
        <f t="shared" si="6"/>
        <v>11</v>
      </c>
      <c r="J29" s="68">
        <f t="shared" si="6"/>
        <v>2</v>
      </c>
      <c r="K29" s="68">
        <f t="shared" si="6"/>
        <v>1</v>
      </c>
      <c r="L29" s="69" t="s">
        <v>1</v>
      </c>
      <c r="M29" s="69" t="s">
        <v>1</v>
      </c>
      <c r="N29" s="68">
        <v>517</v>
      </c>
      <c r="O29" s="68">
        <v>66</v>
      </c>
      <c r="P29" s="68">
        <f t="shared" si="6"/>
        <v>36</v>
      </c>
      <c r="Q29" s="68">
        <v>284</v>
      </c>
      <c r="R29" s="68">
        <v>131</v>
      </c>
      <c r="S29" s="68">
        <v>873510</v>
      </c>
      <c r="T29" s="68">
        <f>SUM(T30:T34)</f>
        <v>30734</v>
      </c>
      <c r="U29" s="68">
        <f t="shared" si="6"/>
        <v>35678</v>
      </c>
      <c r="V29" s="76" t="s">
        <v>1</v>
      </c>
    </row>
    <row r="30" spans="1:22" ht="15.75" customHeight="1">
      <c r="A30" s="14"/>
      <c r="B30" s="46" t="s">
        <v>298</v>
      </c>
      <c r="C30" s="105">
        <f t="shared" si="4"/>
        <v>1</v>
      </c>
      <c r="D30" s="112" t="s">
        <v>1</v>
      </c>
      <c r="E30" s="111">
        <v>1</v>
      </c>
      <c r="F30" s="112" t="s">
        <v>1</v>
      </c>
      <c r="G30" s="112" t="s">
        <v>1</v>
      </c>
      <c r="H30" s="111">
        <v>1</v>
      </c>
      <c r="I30" s="112" t="s">
        <v>1</v>
      </c>
      <c r="J30" s="112" t="s">
        <v>1</v>
      </c>
      <c r="K30" s="112" t="s">
        <v>1</v>
      </c>
      <c r="L30" s="112" t="s">
        <v>1</v>
      </c>
      <c r="M30" s="112" t="s">
        <v>1</v>
      </c>
      <c r="N30" s="107" t="s">
        <v>412</v>
      </c>
      <c r="O30" s="107" t="s">
        <v>412</v>
      </c>
      <c r="P30" s="112" t="s">
        <v>1</v>
      </c>
      <c r="Q30" s="107" t="s">
        <v>412</v>
      </c>
      <c r="R30" s="107" t="s">
        <v>412</v>
      </c>
      <c r="S30" s="107" t="s">
        <v>412</v>
      </c>
      <c r="T30" s="112" t="s">
        <v>1</v>
      </c>
      <c r="U30" s="112" t="s">
        <v>1</v>
      </c>
      <c r="V30" s="112" t="s">
        <v>1</v>
      </c>
    </row>
    <row r="31" spans="1:22" ht="15.75" customHeight="1">
      <c r="A31" s="14"/>
      <c r="B31" s="46" t="s">
        <v>299</v>
      </c>
      <c r="C31" s="105">
        <f t="shared" si="4"/>
        <v>34</v>
      </c>
      <c r="D31" s="111">
        <v>12</v>
      </c>
      <c r="E31" s="111">
        <v>22</v>
      </c>
      <c r="F31" s="111">
        <v>8</v>
      </c>
      <c r="G31" s="111">
        <v>12</v>
      </c>
      <c r="H31" s="111">
        <v>8</v>
      </c>
      <c r="I31" s="111">
        <v>5</v>
      </c>
      <c r="J31" s="111">
        <v>1</v>
      </c>
      <c r="K31" s="112" t="s">
        <v>1</v>
      </c>
      <c r="L31" s="112" t="s">
        <v>1</v>
      </c>
      <c r="M31" s="112" t="s">
        <v>1</v>
      </c>
      <c r="N31" s="106">
        <f t="shared" si="5"/>
        <v>197</v>
      </c>
      <c r="O31" s="111">
        <v>27</v>
      </c>
      <c r="P31" s="111">
        <v>10</v>
      </c>
      <c r="Q31" s="111">
        <v>119</v>
      </c>
      <c r="R31" s="111">
        <v>41</v>
      </c>
      <c r="S31" s="111">
        <v>371885</v>
      </c>
      <c r="T31" s="111">
        <v>8333</v>
      </c>
      <c r="U31" s="111">
        <v>14856</v>
      </c>
      <c r="V31" s="112" t="s">
        <v>1</v>
      </c>
    </row>
    <row r="32" spans="1:22" ht="15.75" customHeight="1">
      <c r="A32" s="14"/>
      <c r="B32" s="46" t="s">
        <v>300</v>
      </c>
      <c r="C32" s="105">
        <f t="shared" si="4"/>
        <v>18</v>
      </c>
      <c r="D32" s="111">
        <v>5</v>
      </c>
      <c r="E32" s="111">
        <v>13</v>
      </c>
      <c r="F32" s="111">
        <v>6</v>
      </c>
      <c r="G32" s="111">
        <v>8</v>
      </c>
      <c r="H32" s="111">
        <v>3</v>
      </c>
      <c r="I32" s="111">
        <v>1</v>
      </c>
      <c r="J32" s="112" t="s">
        <v>1</v>
      </c>
      <c r="K32" s="112" t="s">
        <v>1</v>
      </c>
      <c r="L32" s="112" t="s">
        <v>1</v>
      </c>
      <c r="M32" s="112" t="s">
        <v>1</v>
      </c>
      <c r="N32" s="106">
        <f t="shared" si="5"/>
        <v>74</v>
      </c>
      <c r="O32" s="111">
        <v>16</v>
      </c>
      <c r="P32" s="111">
        <v>10</v>
      </c>
      <c r="Q32" s="111">
        <v>33</v>
      </c>
      <c r="R32" s="111">
        <v>15</v>
      </c>
      <c r="S32" s="111">
        <v>202463</v>
      </c>
      <c r="T32" s="111">
        <v>8584</v>
      </c>
      <c r="U32" s="111">
        <v>11133</v>
      </c>
      <c r="V32" s="112" t="s">
        <v>1</v>
      </c>
    </row>
    <row r="33" spans="1:22" ht="15.75" customHeight="1">
      <c r="A33" s="14"/>
      <c r="B33" s="46" t="s">
        <v>301</v>
      </c>
      <c r="C33" s="105">
        <f t="shared" si="4"/>
        <v>32</v>
      </c>
      <c r="D33" s="111">
        <v>13</v>
      </c>
      <c r="E33" s="111">
        <v>19</v>
      </c>
      <c r="F33" s="111">
        <v>15</v>
      </c>
      <c r="G33" s="111">
        <v>8</v>
      </c>
      <c r="H33" s="111">
        <v>6</v>
      </c>
      <c r="I33" s="111">
        <v>3</v>
      </c>
      <c r="J33" s="112" t="s">
        <v>1</v>
      </c>
      <c r="K33" s="112" t="s">
        <v>1</v>
      </c>
      <c r="L33" s="112" t="s">
        <v>1</v>
      </c>
      <c r="M33" s="112" t="s">
        <v>1</v>
      </c>
      <c r="N33" s="106">
        <f t="shared" si="5"/>
        <v>132</v>
      </c>
      <c r="O33" s="111">
        <v>18</v>
      </c>
      <c r="P33" s="111">
        <v>14</v>
      </c>
      <c r="Q33" s="111">
        <v>65</v>
      </c>
      <c r="R33" s="111">
        <v>35</v>
      </c>
      <c r="S33" s="111">
        <v>210432</v>
      </c>
      <c r="T33" s="111">
        <v>1699</v>
      </c>
      <c r="U33" s="111">
        <v>4597</v>
      </c>
      <c r="V33" s="112" t="s">
        <v>1</v>
      </c>
    </row>
    <row r="34" spans="1:22" ht="15.75" customHeight="1">
      <c r="A34" s="14"/>
      <c r="B34" s="46" t="s">
        <v>302</v>
      </c>
      <c r="C34" s="105">
        <f t="shared" si="4"/>
        <v>11</v>
      </c>
      <c r="D34" s="111">
        <v>7</v>
      </c>
      <c r="E34" s="111">
        <v>4</v>
      </c>
      <c r="F34" s="111">
        <v>3</v>
      </c>
      <c r="G34" s="111">
        <v>1</v>
      </c>
      <c r="H34" s="111">
        <v>3</v>
      </c>
      <c r="I34" s="111">
        <v>2</v>
      </c>
      <c r="J34" s="111">
        <v>1</v>
      </c>
      <c r="K34" s="112">
        <v>1</v>
      </c>
      <c r="L34" s="112" t="s">
        <v>1</v>
      </c>
      <c r="M34" s="112" t="s">
        <v>1</v>
      </c>
      <c r="N34" s="107" t="s">
        <v>412</v>
      </c>
      <c r="O34" s="107" t="s">
        <v>412</v>
      </c>
      <c r="P34" s="111">
        <v>2</v>
      </c>
      <c r="Q34" s="107" t="s">
        <v>412</v>
      </c>
      <c r="R34" s="107" t="s">
        <v>412</v>
      </c>
      <c r="S34" s="107" t="s">
        <v>412</v>
      </c>
      <c r="T34" s="111">
        <v>12118</v>
      </c>
      <c r="U34" s="111">
        <v>5092</v>
      </c>
      <c r="V34" s="112" t="s">
        <v>1</v>
      </c>
    </row>
    <row r="35" spans="1:22" ht="15.75" customHeight="1">
      <c r="A35" s="14"/>
      <c r="B35" s="46"/>
      <c r="C35" s="106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06"/>
      <c r="O35" s="111"/>
      <c r="P35" s="111"/>
      <c r="Q35" s="111"/>
      <c r="R35" s="111"/>
      <c r="S35" s="111"/>
      <c r="T35" s="111"/>
      <c r="U35" s="111"/>
      <c r="V35" s="112"/>
    </row>
    <row r="36" spans="1:22" s="57" customFormat="1" ht="15.75" customHeight="1">
      <c r="A36" s="200" t="s">
        <v>304</v>
      </c>
      <c r="B36" s="201"/>
      <c r="C36" s="117">
        <f>SUM(C38,C45,C49,C53)</f>
        <v>1182</v>
      </c>
      <c r="D36" s="68">
        <f aca="true" t="shared" si="7" ref="D36:U36">SUM(D38,D45,D49,D53)</f>
        <v>1083</v>
      </c>
      <c r="E36" s="68">
        <f t="shared" si="7"/>
        <v>99</v>
      </c>
      <c r="F36" s="68">
        <f t="shared" si="7"/>
        <v>168</v>
      </c>
      <c r="G36" s="68">
        <f t="shared" si="7"/>
        <v>279</v>
      </c>
      <c r="H36" s="68">
        <f t="shared" si="7"/>
        <v>394</v>
      </c>
      <c r="I36" s="68">
        <f t="shared" si="7"/>
        <v>210</v>
      </c>
      <c r="J36" s="68">
        <f t="shared" si="7"/>
        <v>50</v>
      </c>
      <c r="K36" s="68">
        <f t="shared" si="7"/>
        <v>38</v>
      </c>
      <c r="L36" s="68">
        <f t="shared" si="7"/>
        <v>32</v>
      </c>
      <c r="M36" s="68">
        <f t="shared" si="7"/>
        <v>11</v>
      </c>
      <c r="N36" s="68">
        <f t="shared" si="7"/>
        <v>13320</v>
      </c>
      <c r="O36" s="68">
        <f t="shared" si="7"/>
        <v>106</v>
      </c>
      <c r="P36" s="68">
        <f t="shared" si="7"/>
        <v>57</v>
      </c>
      <c r="Q36" s="68">
        <f t="shared" si="7"/>
        <v>9819</v>
      </c>
      <c r="R36" s="68">
        <f t="shared" si="7"/>
        <v>3338</v>
      </c>
      <c r="S36" s="68">
        <f t="shared" si="7"/>
        <v>112545111</v>
      </c>
      <c r="T36" s="68">
        <f t="shared" si="7"/>
        <v>3783223</v>
      </c>
      <c r="U36" s="68">
        <f t="shared" si="7"/>
        <v>5353890</v>
      </c>
      <c r="V36" s="76" t="s">
        <v>1</v>
      </c>
    </row>
    <row r="37" spans="1:22" s="57" customFormat="1" ht="15.75" customHeight="1">
      <c r="A37" s="77"/>
      <c r="B37" s="75"/>
      <c r="C37" s="68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8"/>
      <c r="O37" s="77"/>
      <c r="P37" s="77"/>
      <c r="Q37" s="77"/>
      <c r="R37" s="77"/>
      <c r="S37" s="77"/>
      <c r="T37" s="77"/>
      <c r="U37" s="77"/>
      <c r="V37" s="76"/>
    </row>
    <row r="38" spans="1:22" s="57" customFormat="1" ht="15.75" customHeight="1">
      <c r="A38" s="77"/>
      <c r="B38" s="75" t="s">
        <v>31</v>
      </c>
      <c r="C38" s="117">
        <f>SUM(C39:C43)</f>
        <v>497</v>
      </c>
      <c r="D38" s="68">
        <f aca="true" t="shared" si="8" ref="D38:U38">SUM(D39:D43)</f>
        <v>454</v>
      </c>
      <c r="E38" s="68">
        <f t="shared" si="8"/>
        <v>43</v>
      </c>
      <c r="F38" s="68">
        <f t="shared" si="8"/>
        <v>94</v>
      </c>
      <c r="G38" s="68">
        <f t="shared" si="8"/>
        <v>131</v>
      </c>
      <c r="H38" s="68">
        <f t="shared" si="8"/>
        <v>150</v>
      </c>
      <c r="I38" s="68">
        <f t="shared" si="8"/>
        <v>76</v>
      </c>
      <c r="J38" s="68">
        <f t="shared" si="8"/>
        <v>19</v>
      </c>
      <c r="K38" s="68">
        <f t="shared" si="8"/>
        <v>17</v>
      </c>
      <c r="L38" s="68">
        <f t="shared" si="8"/>
        <v>9</v>
      </c>
      <c r="M38" s="68">
        <f t="shared" si="8"/>
        <v>1</v>
      </c>
      <c r="N38" s="68">
        <f t="shared" si="8"/>
        <v>4501</v>
      </c>
      <c r="O38" s="68">
        <f t="shared" si="8"/>
        <v>48</v>
      </c>
      <c r="P38" s="68">
        <f t="shared" si="8"/>
        <v>30</v>
      </c>
      <c r="Q38" s="68">
        <f t="shared" si="8"/>
        <v>3206</v>
      </c>
      <c r="R38" s="68">
        <f t="shared" si="8"/>
        <v>1217</v>
      </c>
      <c r="S38" s="68">
        <f t="shared" si="8"/>
        <v>30091189</v>
      </c>
      <c r="T38" s="68">
        <f t="shared" si="8"/>
        <v>1062298</v>
      </c>
      <c r="U38" s="68">
        <f t="shared" si="8"/>
        <v>1741957</v>
      </c>
      <c r="V38" s="76" t="s">
        <v>1</v>
      </c>
    </row>
    <row r="39" spans="1:22" ht="15.75" customHeight="1">
      <c r="A39" s="47"/>
      <c r="B39" s="48" t="s">
        <v>305</v>
      </c>
      <c r="C39" s="105">
        <f t="shared" si="4"/>
        <v>24</v>
      </c>
      <c r="D39" s="111">
        <v>22</v>
      </c>
      <c r="E39" s="111">
        <v>2</v>
      </c>
      <c r="F39" s="111">
        <v>5</v>
      </c>
      <c r="G39" s="111">
        <v>3</v>
      </c>
      <c r="H39" s="111">
        <v>11</v>
      </c>
      <c r="I39" s="111">
        <v>1</v>
      </c>
      <c r="J39" s="111">
        <v>1</v>
      </c>
      <c r="K39" s="111">
        <v>1</v>
      </c>
      <c r="L39" s="111">
        <v>2</v>
      </c>
      <c r="M39" s="112" t="s">
        <v>1</v>
      </c>
      <c r="N39" s="106">
        <f t="shared" si="5"/>
        <v>287</v>
      </c>
      <c r="O39" s="111">
        <v>2</v>
      </c>
      <c r="P39" s="112" t="s">
        <v>1</v>
      </c>
      <c r="Q39" s="111">
        <v>210</v>
      </c>
      <c r="R39" s="111">
        <v>75</v>
      </c>
      <c r="S39" s="111">
        <v>2263309</v>
      </c>
      <c r="T39" s="111">
        <v>18773</v>
      </c>
      <c r="U39" s="111">
        <v>356695</v>
      </c>
      <c r="V39" s="112" t="s">
        <v>1</v>
      </c>
    </row>
    <row r="40" spans="1:22" ht="15.75" customHeight="1">
      <c r="A40" s="14"/>
      <c r="B40" s="46" t="s">
        <v>306</v>
      </c>
      <c r="C40" s="105">
        <f t="shared" si="4"/>
        <v>48</v>
      </c>
      <c r="D40" s="111">
        <v>47</v>
      </c>
      <c r="E40" s="111">
        <v>1</v>
      </c>
      <c r="F40" s="111">
        <v>8</v>
      </c>
      <c r="G40" s="111">
        <v>12</v>
      </c>
      <c r="H40" s="111">
        <v>12</v>
      </c>
      <c r="I40" s="111">
        <v>7</v>
      </c>
      <c r="J40" s="111">
        <v>4</v>
      </c>
      <c r="K40" s="111">
        <v>4</v>
      </c>
      <c r="L40" s="111">
        <v>1</v>
      </c>
      <c r="M40" s="112" t="s">
        <v>1</v>
      </c>
      <c r="N40" s="106">
        <f t="shared" si="5"/>
        <v>559</v>
      </c>
      <c r="O40" s="112" t="s">
        <v>1</v>
      </c>
      <c r="P40" s="112">
        <v>1</v>
      </c>
      <c r="Q40" s="111">
        <v>452</v>
      </c>
      <c r="R40" s="111">
        <v>106</v>
      </c>
      <c r="S40" s="111">
        <v>3032401</v>
      </c>
      <c r="T40" s="111">
        <v>499328</v>
      </c>
      <c r="U40" s="111">
        <v>128963</v>
      </c>
      <c r="V40" s="112" t="s">
        <v>1</v>
      </c>
    </row>
    <row r="41" spans="1:22" ht="15.75" customHeight="1">
      <c r="A41" s="14"/>
      <c r="B41" s="46" t="s">
        <v>307</v>
      </c>
      <c r="C41" s="105">
        <f t="shared" si="4"/>
        <v>46</v>
      </c>
      <c r="D41" s="111">
        <v>43</v>
      </c>
      <c r="E41" s="111">
        <v>3</v>
      </c>
      <c r="F41" s="111">
        <v>9</v>
      </c>
      <c r="G41" s="111">
        <v>14</v>
      </c>
      <c r="H41" s="111">
        <v>15</v>
      </c>
      <c r="I41" s="111">
        <v>8</v>
      </c>
      <c r="J41" s="112" t="s">
        <v>1</v>
      </c>
      <c r="K41" s="112" t="s">
        <v>1</v>
      </c>
      <c r="L41" s="112" t="s">
        <v>1</v>
      </c>
      <c r="M41" s="112" t="s">
        <v>1</v>
      </c>
      <c r="N41" s="106">
        <f t="shared" si="5"/>
        <v>267</v>
      </c>
      <c r="O41" s="111">
        <v>3</v>
      </c>
      <c r="P41" s="111">
        <v>1</v>
      </c>
      <c r="Q41" s="111">
        <v>182</v>
      </c>
      <c r="R41" s="111">
        <v>81</v>
      </c>
      <c r="S41" s="111">
        <v>2906530</v>
      </c>
      <c r="T41" s="111">
        <v>10354</v>
      </c>
      <c r="U41" s="111">
        <v>84928</v>
      </c>
      <c r="V41" s="112" t="s">
        <v>1</v>
      </c>
    </row>
    <row r="42" spans="1:22" ht="15.75" customHeight="1">
      <c r="A42" s="14"/>
      <c r="B42" s="46" t="s">
        <v>308</v>
      </c>
      <c r="C42" s="105">
        <f t="shared" si="4"/>
        <v>53</v>
      </c>
      <c r="D42" s="111">
        <v>49</v>
      </c>
      <c r="E42" s="111">
        <v>4</v>
      </c>
      <c r="F42" s="111">
        <v>4</v>
      </c>
      <c r="G42" s="111">
        <v>10</v>
      </c>
      <c r="H42" s="111">
        <v>11</v>
      </c>
      <c r="I42" s="111">
        <v>16</v>
      </c>
      <c r="J42" s="111">
        <v>4</v>
      </c>
      <c r="K42" s="111">
        <v>5</v>
      </c>
      <c r="L42" s="111">
        <v>3</v>
      </c>
      <c r="M42" s="112" t="s">
        <v>1</v>
      </c>
      <c r="N42" s="106">
        <f t="shared" si="5"/>
        <v>820</v>
      </c>
      <c r="O42" s="111">
        <v>5</v>
      </c>
      <c r="P42" s="111">
        <v>4</v>
      </c>
      <c r="Q42" s="111">
        <v>597</v>
      </c>
      <c r="R42" s="111">
        <v>214</v>
      </c>
      <c r="S42" s="111">
        <v>3116382</v>
      </c>
      <c r="T42" s="111">
        <v>179740</v>
      </c>
      <c r="U42" s="111">
        <v>165164</v>
      </c>
      <c r="V42" s="112" t="s">
        <v>1</v>
      </c>
    </row>
    <row r="43" spans="1:22" ht="15.75" customHeight="1">
      <c r="A43" s="14"/>
      <c r="B43" s="46" t="s">
        <v>309</v>
      </c>
      <c r="C43" s="105">
        <f t="shared" si="4"/>
        <v>326</v>
      </c>
      <c r="D43" s="111">
        <v>293</v>
      </c>
      <c r="E43" s="111">
        <v>33</v>
      </c>
      <c r="F43" s="111">
        <v>68</v>
      </c>
      <c r="G43" s="111">
        <v>92</v>
      </c>
      <c r="H43" s="111">
        <v>101</v>
      </c>
      <c r="I43" s="111">
        <v>44</v>
      </c>
      <c r="J43" s="111">
        <v>10</v>
      </c>
      <c r="K43" s="111">
        <v>7</v>
      </c>
      <c r="L43" s="111">
        <v>3</v>
      </c>
      <c r="M43" s="112">
        <v>1</v>
      </c>
      <c r="N43" s="106">
        <f t="shared" si="5"/>
        <v>2568</v>
      </c>
      <c r="O43" s="111">
        <v>38</v>
      </c>
      <c r="P43" s="111">
        <v>24</v>
      </c>
      <c r="Q43" s="111">
        <v>1765</v>
      </c>
      <c r="R43" s="111">
        <v>741</v>
      </c>
      <c r="S43" s="111">
        <v>18772567</v>
      </c>
      <c r="T43" s="111">
        <v>354103</v>
      </c>
      <c r="U43" s="111">
        <v>1006207</v>
      </c>
      <c r="V43" s="112" t="s">
        <v>1</v>
      </c>
    </row>
    <row r="44" spans="1:22" ht="15.75" customHeight="1">
      <c r="A44" s="14"/>
      <c r="B44" s="46"/>
      <c r="C44" s="106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06"/>
      <c r="O44" s="111"/>
      <c r="P44" s="111"/>
      <c r="Q44" s="111"/>
      <c r="R44" s="111"/>
      <c r="S44" s="111"/>
      <c r="T44" s="111"/>
      <c r="U44" s="111"/>
      <c r="V44" s="112"/>
    </row>
    <row r="45" spans="1:22" s="57" customFormat="1" ht="15.75" customHeight="1">
      <c r="A45" s="77"/>
      <c r="B45" s="75" t="s">
        <v>32</v>
      </c>
      <c r="C45" s="117">
        <f>SUM(C46:C47)</f>
        <v>236</v>
      </c>
      <c r="D45" s="68">
        <f aca="true" t="shared" si="9" ref="D45:U45">SUM(D46:D47)</f>
        <v>209</v>
      </c>
      <c r="E45" s="68">
        <f t="shared" si="9"/>
        <v>27</v>
      </c>
      <c r="F45" s="68">
        <f t="shared" si="9"/>
        <v>23</v>
      </c>
      <c r="G45" s="68">
        <f t="shared" si="9"/>
        <v>44</v>
      </c>
      <c r="H45" s="68">
        <f t="shared" si="9"/>
        <v>91</v>
      </c>
      <c r="I45" s="68">
        <f t="shared" si="9"/>
        <v>49</v>
      </c>
      <c r="J45" s="68">
        <f t="shared" si="9"/>
        <v>11</v>
      </c>
      <c r="K45" s="68">
        <f t="shared" si="9"/>
        <v>5</v>
      </c>
      <c r="L45" s="68">
        <f t="shared" si="9"/>
        <v>9</v>
      </c>
      <c r="M45" s="68">
        <f t="shared" si="9"/>
        <v>4</v>
      </c>
      <c r="N45" s="68">
        <f t="shared" si="9"/>
        <v>3074</v>
      </c>
      <c r="O45" s="68">
        <f t="shared" si="9"/>
        <v>28</v>
      </c>
      <c r="P45" s="68">
        <f t="shared" si="9"/>
        <v>9</v>
      </c>
      <c r="Q45" s="68">
        <f t="shared" si="9"/>
        <v>2395</v>
      </c>
      <c r="R45" s="68">
        <f t="shared" si="9"/>
        <v>642</v>
      </c>
      <c r="S45" s="68">
        <f t="shared" si="9"/>
        <v>23810986</v>
      </c>
      <c r="T45" s="68">
        <f t="shared" si="9"/>
        <v>1249870</v>
      </c>
      <c r="U45" s="68">
        <f t="shared" si="9"/>
        <v>2009173</v>
      </c>
      <c r="V45" s="76" t="s">
        <v>1</v>
      </c>
    </row>
    <row r="46" spans="1:22" ht="15.75" customHeight="1">
      <c r="A46" s="14"/>
      <c r="B46" s="46" t="s">
        <v>310</v>
      </c>
      <c r="C46" s="105">
        <f t="shared" si="4"/>
        <v>84</v>
      </c>
      <c r="D46" s="111">
        <v>80</v>
      </c>
      <c r="E46" s="111">
        <v>4</v>
      </c>
      <c r="F46" s="111">
        <v>7</v>
      </c>
      <c r="G46" s="111">
        <v>7</v>
      </c>
      <c r="H46" s="111">
        <v>21</v>
      </c>
      <c r="I46" s="111">
        <v>26</v>
      </c>
      <c r="J46" s="111">
        <v>8</v>
      </c>
      <c r="K46" s="111">
        <v>3</v>
      </c>
      <c r="L46" s="111">
        <v>8</v>
      </c>
      <c r="M46" s="111">
        <v>4</v>
      </c>
      <c r="N46" s="106">
        <f t="shared" si="5"/>
        <v>1929</v>
      </c>
      <c r="O46" s="111">
        <v>3</v>
      </c>
      <c r="P46" s="111">
        <v>1</v>
      </c>
      <c r="Q46" s="111">
        <v>1562</v>
      </c>
      <c r="R46" s="111">
        <v>363</v>
      </c>
      <c r="S46" s="111">
        <v>17320492</v>
      </c>
      <c r="T46" s="111">
        <v>1166013</v>
      </c>
      <c r="U46" s="111">
        <v>1166614</v>
      </c>
      <c r="V46" s="112" t="s">
        <v>1</v>
      </c>
    </row>
    <row r="47" spans="1:22" ht="15.75" customHeight="1">
      <c r="A47" s="14"/>
      <c r="B47" s="46" t="s">
        <v>311</v>
      </c>
      <c r="C47" s="105">
        <f t="shared" si="4"/>
        <v>152</v>
      </c>
      <c r="D47" s="111">
        <v>129</v>
      </c>
      <c r="E47" s="111">
        <v>23</v>
      </c>
      <c r="F47" s="111">
        <v>16</v>
      </c>
      <c r="G47" s="111">
        <v>37</v>
      </c>
      <c r="H47" s="111">
        <v>70</v>
      </c>
      <c r="I47" s="111">
        <v>23</v>
      </c>
      <c r="J47" s="111">
        <v>3</v>
      </c>
      <c r="K47" s="111">
        <v>2</v>
      </c>
      <c r="L47" s="111">
        <v>1</v>
      </c>
      <c r="M47" s="112" t="s">
        <v>1</v>
      </c>
      <c r="N47" s="106">
        <f t="shared" si="5"/>
        <v>1145</v>
      </c>
      <c r="O47" s="111">
        <v>25</v>
      </c>
      <c r="P47" s="111">
        <v>8</v>
      </c>
      <c r="Q47" s="111">
        <v>833</v>
      </c>
      <c r="R47" s="111">
        <v>279</v>
      </c>
      <c r="S47" s="111">
        <v>6490494</v>
      </c>
      <c r="T47" s="111">
        <v>83857</v>
      </c>
      <c r="U47" s="111">
        <v>842559</v>
      </c>
      <c r="V47" s="112" t="s">
        <v>1</v>
      </c>
    </row>
    <row r="48" spans="1:22" ht="15.75" customHeight="1">
      <c r="A48" s="14"/>
      <c r="B48" s="46"/>
      <c r="C48" s="106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06"/>
      <c r="O48" s="111"/>
      <c r="P48" s="111"/>
      <c r="Q48" s="111"/>
      <c r="R48" s="111"/>
      <c r="S48" s="111"/>
      <c r="T48" s="111"/>
      <c r="U48" s="111"/>
      <c r="V48" s="112"/>
    </row>
    <row r="49" spans="1:22" s="57" customFormat="1" ht="15.75" customHeight="1">
      <c r="A49" s="77"/>
      <c r="B49" s="75" t="s">
        <v>33</v>
      </c>
      <c r="C49" s="117">
        <f aca="true" t="shared" si="10" ref="C49:U49">SUM(C50:C51)</f>
        <v>308</v>
      </c>
      <c r="D49" s="68">
        <f t="shared" si="10"/>
        <v>295</v>
      </c>
      <c r="E49" s="68">
        <f t="shared" si="10"/>
        <v>13</v>
      </c>
      <c r="F49" s="68">
        <f t="shared" si="10"/>
        <v>32</v>
      </c>
      <c r="G49" s="68">
        <f t="shared" si="10"/>
        <v>67</v>
      </c>
      <c r="H49" s="68">
        <f t="shared" si="10"/>
        <v>96</v>
      </c>
      <c r="I49" s="68">
        <f t="shared" si="10"/>
        <v>67</v>
      </c>
      <c r="J49" s="68">
        <f t="shared" si="10"/>
        <v>13</v>
      </c>
      <c r="K49" s="68">
        <f t="shared" si="10"/>
        <v>15</v>
      </c>
      <c r="L49" s="68">
        <f t="shared" si="10"/>
        <v>13</v>
      </c>
      <c r="M49" s="68">
        <f t="shared" si="10"/>
        <v>5</v>
      </c>
      <c r="N49" s="68">
        <f t="shared" si="10"/>
        <v>4568</v>
      </c>
      <c r="O49" s="68">
        <f t="shared" si="10"/>
        <v>13</v>
      </c>
      <c r="P49" s="68">
        <f t="shared" si="10"/>
        <v>6</v>
      </c>
      <c r="Q49" s="68">
        <f t="shared" si="10"/>
        <v>3378</v>
      </c>
      <c r="R49" s="68">
        <f t="shared" si="10"/>
        <v>1171</v>
      </c>
      <c r="S49" s="68">
        <f t="shared" si="10"/>
        <v>51609639</v>
      </c>
      <c r="T49" s="68">
        <f t="shared" si="10"/>
        <v>1266180</v>
      </c>
      <c r="U49" s="68">
        <f t="shared" si="10"/>
        <v>1142708</v>
      </c>
      <c r="V49" s="76" t="s">
        <v>1</v>
      </c>
    </row>
    <row r="50" spans="1:22" ht="15.75" customHeight="1">
      <c r="A50" s="14"/>
      <c r="B50" s="46" t="s">
        <v>312</v>
      </c>
      <c r="C50" s="105">
        <f t="shared" si="4"/>
        <v>65</v>
      </c>
      <c r="D50" s="111">
        <v>61</v>
      </c>
      <c r="E50" s="111">
        <v>4</v>
      </c>
      <c r="F50" s="111">
        <v>7</v>
      </c>
      <c r="G50" s="111">
        <v>14</v>
      </c>
      <c r="H50" s="111">
        <v>14</v>
      </c>
      <c r="I50" s="111">
        <v>15</v>
      </c>
      <c r="J50" s="111">
        <v>4</v>
      </c>
      <c r="K50" s="111">
        <v>5</v>
      </c>
      <c r="L50" s="111">
        <v>4</v>
      </c>
      <c r="M50" s="111">
        <v>2</v>
      </c>
      <c r="N50" s="106">
        <f t="shared" si="5"/>
        <v>1322</v>
      </c>
      <c r="O50" s="111">
        <v>3</v>
      </c>
      <c r="P50" s="111">
        <v>1</v>
      </c>
      <c r="Q50" s="111">
        <v>976</v>
      </c>
      <c r="R50" s="111">
        <v>342</v>
      </c>
      <c r="S50" s="111">
        <v>7953391</v>
      </c>
      <c r="T50" s="111">
        <v>155684</v>
      </c>
      <c r="U50" s="111">
        <v>236159</v>
      </c>
      <c r="V50" s="112" t="s">
        <v>1</v>
      </c>
    </row>
    <row r="51" spans="1:22" ht="15.75" customHeight="1">
      <c r="A51" s="14"/>
      <c r="B51" s="46" t="s">
        <v>313</v>
      </c>
      <c r="C51" s="105">
        <f t="shared" si="4"/>
        <v>243</v>
      </c>
      <c r="D51" s="111">
        <v>234</v>
      </c>
      <c r="E51" s="111">
        <v>9</v>
      </c>
      <c r="F51" s="111">
        <v>25</v>
      </c>
      <c r="G51" s="111">
        <v>53</v>
      </c>
      <c r="H51" s="111">
        <v>82</v>
      </c>
      <c r="I51" s="111">
        <v>52</v>
      </c>
      <c r="J51" s="111">
        <v>9</v>
      </c>
      <c r="K51" s="111">
        <v>10</v>
      </c>
      <c r="L51" s="111">
        <v>9</v>
      </c>
      <c r="M51" s="111">
        <v>3</v>
      </c>
      <c r="N51" s="106">
        <f t="shared" si="5"/>
        <v>3246</v>
      </c>
      <c r="O51" s="111">
        <v>10</v>
      </c>
      <c r="P51" s="111">
        <v>5</v>
      </c>
      <c r="Q51" s="111">
        <v>2402</v>
      </c>
      <c r="R51" s="111">
        <v>829</v>
      </c>
      <c r="S51" s="111">
        <v>43656248</v>
      </c>
      <c r="T51" s="111">
        <v>1110496</v>
      </c>
      <c r="U51" s="111">
        <v>906549</v>
      </c>
      <c r="V51" s="112" t="s">
        <v>1</v>
      </c>
    </row>
    <row r="52" spans="1:22" ht="15.75" customHeight="1">
      <c r="A52" s="14"/>
      <c r="B52" s="46"/>
      <c r="C52" s="106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06"/>
      <c r="O52" s="111"/>
      <c r="P52" s="111"/>
      <c r="Q52" s="111"/>
      <c r="R52" s="111"/>
      <c r="S52" s="111"/>
      <c r="T52" s="111"/>
      <c r="U52" s="111"/>
      <c r="V52" s="112"/>
    </row>
    <row r="53" spans="1:22" s="57" customFormat="1" ht="15.75" customHeight="1">
      <c r="A53" s="77"/>
      <c r="B53" s="75" t="s">
        <v>34</v>
      </c>
      <c r="C53" s="117">
        <f>SUM(C54:C56)</f>
        <v>141</v>
      </c>
      <c r="D53" s="68">
        <f aca="true" t="shared" si="11" ref="D53:U53">SUM(D54:D56)</f>
        <v>125</v>
      </c>
      <c r="E53" s="68">
        <f t="shared" si="11"/>
        <v>16</v>
      </c>
      <c r="F53" s="68">
        <f t="shared" si="11"/>
        <v>19</v>
      </c>
      <c r="G53" s="68">
        <f t="shared" si="11"/>
        <v>37</v>
      </c>
      <c r="H53" s="68">
        <f t="shared" si="11"/>
        <v>57</v>
      </c>
      <c r="I53" s="68">
        <f t="shared" si="11"/>
        <v>18</v>
      </c>
      <c r="J53" s="68">
        <f t="shared" si="11"/>
        <v>7</v>
      </c>
      <c r="K53" s="68">
        <f t="shared" si="11"/>
        <v>1</v>
      </c>
      <c r="L53" s="68">
        <f t="shared" si="11"/>
        <v>1</v>
      </c>
      <c r="M53" s="68">
        <f t="shared" si="11"/>
        <v>1</v>
      </c>
      <c r="N53" s="68">
        <f t="shared" si="11"/>
        <v>1177</v>
      </c>
      <c r="O53" s="68">
        <f t="shared" si="11"/>
        <v>17</v>
      </c>
      <c r="P53" s="68">
        <f t="shared" si="11"/>
        <v>12</v>
      </c>
      <c r="Q53" s="68">
        <f t="shared" si="11"/>
        <v>840</v>
      </c>
      <c r="R53" s="68">
        <f t="shared" si="11"/>
        <v>308</v>
      </c>
      <c r="S53" s="68">
        <f t="shared" si="11"/>
        <v>7033297</v>
      </c>
      <c r="T53" s="68">
        <f t="shared" si="11"/>
        <v>204875</v>
      </c>
      <c r="U53" s="68">
        <f t="shared" si="11"/>
        <v>460052</v>
      </c>
      <c r="V53" s="76" t="s">
        <v>1</v>
      </c>
    </row>
    <row r="54" spans="1:22" ht="15.75" customHeight="1">
      <c r="A54" s="14"/>
      <c r="B54" s="46" t="s">
        <v>314</v>
      </c>
      <c r="C54" s="105">
        <f t="shared" si="4"/>
        <v>22</v>
      </c>
      <c r="D54" s="111">
        <v>19</v>
      </c>
      <c r="E54" s="111">
        <v>3</v>
      </c>
      <c r="F54" s="111">
        <v>5</v>
      </c>
      <c r="G54" s="111">
        <v>5</v>
      </c>
      <c r="H54" s="111">
        <v>7</v>
      </c>
      <c r="I54" s="111">
        <v>4</v>
      </c>
      <c r="J54" s="111">
        <v>1</v>
      </c>
      <c r="K54" s="112" t="s">
        <v>1</v>
      </c>
      <c r="L54" s="112" t="s">
        <v>1</v>
      </c>
      <c r="M54" s="112" t="s">
        <v>1</v>
      </c>
      <c r="N54" s="106">
        <f t="shared" si="5"/>
        <v>160</v>
      </c>
      <c r="O54" s="111">
        <v>3</v>
      </c>
      <c r="P54" s="111">
        <v>2</v>
      </c>
      <c r="Q54" s="111">
        <v>120</v>
      </c>
      <c r="R54" s="111">
        <v>35</v>
      </c>
      <c r="S54" s="111">
        <v>489153</v>
      </c>
      <c r="T54" s="111">
        <v>102190</v>
      </c>
      <c r="U54" s="111">
        <v>45431</v>
      </c>
      <c r="V54" s="112" t="s">
        <v>1</v>
      </c>
    </row>
    <row r="55" spans="1:22" ht="15.75" customHeight="1">
      <c r="A55" s="14"/>
      <c r="B55" s="46" t="s">
        <v>315</v>
      </c>
      <c r="C55" s="105">
        <f t="shared" si="4"/>
        <v>52</v>
      </c>
      <c r="D55" s="111">
        <v>44</v>
      </c>
      <c r="E55" s="111">
        <v>8</v>
      </c>
      <c r="F55" s="111">
        <v>9</v>
      </c>
      <c r="G55" s="111">
        <v>15</v>
      </c>
      <c r="H55" s="112">
        <v>23</v>
      </c>
      <c r="I55" s="111">
        <v>5</v>
      </c>
      <c r="J55" s="112" t="s">
        <v>1</v>
      </c>
      <c r="K55" s="112" t="s">
        <v>1</v>
      </c>
      <c r="L55" s="112" t="s">
        <v>1</v>
      </c>
      <c r="M55" s="112" t="s">
        <v>1</v>
      </c>
      <c r="N55" s="106">
        <f t="shared" si="5"/>
        <v>289</v>
      </c>
      <c r="O55" s="111">
        <v>9</v>
      </c>
      <c r="P55" s="111">
        <v>7</v>
      </c>
      <c r="Q55" s="111">
        <v>184</v>
      </c>
      <c r="R55" s="111">
        <v>89</v>
      </c>
      <c r="S55" s="111">
        <v>1663800</v>
      </c>
      <c r="T55" s="111">
        <v>15404</v>
      </c>
      <c r="U55" s="111">
        <v>93543</v>
      </c>
      <c r="V55" s="112" t="s">
        <v>1</v>
      </c>
    </row>
    <row r="56" spans="1:22" ht="15.75" customHeight="1">
      <c r="A56" s="14"/>
      <c r="B56" s="46" t="s">
        <v>316</v>
      </c>
      <c r="C56" s="105">
        <f t="shared" si="4"/>
        <v>67</v>
      </c>
      <c r="D56" s="111">
        <v>62</v>
      </c>
      <c r="E56" s="111">
        <v>5</v>
      </c>
      <c r="F56" s="111">
        <v>5</v>
      </c>
      <c r="G56" s="111">
        <v>17</v>
      </c>
      <c r="H56" s="111">
        <v>27</v>
      </c>
      <c r="I56" s="111">
        <v>9</v>
      </c>
      <c r="J56" s="111">
        <v>6</v>
      </c>
      <c r="K56" s="111">
        <v>1</v>
      </c>
      <c r="L56" s="112">
        <v>1</v>
      </c>
      <c r="M56" s="112">
        <v>1</v>
      </c>
      <c r="N56" s="106">
        <f t="shared" si="5"/>
        <v>728</v>
      </c>
      <c r="O56" s="111">
        <v>5</v>
      </c>
      <c r="P56" s="111">
        <v>3</v>
      </c>
      <c r="Q56" s="111">
        <v>536</v>
      </c>
      <c r="R56" s="111">
        <v>184</v>
      </c>
      <c r="S56" s="111">
        <v>4880344</v>
      </c>
      <c r="T56" s="111">
        <v>87281</v>
      </c>
      <c r="U56" s="111">
        <v>321078</v>
      </c>
      <c r="V56" s="112" t="s">
        <v>1</v>
      </c>
    </row>
    <row r="57" spans="1:22" ht="15.75" customHeight="1">
      <c r="A57" s="14"/>
      <c r="B57" s="46"/>
      <c r="C57" s="106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06"/>
      <c r="O57" s="111"/>
      <c r="P57" s="111"/>
      <c r="Q57" s="111"/>
      <c r="R57" s="111"/>
      <c r="S57" s="111"/>
      <c r="T57" s="111"/>
      <c r="U57" s="111"/>
      <c r="V57" s="112"/>
    </row>
    <row r="58" spans="1:22" s="57" customFormat="1" ht="15.75" customHeight="1">
      <c r="A58" s="200" t="s">
        <v>317</v>
      </c>
      <c r="B58" s="201"/>
      <c r="C58" s="117">
        <v>1121</v>
      </c>
      <c r="D58" s="68">
        <v>780</v>
      </c>
      <c r="E58" s="68">
        <v>341</v>
      </c>
      <c r="F58" s="68">
        <v>279</v>
      </c>
      <c r="G58" s="68">
        <v>280</v>
      </c>
      <c r="H58" s="68">
        <v>280</v>
      </c>
      <c r="I58" s="68">
        <v>178</v>
      </c>
      <c r="J58" s="68">
        <v>51</v>
      </c>
      <c r="K58" s="68">
        <v>33</v>
      </c>
      <c r="L58" s="68">
        <v>17</v>
      </c>
      <c r="M58" s="68">
        <v>3</v>
      </c>
      <c r="N58" s="68">
        <v>9669</v>
      </c>
      <c r="O58" s="68">
        <v>322</v>
      </c>
      <c r="P58" s="68">
        <v>229</v>
      </c>
      <c r="Q58" s="68">
        <v>5472</v>
      </c>
      <c r="R58" s="68">
        <v>3646</v>
      </c>
      <c r="S58" s="68">
        <v>55356712</v>
      </c>
      <c r="T58" s="68">
        <v>552217</v>
      </c>
      <c r="U58" s="68">
        <v>4097785</v>
      </c>
      <c r="V58" s="76" t="s">
        <v>139</v>
      </c>
    </row>
    <row r="59" spans="1:22" s="57" customFormat="1" ht="15.75" customHeight="1">
      <c r="A59" s="77"/>
      <c r="B59" s="75"/>
      <c r="C59" s="6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68"/>
      <c r="O59" s="77"/>
      <c r="P59" s="77"/>
      <c r="Q59" s="77"/>
      <c r="R59" s="77"/>
      <c r="S59" s="77"/>
      <c r="T59" s="77"/>
      <c r="U59" s="77"/>
      <c r="V59" s="76"/>
    </row>
    <row r="60" spans="1:22" s="57" customFormat="1" ht="15.75" customHeight="1">
      <c r="A60" s="77"/>
      <c r="B60" s="75" t="s">
        <v>35</v>
      </c>
      <c r="C60" s="117">
        <f>SUM(C61:C66)</f>
        <v>425</v>
      </c>
      <c r="D60" s="68">
        <f aca="true" t="shared" si="12" ref="D60:U60">SUM(D61:D66)</f>
        <v>262</v>
      </c>
      <c r="E60" s="68">
        <f t="shared" si="12"/>
        <v>163</v>
      </c>
      <c r="F60" s="68">
        <f t="shared" si="12"/>
        <v>112</v>
      </c>
      <c r="G60" s="68">
        <f t="shared" si="12"/>
        <v>114</v>
      </c>
      <c r="H60" s="68">
        <f t="shared" si="12"/>
        <v>105</v>
      </c>
      <c r="I60" s="68">
        <f t="shared" si="12"/>
        <v>70</v>
      </c>
      <c r="J60" s="68">
        <f t="shared" si="12"/>
        <v>16</v>
      </c>
      <c r="K60" s="68">
        <f t="shared" si="12"/>
        <v>7</v>
      </c>
      <c r="L60" s="68">
        <f t="shared" si="12"/>
        <v>1</v>
      </c>
      <c r="M60" s="69" t="s">
        <v>1</v>
      </c>
      <c r="N60" s="68">
        <f t="shared" si="12"/>
        <v>2945</v>
      </c>
      <c r="O60" s="68">
        <f t="shared" si="12"/>
        <v>174</v>
      </c>
      <c r="P60" s="68">
        <f t="shared" si="12"/>
        <v>112</v>
      </c>
      <c r="Q60" s="68">
        <f t="shared" si="12"/>
        <v>1437</v>
      </c>
      <c r="R60" s="68">
        <f t="shared" si="12"/>
        <v>1222</v>
      </c>
      <c r="S60" s="68">
        <f t="shared" si="12"/>
        <v>11338488</v>
      </c>
      <c r="T60" s="68">
        <f t="shared" si="12"/>
        <v>154678</v>
      </c>
      <c r="U60" s="68">
        <f t="shared" si="12"/>
        <v>1059170</v>
      </c>
      <c r="V60" s="76" t="s">
        <v>1</v>
      </c>
    </row>
    <row r="61" spans="1:22" ht="15.75" customHeight="1">
      <c r="A61" s="47"/>
      <c r="B61" s="48" t="s">
        <v>318</v>
      </c>
      <c r="C61" s="105">
        <f t="shared" si="4"/>
        <v>105</v>
      </c>
      <c r="D61" s="111">
        <v>83</v>
      </c>
      <c r="E61" s="111">
        <v>22</v>
      </c>
      <c r="F61" s="111">
        <v>20</v>
      </c>
      <c r="G61" s="111">
        <v>28</v>
      </c>
      <c r="H61" s="111">
        <v>27</v>
      </c>
      <c r="I61" s="111">
        <v>22</v>
      </c>
      <c r="J61" s="111">
        <v>5</v>
      </c>
      <c r="K61" s="111">
        <v>3</v>
      </c>
      <c r="L61" s="112" t="s">
        <v>1</v>
      </c>
      <c r="M61" s="112" t="s">
        <v>1</v>
      </c>
      <c r="N61" s="106">
        <f t="shared" si="5"/>
        <v>836</v>
      </c>
      <c r="O61" s="111">
        <v>24</v>
      </c>
      <c r="P61" s="111">
        <v>11</v>
      </c>
      <c r="Q61" s="111">
        <v>552</v>
      </c>
      <c r="R61" s="111">
        <v>249</v>
      </c>
      <c r="S61" s="111">
        <v>4287254</v>
      </c>
      <c r="T61" s="111">
        <v>23134</v>
      </c>
      <c r="U61" s="111">
        <v>190950</v>
      </c>
      <c r="V61" s="112" t="s">
        <v>1</v>
      </c>
    </row>
    <row r="62" spans="1:22" ht="15.75" customHeight="1">
      <c r="A62" s="14"/>
      <c r="B62" s="46" t="s">
        <v>319</v>
      </c>
      <c r="C62" s="105">
        <f t="shared" si="4"/>
        <v>22</v>
      </c>
      <c r="D62" s="111">
        <v>18</v>
      </c>
      <c r="E62" s="111">
        <v>4</v>
      </c>
      <c r="F62" s="111">
        <v>4</v>
      </c>
      <c r="G62" s="111">
        <v>3</v>
      </c>
      <c r="H62" s="111">
        <v>7</v>
      </c>
      <c r="I62" s="111">
        <v>4</v>
      </c>
      <c r="J62" s="111">
        <v>3</v>
      </c>
      <c r="K62" s="111">
        <v>1</v>
      </c>
      <c r="L62" s="112" t="s">
        <v>1</v>
      </c>
      <c r="M62" s="112" t="s">
        <v>1</v>
      </c>
      <c r="N62" s="106">
        <f t="shared" si="5"/>
        <v>239</v>
      </c>
      <c r="O62" s="111">
        <v>4</v>
      </c>
      <c r="P62" s="111">
        <v>2</v>
      </c>
      <c r="Q62" s="111">
        <v>110</v>
      </c>
      <c r="R62" s="111">
        <v>123</v>
      </c>
      <c r="S62" s="111">
        <v>633134</v>
      </c>
      <c r="T62" s="111">
        <v>212</v>
      </c>
      <c r="U62" s="111">
        <v>44486</v>
      </c>
      <c r="V62" s="112" t="s">
        <v>1</v>
      </c>
    </row>
    <row r="63" spans="1:22" ht="15.75" customHeight="1">
      <c r="A63" s="14"/>
      <c r="B63" s="46" t="s">
        <v>320</v>
      </c>
      <c r="C63" s="105">
        <f t="shared" si="4"/>
        <v>15</v>
      </c>
      <c r="D63" s="111">
        <v>7</v>
      </c>
      <c r="E63" s="111">
        <v>8</v>
      </c>
      <c r="F63" s="111">
        <v>6</v>
      </c>
      <c r="G63" s="111">
        <v>4</v>
      </c>
      <c r="H63" s="111">
        <v>4</v>
      </c>
      <c r="I63" s="111">
        <v>1</v>
      </c>
      <c r="J63" s="112" t="s">
        <v>1</v>
      </c>
      <c r="K63" s="112" t="s">
        <v>1</v>
      </c>
      <c r="L63" s="112" t="s">
        <v>1</v>
      </c>
      <c r="M63" s="112" t="s">
        <v>1</v>
      </c>
      <c r="N63" s="106">
        <f t="shared" si="5"/>
        <v>69</v>
      </c>
      <c r="O63" s="111">
        <v>9</v>
      </c>
      <c r="P63" s="111">
        <v>5</v>
      </c>
      <c r="Q63" s="111">
        <v>31</v>
      </c>
      <c r="R63" s="111">
        <v>24</v>
      </c>
      <c r="S63" s="111">
        <v>184729</v>
      </c>
      <c r="T63" s="111">
        <v>865</v>
      </c>
      <c r="U63" s="111">
        <v>20962</v>
      </c>
      <c r="V63" s="112" t="s">
        <v>1</v>
      </c>
    </row>
    <row r="64" spans="1:22" ht="15.75" customHeight="1">
      <c r="A64" s="14"/>
      <c r="B64" s="46" t="s">
        <v>321</v>
      </c>
      <c r="C64" s="105">
        <f t="shared" si="4"/>
        <v>23</v>
      </c>
      <c r="D64" s="111">
        <v>19</v>
      </c>
      <c r="E64" s="111">
        <v>4</v>
      </c>
      <c r="F64" s="111">
        <v>3</v>
      </c>
      <c r="G64" s="111">
        <v>4</v>
      </c>
      <c r="H64" s="111">
        <v>8</v>
      </c>
      <c r="I64" s="111">
        <v>6</v>
      </c>
      <c r="J64" s="111">
        <v>1</v>
      </c>
      <c r="K64" s="112" t="s">
        <v>1</v>
      </c>
      <c r="L64" s="111">
        <v>1</v>
      </c>
      <c r="M64" s="112" t="s">
        <v>1</v>
      </c>
      <c r="N64" s="106">
        <f t="shared" si="5"/>
        <v>252</v>
      </c>
      <c r="O64" s="111">
        <v>4</v>
      </c>
      <c r="P64" s="111">
        <v>1</v>
      </c>
      <c r="Q64" s="111">
        <v>163</v>
      </c>
      <c r="R64" s="111">
        <v>84</v>
      </c>
      <c r="S64" s="111">
        <v>1999687</v>
      </c>
      <c r="T64" s="111">
        <v>28981</v>
      </c>
      <c r="U64" s="111">
        <v>14677</v>
      </c>
      <c r="V64" s="112" t="s">
        <v>1</v>
      </c>
    </row>
    <row r="65" spans="1:22" ht="15.75" customHeight="1">
      <c r="A65" s="14"/>
      <c r="B65" s="46" t="s">
        <v>322</v>
      </c>
      <c r="C65" s="105">
        <f t="shared" si="4"/>
        <v>142</v>
      </c>
      <c r="D65" s="111">
        <v>62</v>
      </c>
      <c r="E65" s="111">
        <v>80</v>
      </c>
      <c r="F65" s="111">
        <v>45</v>
      </c>
      <c r="G65" s="111">
        <v>44</v>
      </c>
      <c r="H65" s="111">
        <v>33</v>
      </c>
      <c r="I65" s="111">
        <v>17</v>
      </c>
      <c r="J65" s="111">
        <v>3</v>
      </c>
      <c r="K65" s="112" t="s">
        <v>1</v>
      </c>
      <c r="L65" s="112" t="s">
        <v>1</v>
      </c>
      <c r="M65" s="112" t="s">
        <v>1</v>
      </c>
      <c r="N65" s="106">
        <f t="shared" si="5"/>
        <v>705</v>
      </c>
      <c r="O65" s="111">
        <v>85</v>
      </c>
      <c r="P65" s="111">
        <v>61</v>
      </c>
      <c r="Q65" s="111">
        <v>233</v>
      </c>
      <c r="R65" s="111">
        <v>326</v>
      </c>
      <c r="S65" s="111">
        <v>1550525</v>
      </c>
      <c r="T65" s="111">
        <v>6668</v>
      </c>
      <c r="U65" s="111">
        <v>384635</v>
      </c>
      <c r="V65" s="112" t="s">
        <v>1</v>
      </c>
    </row>
    <row r="66" spans="1:22" ht="15.75" customHeight="1">
      <c r="A66" s="237"/>
      <c r="B66" s="238" t="s">
        <v>323</v>
      </c>
      <c r="C66" s="234">
        <f t="shared" si="4"/>
        <v>118</v>
      </c>
      <c r="D66" s="239">
        <v>73</v>
      </c>
      <c r="E66" s="239">
        <v>45</v>
      </c>
      <c r="F66" s="239">
        <v>34</v>
      </c>
      <c r="G66" s="239">
        <v>31</v>
      </c>
      <c r="H66" s="239">
        <v>26</v>
      </c>
      <c r="I66" s="239">
        <v>20</v>
      </c>
      <c r="J66" s="239">
        <v>4</v>
      </c>
      <c r="K66" s="239">
        <v>3</v>
      </c>
      <c r="L66" s="240" t="s">
        <v>1</v>
      </c>
      <c r="M66" s="240" t="s">
        <v>1</v>
      </c>
      <c r="N66" s="235">
        <f t="shared" si="5"/>
        <v>844</v>
      </c>
      <c r="O66" s="239">
        <v>48</v>
      </c>
      <c r="P66" s="239">
        <v>32</v>
      </c>
      <c r="Q66" s="239">
        <v>348</v>
      </c>
      <c r="R66" s="239">
        <v>416</v>
      </c>
      <c r="S66" s="239">
        <v>2683159</v>
      </c>
      <c r="T66" s="239">
        <v>94818</v>
      </c>
      <c r="U66" s="239">
        <v>403460</v>
      </c>
      <c r="V66" s="240" t="s">
        <v>1</v>
      </c>
    </row>
    <row r="67" ht="15.75" customHeight="1">
      <c r="A67" s="1" t="s">
        <v>104</v>
      </c>
    </row>
  </sheetData>
  <sheetProtection/>
  <mergeCells count="21">
    <mergeCell ref="A36:B36"/>
    <mergeCell ref="A58:B58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 verticalCentered="1"/>
  <pageMargins left="0.7874015748031497" right="0.7874015748031497" top="0.5905511811023623" bottom="0.3937007874015748" header="0.35433070866141736" footer="0.35433070866141736"/>
  <pageSetup fitToHeight="5" fitToWidth="1" horizontalDpi="300" verticalDpi="300" orientation="landscape" paperSize="8" scale="78" r:id="rId1"/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6"/>
  <sheetViews>
    <sheetView showGridLines="0" defaultGridColor="0" zoomScale="75" zoomScaleNormal="75" zoomScalePageLayoutView="0" colorId="22" workbookViewId="0" topLeftCell="A38">
      <selection activeCell="A71" sqref="A71"/>
    </sheetView>
  </sheetViews>
  <sheetFormatPr defaultColWidth="10.59765625" defaultRowHeight="15.75" customHeight="1"/>
  <cols>
    <col min="1" max="1" width="2.8984375" style="1" customWidth="1"/>
    <col min="2" max="2" width="42.69921875" style="1" customWidth="1"/>
    <col min="3" max="3" width="8.5" style="1" customWidth="1"/>
    <col min="4" max="4" width="7.59765625" style="1" customWidth="1"/>
    <col min="5" max="5" width="8.5" style="1" customWidth="1"/>
    <col min="6" max="13" width="7.59765625" style="1" customWidth="1"/>
    <col min="14" max="14" width="9.3984375" style="1" customWidth="1"/>
    <col min="15" max="16" width="7.59765625" style="1" customWidth="1"/>
    <col min="17" max="18" width="8.5" style="1" customWidth="1"/>
    <col min="19" max="21" width="14.59765625" style="1" customWidth="1"/>
    <col min="22" max="22" width="12.59765625" style="1" customWidth="1"/>
    <col min="23" max="16384" width="10.59765625" style="1" customWidth="1"/>
  </cols>
  <sheetData>
    <row r="1" spans="1:22" ht="15.75" customHeight="1">
      <c r="A1" s="149" t="s">
        <v>431</v>
      </c>
      <c r="V1" s="150" t="s">
        <v>432</v>
      </c>
    </row>
    <row r="3" spans="1:22" ht="15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5.75" customHeight="1">
      <c r="A4" s="241" t="s">
        <v>430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5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.75" customHeight="1">
      <c r="A6" s="197" t="s">
        <v>275</v>
      </c>
      <c r="B6" s="198"/>
      <c r="C6" s="189" t="s">
        <v>111</v>
      </c>
      <c r="D6" s="207"/>
      <c r="E6" s="207"/>
      <c r="F6" s="207"/>
      <c r="G6" s="207"/>
      <c r="H6" s="207"/>
      <c r="I6" s="207"/>
      <c r="J6" s="207"/>
      <c r="K6" s="207"/>
      <c r="L6" s="207"/>
      <c r="M6" s="190"/>
      <c r="N6" s="189" t="s">
        <v>276</v>
      </c>
      <c r="O6" s="207"/>
      <c r="P6" s="207"/>
      <c r="Q6" s="207"/>
      <c r="R6" s="190"/>
      <c r="S6" s="191" t="s">
        <v>409</v>
      </c>
      <c r="T6" s="191" t="s">
        <v>277</v>
      </c>
      <c r="U6" s="191" t="s">
        <v>112</v>
      </c>
      <c r="V6" s="38"/>
    </row>
    <row r="7" spans="1:22" ht="15.75" customHeight="1">
      <c r="A7" s="208"/>
      <c r="B7" s="209"/>
      <c r="C7" s="205" t="s">
        <v>113</v>
      </c>
      <c r="D7" s="202" t="s">
        <v>114</v>
      </c>
      <c r="E7" s="210"/>
      <c r="F7" s="202" t="s">
        <v>115</v>
      </c>
      <c r="G7" s="211"/>
      <c r="H7" s="211"/>
      <c r="I7" s="211"/>
      <c r="J7" s="211"/>
      <c r="K7" s="211"/>
      <c r="L7" s="211"/>
      <c r="M7" s="203"/>
      <c r="N7" s="17"/>
      <c r="O7" s="202" t="s">
        <v>116</v>
      </c>
      <c r="P7" s="210"/>
      <c r="Q7" s="202" t="s">
        <v>117</v>
      </c>
      <c r="R7" s="203"/>
      <c r="S7" s="204"/>
      <c r="T7" s="204"/>
      <c r="U7" s="204"/>
      <c r="V7" s="39" t="s">
        <v>278</v>
      </c>
    </row>
    <row r="8" spans="1:22" ht="15.75" customHeight="1">
      <c r="A8" s="208"/>
      <c r="B8" s="209"/>
      <c r="C8" s="212"/>
      <c r="D8" s="205" t="s">
        <v>279</v>
      </c>
      <c r="E8" s="205" t="s">
        <v>280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124</v>
      </c>
      <c r="M8" s="39" t="s">
        <v>281</v>
      </c>
      <c r="N8" s="40" t="s">
        <v>113</v>
      </c>
      <c r="O8" s="205" t="s">
        <v>125</v>
      </c>
      <c r="P8" s="205" t="s">
        <v>126</v>
      </c>
      <c r="Q8" s="205" t="s">
        <v>125</v>
      </c>
      <c r="R8" s="205" t="s">
        <v>126</v>
      </c>
      <c r="S8" s="204"/>
      <c r="T8" s="204"/>
      <c r="U8" s="204"/>
      <c r="V8" s="41" t="s">
        <v>282</v>
      </c>
    </row>
    <row r="9" spans="1:22" ht="15.75" customHeight="1">
      <c r="A9" s="165"/>
      <c r="B9" s="199"/>
      <c r="C9" s="206"/>
      <c r="D9" s="206"/>
      <c r="E9" s="206"/>
      <c r="F9" s="42" t="s">
        <v>127</v>
      </c>
      <c r="G9" s="42" t="s">
        <v>128</v>
      </c>
      <c r="H9" s="42" t="s">
        <v>129</v>
      </c>
      <c r="I9" s="42" t="s">
        <v>130</v>
      </c>
      <c r="J9" s="42" t="s">
        <v>131</v>
      </c>
      <c r="K9" s="42" t="s">
        <v>132</v>
      </c>
      <c r="L9" s="42" t="s">
        <v>133</v>
      </c>
      <c r="M9" s="30" t="s">
        <v>283</v>
      </c>
      <c r="N9" s="43"/>
      <c r="O9" s="206"/>
      <c r="P9" s="206"/>
      <c r="Q9" s="206"/>
      <c r="R9" s="206"/>
      <c r="S9" s="192"/>
      <c r="T9" s="192"/>
      <c r="U9" s="192"/>
      <c r="V9" s="44"/>
    </row>
    <row r="10" spans="1:22" ht="15.75" customHeight="1">
      <c r="A10" s="31"/>
      <c r="B10" s="32"/>
      <c r="C10" s="8" t="s">
        <v>69</v>
      </c>
      <c r="D10" s="8" t="s">
        <v>69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134</v>
      </c>
      <c r="O10" s="8" t="s">
        <v>134</v>
      </c>
      <c r="P10" s="8" t="s">
        <v>134</v>
      </c>
      <c r="Q10" s="8" t="s">
        <v>134</v>
      </c>
      <c r="R10" s="8" t="s">
        <v>134</v>
      </c>
      <c r="S10" s="8" t="s">
        <v>135</v>
      </c>
      <c r="T10" s="8" t="s">
        <v>135</v>
      </c>
      <c r="U10" s="8" t="s">
        <v>135</v>
      </c>
      <c r="V10" s="8" t="s">
        <v>70</v>
      </c>
    </row>
    <row r="11" spans="1:22" s="57" customFormat="1" ht="15.75" customHeight="1">
      <c r="A11" s="67"/>
      <c r="B11" s="73" t="s">
        <v>179</v>
      </c>
      <c r="C11" s="117">
        <f>SUM(C12:C15)</f>
        <v>225</v>
      </c>
      <c r="D11" s="68">
        <f aca="true" t="shared" si="0" ref="D11:U11">SUM(D12:D15)</f>
        <v>167</v>
      </c>
      <c r="E11" s="68">
        <f t="shared" si="0"/>
        <v>58</v>
      </c>
      <c r="F11" s="68">
        <f t="shared" si="0"/>
        <v>44</v>
      </c>
      <c r="G11" s="68">
        <f t="shared" si="0"/>
        <v>37</v>
      </c>
      <c r="H11" s="68">
        <f t="shared" si="0"/>
        <v>55</v>
      </c>
      <c r="I11" s="68">
        <f t="shared" si="0"/>
        <v>50</v>
      </c>
      <c r="J11" s="68">
        <f t="shared" si="0"/>
        <v>21</v>
      </c>
      <c r="K11" s="68">
        <f t="shared" si="0"/>
        <v>6</v>
      </c>
      <c r="L11" s="68">
        <f t="shared" si="0"/>
        <v>9</v>
      </c>
      <c r="M11" s="68">
        <f t="shared" si="0"/>
        <v>3</v>
      </c>
      <c r="N11" s="68">
        <f t="shared" si="0"/>
        <v>3032</v>
      </c>
      <c r="O11" s="68">
        <f t="shared" si="0"/>
        <v>38</v>
      </c>
      <c r="P11" s="68">
        <f t="shared" si="0"/>
        <v>44</v>
      </c>
      <c r="Q11" s="68">
        <f t="shared" si="0"/>
        <v>1871</v>
      </c>
      <c r="R11" s="68">
        <f t="shared" si="0"/>
        <v>1079</v>
      </c>
      <c r="S11" s="68">
        <f t="shared" si="0"/>
        <v>20223183</v>
      </c>
      <c r="T11" s="68">
        <f t="shared" si="0"/>
        <v>179945</v>
      </c>
      <c r="U11" s="68">
        <f t="shared" si="0"/>
        <v>1253381</v>
      </c>
      <c r="V11" s="78" t="s">
        <v>139</v>
      </c>
    </row>
    <row r="12" spans="1:22" ht="15.75" customHeight="1">
      <c r="A12" s="18"/>
      <c r="B12" s="33" t="s">
        <v>180</v>
      </c>
      <c r="C12" s="105">
        <f aca="true" t="shared" si="1" ref="C12:C28">SUM(D12:E12)</f>
        <v>90</v>
      </c>
      <c r="D12" s="109">
        <v>83</v>
      </c>
      <c r="E12" s="109">
        <v>7</v>
      </c>
      <c r="F12" s="109">
        <v>4</v>
      </c>
      <c r="G12" s="109">
        <v>10</v>
      </c>
      <c r="H12" s="109">
        <v>22</v>
      </c>
      <c r="I12" s="109">
        <v>28</v>
      </c>
      <c r="J12" s="109">
        <v>18</v>
      </c>
      <c r="K12" s="109">
        <v>2</v>
      </c>
      <c r="L12" s="109">
        <v>5</v>
      </c>
      <c r="M12" s="109">
        <v>1</v>
      </c>
      <c r="N12" s="106">
        <f aca="true" t="shared" si="2" ref="N12:N28">SUM(O12:R12)</f>
        <v>1605</v>
      </c>
      <c r="O12" s="109">
        <v>5</v>
      </c>
      <c r="P12" s="109">
        <v>7</v>
      </c>
      <c r="Q12" s="109">
        <v>1290</v>
      </c>
      <c r="R12" s="109">
        <v>303</v>
      </c>
      <c r="S12" s="109">
        <v>14671543</v>
      </c>
      <c r="T12" s="109">
        <v>162759</v>
      </c>
      <c r="U12" s="109">
        <v>900759</v>
      </c>
      <c r="V12" s="110" t="s">
        <v>139</v>
      </c>
    </row>
    <row r="13" spans="1:22" ht="15.75" customHeight="1">
      <c r="A13" s="18"/>
      <c r="B13" s="33" t="s">
        <v>181</v>
      </c>
      <c r="C13" s="105">
        <f t="shared" si="1"/>
        <v>31</v>
      </c>
      <c r="D13" s="109">
        <v>23</v>
      </c>
      <c r="E13" s="109">
        <v>8</v>
      </c>
      <c r="F13" s="109">
        <v>4</v>
      </c>
      <c r="G13" s="109">
        <v>6</v>
      </c>
      <c r="H13" s="109">
        <v>11</v>
      </c>
      <c r="I13" s="109">
        <v>7</v>
      </c>
      <c r="J13" s="109">
        <v>2</v>
      </c>
      <c r="K13" s="110">
        <v>1</v>
      </c>
      <c r="L13" s="110" t="s">
        <v>1</v>
      </c>
      <c r="M13" s="110" t="s">
        <v>1</v>
      </c>
      <c r="N13" s="106">
        <f t="shared" si="2"/>
        <v>301</v>
      </c>
      <c r="O13" s="109">
        <v>9</v>
      </c>
      <c r="P13" s="109">
        <v>3</v>
      </c>
      <c r="Q13" s="109">
        <v>199</v>
      </c>
      <c r="R13" s="109">
        <v>90</v>
      </c>
      <c r="S13" s="109">
        <v>1293509</v>
      </c>
      <c r="T13" s="109">
        <v>8792</v>
      </c>
      <c r="U13" s="109">
        <v>37651</v>
      </c>
      <c r="V13" s="110" t="s">
        <v>139</v>
      </c>
    </row>
    <row r="14" spans="1:22" ht="15.75" customHeight="1">
      <c r="A14" s="18"/>
      <c r="B14" s="33" t="s">
        <v>182</v>
      </c>
      <c r="C14" s="105">
        <f t="shared" si="1"/>
        <v>82</v>
      </c>
      <c r="D14" s="109">
        <v>47</v>
      </c>
      <c r="E14" s="109">
        <v>35</v>
      </c>
      <c r="F14" s="109">
        <v>30</v>
      </c>
      <c r="G14" s="109">
        <v>14</v>
      </c>
      <c r="H14" s="109">
        <v>17</v>
      </c>
      <c r="I14" s="109">
        <v>13</v>
      </c>
      <c r="J14" s="110" t="s">
        <v>1</v>
      </c>
      <c r="K14" s="109">
        <v>2</v>
      </c>
      <c r="L14" s="109">
        <v>4</v>
      </c>
      <c r="M14" s="109">
        <v>2</v>
      </c>
      <c r="N14" s="106">
        <f t="shared" si="2"/>
        <v>970</v>
      </c>
      <c r="O14" s="109">
        <v>13</v>
      </c>
      <c r="P14" s="109">
        <v>27</v>
      </c>
      <c r="Q14" s="109">
        <v>296</v>
      </c>
      <c r="R14" s="109">
        <v>634</v>
      </c>
      <c r="S14" s="109">
        <v>3388520</v>
      </c>
      <c r="T14" s="109">
        <v>7990</v>
      </c>
      <c r="U14" s="109">
        <v>275710</v>
      </c>
      <c r="V14" s="110" t="s">
        <v>139</v>
      </c>
    </row>
    <row r="15" spans="1:22" ht="15.75" customHeight="1">
      <c r="A15" s="18"/>
      <c r="B15" s="33" t="s">
        <v>183</v>
      </c>
      <c r="C15" s="105">
        <f t="shared" si="1"/>
        <v>22</v>
      </c>
      <c r="D15" s="109">
        <v>14</v>
      </c>
      <c r="E15" s="109">
        <v>8</v>
      </c>
      <c r="F15" s="109">
        <v>6</v>
      </c>
      <c r="G15" s="109">
        <v>7</v>
      </c>
      <c r="H15" s="109">
        <v>5</v>
      </c>
      <c r="I15" s="109">
        <v>2</v>
      </c>
      <c r="J15" s="110">
        <v>1</v>
      </c>
      <c r="K15" s="109">
        <v>1</v>
      </c>
      <c r="L15" s="110" t="s">
        <v>1</v>
      </c>
      <c r="M15" s="110" t="s">
        <v>1</v>
      </c>
      <c r="N15" s="106">
        <f t="shared" si="2"/>
        <v>156</v>
      </c>
      <c r="O15" s="109">
        <v>11</v>
      </c>
      <c r="P15" s="109">
        <v>7</v>
      </c>
      <c r="Q15" s="109">
        <v>86</v>
      </c>
      <c r="R15" s="109">
        <v>52</v>
      </c>
      <c r="S15" s="109">
        <v>869611</v>
      </c>
      <c r="T15" s="109">
        <v>404</v>
      </c>
      <c r="U15" s="109">
        <v>39261</v>
      </c>
      <c r="V15" s="110" t="s">
        <v>139</v>
      </c>
    </row>
    <row r="16" spans="1:22" ht="15.75" customHeight="1">
      <c r="A16" s="18"/>
      <c r="B16" s="33"/>
      <c r="C16" s="106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6"/>
      <c r="O16" s="108"/>
      <c r="P16" s="108"/>
      <c r="Q16" s="108"/>
      <c r="R16" s="108"/>
      <c r="S16" s="108"/>
      <c r="T16" s="108"/>
      <c r="U16" s="108"/>
      <c r="V16" s="108"/>
    </row>
    <row r="17" spans="1:22" s="57" customFormat="1" ht="15.75" customHeight="1">
      <c r="A17" s="67"/>
      <c r="B17" s="73" t="s">
        <v>184</v>
      </c>
      <c r="C17" s="117">
        <f>SUM(C18)</f>
        <v>1</v>
      </c>
      <c r="D17" s="68">
        <f>SUM(D18)</f>
        <v>1</v>
      </c>
      <c r="E17" s="69" t="s">
        <v>1</v>
      </c>
      <c r="F17" s="69" t="s">
        <v>1</v>
      </c>
      <c r="G17" s="69" t="s">
        <v>1</v>
      </c>
      <c r="H17" s="69" t="s">
        <v>1</v>
      </c>
      <c r="I17" s="68">
        <f>SUM(I18)</f>
        <v>1</v>
      </c>
      <c r="J17" s="69" t="s">
        <v>1</v>
      </c>
      <c r="K17" s="69" t="s">
        <v>1</v>
      </c>
      <c r="L17" s="69" t="s">
        <v>1</v>
      </c>
      <c r="M17" s="69" t="s">
        <v>1</v>
      </c>
      <c r="N17" s="69" t="s">
        <v>412</v>
      </c>
      <c r="O17" s="69" t="s">
        <v>1</v>
      </c>
      <c r="P17" s="69" t="s">
        <v>1</v>
      </c>
      <c r="Q17" s="69" t="s">
        <v>412</v>
      </c>
      <c r="R17" s="69" t="s">
        <v>1</v>
      </c>
      <c r="S17" s="69" t="s">
        <v>1</v>
      </c>
      <c r="T17" s="69" t="s">
        <v>412</v>
      </c>
      <c r="U17" s="69" t="s">
        <v>1</v>
      </c>
      <c r="V17" s="78" t="s">
        <v>139</v>
      </c>
    </row>
    <row r="18" spans="1:22" ht="15.75" customHeight="1">
      <c r="A18" s="18"/>
      <c r="B18" s="33" t="s">
        <v>184</v>
      </c>
      <c r="C18" s="105">
        <f t="shared" si="1"/>
        <v>1</v>
      </c>
      <c r="D18" s="109">
        <v>1</v>
      </c>
      <c r="E18" s="110" t="s">
        <v>139</v>
      </c>
      <c r="F18" s="110" t="s">
        <v>139</v>
      </c>
      <c r="G18" s="110" t="s">
        <v>139</v>
      </c>
      <c r="H18" s="110" t="s">
        <v>139</v>
      </c>
      <c r="I18" s="109">
        <v>1</v>
      </c>
      <c r="J18" s="110" t="s">
        <v>139</v>
      </c>
      <c r="K18" s="110" t="s">
        <v>139</v>
      </c>
      <c r="L18" s="110" t="s">
        <v>139</v>
      </c>
      <c r="M18" s="110" t="s">
        <v>139</v>
      </c>
      <c r="N18" s="107" t="s">
        <v>412</v>
      </c>
      <c r="O18" s="110" t="s">
        <v>139</v>
      </c>
      <c r="P18" s="110" t="s">
        <v>139</v>
      </c>
      <c r="Q18" s="107" t="s">
        <v>412</v>
      </c>
      <c r="R18" s="110" t="s">
        <v>139</v>
      </c>
      <c r="S18" s="110" t="s">
        <v>139</v>
      </c>
      <c r="T18" s="107" t="s">
        <v>412</v>
      </c>
      <c r="U18" s="110" t="s">
        <v>139</v>
      </c>
      <c r="V18" s="110" t="s">
        <v>139</v>
      </c>
    </row>
    <row r="19" spans="1:22" ht="15.75" customHeight="1">
      <c r="A19" s="18"/>
      <c r="B19" s="33"/>
      <c r="C19" s="106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6"/>
      <c r="O19" s="108"/>
      <c r="P19" s="108"/>
      <c r="Q19" s="108"/>
      <c r="R19" s="108"/>
      <c r="S19" s="108"/>
      <c r="T19" s="108"/>
      <c r="U19" s="108"/>
      <c r="V19" s="108"/>
    </row>
    <row r="20" spans="1:22" s="57" customFormat="1" ht="15.75" customHeight="1">
      <c r="A20" s="67"/>
      <c r="B20" s="73" t="s">
        <v>185</v>
      </c>
      <c r="C20" s="117">
        <f>SUM(C21:C28)</f>
        <v>470</v>
      </c>
      <c r="D20" s="68">
        <f aca="true" t="shared" si="3" ref="D20:T20">SUM(D21:D28)</f>
        <v>350</v>
      </c>
      <c r="E20" s="68">
        <f t="shared" si="3"/>
        <v>120</v>
      </c>
      <c r="F20" s="68">
        <f t="shared" si="3"/>
        <v>123</v>
      </c>
      <c r="G20" s="68">
        <f t="shared" si="3"/>
        <v>129</v>
      </c>
      <c r="H20" s="68">
        <f t="shared" si="3"/>
        <v>120</v>
      </c>
      <c r="I20" s="68">
        <f t="shared" si="3"/>
        <v>57</v>
      </c>
      <c r="J20" s="68">
        <f t="shared" si="3"/>
        <v>14</v>
      </c>
      <c r="K20" s="68">
        <f t="shared" si="3"/>
        <v>20</v>
      </c>
      <c r="L20" s="68">
        <f t="shared" si="3"/>
        <v>7</v>
      </c>
      <c r="M20" s="69" t="s">
        <v>1</v>
      </c>
      <c r="N20" s="68">
        <v>3692</v>
      </c>
      <c r="O20" s="68">
        <f t="shared" si="3"/>
        <v>110</v>
      </c>
      <c r="P20" s="68">
        <v>73</v>
      </c>
      <c r="Q20" s="68">
        <v>2164</v>
      </c>
      <c r="R20" s="68">
        <v>1345</v>
      </c>
      <c r="S20" s="68">
        <v>23795041</v>
      </c>
      <c r="T20" s="68">
        <f t="shared" si="3"/>
        <v>217594</v>
      </c>
      <c r="U20" s="68">
        <v>1785234</v>
      </c>
      <c r="V20" s="78" t="s">
        <v>139</v>
      </c>
    </row>
    <row r="21" spans="1:22" ht="15.75" customHeight="1">
      <c r="A21" s="18"/>
      <c r="B21" s="33" t="s">
        <v>186</v>
      </c>
      <c r="C21" s="105">
        <f t="shared" si="1"/>
        <v>99</v>
      </c>
      <c r="D21" s="109">
        <v>68</v>
      </c>
      <c r="E21" s="109">
        <v>31</v>
      </c>
      <c r="F21" s="109">
        <v>26</v>
      </c>
      <c r="G21" s="109">
        <v>32</v>
      </c>
      <c r="H21" s="109">
        <v>20</v>
      </c>
      <c r="I21" s="109">
        <v>11</v>
      </c>
      <c r="J21" s="109">
        <v>1</v>
      </c>
      <c r="K21" s="109">
        <v>4</v>
      </c>
      <c r="L21" s="109">
        <v>5</v>
      </c>
      <c r="M21" s="110" t="s">
        <v>1</v>
      </c>
      <c r="N21" s="106">
        <f>SUM(O21:R21)</f>
        <v>919</v>
      </c>
      <c r="O21" s="109">
        <v>29</v>
      </c>
      <c r="P21" s="109">
        <v>19</v>
      </c>
      <c r="Q21" s="109">
        <v>590</v>
      </c>
      <c r="R21" s="109">
        <v>281</v>
      </c>
      <c r="S21" s="109">
        <v>5107461</v>
      </c>
      <c r="T21" s="109">
        <v>51508</v>
      </c>
      <c r="U21" s="109">
        <v>332299</v>
      </c>
      <c r="V21" s="110" t="s">
        <v>139</v>
      </c>
    </row>
    <row r="22" spans="1:22" ht="15.75" customHeight="1">
      <c r="A22" s="18"/>
      <c r="B22" s="33" t="s">
        <v>187</v>
      </c>
      <c r="C22" s="105">
        <f t="shared" si="1"/>
        <v>41</v>
      </c>
      <c r="D22" s="109">
        <v>31</v>
      </c>
      <c r="E22" s="109">
        <v>10</v>
      </c>
      <c r="F22" s="109">
        <v>7</v>
      </c>
      <c r="G22" s="109">
        <v>14</v>
      </c>
      <c r="H22" s="109">
        <v>13</v>
      </c>
      <c r="I22" s="109">
        <v>4</v>
      </c>
      <c r="J22" s="109">
        <v>3</v>
      </c>
      <c r="K22" s="110" t="s">
        <v>1</v>
      </c>
      <c r="L22" s="110" t="s">
        <v>1</v>
      </c>
      <c r="M22" s="110" t="s">
        <v>1</v>
      </c>
      <c r="N22" s="106">
        <f t="shared" si="2"/>
        <v>257</v>
      </c>
      <c r="O22" s="109">
        <v>9</v>
      </c>
      <c r="P22" s="109">
        <v>5</v>
      </c>
      <c r="Q22" s="109">
        <v>137</v>
      </c>
      <c r="R22" s="109">
        <v>106</v>
      </c>
      <c r="S22" s="109">
        <v>965818</v>
      </c>
      <c r="T22" s="109">
        <v>519</v>
      </c>
      <c r="U22" s="109">
        <v>80242</v>
      </c>
      <c r="V22" s="110" t="s">
        <v>139</v>
      </c>
    </row>
    <row r="23" spans="1:22" ht="15.75" customHeight="1">
      <c r="A23" s="18"/>
      <c r="B23" s="33" t="s">
        <v>324</v>
      </c>
      <c r="C23" s="105">
        <f t="shared" si="1"/>
        <v>2</v>
      </c>
      <c r="D23" s="110" t="s">
        <v>1</v>
      </c>
      <c r="E23" s="109">
        <v>2</v>
      </c>
      <c r="F23" s="109">
        <v>2</v>
      </c>
      <c r="G23" s="110" t="s">
        <v>1</v>
      </c>
      <c r="H23" s="110" t="s">
        <v>1</v>
      </c>
      <c r="I23" s="110" t="s">
        <v>1</v>
      </c>
      <c r="J23" s="110" t="s">
        <v>1</v>
      </c>
      <c r="K23" s="110" t="s">
        <v>1</v>
      </c>
      <c r="L23" s="110" t="s">
        <v>1</v>
      </c>
      <c r="M23" s="110" t="s">
        <v>1</v>
      </c>
      <c r="N23" s="107" t="s">
        <v>412</v>
      </c>
      <c r="O23" s="110" t="s">
        <v>1</v>
      </c>
      <c r="P23" s="107" t="s">
        <v>412</v>
      </c>
      <c r="Q23" s="110" t="s">
        <v>1</v>
      </c>
      <c r="R23" s="110" t="s">
        <v>1</v>
      </c>
      <c r="S23" s="107" t="s">
        <v>412</v>
      </c>
      <c r="T23" s="110" t="s">
        <v>1</v>
      </c>
      <c r="U23" s="107" t="s">
        <v>412</v>
      </c>
      <c r="V23" s="110" t="s">
        <v>139</v>
      </c>
    </row>
    <row r="24" spans="1:22" ht="15.75" customHeight="1">
      <c r="A24" s="18"/>
      <c r="B24" s="33" t="s">
        <v>188</v>
      </c>
      <c r="C24" s="105">
        <f t="shared" si="1"/>
        <v>17</v>
      </c>
      <c r="D24" s="109">
        <v>12</v>
      </c>
      <c r="E24" s="109">
        <v>5</v>
      </c>
      <c r="F24" s="109">
        <v>7</v>
      </c>
      <c r="G24" s="109">
        <v>3</v>
      </c>
      <c r="H24" s="109">
        <v>2</v>
      </c>
      <c r="I24" s="109">
        <v>3</v>
      </c>
      <c r="J24" s="110" t="s">
        <v>1</v>
      </c>
      <c r="K24" s="109">
        <v>2</v>
      </c>
      <c r="L24" s="110" t="s">
        <v>1</v>
      </c>
      <c r="M24" s="110" t="s">
        <v>1</v>
      </c>
      <c r="N24" s="106">
        <f t="shared" si="2"/>
        <v>145</v>
      </c>
      <c r="O24" s="109">
        <v>6</v>
      </c>
      <c r="P24" s="110">
        <v>3</v>
      </c>
      <c r="Q24" s="109">
        <v>92</v>
      </c>
      <c r="R24" s="109">
        <v>44</v>
      </c>
      <c r="S24" s="109">
        <v>754016</v>
      </c>
      <c r="T24" s="110" t="s">
        <v>1</v>
      </c>
      <c r="U24" s="109">
        <v>52461</v>
      </c>
      <c r="V24" s="110" t="s">
        <v>139</v>
      </c>
    </row>
    <row r="25" spans="1:22" ht="15.75" customHeight="1">
      <c r="A25" s="18"/>
      <c r="B25" s="33" t="s">
        <v>189</v>
      </c>
      <c r="C25" s="105">
        <f t="shared" si="1"/>
        <v>41</v>
      </c>
      <c r="D25" s="109">
        <v>35</v>
      </c>
      <c r="E25" s="109">
        <v>6</v>
      </c>
      <c r="F25" s="109">
        <v>13</v>
      </c>
      <c r="G25" s="109">
        <v>8</v>
      </c>
      <c r="H25" s="109">
        <v>12</v>
      </c>
      <c r="I25" s="109">
        <v>3</v>
      </c>
      <c r="J25" s="109">
        <v>2</v>
      </c>
      <c r="K25" s="109">
        <v>3</v>
      </c>
      <c r="L25" s="110" t="s">
        <v>1</v>
      </c>
      <c r="M25" s="110" t="s">
        <v>1</v>
      </c>
      <c r="N25" s="106">
        <f t="shared" si="2"/>
        <v>301</v>
      </c>
      <c r="O25" s="109">
        <v>5</v>
      </c>
      <c r="P25" s="109">
        <v>3</v>
      </c>
      <c r="Q25" s="109">
        <v>174</v>
      </c>
      <c r="R25" s="109">
        <v>119</v>
      </c>
      <c r="S25" s="109">
        <v>2140508</v>
      </c>
      <c r="T25" s="109">
        <v>22729</v>
      </c>
      <c r="U25" s="109">
        <v>175928</v>
      </c>
      <c r="V25" s="110" t="s">
        <v>139</v>
      </c>
    </row>
    <row r="26" spans="1:22" ht="15.75" customHeight="1">
      <c r="A26" s="18"/>
      <c r="B26" s="33" t="s">
        <v>190</v>
      </c>
      <c r="C26" s="105">
        <f t="shared" si="1"/>
        <v>11</v>
      </c>
      <c r="D26" s="109">
        <v>6</v>
      </c>
      <c r="E26" s="109">
        <v>5</v>
      </c>
      <c r="F26" s="109">
        <v>4</v>
      </c>
      <c r="G26" s="109">
        <v>1</v>
      </c>
      <c r="H26" s="109">
        <v>3</v>
      </c>
      <c r="I26" s="109">
        <v>1</v>
      </c>
      <c r="J26" s="110" t="s">
        <v>1</v>
      </c>
      <c r="K26" s="110" t="s">
        <v>1</v>
      </c>
      <c r="L26" s="109">
        <v>2</v>
      </c>
      <c r="M26" s="110" t="s">
        <v>1</v>
      </c>
      <c r="N26" s="106">
        <f t="shared" si="2"/>
        <v>4</v>
      </c>
      <c r="O26" s="109">
        <v>4</v>
      </c>
      <c r="P26" s="107" t="s">
        <v>412</v>
      </c>
      <c r="Q26" s="107" t="s">
        <v>412</v>
      </c>
      <c r="R26" s="107" t="s">
        <v>412</v>
      </c>
      <c r="S26" s="109">
        <v>3298508</v>
      </c>
      <c r="T26" s="109">
        <v>96</v>
      </c>
      <c r="U26" s="109">
        <v>33234</v>
      </c>
      <c r="V26" s="110" t="s">
        <v>139</v>
      </c>
    </row>
    <row r="27" spans="1:22" ht="15.75" customHeight="1">
      <c r="A27" s="18"/>
      <c r="B27" s="33" t="s">
        <v>191</v>
      </c>
      <c r="C27" s="105">
        <f t="shared" si="1"/>
        <v>10</v>
      </c>
      <c r="D27" s="109">
        <v>9</v>
      </c>
      <c r="E27" s="109">
        <v>1</v>
      </c>
      <c r="F27" s="109">
        <v>4</v>
      </c>
      <c r="G27" s="109">
        <v>3</v>
      </c>
      <c r="H27" s="109">
        <v>2</v>
      </c>
      <c r="I27" s="109">
        <v>1</v>
      </c>
      <c r="J27" s="110" t="s">
        <v>1</v>
      </c>
      <c r="K27" s="110" t="s">
        <v>1</v>
      </c>
      <c r="L27" s="110" t="s">
        <v>1</v>
      </c>
      <c r="M27" s="110" t="s">
        <v>1</v>
      </c>
      <c r="N27" s="107" t="s">
        <v>412</v>
      </c>
      <c r="O27" s="110" t="s">
        <v>1</v>
      </c>
      <c r="P27" s="110" t="s">
        <v>1</v>
      </c>
      <c r="Q27" s="107" t="s">
        <v>412</v>
      </c>
      <c r="R27" s="107" t="s">
        <v>412</v>
      </c>
      <c r="S27" s="107" t="s">
        <v>412</v>
      </c>
      <c r="T27" s="110" t="s">
        <v>1</v>
      </c>
      <c r="U27" s="107" t="s">
        <v>412</v>
      </c>
      <c r="V27" s="110" t="s">
        <v>139</v>
      </c>
    </row>
    <row r="28" spans="1:22" ht="15.75" customHeight="1">
      <c r="A28" s="18"/>
      <c r="B28" s="33" t="s">
        <v>192</v>
      </c>
      <c r="C28" s="105">
        <f t="shared" si="1"/>
        <v>249</v>
      </c>
      <c r="D28" s="109">
        <v>189</v>
      </c>
      <c r="E28" s="109">
        <v>60</v>
      </c>
      <c r="F28" s="109">
        <v>60</v>
      </c>
      <c r="G28" s="109">
        <v>68</v>
      </c>
      <c r="H28" s="109">
        <v>68</v>
      </c>
      <c r="I28" s="109">
        <v>34</v>
      </c>
      <c r="J28" s="109">
        <v>8</v>
      </c>
      <c r="K28" s="109">
        <v>11</v>
      </c>
      <c r="L28" s="110" t="s">
        <v>1</v>
      </c>
      <c r="M28" s="110" t="s">
        <v>1</v>
      </c>
      <c r="N28" s="106">
        <f t="shared" si="2"/>
        <v>1834</v>
      </c>
      <c r="O28" s="109">
        <v>57</v>
      </c>
      <c r="P28" s="110">
        <v>37</v>
      </c>
      <c r="Q28" s="113">
        <v>1045</v>
      </c>
      <c r="R28" s="113">
        <v>695</v>
      </c>
      <c r="S28" s="109">
        <v>11363426</v>
      </c>
      <c r="T28" s="113">
        <v>142742</v>
      </c>
      <c r="U28" s="109">
        <v>869001</v>
      </c>
      <c r="V28" s="110" t="s">
        <v>139</v>
      </c>
    </row>
    <row r="29" spans="1:22" ht="15.75" customHeight="1">
      <c r="A29" s="18"/>
      <c r="B29" s="33"/>
      <c r="C29" s="106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6"/>
      <c r="O29" s="108"/>
      <c r="P29" s="108"/>
      <c r="Q29" s="108"/>
      <c r="R29" s="108"/>
      <c r="S29" s="108"/>
      <c r="T29" s="108"/>
      <c r="U29" s="108"/>
      <c r="V29" s="108"/>
    </row>
    <row r="30" spans="1:22" s="57" customFormat="1" ht="15.75" customHeight="1">
      <c r="A30" s="195" t="s">
        <v>193</v>
      </c>
      <c r="B30" s="196"/>
      <c r="C30" s="117">
        <v>15434</v>
      </c>
      <c r="D30" s="68">
        <v>5971</v>
      </c>
      <c r="E30" s="68">
        <v>9463</v>
      </c>
      <c r="F30" s="68">
        <v>7711</v>
      </c>
      <c r="G30" s="68">
        <v>3989</v>
      </c>
      <c r="H30" s="68">
        <v>2263</v>
      </c>
      <c r="I30" s="68">
        <v>987</v>
      </c>
      <c r="J30" s="68">
        <v>264</v>
      </c>
      <c r="K30" s="68">
        <v>137</v>
      </c>
      <c r="L30" s="68">
        <v>57</v>
      </c>
      <c r="M30" s="68">
        <v>26</v>
      </c>
      <c r="N30" s="68">
        <v>73860</v>
      </c>
      <c r="O30" s="68">
        <v>7013</v>
      </c>
      <c r="P30" s="68">
        <v>7300</v>
      </c>
      <c r="Q30" s="68">
        <v>24328</v>
      </c>
      <c r="R30" s="68">
        <v>35219</v>
      </c>
      <c r="S30" s="68">
        <v>147572419</v>
      </c>
      <c r="T30" s="68">
        <v>5203050</v>
      </c>
      <c r="U30" s="68">
        <v>16248121</v>
      </c>
      <c r="V30" s="68">
        <v>1490615</v>
      </c>
    </row>
    <row r="31" spans="1:22" s="57" customFormat="1" ht="15.75" customHeight="1">
      <c r="A31" s="67"/>
      <c r="B31" s="73"/>
      <c r="C31" s="68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68"/>
      <c r="O31" s="72"/>
      <c r="P31" s="72"/>
      <c r="Q31" s="72"/>
      <c r="R31" s="72"/>
      <c r="S31" s="72"/>
      <c r="T31" s="72"/>
      <c r="U31" s="72"/>
      <c r="V31" s="72"/>
    </row>
    <row r="32" spans="1:22" s="57" customFormat="1" ht="15.75" customHeight="1">
      <c r="A32" s="195" t="s">
        <v>194</v>
      </c>
      <c r="B32" s="196"/>
      <c r="C32" s="117">
        <f>SUM(C34,C37)</f>
        <v>43</v>
      </c>
      <c r="D32" s="68">
        <f aca="true" t="shared" si="4" ref="D32:V32">SUM(D34,D37)</f>
        <v>35</v>
      </c>
      <c r="E32" s="68">
        <f t="shared" si="4"/>
        <v>8</v>
      </c>
      <c r="F32" s="68">
        <f t="shared" si="4"/>
        <v>13</v>
      </c>
      <c r="G32" s="68">
        <f t="shared" si="4"/>
        <v>6</v>
      </c>
      <c r="H32" s="68">
        <f t="shared" si="4"/>
        <v>2</v>
      </c>
      <c r="I32" s="68">
        <f t="shared" si="4"/>
        <v>1</v>
      </c>
      <c r="J32" s="69" t="s">
        <v>1</v>
      </c>
      <c r="K32" s="69" t="s">
        <v>1</v>
      </c>
      <c r="L32" s="68">
        <f t="shared" si="4"/>
        <v>3</v>
      </c>
      <c r="M32" s="68">
        <f t="shared" si="4"/>
        <v>18</v>
      </c>
      <c r="N32" s="68">
        <f t="shared" si="4"/>
        <v>4837</v>
      </c>
      <c r="O32" s="68">
        <f t="shared" si="4"/>
        <v>4</v>
      </c>
      <c r="P32" s="68">
        <f t="shared" si="4"/>
        <v>7</v>
      </c>
      <c r="Q32" s="68">
        <f t="shared" si="4"/>
        <v>1334</v>
      </c>
      <c r="R32" s="68">
        <f t="shared" si="4"/>
        <v>3492</v>
      </c>
      <c r="S32" s="68">
        <f t="shared" si="4"/>
        <v>15779409</v>
      </c>
      <c r="T32" s="68">
        <f t="shared" si="4"/>
        <v>17462</v>
      </c>
      <c r="U32" s="68">
        <f t="shared" si="4"/>
        <v>1537214</v>
      </c>
      <c r="V32" s="68">
        <f t="shared" si="4"/>
        <v>228618</v>
      </c>
    </row>
    <row r="33" spans="1:22" s="57" customFormat="1" ht="15.75" customHeight="1">
      <c r="A33" s="67"/>
      <c r="B33" s="73"/>
      <c r="C33" s="68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68"/>
      <c r="O33" s="72"/>
      <c r="P33" s="72"/>
      <c r="Q33" s="72"/>
      <c r="R33" s="72"/>
      <c r="S33" s="72"/>
      <c r="T33" s="72"/>
      <c r="U33" s="72"/>
      <c r="V33" s="72"/>
    </row>
    <row r="34" spans="1:22" s="57" customFormat="1" ht="15.75" customHeight="1">
      <c r="A34" s="67"/>
      <c r="B34" s="73" t="s">
        <v>195</v>
      </c>
      <c r="C34" s="117">
        <f>SUM(C35)</f>
        <v>21</v>
      </c>
      <c r="D34" s="68">
        <f>SUM(D35)</f>
        <v>21</v>
      </c>
      <c r="E34" s="69" t="s">
        <v>1</v>
      </c>
      <c r="F34" s="69" t="s">
        <v>1</v>
      </c>
      <c r="G34" s="69" t="s">
        <v>1</v>
      </c>
      <c r="H34" s="69" t="s">
        <v>1</v>
      </c>
      <c r="I34" s="69" t="s">
        <v>1</v>
      </c>
      <c r="J34" s="69" t="s">
        <v>1</v>
      </c>
      <c r="K34" s="69" t="s">
        <v>1</v>
      </c>
      <c r="L34" s="68">
        <f>SUM(L35)</f>
        <v>3</v>
      </c>
      <c r="M34" s="68">
        <f>SUM(M35)</f>
        <v>18</v>
      </c>
      <c r="N34" s="68">
        <f>SUM(N35)</f>
        <v>4771</v>
      </c>
      <c r="O34" s="69" t="s">
        <v>1</v>
      </c>
      <c r="P34" s="69" t="s">
        <v>1</v>
      </c>
      <c r="Q34" s="68">
        <f aca="true" t="shared" si="5" ref="Q34:V34">SUM(Q35)</f>
        <v>1322</v>
      </c>
      <c r="R34" s="68">
        <f t="shared" si="5"/>
        <v>3449</v>
      </c>
      <c r="S34" s="68">
        <f t="shared" si="5"/>
        <v>15607013</v>
      </c>
      <c r="T34" s="68">
        <f t="shared" si="5"/>
        <v>16230</v>
      </c>
      <c r="U34" s="68">
        <f t="shared" si="5"/>
        <v>1520181</v>
      </c>
      <c r="V34" s="68">
        <f t="shared" si="5"/>
        <v>226417</v>
      </c>
    </row>
    <row r="35" spans="1:22" ht="15.75" customHeight="1">
      <c r="A35" s="18"/>
      <c r="B35" s="33" t="s">
        <v>195</v>
      </c>
      <c r="C35" s="105">
        <f>SUM(D35:E35)</f>
        <v>21</v>
      </c>
      <c r="D35" s="109">
        <v>21</v>
      </c>
      <c r="E35" s="110" t="s">
        <v>1</v>
      </c>
      <c r="F35" s="110" t="s">
        <v>1</v>
      </c>
      <c r="G35" s="110" t="s">
        <v>1</v>
      </c>
      <c r="H35" s="110" t="s">
        <v>1</v>
      </c>
      <c r="I35" s="110" t="s">
        <v>1</v>
      </c>
      <c r="J35" s="110" t="s">
        <v>1</v>
      </c>
      <c r="K35" s="110" t="s">
        <v>1</v>
      </c>
      <c r="L35" s="109">
        <v>3</v>
      </c>
      <c r="M35" s="109">
        <v>18</v>
      </c>
      <c r="N35" s="106">
        <f>SUM(O35:R35)</f>
        <v>4771</v>
      </c>
      <c r="O35" s="110" t="s">
        <v>1</v>
      </c>
      <c r="P35" s="110" t="s">
        <v>1</v>
      </c>
      <c r="Q35" s="109">
        <v>1322</v>
      </c>
      <c r="R35" s="109">
        <v>3449</v>
      </c>
      <c r="S35" s="109">
        <v>15607013</v>
      </c>
      <c r="T35" s="109">
        <v>16230</v>
      </c>
      <c r="U35" s="109">
        <v>1520181</v>
      </c>
      <c r="V35" s="109">
        <v>226417</v>
      </c>
    </row>
    <row r="36" spans="1:22" ht="15.75" customHeight="1">
      <c r="A36" s="18"/>
      <c r="B36" s="32"/>
      <c r="C36" s="106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6"/>
      <c r="O36" s="108"/>
      <c r="P36" s="108"/>
      <c r="Q36" s="108"/>
      <c r="R36" s="108"/>
      <c r="S36" s="108"/>
      <c r="T36" s="108"/>
      <c r="U36" s="108"/>
      <c r="V36" s="108"/>
    </row>
    <row r="37" spans="1:22" s="57" customFormat="1" ht="15.75" customHeight="1">
      <c r="A37" s="67"/>
      <c r="B37" s="79" t="s">
        <v>196</v>
      </c>
      <c r="C37" s="117">
        <f aca="true" t="shared" si="6" ref="C37:I37">SUM(C38)</f>
        <v>22</v>
      </c>
      <c r="D37" s="68">
        <f t="shared" si="6"/>
        <v>14</v>
      </c>
      <c r="E37" s="68">
        <f t="shared" si="6"/>
        <v>8</v>
      </c>
      <c r="F37" s="68">
        <f t="shared" si="6"/>
        <v>13</v>
      </c>
      <c r="G37" s="68">
        <f t="shared" si="6"/>
        <v>6</v>
      </c>
      <c r="H37" s="68">
        <f t="shared" si="6"/>
        <v>2</v>
      </c>
      <c r="I37" s="68">
        <f t="shared" si="6"/>
        <v>1</v>
      </c>
      <c r="J37" s="69" t="s">
        <v>1</v>
      </c>
      <c r="K37" s="69" t="s">
        <v>1</v>
      </c>
      <c r="L37" s="69" t="s">
        <v>1</v>
      </c>
      <c r="M37" s="69" t="s">
        <v>1</v>
      </c>
      <c r="N37" s="68">
        <f aca="true" t="shared" si="7" ref="N37:V37">SUM(N38)</f>
        <v>66</v>
      </c>
      <c r="O37" s="68">
        <f t="shared" si="7"/>
        <v>4</v>
      </c>
      <c r="P37" s="68">
        <f t="shared" si="7"/>
        <v>7</v>
      </c>
      <c r="Q37" s="68">
        <f t="shared" si="7"/>
        <v>12</v>
      </c>
      <c r="R37" s="68">
        <f t="shared" si="7"/>
        <v>43</v>
      </c>
      <c r="S37" s="68">
        <f t="shared" si="7"/>
        <v>172396</v>
      </c>
      <c r="T37" s="68">
        <f t="shared" si="7"/>
        <v>1232</v>
      </c>
      <c r="U37" s="68">
        <f t="shared" si="7"/>
        <v>17033</v>
      </c>
      <c r="V37" s="68">
        <f t="shared" si="7"/>
        <v>2201</v>
      </c>
    </row>
    <row r="38" spans="1:22" ht="15.75" customHeight="1">
      <c r="A38" s="18"/>
      <c r="B38" s="49" t="s">
        <v>196</v>
      </c>
      <c r="C38" s="105">
        <f>SUM(D38:E38)</f>
        <v>22</v>
      </c>
      <c r="D38" s="109">
        <v>14</v>
      </c>
      <c r="E38" s="109">
        <v>8</v>
      </c>
      <c r="F38" s="109">
        <v>13</v>
      </c>
      <c r="G38" s="109">
        <v>6</v>
      </c>
      <c r="H38" s="110">
        <v>2</v>
      </c>
      <c r="I38" s="109">
        <v>1</v>
      </c>
      <c r="J38" s="110" t="s">
        <v>1</v>
      </c>
      <c r="K38" s="110" t="s">
        <v>1</v>
      </c>
      <c r="L38" s="110" t="s">
        <v>1</v>
      </c>
      <c r="M38" s="110" t="s">
        <v>1</v>
      </c>
      <c r="N38" s="106">
        <f>SUM(O38:R38)</f>
        <v>66</v>
      </c>
      <c r="O38" s="109">
        <v>4</v>
      </c>
      <c r="P38" s="109">
        <v>7</v>
      </c>
      <c r="Q38" s="109">
        <v>12</v>
      </c>
      <c r="R38" s="109">
        <v>43</v>
      </c>
      <c r="S38" s="109">
        <v>172396</v>
      </c>
      <c r="T38" s="109">
        <v>1232</v>
      </c>
      <c r="U38" s="109">
        <v>17033</v>
      </c>
      <c r="V38" s="109">
        <v>2201</v>
      </c>
    </row>
    <row r="39" spans="1:22" ht="15.75" customHeight="1">
      <c r="A39" s="18"/>
      <c r="B39" s="32"/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6"/>
      <c r="O39" s="108"/>
      <c r="P39" s="108"/>
      <c r="Q39" s="108"/>
      <c r="R39" s="108"/>
      <c r="S39" s="108"/>
      <c r="T39" s="108"/>
      <c r="U39" s="108"/>
      <c r="V39" s="108"/>
    </row>
    <row r="40" spans="1:22" s="57" customFormat="1" ht="15.75" customHeight="1">
      <c r="A40" s="195" t="s">
        <v>197</v>
      </c>
      <c r="B40" s="196"/>
      <c r="C40" s="117">
        <f>SUM(C42,C46,C50,C53,C57)</f>
        <v>2453</v>
      </c>
      <c r="D40" s="68">
        <f aca="true" t="shared" si="8" ref="D40:V40">SUM(D42,D46,D50,D53,D57)</f>
        <v>1085</v>
      </c>
      <c r="E40" s="68">
        <f t="shared" si="8"/>
        <v>1368</v>
      </c>
      <c r="F40" s="68">
        <f t="shared" si="8"/>
        <v>1334</v>
      </c>
      <c r="G40" s="68">
        <f t="shared" si="8"/>
        <v>728</v>
      </c>
      <c r="H40" s="68">
        <f t="shared" si="8"/>
        <v>293</v>
      </c>
      <c r="I40" s="68">
        <f t="shared" si="8"/>
        <v>79</v>
      </c>
      <c r="J40" s="68">
        <f t="shared" si="8"/>
        <v>12</v>
      </c>
      <c r="K40" s="68">
        <f t="shared" si="8"/>
        <v>6</v>
      </c>
      <c r="L40" s="68">
        <f t="shared" si="8"/>
        <v>1</v>
      </c>
      <c r="M40" s="69" t="s">
        <v>1</v>
      </c>
      <c r="N40" s="68">
        <f t="shared" si="8"/>
        <v>8011</v>
      </c>
      <c r="O40" s="68">
        <f t="shared" si="8"/>
        <v>793</v>
      </c>
      <c r="P40" s="68">
        <f t="shared" si="8"/>
        <v>1110</v>
      </c>
      <c r="Q40" s="68">
        <f t="shared" si="8"/>
        <v>1498</v>
      </c>
      <c r="R40" s="68">
        <f t="shared" si="8"/>
        <v>4610</v>
      </c>
      <c r="S40" s="68">
        <f t="shared" si="8"/>
        <v>13152601</v>
      </c>
      <c r="T40" s="68">
        <f t="shared" si="8"/>
        <v>100664</v>
      </c>
      <c r="U40" s="68">
        <f t="shared" si="8"/>
        <v>3242799</v>
      </c>
      <c r="V40" s="68">
        <f t="shared" si="8"/>
        <v>253501</v>
      </c>
    </row>
    <row r="41" spans="1:22" s="57" customFormat="1" ht="15.75" customHeight="1">
      <c r="A41" s="67"/>
      <c r="B41" s="71"/>
      <c r="C41" s="68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68"/>
      <c r="O41" s="72"/>
      <c r="P41" s="72"/>
      <c r="Q41" s="72"/>
      <c r="R41" s="72"/>
      <c r="S41" s="72"/>
      <c r="T41" s="72"/>
      <c r="U41" s="72"/>
      <c r="V41" s="72"/>
    </row>
    <row r="42" spans="1:22" s="57" customFormat="1" ht="15.75" customHeight="1">
      <c r="A42" s="67"/>
      <c r="B42" s="73" t="s">
        <v>75</v>
      </c>
      <c r="C42" s="117">
        <f>SUM(C43:C44)</f>
        <v>566</v>
      </c>
      <c r="D42" s="68">
        <f aca="true" t="shared" si="9" ref="D42:V42">SUM(D43:D44)</f>
        <v>170</v>
      </c>
      <c r="E42" s="68">
        <f t="shared" si="9"/>
        <v>396</v>
      </c>
      <c r="F42" s="68">
        <f t="shared" si="9"/>
        <v>333</v>
      </c>
      <c r="G42" s="68">
        <f t="shared" si="9"/>
        <v>146</v>
      </c>
      <c r="H42" s="68">
        <f t="shared" si="9"/>
        <v>60</v>
      </c>
      <c r="I42" s="68">
        <f t="shared" si="9"/>
        <v>23</v>
      </c>
      <c r="J42" s="68">
        <f t="shared" si="9"/>
        <v>2</v>
      </c>
      <c r="K42" s="68">
        <f t="shared" si="9"/>
        <v>2</v>
      </c>
      <c r="L42" s="69" t="s">
        <v>1</v>
      </c>
      <c r="M42" s="69" t="s">
        <v>1</v>
      </c>
      <c r="N42" s="68">
        <f t="shared" si="9"/>
        <v>1846</v>
      </c>
      <c r="O42" s="68">
        <f t="shared" si="9"/>
        <v>259</v>
      </c>
      <c r="P42" s="68">
        <f t="shared" si="9"/>
        <v>318</v>
      </c>
      <c r="Q42" s="68">
        <f t="shared" si="9"/>
        <v>416</v>
      </c>
      <c r="R42" s="68">
        <f t="shared" si="9"/>
        <v>853</v>
      </c>
      <c r="S42" s="68">
        <f t="shared" si="9"/>
        <v>2734984</v>
      </c>
      <c r="T42" s="68">
        <f t="shared" si="9"/>
        <v>32576</v>
      </c>
      <c r="U42" s="68">
        <f t="shared" si="9"/>
        <v>874715</v>
      </c>
      <c r="V42" s="68">
        <f t="shared" si="9"/>
        <v>45572</v>
      </c>
    </row>
    <row r="43" spans="1:22" ht="15.75" customHeight="1">
      <c r="A43" s="18"/>
      <c r="B43" s="33" t="s">
        <v>198</v>
      </c>
      <c r="C43" s="105">
        <f>SUM(D43:E43)</f>
        <v>454</v>
      </c>
      <c r="D43" s="109">
        <v>136</v>
      </c>
      <c r="E43" s="109">
        <v>318</v>
      </c>
      <c r="F43" s="109">
        <v>271</v>
      </c>
      <c r="G43" s="109">
        <v>110</v>
      </c>
      <c r="H43" s="109">
        <v>51</v>
      </c>
      <c r="I43" s="109">
        <v>18</v>
      </c>
      <c r="J43" s="109">
        <v>2</v>
      </c>
      <c r="K43" s="109">
        <v>2</v>
      </c>
      <c r="L43" s="110" t="s">
        <v>1</v>
      </c>
      <c r="M43" s="110" t="s">
        <v>1</v>
      </c>
      <c r="N43" s="106">
        <f>SUM(O43:R43)</f>
        <v>1491</v>
      </c>
      <c r="O43" s="109">
        <v>196</v>
      </c>
      <c r="P43" s="109">
        <v>252</v>
      </c>
      <c r="Q43" s="109">
        <v>307</v>
      </c>
      <c r="R43" s="109">
        <v>736</v>
      </c>
      <c r="S43" s="109">
        <v>2296081</v>
      </c>
      <c r="T43" s="109">
        <v>27981</v>
      </c>
      <c r="U43" s="109">
        <v>805665</v>
      </c>
      <c r="V43" s="109">
        <v>34928</v>
      </c>
    </row>
    <row r="44" spans="1:22" ht="15.75" customHeight="1">
      <c r="A44" s="18"/>
      <c r="B44" s="33" t="s">
        <v>199</v>
      </c>
      <c r="C44" s="105">
        <f>SUM(D44:E44)</f>
        <v>112</v>
      </c>
      <c r="D44" s="109">
        <v>34</v>
      </c>
      <c r="E44" s="109">
        <v>78</v>
      </c>
      <c r="F44" s="109">
        <v>62</v>
      </c>
      <c r="G44" s="109">
        <v>36</v>
      </c>
      <c r="H44" s="109">
        <v>9</v>
      </c>
      <c r="I44" s="109">
        <v>5</v>
      </c>
      <c r="J44" s="110" t="s">
        <v>1</v>
      </c>
      <c r="K44" s="110" t="s">
        <v>1</v>
      </c>
      <c r="L44" s="110" t="s">
        <v>1</v>
      </c>
      <c r="M44" s="110" t="s">
        <v>1</v>
      </c>
      <c r="N44" s="106">
        <f>SUM(O44:R44)</f>
        <v>355</v>
      </c>
      <c r="O44" s="109">
        <v>63</v>
      </c>
      <c r="P44" s="109">
        <v>66</v>
      </c>
      <c r="Q44" s="109">
        <v>109</v>
      </c>
      <c r="R44" s="109">
        <v>117</v>
      </c>
      <c r="S44" s="109">
        <v>438903</v>
      </c>
      <c r="T44" s="109">
        <v>4595</v>
      </c>
      <c r="U44" s="109">
        <v>69050</v>
      </c>
      <c r="V44" s="109">
        <v>10644</v>
      </c>
    </row>
    <row r="45" spans="1:22" ht="15.75" customHeight="1">
      <c r="A45" s="18"/>
      <c r="B45" s="33"/>
      <c r="C45" s="106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6"/>
      <c r="O45" s="108"/>
      <c r="P45" s="108"/>
      <c r="Q45" s="108"/>
      <c r="R45" s="108"/>
      <c r="S45" s="108"/>
      <c r="T45" s="108"/>
      <c r="U45" s="108"/>
      <c r="V45" s="108"/>
    </row>
    <row r="46" spans="1:22" s="57" customFormat="1" ht="15.75" customHeight="1">
      <c r="A46" s="67"/>
      <c r="B46" s="73" t="s">
        <v>200</v>
      </c>
      <c r="C46" s="117">
        <f aca="true" t="shared" si="10" ref="C46:I46">SUM(C47:C48)</f>
        <v>301</v>
      </c>
      <c r="D46" s="68">
        <f t="shared" si="10"/>
        <v>157</v>
      </c>
      <c r="E46" s="68">
        <f t="shared" si="10"/>
        <v>144</v>
      </c>
      <c r="F46" s="68">
        <f t="shared" si="10"/>
        <v>142</v>
      </c>
      <c r="G46" s="68">
        <f t="shared" si="10"/>
        <v>89</v>
      </c>
      <c r="H46" s="68">
        <f t="shared" si="10"/>
        <v>56</v>
      </c>
      <c r="I46" s="68">
        <f t="shared" si="10"/>
        <v>13</v>
      </c>
      <c r="J46" s="69" t="s">
        <v>1</v>
      </c>
      <c r="K46" s="69" t="s">
        <v>1</v>
      </c>
      <c r="L46" s="68">
        <f>SUM(L47:L48)</f>
        <v>1</v>
      </c>
      <c r="M46" s="69" t="s">
        <v>1</v>
      </c>
      <c r="N46" s="68">
        <f aca="true" t="shared" si="11" ref="N46:V46">SUM(N47:N48)</f>
        <v>1146</v>
      </c>
      <c r="O46" s="68">
        <f t="shared" si="11"/>
        <v>126</v>
      </c>
      <c r="P46" s="68">
        <f t="shared" si="11"/>
        <v>91</v>
      </c>
      <c r="Q46" s="68">
        <f t="shared" si="11"/>
        <v>419</v>
      </c>
      <c r="R46" s="68">
        <f t="shared" si="11"/>
        <v>510</v>
      </c>
      <c r="S46" s="68">
        <f t="shared" si="11"/>
        <v>2189366</v>
      </c>
      <c r="T46" s="68">
        <f t="shared" si="11"/>
        <v>12441</v>
      </c>
      <c r="U46" s="68">
        <f t="shared" si="11"/>
        <v>539542</v>
      </c>
      <c r="V46" s="68">
        <f t="shared" si="11"/>
        <v>45414</v>
      </c>
    </row>
    <row r="47" spans="1:22" ht="15.75" customHeight="1">
      <c r="A47" s="18"/>
      <c r="B47" s="33" t="s">
        <v>201</v>
      </c>
      <c r="C47" s="105">
        <f>SUM(D47:E47)</f>
        <v>67</v>
      </c>
      <c r="D47" s="109">
        <v>14</v>
      </c>
      <c r="E47" s="109">
        <v>53</v>
      </c>
      <c r="F47" s="109">
        <v>45</v>
      </c>
      <c r="G47" s="109">
        <v>13</v>
      </c>
      <c r="H47" s="109">
        <v>8</v>
      </c>
      <c r="I47" s="110">
        <v>1</v>
      </c>
      <c r="J47" s="110" t="s">
        <v>1</v>
      </c>
      <c r="K47" s="110" t="s">
        <v>1</v>
      </c>
      <c r="L47" s="110" t="s">
        <v>1</v>
      </c>
      <c r="M47" s="110" t="s">
        <v>1</v>
      </c>
      <c r="N47" s="106">
        <f>SUM(O47:R47)</f>
        <v>170</v>
      </c>
      <c r="O47" s="109">
        <v>47</v>
      </c>
      <c r="P47" s="109">
        <v>34</v>
      </c>
      <c r="Q47" s="109">
        <v>50</v>
      </c>
      <c r="R47" s="109">
        <v>39</v>
      </c>
      <c r="S47" s="109">
        <v>219050</v>
      </c>
      <c r="T47" s="109">
        <v>4673</v>
      </c>
      <c r="U47" s="109">
        <v>59617</v>
      </c>
      <c r="V47" s="109">
        <v>4810</v>
      </c>
    </row>
    <row r="48" spans="1:22" ht="15.75" customHeight="1">
      <c r="A48" s="18"/>
      <c r="B48" s="33" t="s">
        <v>202</v>
      </c>
      <c r="C48" s="105">
        <f>SUM(D48:E48)</f>
        <v>234</v>
      </c>
      <c r="D48" s="109">
        <v>143</v>
      </c>
      <c r="E48" s="109">
        <v>91</v>
      </c>
      <c r="F48" s="109">
        <v>97</v>
      </c>
      <c r="G48" s="109">
        <v>76</v>
      </c>
      <c r="H48" s="109">
        <v>48</v>
      </c>
      <c r="I48" s="109">
        <v>12</v>
      </c>
      <c r="J48" s="110" t="s">
        <v>1</v>
      </c>
      <c r="K48" s="110" t="s">
        <v>1</v>
      </c>
      <c r="L48" s="110">
        <v>1</v>
      </c>
      <c r="M48" s="110" t="s">
        <v>1</v>
      </c>
      <c r="N48" s="106">
        <f>SUM(O48:R48)</f>
        <v>976</v>
      </c>
      <c r="O48" s="109">
        <v>79</v>
      </c>
      <c r="P48" s="109">
        <v>57</v>
      </c>
      <c r="Q48" s="109">
        <v>369</v>
      </c>
      <c r="R48" s="109">
        <v>471</v>
      </c>
      <c r="S48" s="109">
        <v>1970316</v>
      </c>
      <c r="T48" s="109">
        <v>7768</v>
      </c>
      <c r="U48" s="109">
        <v>479925</v>
      </c>
      <c r="V48" s="109">
        <v>40604</v>
      </c>
    </row>
    <row r="49" spans="1:22" ht="15.75" customHeight="1">
      <c r="A49" s="18"/>
      <c r="B49" s="33"/>
      <c r="C49" s="106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6"/>
      <c r="O49" s="108"/>
      <c r="P49" s="108"/>
      <c r="Q49" s="108"/>
      <c r="R49" s="108"/>
      <c r="S49" s="108"/>
      <c r="T49" s="108"/>
      <c r="U49" s="108"/>
      <c r="V49" s="108"/>
    </row>
    <row r="50" spans="1:22" s="57" customFormat="1" ht="15.75" customHeight="1">
      <c r="A50" s="67"/>
      <c r="B50" s="73" t="s">
        <v>203</v>
      </c>
      <c r="C50" s="117">
        <f aca="true" t="shared" si="12" ref="C50:K50">SUM(C51)</f>
        <v>998</v>
      </c>
      <c r="D50" s="68">
        <f t="shared" si="12"/>
        <v>513</v>
      </c>
      <c r="E50" s="68">
        <f t="shared" si="12"/>
        <v>485</v>
      </c>
      <c r="F50" s="68">
        <f t="shared" si="12"/>
        <v>540</v>
      </c>
      <c r="G50" s="68">
        <f t="shared" si="12"/>
        <v>317</v>
      </c>
      <c r="H50" s="68">
        <f t="shared" si="12"/>
        <v>108</v>
      </c>
      <c r="I50" s="68">
        <f t="shared" si="12"/>
        <v>22</v>
      </c>
      <c r="J50" s="68">
        <f t="shared" si="12"/>
        <v>9</v>
      </c>
      <c r="K50" s="68">
        <f t="shared" si="12"/>
        <v>2</v>
      </c>
      <c r="L50" s="69" t="s">
        <v>1</v>
      </c>
      <c r="M50" s="69" t="s">
        <v>1</v>
      </c>
      <c r="N50" s="68">
        <f aca="true" t="shared" si="13" ref="N50:V50">SUM(N51)</f>
        <v>3156</v>
      </c>
      <c r="O50" s="68">
        <f t="shared" si="13"/>
        <v>224</v>
      </c>
      <c r="P50" s="68">
        <f t="shared" si="13"/>
        <v>421</v>
      </c>
      <c r="Q50" s="68">
        <f t="shared" si="13"/>
        <v>346</v>
      </c>
      <c r="R50" s="68">
        <f t="shared" si="13"/>
        <v>2165</v>
      </c>
      <c r="S50" s="68">
        <f t="shared" si="13"/>
        <v>5501914</v>
      </c>
      <c r="T50" s="68">
        <f t="shared" si="13"/>
        <v>31496</v>
      </c>
      <c r="U50" s="68">
        <f t="shared" si="13"/>
        <v>1102843</v>
      </c>
      <c r="V50" s="68">
        <f t="shared" si="13"/>
        <v>103695</v>
      </c>
    </row>
    <row r="51" spans="1:22" ht="15.75" customHeight="1">
      <c r="A51" s="18"/>
      <c r="B51" s="33" t="s">
        <v>203</v>
      </c>
      <c r="C51" s="105">
        <f>SUM(D51:E51)</f>
        <v>998</v>
      </c>
      <c r="D51" s="109">
        <v>513</v>
      </c>
      <c r="E51" s="109">
        <v>485</v>
      </c>
      <c r="F51" s="109">
        <v>540</v>
      </c>
      <c r="G51" s="109">
        <v>317</v>
      </c>
      <c r="H51" s="109">
        <v>108</v>
      </c>
      <c r="I51" s="109">
        <v>22</v>
      </c>
      <c r="J51" s="109">
        <v>9</v>
      </c>
      <c r="K51" s="109">
        <v>2</v>
      </c>
      <c r="L51" s="110" t="s">
        <v>1</v>
      </c>
      <c r="M51" s="110" t="s">
        <v>1</v>
      </c>
      <c r="N51" s="106">
        <f>SUM(O51:R51)</f>
        <v>3156</v>
      </c>
      <c r="O51" s="109">
        <v>224</v>
      </c>
      <c r="P51" s="109">
        <v>421</v>
      </c>
      <c r="Q51" s="109">
        <v>346</v>
      </c>
      <c r="R51" s="109">
        <v>2165</v>
      </c>
      <c r="S51" s="109">
        <v>5501914</v>
      </c>
      <c r="T51" s="109">
        <v>31496</v>
      </c>
      <c r="U51" s="109">
        <v>1102843</v>
      </c>
      <c r="V51" s="109">
        <v>103695</v>
      </c>
    </row>
    <row r="52" spans="1:22" ht="15.75" customHeight="1">
      <c r="A52" s="18"/>
      <c r="B52" s="33"/>
      <c r="C52" s="106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6"/>
      <c r="O52" s="108"/>
      <c r="P52" s="108"/>
      <c r="Q52" s="108"/>
      <c r="R52" s="108"/>
      <c r="S52" s="108"/>
      <c r="T52" s="108"/>
      <c r="U52" s="108"/>
      <c r="V52" s="108"/>
    </row>
    <row r="53" spans="1:22" s="57" customFormat="1" ht="15.75" customHeight="1">
      <c r="A53" s="67"/>
      <c r="B53" s="73" t="s">
        <v>410</v>
      </c>
      <c r="C53" s="117">
        <f aca="true" t="shared" si="14" ref="C53:I53">SUM(C54:C55)</f>
        <v>254</v>
      </c>
      <c r="D53" s="68">
        <f t="shared" si="14"/>
        <v>89</v>
      </c>
      <c r="E53" s="68">
        <f t="shared" si="14"/>
        <v>165</v>
      </c>
      <c r="F53" s="68">
        <f t="shared" si="14"/>
        <v>138</v>
      </c>
      <c r="G53" s="68">
        <f t="shared" si="14"/>
        <v>79</v>
      </c>
      <c r="H53" s="68">
        <f t="shared" si="14"/>
        <v>35</v>
      </c>
      <c r="I53" s="68">
        <f t="shared" si="14"/>
        <v>2</v>
      </c>
      <c r="J53" s="69" t="s">
        <v>1</v>
      </c>
      <c r="K53" s="69" t="s">
        <v>1</v>
      </c>
      <c r="L53" s="69" t="s">
        <v>1</v>
      </c>
      <c r="M53" s="69" t="s">
        <v>1</v>
      </c>
      <c r="N53" s="68">
        <f aca="true" t="shared" si="15" ref="N53:V53">SUM(N54:N55)</f>
        <v>721</v>
      </c>
      <c r="O53" s="68">
        <f t="shared" si="15"/>
        <v>111</v>
      </c>
      <c r="P53" s="68">
        <f t="shared" si="15"/>
        <v>131</v>
      </c>
      <c r="Q53" s="68">
        <f t="shared" si="15"/>
        <v>150</v>
      </c>
      <c r="R53" s="68">
        <f t="shared" si="15"/>
        <v>329</v>
      </c>
      <c r="S53" s="68">
        <f t="shared" si="15"/>
        <v>1078226</v>
      </c>
      <c r="T53" s="68">
        <f t="shared" si="15"/>
        <v>15127</v>
      </c>
      <c r="U53" s="68">
        <f t="shared" si="15"/>
        <v>352225</v>
      </c>
      <c r="V53" s="68">
        <f t="shared" si="15"/>
        <v>23820</v>
      </c>
    </row>
    <row r="54" spans="1:22" ht="15.75" customHeight="1">
      <c r="A54" s="18"/>
      <c r="B54" s="33" t="s">
        <v>204</v>
      </c>
      <c r="C54" s="105">
        <f>SUM(D54:E54)</f>
        <v>212</v>
      </c>
      <c r="D54" s="109">
        <v>86</v>
      </c>
      <c r="E54" s="109">
        <v>126</v>
      </c>
      <c r="F54" s="109">
        <v>102</v>
      </c>
      <c r="G54" s="109">
        <v>74</v>
      </c>
      <c r="H54" s="109">
        <v>34</v>
      </c>
      <c r="I54" s="109">
        <v>2</v>
      </c>
      <c r="J54" s="110" t="s">
        <v>1</v>
      </c>
      <c r="K54" s="110" t="s">
        <v>1</v>
      </c>
      <c r="L54" s="110" t="s">
        <v>1</v>
      </c>
      <c r="M54" s="110" t="s">
        <v>1</v>
      </c>
      <c r="N54" s="106">
        <f>SUM(O54:R54)</f>
        <v>649</v>
      </c>
      <c r="O54" s="109">
        <v>89</v>
      </c>
      <c r="P54" s="109">
        <v>99</v>
      </c>
      <c r="Q54" s="109">
        <v>147</v>
      </c>
      <c r="R54" s="109">
        <v>314</v>
      </c>
      <c r="S54" s="109">
        <v>1033154</v>
      </c>
      <c r="T54" s="109">
        <v>14749</v>
      </c>
      <c r="U54" s="109">
        <v>334804</v>
      </c>
      <c r="V54" s="109">
        <v>22239</v>
      </c>
    </row>
    <row r="55" spans="1:22" ht="15.75" customHeight="1">
      <c r="A55" s="18"/>
      <c r="B55" s="33" t="s">
        <v>411</v>
      </c>
      <c r="C55" s="105">
        <f>SUM(D55:E55)</f>
        <v>42</v>
      </c>
      <c r="D55" s="109">
        <v>3</v>
      </c>
      <c r="E55" s="109">
        <v>39</v>
      </c>
      <c r="F55" s="109">
        <v>36</v>
      </c>
      <c r="G55" s="109">
        <v>5</v>
      </c>
      <c r="H55" s="110">
        <v>1</v>
      </c>
      <c r="I55" s="110" t="s">
        <v>1</v>
      </c>
      <c r="J55" s="110" t="s">
        <v>1</v>
      </c>
      <c r="K55" s="110" t="s">
        <v>1</v>
      </c>
      <c r="L55" s="110" t="s">
        <v>1</v>
      </c>
      <c r="M55" s="110" t="s">
        <v>1</v>
      </c>
      <c r="N55" s="106">
        <f>SUM(O55:R55)</f>
        <v>72</v>
      </c>
      <c r="O55" s="109">
        <v>22</v>
      </c>
      <c r="P55" s="109">
        <v>32</v>
      </c>
      <c r="Q55" s="109">
        <v>3</v>
      </c>
      <c r="R55" s="109">
        <v>15</v>
      </c>
      <c r="S55" s="109">
        <v>45072</v>
      </c>
      <c r="T55" s="109">
        <v>378</v>
      </c>
      <c r="U55" s="109">
        <v>17421</v>
      </c>
      <c r="V55" s="109">
        <v>1581</v>
      </c>
    </row>
    <row r="56" spans="1:22" ht="15.75" customHeight="1">
      <c r="A56" s="18"/>
      <c r="B56" s="33"/>
      <c r="C56" s="106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6"/>
      <c r="O56" s="108"/>
      <c r="P56" s="108"/>
      <c r="Q56" s="108"/>
      <c r="R56" s="108"/>
      <c r="S56" s="108"/>
      <c r="T56" s="108"/>
      <c r="U56" s="108"/>
      <c r="V56" s="108"/>
    </row>
    <row r="57" spans="1:22" s="57" customFormat="1" ht="15.75" customHeight="1">
      <c r="A57" s="67"/>
      <c r="B57" s="73" t="s">
        <v>205</v>
      </c>
      <c r="C57" s="117">
        <f aca="true" t="shared" si="16" ref="C57:K57">SUM(C58:C60)</f>
        <v>334</v>
      </c>
      <c r="D57" s="68">
        <f t="shared" si="16"/>
        <v>156</v>
      </c>
      <c r="E57" s="68">
        <f t="shared" si="16"/>
        <v>178</v>
      </c>
      <c r="F57" s="68">
        <f t="shared" si="16"/>
        <v>181</v>
      </c>
      <c r="G57" s="68">
        <f t="shared" si="16"/>
        <v>97</v>
      </c>
      <c r="H57" s="68">
        <f t="shared" si="16"/>
        <v>34</v>
      </c>
      <c r="I57" s="68">
        <f t="shared" si="16"/>
        <v>19</v>
      </c>
      <c r="J57" s="68">
        <f t="shared" si="16"/>
        <v>1</v>
      </c>
      <c r="K57" s="68">
        <f t="shared" si="16"/>
        <v>2</v>
      </c>
      <c r="L57" s="69" t="s">
        <v>1</v>
      </c>
      <c r="M57" s="69" t="s">
        <v>1</v>
      </c>
      <c r="N57" s="68">
        <f aca="true" t="shared" si="17" ref="N57:V57">SUM(N58:N60)</f>
        <v>1142</v>
      </c>
      <c r="O57" s="68">
        <f t="shared" si="17"/>
        <v>73</v>
      </c>
      <c r="P57" s="68">
        <f t="shared" si="17"/>
        <v>149</v>
      </c>
      <c r="Q57" s="68">
        <f t="shared" si="17"/>
        <v>167</v>
      </c>
      <c r="R57" s="68">
        <f t="shared" si="17"/>
        <v>753</v>
      </c>
      <c r="S57" s="68">
        <f t="shared" si="17"/>
        <v>1648111</v>
      </c>
      <c r="T57" s="68">
        <f t="shared" si="17"/>
        <v>9024</v>
      </c>
      <c r="U57" s="68">
        <f t="shared" si="17"/>
        <v>373474</v>
      </c>
      <c r="V57" s="68">
        <f t="shared" si="17"/>
        <v>35000</v>
      </c>
    </row>
    <row r="58" spans="1:22" ht="15.75" customHeight="1">
      <c r="A58" s="18"/>
      <c r="B58" s="33" t="s">
        <v>206</v>
      </c>
      <c r="C58" s="105">
        <f>SUM(D58:E58)</f>
        <v>59</v>
      </c>
      <c r="D58" s="109">
        <v>42</v>
      </c>
      <c r="E58" s="109">
        <v>17</v>
      </c>
      <c r="F58" s="109">
        <v>24</v>
      </c>
      <c r="G58" s="109">
        <v>23</v>
      </c>
      <c r="H58" s="109">
        <v>12</v>
      </c>
      <c r="I58" s="110" t="s">
        <v>1</v>
      </c>
      <c r="J58" s="110" t="s">
        <v>1</v>
      </c>
      <c r="K58" s="110" t="s">
        <v>1</v>
      </c>
      <c r="L58" s="110" t="s">
        <v>1</v>
      </c>
      <c r="M58" s="110" t="s">
        <v>1</v>
      </c>
      <c r="N58" s="106">
        <f>SUM(O58:R58)</f>
        <v>175</v>
      </c>
      <c r="O58" s="109">
        <v>9</v>
      </c>
      <c r="P58" s="109">
        <v>13</v>
      </c>
      <c r="Q58" s="109">
        <v>34</v>
      </c>
      <c r="R58" s="109">
        <v>119</v>
      </c>
      <c r="S58" s="109">
        <v>240546</v>
      </c>
      <c r="T58" s="109">
        <v>1349</v>
      </c>
      <c r="U58" s="109">
        <v>62873</v>
      </c>
      <c r="V58" s="109">
        <v>4176</v>
      </c>
    </row>
    <row r="59" spans="1:22" ht="15.75" customHeight="1">
      <c r="A59" s="18"/>
      <c r="B59" s="33" t="s">
        <v>207</v>
      </c>
      <c r="C59" s="105">
        <f>SUM(D59:E59)</f>
        <v>220</v>
      </c>
      <c r="D59" s="109">
        <v>98</v>
      </c>
      <c r="E59" s="109">
        <v>122</v>
      </c>
      <c r="F59" s="109">
        <v>123</v>
      </c>
      <c r="G59" s="109">
        <v>58</v>
      </c>
      <c r="H59" s="109">
        <v>20</v>
      </c>
      <c r="I59" s="109">
        <v>16</v>
      </c>
      <c r="J59" s="109">
        <v>1</v>
      </c>
      <c r="K59" s="110">
        <v>2</v>
      </c>
      <c r="L59" s="110" t="s">
        <v>1</v>
      </c>
      <c r="M59" s="110" t="s">
        <v>1</v>
      </c>
      <c r="N59" s="106">
        <f>SUM(O59:R59)</f>
        <v>803</v>
      </c>
      <c r="O59" s="109">
        <v>46</v>
      </c>
      <c r="P59" s="109">
        <v>100</v>
      </c>
      <c r="Q59" s="109">
        <v>112</v>
      </c>
      <c r="R59" s="109">
        <v>545</v>
      </c>
      <c r="S59" s="109">
        <v>1197342</v>
      </c>
      <c r="T59" s="109">
        <v>6597</v>
      </c>
      <c r="U59" s="109">
        <v>248761</v>
      </c>
      <c r="V59" s="109">
        <v>26351</v>
      </c>
    </row>
    <row r="60" spans="1:22" ht="15.75" customHeight="1">
      <c r="A60" s="18"/>
      <c r="B60" s="32" t="s">
        <v>208</v>
      </c>
      <c r="C60" s="105">
        <f>SUM(D60:E60)</f>
        <v>55</v>
      </c>
      <c r="D60" s="109">
        <v>16</v>
      </c>
      <c r="E60" s="109">
        <v>39</v>
      </c>
      <c r="F60" s="109">
        <v>34</v>
      </c>
      <c r="G60" s="109">
        <v>16</v>
      </c>
      <c r="H60" s="109">
        <v>2</v>
      </c>
      <c r="I60" s="109">
        <v>3</v>
      </c>
      <c r="J60" s="110" t="s">
        <v>1</v>
      </c>
      <c r="K60" s="110" t="s">
        <v>1</v>
      </c>
      <c r="L60" s="110" t="s">
        <v>1</v>
      </c>
      <c r="M60" s="110" t="s">
        <v>1</v>
      </c>
      <c r="N60" s="106">
        <f>SUM(O60:R60)</f>
        <v>164</v>
      </c>
      <c r="O60" s="109">
        <v>18</v>
      </c>
      <c r="P60" s="109">
        <v>36</v>
      </c>
      <c r="Q60" s="109">
        <v>21</v>
      </c>
      <c r="R60" s="109">
        <v>89</v>
      </c>
      <c r="S60" s="109">
        <v>210223</v>
      </c>
      <c r="T60" s="109">
        <v>1078</v>
      </c>
      <c r="U60" s="109">
        <v>61840</v>
      </c>
      <c r="V60" s="109">
        <v>4473</v>
      </c>
    </row>
    <row r="61" spans="1:22" ht="15.75" customHeight="1">
      <c r="A61" s="18"/>
      <c r="B61" s="32"/>
      <c r="C61" s="106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6"/>
      <c r="O61" s="108"/>
      <c r="P61" s="108"/>
      <c r="Q61" s="108"/>
      <c r="R61" s="108"/>
      <c r="S61" s="108"/>
      <c r="T61" s="108"/>
      <c r="U61" s="108"/>
      <c r="V61" s="108"/>
    </row>
    <row r="62" spans="1:22" s="57" customFormat="1" ht="15.75" customHeight="1">
      <c r="A62" s="195" t="s">
        <v>209</v>
      </c>
      <c r="B62" s="196"/>
      <c r="C62" s="117">
        <v>5432</v>
      </c>
      <c r="D62" s="68">
        <v>1578</v>
      </c>
      <c r="E62" s="68">
        <v>3854</v>
      </c>
      <c r="F62" s="68">
        <v>2854</v>
      </c>
      <c r="G62" s="68">
        <v>1313</v>
      </c>
      <c r="H62" s="68">
        <v>674</v>
      </c>
      <c r="I62" s="68">
        <v>359</v>
      </c>
      <c r="J62" s="68">
        <v>118</v>
      </c>
      <c r="K62" s="68">
        <v>75</v>
      </c>
      <c r="L62" s="68">
        <v>38</v>
      </c>
      <c r="M62" s="68">
        <v>1</v>
      </c>
      <c r="N62" s="68">
        <v>26273</v>
      </c>
      <c r="O62" s="68">
        <v>2824</v>
      </c>
      <c r="P62" s="68">
        <v>3321</v>
      </c>
      <c r="Q62" s="68">
        <v>6472</v>
      </c>
      <c r="R62" s="68">
        <v>13656</v>
      </c>
      <c r="S62" s="68">
        <v>43166378</v>
      </c>
      <c r="T62" s="68">
        <v>365844</v>
      </c>
      <c r="U62" s="68">
        <v>1777482</v>
      </c>
      <c r="V62" s="68">
        <v>397146</v>
      </c>
    </row>
    <row r="63" spans="1:22" s="57" customFormat="1" ht="15.75" customHeight="1">
      <c r="A63" s="67"/>
      <c r="B63" s="71"/>
      <c r="C63" s="68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68"/>
      <c r="O63" s="72"/>
      <c r="P63" s="72"/>
      <c r="Q63" s="72"/>
      <c r="R63" s="72"/>
      <c r="S63" s="72"/>
      <c r="T63" s="72"/>
      <c r="U63" s="72"/>
      <c r="V63" s="72"/>
    </row>
    <row r="64" spans="1:22" s="57" customFormat="1" ht="15.75" customHeight="1">
      <c r="A64" s="67"/>
      <c r="B64" s="73" t="s">
        <v>210</v>
      </c>
      <c r="C64" s="117">
        <f aca="true" t="shared" si="18" ref="C64:L64">SUM(C65)</f>
        <v>679</v>
      </c>
      <c r="D64" s="68">
        <f t="shared" si="18"/>
        <v>300</v>
      </c>
      <c r="E64" s="68">
        <f t="shared" si="18"/>
        <v>379</v>
      </c>
      <c r="F64" s="68">
        <f t="shared" si="18"/>
        <v>247</v>
      </c>
      <c r="G64" s="68">
        <f t="shared" si="18"/>
        <v>143</v>
      </c>
      <c r="H64" s="68">
        <f t="shared" si="18"/>
        <v>89</v>
      </c>
      <c r="I64" s="68">
        <f t="shared" si="18"/>
        <v>67</v>
      </c>
      <c r="J64" s="68">
        <f t="shared" si="18"/>
        <v>57</v>
      </c>
      <c r="K64" s="68">
        <f t="shared" si="18"/>
        <v>50</v>
      </c>
      <c r="L64" s="68">
        <f t="shared" si="18"/>
        <v>26</v>
      </c>
      <c r="M64" s="69" t="s">
        <v>1</v>
      </c>
      <c r="N64" s="68">
        <f aca="true" t="shared" si="19" ref="N64:V64">SUM(N65)</f>
        <v>7290</v>
      </c>
      <c r="O64" s="68">
        <f t="shared" si="19"/>
        <v>267</v>
      </c>
      <c r="P64" s="68">
        <f t="shared" si="19"/>
        <v>355</v>
      </c>
      <c r="Q64" s="68">
        <f t="shared" si="19"/>
        <v>1901</v>
      </c>
      <c r="R64" s="68">
        <f t="shared" si="19"/>
        <v>4767</v>
      </c>
      <c r="S64" s="68">
        <f t="shared" si="19"/>
        <v>17967445</v>
      </c>
      <c r="T64" s="68">
        <f t="shared" si="19"/>
        <v>161718</v>
      </c>
      <c r="U64" s="68">
        <f t="shared" si="19"/>
        <v>619976</v>
      </c>
      <c r="V64" s="68">
        <f t="shared" si="19"/>
        <v>152915</v>
      </c>
    </row>
    <row r="65" spans="1:22" ht="15.75" customHeight="1">
      <c r="A65" s="232"/>
      <c r="B65" s="233" t="s">
        <v>210</v>
      </c>
      <c r="C65" s="234">
        <f>SUM(D65:E65)</f>
        <v>679</v>
      </c>
      <c r="D65" s="235">
        <v>300</v>
      </c>
      <c r="E65" s="235">
        <v>379</v>
      </c>
      <c r="F65" s="235">
        <v>247</v>
      </c>
      <c r="G65" s="235">
        <v>143</v>
      </c>
      <c r="H65" s="235">
        <v>89</v>
      </c>
      <c r="I65" s="235">
        <v>67</v>
      </c>
      <c r="J65" s="235">
        <v>57</v>
      </c>
      <c r="K65" s="235">
        <v>50</v>
      </c>
      <c r="L65" s="235">
        <v>26</v>
      </c>
      <c r="M65" s="236" t="s">
        <v>1</v>
      </c>
      <c r="N65" s="235">
        <f>SUM(O65:R65)</f>
        <v>7290</v>
      </c>
      <c r="O65" s="235">
        <v>267</v>
      </c>
      <c r="P65" s="235">
        <v>355</v>
      </c>
      <c r="Q65" s="235">
        <v>1901</v>
      </c>
      <c r="R65" s="235">
        <v>4767</v>
      </c>
      <c r="S65" s="235">
        <v>17967445</v>
      </c>
      <c r="T65" s="235">
        <v>161718</v>
      </c>
      <c r="U65" s="235">
        <v>619976</v>
      </c>
      <c r="V65" s="235">
        <v>152915</v>
      </c>
    </row>
    <row r="66" ht="15.75" customHeight="1">
      <c r="A66" s="1" t="s">
        <v>104</v>
      </c>
    </row>
  </sheetData>
  <sheetProtection/>
  <mergeCells count="23">
    <mergeCell ref="A30:B30"/>
    <mergeCell ref="A32:B32"/>
    <mergeCell ref="A40:B40"/>
    <mergeCell ref="A62:B62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 verticalCentered="1"/>
  <pageMargins left="0.7874015748031497" right="0.7874015748031497" top="0.5905511811023623" bottom="0.3937007874015748" header="0.35433070866141736" footer="0.35433070866141736"/>
  <pageSetup fitToHeight="5" fitToWidth="1" horizontalDpi="300" verticalDpi="300" orientation="landscape" paperSize="8" scale="78" r:id="rId1"/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7"/>
  <sheetViews>
    <sheetView showGridLines="0" defaultGridColor="0" zoomScale="75" zoomScaleNormal="75" zoomScalePageLayoutView="0" colorId="22" workbookViewId="0" topLeftCell="A1">
      <selection activeCell="A5" sqref="A5"/>
    </sheetView>
  </sheetViews>
  <sheetFormatPr defaultColWidth="10.59765625" defaultRowHeight="15.75" customHeight="1"/>
  <cols>
    <col min="1" max="1" width="2.8984375" style="1" customWidth="1"/>
    <col min="2" max="2" width="42.69921875" style="1" customWidth="1"/>
    <col min="3" max="3" width="8.5" style="1" customWidth="1"/>
    <col min="4" max="4" width="7.59765625" style="1" customWidth="1"/>
    <col min="5" max="5" width="8.5" style="1" customWidth="1"/>
    <col min="6" max="13" width="7.59765625" style="1" customWidth="1"/>
    <col min="14" max="14" width="9.3984375" style="1" customWidth="1"/>
    <col min="15" max="16" width="7.59765625" style="1" customWidth="1"/>
    <col min="17" max="18" width="8.5" style="1" customWidth="1"/>
    <col min="19" max="21" width="14.59765625" style="1" customWidth="1"/>
    <col min="22" max="22" width="12.59765625" style="1" customWidth="1"/>
    <col min="23" max="16384" width="10.59765625" style="1" customWidth="1"/>
  </cols>
  <sheetData>
    <row r="1" spans="1:22" ht="15.75" customHeight="1">
      <c r="A1" s="149" t="s">
        <v>433</v>
      </c>
      <c r="V1" s="150" t="s">
        <v>434</v>
      </c>
    </row>
    <row r="3" spans="1:22" ht="15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5.75" customHeight="1">
      <c r="A4" s="241" t="s">
        <v>430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5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.75" customHeight="1">
      <c r="A6" s="197" t="s">
        <v>275</v>
      </c>
      <c r="B6" s="198"/>
      <c r="C6" s="189" t="s">
        <v>111</v>
      </c>
      <c r="D6" s="207"/>
      <c r="E6" s="207"/>
      <c r="F6" s="207"/>
      <c r="G6" s="207"/>
      <c r="H6" s="207"/>
      <c r="I6" s="207"/>
      <c r="J6" s="207"/>
      <c r="K6" s="207"/>
      <c r="L6" s="207"/>
      <c r="M6" s="190"/>
      <c r="N6" s="189" t="s">
        <v>276</v>
      </c>
      <c r="O6" s="207"/>
      <c r="P6" s="207"/>
      <c r="Q6" s="207"/>
      <c r="R6" s="190"/>
      <c r="S6" s="191" t="s">
        <v>409</v>
      </c>
      <c r="T6" s="191" t="s">
        <v>277</v>
      </c>
      <c r="U6" s="191" t="s">
        <v>112</v>
      </c>
      <c r="V6" s="38"/>
    </row>
    <row r="7" spans="1:22" ht="15.75" customHeight="1">
      <c r="A7" s="208"/>
      <c r="B7" s="209"/>
      <c r="C7" s="205" t="s">
        <v>113</v>
      </c>
      <c r="D7" s="202" t="s">
        <v>114</v>
      </c>
      <c r="E7" s="210"/>
      <c r="F7" s="202" t="s">
        <v>115</v>
      </c>
      <c r="G7" s="211"/>
      <c r="H7" s="211"/>
      <c r="I7" s="211"/>
      <c r="J7" s="211"/>
      <c r="K7" s="211"/>
      <c r="L7" s="211"/>
      <c r="M7" s="203"/>
      <c r="N7" s="17"/>
      <c r="O7" s="202" t="s">
        <v>116</v>
      </c>
      <c r="P7" s="210"/>
      <c r="Q7" s="202" t="s">
        <v>117</v>
      </c>
      <c r="R7" s="203"/>
      <c r="S7" s="204"/>
      <c r="T7" s="204"/>
      <c r="U7" s="204"/>
      <c r="V7" s="39" t="s">
        <v>278</v>
      </c>
    </row>
    <row r="8" spans="1:22" ht="15.75" customHeight="1">
      <c r="A8" s="208"/>
      <c r="B8" s="209"/>
      <c r="C8" s="212"/>
      <c r="D8" s="205" t="s">
        <v>279</v>
      </c>
      <c r="E8" s="205" t="s">
        <v>280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124</v>
      </c>
      <c r="M8" s="39" t="s">
        <v>281</v>
      </c>
      <c r="N8" s="40" t="s">
        <v>113</v>
      </c>
      <c r="O8" s="205" t="s">
        <v>125</v>
      </c>
      <c r="P8" s="205" t="s">
        <v>126</v>
      </c>
      <c r="Q8" s="205" t="s">
        <v>125</v>
      </c>
      <c r="R8" s="205" t="s">
        <v>126</v>
      </c>
      <c r="S8" s="204"/>
      <c r="T8" s="204"/>
      <c r="U8" s="204"/>
      <c r="V8" s="41" t="s">
        <v>282</v>
      </c>
    </row>
    <row r="9" spans="1:22" ht="15.75" customHeight="1">
      <c r="A9" s="165"/>
      <c r="B9" s="199"/>
      <c r="C9" s="206"/>
      <c r="D9" s="206"/>
      <c r="E9" s="206"/>
      <c r="F9" s="42" t="s">
        <v>127</v>
      </c>
      <c r="G9" s="42" t="s">
        <v>128</v>
      </c>
      <c r="H9" s="42" t="s">
        <v>129</v>
      </c>
      <c r="I9" s="42" t="s">
        <v>130</v>
      </c>
      <c r="J9" s="42" t="s">
        <v>131</v>
      </c>
      <c r="K9" s="42" t="s">
        <v>132</v>
      </c>
      <c r="L9" s="42" t="s">
        <v>133</v>
      </c>
      <c r="M9" s="30" t="s">
        <v>283</v>
      </c>
      <c r="N9" s="43"/>
      <c r="O9" s="206"/>
      <c r="P9" s="206"/>
      <c r="Q9" s="206"/>
      <c r="R9" s="206"/>
      <c r="S9" s="192"/>
      <c r="T9" s="192"/>
      <c r="U9" s="192"/>
      <c r="V9" s="44"/>
    </row>
    <row r="10" spans="1:22" ht="15.75" customHeight="1">
      <c r="A10" s="31"/>
      <c r="B10" s="32"/>
      <c r="C10" s="8" t="s">
        <v>69</v>
      </c>
      <c r="D10" s="8" t="s">
        <v>69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134</v>
      </c>
      <c r="O10" s="8" t="s">
        <v>134</v>
      </c>
      <c r="P10" s="8" t="s">
        <v>134</v>
      </c>
      <c r="Q10" s="8" t="s">
        <v>134</v>
      </c>
      <c r="R10" s="8" t="s">
        <v>134</v>
      </c>
      <c r="S10" s="8" t="s">
        <v>135</v>
      </c>
      <c r="T10" s="8" t="s">
        <v>135</v>
      </c>
      <c r="U10" s="8" t="s">
        <v>135</v>
      </c>
      <c r="V10" s="8" t="s">
        <v>70</v>
      </c>
    </row>
    <row r="11" spans="1:22" s="57" customFormat="1" ht="15.75" customHeight="1">
      <c r="A11" s="67"/>
      <c r="B11" s="73" t="s">
        <v>211</v>
      </c>
      <c r="C11" s="117">
        <f aca="true" t="shared" si="0" ref="C11:L11">SUM(C12)</f>
        <v>953</v>
      </c>
      <c r="D11" s="68">
        <f t="shared" si="0"/>
        <v>186</v>
      </c>
      <c r="E11" s="68">
        <f t="shared" si="0"/>
        <v>767</v>
      </c>
      <c r="F11" s="68">
        <f t="shared" si="0"/>
        <v>565</v>
      </c>
      <c r="G11" s="68">
        <f t="shared" si="0"/>
        <v>272</v>
      </c>
      <c r="H11" s="68">
        <f t="shared" si="0"/>
        <v>97</v>
      </c>
      <c r="I11" s="68">
        <f t="shared" si="0"/>
        <v>14</v>
      </c>
      <c r="J11" s="68">
        <f t="shared" si="0"/>
        <v>3</v>
      </c>
      <c r="K11" s="68">
        <f t="shared" si="0"/>
        <v>1</v>
      </c>
      <c r="L11" s="68">
        <f t="shared" si="0"/>
        <v>1</v>
      </c>
      <c r="M11" s="69" t="s">
        <v>1</v>
      </c>
      <c r="N11" s="68">
        <f aca="true" t="shared" si="1" ref="N11:V11">SUM(N12)</f>
        <v>2787</v>
      </c>
      <c r="O11" s="68">
        <f t="shared" si="1"/>
        <v>555</v>
      </c>
      <c r="P11" s="68">
        <f t="shared" si="1"/>
        <v>698</v>
      </c>
      <c r="Q11" s="68">
        <f t="shared" si="1"/>
        <v>590</v>
      </c>
      <c r="R11" s="68">
        <f t="shared" si="1"/>
        <v>944</v>
      </c>
      <c r="S11" s="68">
        <f t="shared" si="1"/>
        <v>6539034</v>
      </c>
      <c r="T11" s="68">
        <f t="shared" si="1"/>
        <v>32323</v>
      </c>
      <c r="U11" s="68">
        <f t="shared" si="1"/>
        <v>476860</v>
      </c>
      <c r="V11" s="68">
        <f t="shared" si="1"/>
        <v>58726</v>
      </c>
    </row>
    <row r="12" spans="1:22" ht="15.75" customHeight="1">
      <c r="A12" s="18"/>
      <c r="B12" s="33" t="s">
        <v>211</v>
      </c>
      <c r="C12" s="105">
        <f>SUM(D12:E12)</f>
        <v>953</v>
      </c>
      <c r="D12" s="109">
        <v>186</v>
      </c>
      <c r="E12" s="109">
        <v>767</v>
      </c>
      <c r="F12" s="109">
        <v>565</v>
      </c>
      <c r="G12" s="109">
        <v>272</v>
      </c>
      <c r="H12" s="109">
        <v>97</v>
      </c>
      <c r="I12" s="109">
        <v>14</v>
      </c>
      <c r="J12" s="109">
        <v>3</v>
      </c>
      <c r="K12" s="109">
        <v>1</v>
      </c>
      <c r="L12" s="109">
        <v>1</v>
      </c>
      <c r="M12" s="110" t="s">
        <v>1</v>
      </c>
      <c r="N12" s="106">
        <f>SUM(O12:R12)</f>
        <v>2787</v>
      </c>
      <c r="O12" s="109">
        <v>555</v>
      </c>
      <c r="P12" s="109">
        <v>698</v>
      </c>
      <c r="Q12" s="109">
        <v>590</v>
      </c>
      <c r="R12" s="109">
        <v>944</v>
      </c>
      <c r="S12" s="109">
        <v>6539034</v>
      </c>
      <c r="T12" s="109">
        <v>32323</v>
      </c>
      <c r="U12" s="109">
        <v>476860</v>
      </c>
      <c r="V12" s="109">
        <v>58726</v>
      </c>
    </row>
    <row r="13" spans="1:22" ht="15.75" customHeight="1">
      <c r="A13" s="18"/>
      <c r="B13" s="33"/>
      <c r="C13" s="106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6"/>
      <c r="O13" s="108"/>
      <c r="P13" s="108"/>
      <c r="Q13" s="108"/>
      <c r="R13" s="108"/>
      <c r="S13" s="108"/>
      <c r="T13" s="108"/>
      <c r="U13" s="108"/>
      <c r="V13" s="108"/>
    </row>
    <row r="14" spans="1:22" s="57" customFormat="1" ht="15.75" customHeight="1">
      <c r="A14" s="67"/>
      <c r="B14" s="73" t="s">
        <v>212</v>
      </c>
      <c r="C14" s="117">
        <f aca="true" t="shared" si="2" ref="C14:I14">SUM(C15:C16)</f>
        <v>137</v>
      </c>
      <c r="D14" s="68">
        <f t="shared" si="2"/>
        <v>52</v>
      </c>
      <c r="E14" s="68">
        <f t="shared" si="2"/>
        <v>85</v>
      </c>
      <c r="F14" s="68">
        <f t="shared" si="2"/>
        <v>58</v>
      </c>
      <c r="G14" s="68">
        <f t="shared" si="2"/>
        <v>48</v>
      </c>
      <c r="H14" s="68">
        <f t="shared" si="2"/>
        <v>29</v>
      </c>
      <c r="I14" s="68">
        <f t="shared" si="2"/>
        <v>2</v>
      </c>
      <c r="J14" s="69" t="s">
        <v>1</v>
      </c>
      <c r="K14" s="69" t="s">
        <v>1</v>
      </c>
      <c r="L14" s="69" t="s">
        <v>1</v>
      </c>
      <c r="M14" s="69" t="s">
        <v>1</v>
      </c>
      <c r="N14" s="68">
        <f aca="true" t="shared" si="3" ref="N14:V14">SUM(N15:N16)</f>
        <v>491</v>
      </c>
      <c r="O14" s="68">
        <f t="shared" si="3"/>
        <v>75</v>
      </c>
      <c r="P14" s="68">
        <f t="shared" si="3"/>
        <v>64</v>
      </c>
      <c r="Q14" s="68">
        <f t="shared" si="3"/>
        <v>137</v>
      </c>
      <c r="R14" s="68">
        <f t="shared" si="3"/>
        <v>215</v>
      </c>
      <c r="S14" s="68">
        <f t="shared" si="3"/>
        <v>706084</v>
      </c>
      <c r="T14" s="68">
        <f t="shared" si="3"/>
        <v>5914</v>
      </c>
      <c r="U14" s="68">
        <f t="shared" si="3"/>
        <v>16015</v>
      </c>
      <c r="V14" s="68">
        <f t="shared" si="3"/>
        <v>7395</v>
      </c>
    </row>
    <row r="15" spans="1:22" ht="15.75" customHeight="1">
      <c r="A15" s="18"/>
      <c r="B15" s="33" t="s">
        <v>213</v>
      </c>
      <c r="C15" s="105">
        <f>SUM(D15:E15)</f>
        <v>133</v>
      </c>
      <c r="D15" s="109">
        <v>51</v>
      </c>
      <c r="E15" s="109">
        <v>82</v>
      </c>
      <c r="F15" s="109">
        <v>55</v>
      </c>
      <c r="G15" s="109">
        <v>48</v>
      </c>
      <c r="H15" s="109">
        <v>29</v>
      </c>
      <c r="I15" s="109">
        <v>1</v>
      </c>
      <c r="J15" s="110" t="s">
        <v>1</v>
      </c>
      <c r="K15" s="110" t="s">
        <v>1</v>
      </c>
      <c r="L15" s="110" t="s">
        <v>1</v>
      </c>
      <c r="M15" s="110" t="s">
        <v>1</v>
      </c>
      <c r="N15" s="106">
        <f>SUM(O15:R15)</f>
        <v>473</v>
      </c>
      <c r="O15" s="109">
        <v>73</v>
      </c>
      <c r="P15" s="109">
        <v>61</v>
      </c>
      <c r="Q15" s="109">
        <v>132</v>
      </c>
      <c r="R15" s="109">
        <v>207</v>
      </c>
      <c r="S15" s="109">
        <v>681506</v>
      </c>
      <c r="T15" s="109">
        <v>2918</v>
      </c>
      <c r="U15" s="109">
        <v>14302</v>
      </c>
      <c r="V15" s="109">
        <v>7231</v>
      </c>
    </row>
    <row r="16" spans="1:22" ht="15.75" customHeight="1">
      <c r="A16" s="18"/>
      <c r="B16" s="33" t="s">
        <v>214</v>
      </c>
      <c r="C16" s="105">
        <f>SUM(D16:E16)</f>
        <v>4</v>
      </c>
      <c r="D16" s="110">
        <v>1</v>
      </c>
      <c r="E16" s="109">
        <v>3</v>
      </c>
      <c r="F16" s="109">
        <v>3</v>
      </c>
      <c r="G16" s="110" t="s">
        <v>1</v>
      </c>
      <c r="H16" s="110" t="s">
        <v>1</v>
      </c>
      <c r="I16" s="110">
        <v>1</v>
      </c>
      <c r="J16" s="110" t="s">
        <v>1</v>
      </c>
      <c r="K16" s="110" t="s">
        <v>1</v>
      </c>
      <c r="L16" s="110" t="s">
        <v>1</v>
      </c>
      <c r="M16" s="110" t="s">
        <v>1</v>
      </c>
      <c r="N16" s="106">
        <f>SUM(O16:R16)</f>
        <v>18</v>
      </c>
      <c r="O16" s="109">
        <v>2</v>
      </c>
      <c r="P16" s="109">
        <v>3</v>
      </c>
      <c r="Q16" s="109">
        <v>5</v>
      </c>
      <c r="R16" s="109">
        <v>8</v>
      </c>
      <c r="S16" s="109">
        <v>24578</v>
      </c>
      <c r="T16" s="110">
        <v>2996</v>
      </c>
      <c r="U16" s="109">
        <v>1713</v>
      </c>
      <c r="V16" s="109">
        <v>164</v>
      </c>
    </row>
    <row r="17" spans="1:22" ht="15.75" customHeight="1">
      <c r="A17" s="18"/>
      <c r="B17" s="33"/>
      <c r="C17" s="106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6"/>
      <c r="O17" s="108"/>
      <c r="P17" s="108"/>
      <c r="Q17" s="108"/>
      <c r="R17" s="108"/>
      <c r="S17" s="108"/>
      <c r="T17" s="108"/>
      <c r="U17" s="108"/>
      <c r="V17" s="108"/>
    </row>
    <row r="18" spans="1:22" s="57" customFormat="1" ht="15.75" customHeight="1">
      <c r="A18" s="67"/>
      <c r="B18" s="73" t="s">
        <v>215</v>
      </c>
      <c r="C18" s="117">
        <f aca="true" t="shared" si="4" ref="C18:K18">SUM(C19)</f>
        <v>411</v>
      </c>
      <c r="D18" s="68">
        <f t="shared" si="4"/>
        <v>63</v>
      </c>
      <c r="E18" s="68">
        <f t="shared" si="4"/>
        <v>348</v>
      </c>
      <c r="F18" s="68">
        <f t="shared" si="4"/>
        <v>240</v>
      </c>
      <c r="G18" s="68">
        <f t="shared" si="4"/>
        <v>112</v>
      </c>
      <c r="H18" s="68">
        <f t="shared" si="4"/>
        <v>44</v>
      </c>
      <c r="I18" s="68">
        <f t="shared" si="4"/>
        <v>9</v>
      </c>
      <c r="J18" s="68">
        <f t="shared" si="4"/>
        <v>2</v>
      </c>
      <c r="K18" s="68">
        <f t="shared" si="4"/>
        <v>3</v>
      </c>
      <c r="L18" s="69" t="s">
        <v>1</v>
      </c>
      <c r="M18" s="68">
        <f aca="true" t="shared" si="5" ref="M18:V18">SUM(M19)</f>
        <v>1</v>
      </c>
      <c r="N18" s="68">
        <f t="shared" si="5"/>
        <v>1411</v>
      </c>
      <c r="O18" s="68">
        <f t="shared" si="5"/>
        <v>308</v>
      </c>
      <c r="P18" s="68">
        <f t="shared" si="5"/>
        <v>294</v>
      </c>
      <c r="Q18" s="68">
        <f t="shared" si="5"/>
        <v>363</v>
      </c>
      <c r="R18" s="68">
        <f t="shared" si="5"/>
        <v>446</v>
      </c>
      <c r="S18" s="68">
        <f t="shared" si="5"/>
        <v>2469624</v>
      </c>
      <c r="T18" s="68">
        <f t="shared" si="5"/>
        <v>7464</v>
      </c>
      <c r="U18" s="68">
        <f t="shared" si="5"/>
        <v>47629</v>
      </c>
      <c r="V18" s="68">
        <f t="shared" si="5"/>
        <v>19553</v>
      </c>
    </row>
    <row r="19" spans="1:22" ht="15.75" customHeight="1">
      <c r="A19" s="18"/>
      <c r="B19" s="33" t="s">
        <v>215</v>
      </c>
      <c r="C19" s="105">
        <f>SUM(D19:E19)</f>
        <v>411</v>
      </c>
      <c r="D19" s="109">
        <v>63</v>
      </c>
      <c r="E19" s="109">
        <v>348</v>
      </c>
      <c r="F19" s="109">
        <v>240</v>
      </c>
      <c r="G19" s="109">
        <v>112</v>
      </c>
      <c r="H19" s="109">
        <v>44</v>
      </c>
      <c r="I19" s="109">
        <v>9</v>
      </c>
      <c r="J19" s="109">
        <v>2</v>
      </c>
      <c r="K19" s="109">
        <v>3</v>
      </c>
      <c r="L19" s="110" t="s">
        <v>1</v>
      </c>
      <c r="M19" s="110">
        <v>1</v>
      </c>
      <c r="N19" s="106">
        <f>SUM(O19:R19)</f>
        <v>1411</v>
      </c>
      <c r="O19" s="109">
        <v>308</v>
      </c>
      <c r="P19" s="109">
        <v>294</v>
      </c>
      <c r="Q19" s="109">
        <v>363</v>
      </c>
      <c r="R19" s="109">
        <v>446</v>
      </c>
      <c r="S19" s="109">
        <v>2469624</v>
      </c>
      <c r="T19" s="109">
        <v>7464</v>
      </c>
      <c r="U19" s="109">
        <v>47629</v>
      </c>
      <c r="V19" s="109">
        <v>19553</v>
      </c>
    </row>
    <row r="20" spans="1:22" ht="15.75" customHeight="1">
      <c r="A20" s="18"/>
      <c r="B20" s="33"/>
      <c r="C20" s="10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6"/>
      <c r="O20" s="108"/>
      <c r="P20" s="108"/>
      <c r="Q20" s="108"/>
      <c r="R20" s="108"/>
      <c r="S20" s="108"/>
      <c r="T20" s="108"/>
      <c r="U20" s="108"/>
      <c r="V20" s="108"/>
    </row>
    <row r="21" spans="1:22" s="57" customFormat="1" ht="15.75" customHeight="1">
      <c r="A21" s="67"/>
      <c r="B21" s="73" t="s">
        <v>216</v>
      </c>
      <c r="C21" s="117">
        <f aca="true" t="shared" si="6" ref="C21:I21">SUM(C22)</f>
        <v>75</v>
      </c>
      <c r="D21" s="68">
        <f t="shared" si="6"/>
        <v>28</v>
      </c>
      <c r="E21" s="68">
        <f t="shared" si="6"/>
        <v>47</v>
      </c>
      <c r="F21" s="68">
        <f t="shared" si="6"/>
        <v>33</v>
      </c>
      <c r="G21" s="68">
        <f t="shared" si="6"/>
        <v>26</v>
      </c>
      <c r="H21" s="68">
        <f t="shared" si="6"/>
        <v>9</v>
      </c>
      <c r="I21" s="68">
        <f t="shared" si="6"/>
        <v>5</v>
      </c>
      <c r="J21" s="69" t="s">
        <v>1</v>
      </c>
      <c r="K21" s="68">
        <f>SUM(K22)</f>
        <v>1</v>
      </c>
      <c r="L21" s="68">
        <f>SUM(L22)</f>
        <v>1</v>
      </c>
      <c r="M21" s="69" t="s">
        <v>1</v>
      </c>
      <c r="N21" s="68">
        <f aca="true" t="shared" si="7" ref="N21:V21">SUM(N22)</f>
        <v>347</v>
      </c>
      <c r="O21" s="68">
        <f t="shared" si="7"/>
        <v>28</v>
      </c>
      <c r="P21" s="68">
        <f t="shared" si="7"/>
        <v>35</v>
      </c>
      <c r="Q21" s="68">
        <f t="shared" si="7"/>
        <v>91</v>
      </c>
      <c r="R21" s="68">
        <f t="shared" si="7"/>
        <v>193</v>
      </c>
      <c r="S21" s="68">
        <f t="shared" si="7"/>
        <v>510954</v>
      </c>
      <c r="T21" s="68">
        <f t="shared" si="7"/>
        <v>2627</v>
      </c>
      <c r="U21" s="68">
        <f t="shared" si="7"/>
        <v>36928</v>
      </c>
      <c r="V21" s="68">
        <f t="shared" si="7"/>
        <v>8347</v>
      </c>
    </row>
    <row r="22" spans="1:22" ht="15.75" customHeight="1">
      <c r="A22" s="18"/>
      <c r="B22" s="33" t="s">
        <v>216</v>
      </c>
      <c r="C22" s="105">
        <f>SUM(D22:E22)</f>
        <v>75</v>
      </c>
      <c r="D22" s="109">
        <v>28</v>
      </c>
      <c r="E22" s="109">
        <v>47</v>
      </c>
      <c r="F22" s="109">
        <v>33</v>
      </c>
      <c r="G22" s="109">
        <v>26</v>
      </c>
      <c r="H22" s="109">
        <v>9</v>
      </c>
      <c r="I22" s="109">
        <v>5</v>
      </c>
      <c r="J22" s="110" t="s">
        <v>1</v>
      </c>
      <c r="K22" s="110">
        <v>1</v>
      </c>
      <c r="L22" s="109">
        <v>1</v>
      </c>
      <c r="M22" s="110" t="s">
        <v>1</v>
      </c>
      <c r="N22" s="106">
        <f>SUM(O22:R22)</f>
        <v>347</v>
      </c>
      <c r="O22" s="109">
        <v>28</v>
      </c>
      <c r="P22" s="109">
        <v>35</v>
      </c>
      <c r="Q22" s="109">
        <v>91</v>
      </c>
      <c r="R22" s="109">
        <v>193</v>
      </c>
      <c r="S22" s="109">
        <v>510954</v>
      </c>
      <c r="T22" s="109">
        <v>2627</v>
      </c>
      <c r="U22" s="109">
        <v>36928</v>
      </c>
      <c r="V22" s="109">
        <v>8347</v>
      </c>
    </row>
    <row r="23" spans="1:22" ht="15.75" customHeight="1">
      <c r="A23" s="18"/>
      <c r="B23" s="33"/>
      <c r="C23" s="106"/>
      <c r="D23" s="108"/>
      <c r="E23" s="108"/>
      <c r="F23" s="108"/>
      <c r="G23" s="108"/>
      <c r="H23" s="108"/>
      <c r="I23" s="108"/>
      <c r="J23" s="108"/>
      <c r="K23" s="110"/>
      <c r="L23" s="108"/>
      <c r="M23" s="108"/>
      <c r="N23" s="106"/>
      <c r="O23" s="108"/>
      <c r="P23" s="108"/>
      <c r="Q23" s="108"/>
      <c r="R23" s="108"/>
      <c r="S23" s="108"/>
      <c r="T23" s="108"/>
      <c r="U23" s="108"/>
      <c r="V23" s="108"/>
    </row>
    <row r="24" spans="1:22" s="57" customFormat="1" ht="15.75" customHeight="1">
      <c r="A24" s="67"/>
      <c r="B24" s="73" t="s">
        <v>217</v>
      </c>
      <c r="C24" s="117">
        <f aca="true" t="shared" si="8" ref="C24:J24">SUM(C25:C26)</f>
        <v>219</v>
      </c>
      <c r="D24" s="68">
        <f t="shared" si="8"/>
        <v>42</v>
      </c>
      <c r="E24" s="68">
        <f t="shared" si="8"/>
        <v>177</v>
      </c>
      <c r="F24" s="68">
        <f t="shared" si="8"/>
        <v>113</v>
      </c>
      <c r="G24" s="68">
        <f t="shared" si="8"/>
        <v>79</v>
      </c>
      <c r="H24" s="68">
        <f t="shared" si="8"/>
        <v>21</v>
      </c>
      <c r="I24" s="68">
        <f t="shared" si="8"/>
        <v>5</v>
      </c>
      <c r="J24" s="68">
        <f t="shared" si="8"/>
        <v>1</v>
      </c>
      <c r="K24" s="69" t="s">
        <v>1</v>
      </c>
      <c r="L24" s="69" t="s">
        <v>1</v>
      </c>
      <c r="M24" s="69" t="s">
        <v>1</v>
      </c>
      <c r="N24" s="68">
        <f aca="true" t="shared" si="9" ref="N24:V24">SUM(N25:N26)</f>
        <v>691</v>
      </c>
      <c r="O24" s="68">
        <f t="shared" si="9"/>
        <v>161</v>
      </c>
      <c r="P24" s="68">
        <f t="shared" si="9"/>
        <v>165</v>
      </c>
      <c r="Q24" s="68">
        <f t="shared" si="9"/>
        <v>139</v>
      </c>
      <c r="R24" s="68">
        <f t="shared" si="9"/>
        <v>226</v>
      </c>
      <c r="S24" s="68">
        <f t="shared" si="9"/>
        <v>1048009</v>
      </c>
      <c r="T24" s="68">
        <f t="shared" si="9"/>
        <v>10955</v>
      </c>
      <c r="U24" s="68">
        <f t="shared" si="9"/>
        <v>36042</v>
      </c>
      <c r="V24" s="68">
        <f t="shared" si="9"/>
        <v>13161</v>
      </c>
    </row>
    <row r="25" spans="1:22" ht="15.75" customHeight="1">
      <c r="A25" s="18"/>
      <c r="B25" s="33" t="s">
        <v>218</v>
      </c>
      <c r="C25" s="105">
        <f>SUM(D25:E25)</f>
        <v>155</v>
      </c>
      <c r="D25" s="109">
        <v>24</v>
      </c>
      <c r="E25" s="109">
        <v>131</v>
      </c>
      <c r="F25" s="109">
        <v>78</v>
      </c>
      <c r="G25" s="109">
        <v>59</v>
      </c>
      <c r="H25" s="109">
        <v>13</v>
      </c>
      <c r="I25" s="109">
        <v>4</v>
      </c>
      <c r="J25" s="109">
        <v>1</v>
      </c>
      <c r="K25" s="110" t="s">
        <v>1</v>
      </c>
      <c r="L25" s="110" t="s">
        <v>1</v>
      </c>
      <c r="M25" s="110" t="s">
        <v>1</v>
      </c>
      <c r="N25" s="106">
        <f>SUM(O25:R25)</f>
        <v>498</v>
      </c>
      <c r="O25" s="109">
        <v>121</v>
      </c>
      <c r="P25" s="109">
        <v>123</v>
      </c>
      <c r="Q25" s="109">
        <v>90</v>
      </c>
      <c r="R25" s="109">
        <v>164</v>
      </c>
      <c r="S25" s="109">
        <v>755151</v>
      </c>
      <c r="T25" s="109">
        <v>10233</v>
      </c>
      <c r="U25" s="109">
        <v>28700</v>
      </c>
      <c r="V25" s="109">
        <v>9538</v>
      </c>
    </row>
    <row r="26" spans="1:22" ht="15.75" customHeight="1">
      <c r="A26" s="18"/>
      <c r="B26" s="33" t="s">
        <v>219</v>
      </c>
      <c r="C26" s="105">
        <f>SUM(D26:E26)</f>
        <v>64</v>
      </c>
      <c r="D26" s="109">
        <v>18</v>
      </c>
      <c r="E26" s="109">
        <v>46</v>
      </c>
      <c r="F26" s="109">
        <v>35</v>
      </c>
      <c r="G26" s="109">
        <v>20</v>
      </c>
      <c r="H26" s="109">
        <v>8</v>
      </c>
      <c r="I26" s="109">
        <v>1</v>
      </c>
      <c r="J26" s="110" t="s">
        <v>1</v>
      </c>
      <c r="K26" s="110" t="s">
        <v>1</v>
      </c>
      <c r="L26" s="110" t="s">
        <v>1</v>
      </c>
      <c r="M26" s="110" t="s">
        <v>1</v>
      </c>
      <c r="N26" s="106">
        <f>SUM(O26:R26)</f>
        <v>193</v>
      </c>
      <c r="O26" s="109">
        <v>40</v>
      </c>
      <c r="P26" s="109">
        <v>42</v>
      </c>
      <c r="Q26" s="109">
        <v>49</v>
      </c>
      <c r="R26" s="109">
        <v>62</v>
      </c>
      <c r="S26" s="109">
        <v>292858</v>
      </c>
      <c r="T26" s="109">
        <v>722</v>
      </c>
      <c r="U26" s="109">
        <v>7342</v>
      </c>
      <c r="V26" s="109">
        <v>3623</v>
      </c>
    </row>
    <row r="27" spans="1:22" ht="15.75" customHeight="1">
      <c r="A27" s="18"/>
      <c r="B27" s="33"/>
      <c r="C27" s="106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6"/>
      <c r="O27" s="108"/>
      <c r="P27" s="108"/>
      <c r="Q27" s="108"/>
      <c r="R27" s="108"/>
      <c r="S27" s="108"/>
      <c r="T27" s="108"/>
      <c r="U27" s="108"/>
      <c r="V27" s="108"/>
    </row>
    <row r="28" spans="1:22" s="57" customFormat="1" ht="15.75" customHeight="1">
      <c r="A28" s="67"/>
      <c r="B28" s="73" t="s">
        <v>220</v>
      </c>
      <c r="C28" s="117">
        <f aca="true" t="shared" si="10" ref="C28:L28">SUM(C29:C32)</f>
        <v>1045</v>
      </c>
      <c r="D28" s="68">
        <f t="shared" si="10"/>
        <v>320</v>
      </c>
      <c r="E28" s="68">
        <f t="shared" si="10"/>
        <v>725</v>
      </c>
      <c r="F28" s="68">
        <f t="shared" si="10"/>
        <v>568</v>
      </c>
      <c r="G28" s="68">
        <f t="shared" si="10"/>
        <v>264</v>
      </c>
      <c r="H28" s="68">
        <f t="shared" si="10"/>
        <v>142</v>
      </c>
      <c r="I28" s="68">
        <f t="shared" si="10"/>
        <v>54</v>
      </c>
      <c r="J28" s="68">
        <f t="shared" si="10"/>
        <v>9</v>
      </c>
      <c r="K28" s="68">
        <f t="shared" si="10"/>
        <v>4</v>
      </c>
      <c r="L28" s="68">
        <f t="shared" si="10"/>
        <v>4</v>
      </c>
      <c r="M28" s="69" t="s">
        <v>1</v>
      </c>
      <c r="N28" s="68">
        <f aca="true" t="shared" si="11" ref="N28:V28">SUM(N29:N32)</f>
        <v>4038</v>
      </c>
      <c r="O28" s="68">
        <f t="shared" si="11"/>
        <v>533</v>
      </c>
      <c r="P28" s="68">
        <f t="shared" si="11"/>
        <v>599</v>
      </c>
      <c r="Q28" s="68">
        <f t="shared" si="11"/>
        <v>793</v>
      </c>
      <c r="R28" s="68">
        <f t="shared" si="11"/>
        <v>2113</v>
      </c>
      <c r="S28" s="68">
        <f t="shared" si="11"/>
        <v>3557477</v>
      </c>
      <c r="T28" s="68">
        <f t="shared" si="11"/>
        <v>47541</v>
      </c>
      <c r="U28" s="68">
        <f t="shared" si="11"/>
        <v>169642</v>
      </c>
      <c r="V28" s="68">
        <f t="shared" si="11"/>
        <v>42903</v>
      </c>
    </row>
    <row r="29" spans="1:22" ht="15.75" customHeight="1">
      <c r="A29" s="18"/>
      <c r="B29" s="33" t="s">
        <v>221</v>
      </c>
      <c r="C29" s="105">
        <f>SUM(D29:E29)</f>
        <v>498</v>
      </c>
      <c r="D29" s="109">
        <v>117</v>
      </c>
      <c r="E29" s="109">
        <v>381</v>
      </c>
      <c r="F29" s="109">
        <v>241</v>
      </c>
      <c r="G29" s="109">
        <v>159</v>
      </c>
      <c r="H29" s="109">
        <v>69</v>
      </c>
      <c r="I29" s="109">
        <v>21</v>
      </c>
      <c r="J29" s="109">
        <v>5</v>
      </c>
      <c r="K29" s="109">
        <v>2</v>
      </c>
      <c r="L29" s="109">
        <v>1</v>
      </c>
      <c r="M29" s="110" t="s">
        <v>1</v>
      </c>
      <c r="N29" s="106">
        <f>SUM(O29:R29)</f>
        <v>1951</v>
      </c>
      <c r="O29" s="109">
        <v>370</v>
      </c>
      <c r="P29" s="109">
        <v>299</v>
      </c>
      <c r="Q29" s="109">
        <v>410</v>
      </c>
      <c r="R29" s="109">
        <v>872</v>
      </c>
      <c r="S29" s="109">
        <v>1560497</v>
      </c>
      <c r="T29" s="109">
        <v>16807</v>
      </c>
      <c r="U29" s="109">
        <v>81015</v>
      </c>
      <c r="V29" s="109">
        <v>19035</v>
      </c>
    </row>
    <row r="30" spans="1:22" ht="15.75" customHeight="1">
      <c r="A30" s="18"/>
      <c r="B30" s="33" t="s">
        <v>222</v>
      </c>
      <c r="C30" s="105">
        <f>SUM(D30:E30)</f>
        <v>342</v>
      </c>
      <c r="D30" s="109">
        <v>114</v>
      </c>
      <c r="E30" s="109">
        <v>228</v>
      </c>
      <c r="F30" s="109">
        <v>250</v>
      </c>
      <c r="G30" s="109">
        <v>54</v>
      </c>
      <c r="H30" s="109">
        <v>18</v>
      </c>
      <c r="I30" s="109">
        <v>14</v>
      </c>
      <c r="J30" s="109">
        <v>3</v>
      </c>
      <c r="K30" s="109">
        <v>1</v>
      </c>
      <c r="L30" s="110">
        <v>2</v>
      </c>
      <c r="M30" s="110" t="s">
        <v>1</v>
      </c>
      <c r="N30" s="106">
        <f>SUM(O30:R30)</f>
        <v>1084</v>
      </c>
      <c r="O30" s="109">
        <v>84</v>
      </c>
      <c r="P30" s="109">
        <v>221</v>
      </c>
      <c r="Q30" s="109">
        <v>162</v>
      </c>
      <c r="R30" s="109">
        <v>617</v>
      </c>
      <c r="S30" s="109">
        <v>1234283</v>
      </c>
      <c r="T30" s="109">
        <v>16671</v>
      </c>
      <c r="U30" s="109">
        <v>73011</v>
      </c>
      <c r="V30" s="109">
        <v>15924</v>
      </c>
    </row>
    <row r="31" spans="1:22" ht="15.75" customHeight="1">
      <c r="A31" s="18"/>
      <c r="B31" s="33" t="s">
        <v>223</v>
      </c>
      <c r="C31" s="105">
        <f>SUM(D31:E31)</f>
        <v>124</v>
      </c>
      <c r="D31" s="109">
        <v>57</v>
      </c>
      <c r="E31" s="109">
        <v>67</v>
      </c>
      <c r="F31" s="109">
        <v>23</v>
      </c>
      <c r="G31" s="109">
        <v>35</v>
      </c>
      <c r="H31" s="109">
        <v>48</v>
      </c>
      <c r="I31" s="109">
        <v>15</v>
      </c>
      <c r="J31" s="109">
        <v>1</v>
      </c>
      <c r="K31" s="109">
        <v>1</v>
      </c>
      <c r="L31" s="110">
        <v>1</v>
      </c>
      <c r="M31" s="110" t="s">
        <v>1</v>
      </c>
      <c r="N31" s="106">
        <f>SUM(O31:R31)</f>
        <v>770</v>
      </c>
      <c r="O31" s="109">
        <v>63</v>
      </c>
      <c r="P31" s="109">
        <v>44</v>
      </c>
      <c r="Q31" s="109">
        <v>181</v>
      </c>
      <c r="R31" s="109">
        <v>482</v>
      </c>
      <c r="S31" s="109">
        <v>496725</v>
      </c>
      <c r="T31" s="109">
        <v>12414</v>
      </c>
      <c r="U31" s="109">
        <v>10163</v>
      </c>
      <c r="V31" s="109">
        <v>4662</v>
      </c>
    </row>
    <row r="32" spans="1:22" ht="15.75" customHeight="1">
      <c r="A32" s="18"/>
      <c r="B32" s="33" t="s">
        <v>224</v>
      </c>
      <c r="C32" s="105">
        <f>SUM(D32:E32)</f>
        <v>81</v>
      </c>
      <c r="D32" s="109">
        <v>32</v>
      </c>
      <c r="E32" s="109">
        <v>49</v>
      </c>
      <c r="F32" s="109">
        <v>54</v>
      </c>
      <c r="G32" s="109">
        <v>16</v>
      </c>
      <c r="H32" s="109">
        <v>7</v>
      </c>
      <c r="I32" s="109">
        <v>4</v>
      </c>
      <c r="J32" s="110" t="s">
        <v>1</v>
      </c>
      <c r="K32" s="110" t="s">
        <v>1</v>
      </c>
      <c r="L32" s="110" t="s">
        <v>1</v>
      </c>
      <c r="M32" s="110" t="s">
        <v>1</v>
      </c>
      <c r="N32" s="106">
        <f>SUM(O32:R32)</f>
        <v>233</v>
      </c>
      <c r="O32" s="109">
        <v>16</v>
      </c>
      <c r="P32" s="109">
        <v>35</v>
      </c>
      <c r="Q32" s="109">
        <v>40</v>
      </c>
      <c r="R32" s="109">
        <v>142</v>
      </c>
      <c r="S32" s="109">
        <v>265972</v>
      </c>
      <c r="T32" s="109">
        <v>1649</v>
      </c>
      <c r="U32" s="109">
        <v>5453</v>
      </c>
      <c r="V32" s="109">
        <v>3282</v>
      </c>
    </row>
    <row r="33" spans="1:22" ht="15.75" customHeight="1">
      <c r="A33" s="18"/>
      <c r="B33" s="33"/>
      <c r="C33" s="106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6"/>
      <c r="O33" s="108"/>
      <c r="P33" s="108"/>
      <c r="Q33" s="108"/>
      <c r="R33" s="108"/>
      <c r="S33" s="108"/>
      <c r="T33" s="108"/>
      <c r="U33" s="108"/>
      <c r="V33" s="108"/>
    </row>
    <row r="34" spans="1:22" s="57" customFormat="1" ht="15.75" customHeight="1">
      <c r="A34" s="67"/>
      <c r="B34" s="73" t="s">
        <v>225</v>
      </c>
      <c r="C34" s="117">
        <f aca="true" t="shared" si="12" ref="C34:I34">SUM(C35)</f>
        <v>286</v>
      </c>
      <c r="D34" s="68">
        <f t="shared" si="12"/>
        <v>66</v>
      </c>
      <c r="E34" s="68">
        <f t="shared" si="12"/>
        <v>220</v>
      </c>
      <c r="F34" s="68">
        <f t="shared" si="12"/>
        <v>199</v>
      </c>
      <c r="G34" s="68">
        <f t="shared" si="12"/>
        <v>69</v>
      </c>
      <c r="H34" s="68">
        <f t="shared" si="12"/>
        <v>14</v>
      </c>
      <c r="I34" s="68">
        <f t="shared" si="12"/>
        <v>3</v>
      </c>
      <c r="J34" s="69" t="s">
        <v>1</v>
      </c>
      <c r="K34" s="69" t="s">
        <v>1</v>
      </c>
      <c r="L34" s="68">
        <f>SUM(L35)</f>
        <v>1</v>
      </c>
      <c r="M34" s="69" t="s">
        <v>1</v>
      </c>
      <c r="N34" s="68">
        <f aca="true" t="shared" si="13" ref="N34:V34">SUM(N35)</f>
        <v>766</v>
      </c>
      <c r="O34" s="68">
        <f t="shared" si="13"/>
        <v>171</v>
      </c>
      <c r="P34" s="68">
        <f t="shared" si="13"/>
        <v>189</v>
      </c>
      <c r="Q34" s="68">
        <f t="shared" si="13"/>
        <v>188</v>
      </c>
      <c r="R34" s="68">
        <f t="shared" si="13"/>
        <v>218</v>
      </c>
      <c r="S34" s="68">
        <f t="shared" si="13"/>
        <v>1006486</v>
      </c>
      <c r="T34" s="68">
        <f t="shared" si="13"/>
        <v>14766</v>
      </c>
      <c r="U34" s="68">
        <f t="shared" si="13"/>
        <v>38885</v>
      </c>
      <c r="V34" s="68">
        <f t="shared" si="13"/>
        <v>10237</v>
      </c>
    </row>
    <row r="35" spans="1:22" ht="15.75" customHeight="1">
      <c r="A35" s="18"/>
      <c r="B35" s="33" t="s">
        <v>225</v>
      </c>
      <c r="C35" s="105">
        <f>SUM(D35:E35)</f>
        <v>286</v>
      </c>
      <c r="D35" s="109">
        <v>66</v>
      </c>
      <c r="E35" s="109">
        <v>220</v>
      </c>
      <c r="F35" s="109">
        <v>199</v>
      </c>
      <c r="G35" s="109">
        <v>69</v>
      </c>
      <c r="H35" s="109">
        <v>14</v>
      </c>
      <c r="I35" s="109">
        <v>3</v>
      </c>
      <c r="J35" s="110" t="s">
        <v>1</v>
      </c>
      <c r="K35" s="110" t="s">
        <v>1</v>
      </c>
      <c r="L35" s="110">
        <v>1</v>
      </c>
      <c r="M35" s="110" t="s">
        <v>1</v>
      </c>
      <c r="N35" s="106">
        <f>SUM(O35:R35)</f>
        <v>766</v>
      </c>
      <c r="O35" s="109">
        <v>171</v>
      </c>
      <c r="P35" s="109">
        <v>189</v>
      </c>
      <c r="Q35" s="109">
        <v>188</v>
      </c>
      <c r="R35" s="109">
        <v>218</v>
      </c>
      <c r="S35" s="109">
        <v>1006486</v>
      </c>
      <c r="T35" s="109">
        <v>14766</v>
      </c>
      <c r="U35" s="109">
        <v>38885</v>
      </c>
      <c r="V35" s="109">
        <v>10237</v>
      </c>
    </row>
    <row r="36" spans="1:22" ht="15.75" customHeight="1">
      <c r="A36" s="18"/>
      <c r="B36" s="33"/>
      <c r="C36" s="106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6"/>
      <c r="O36" s="108"/>
      <c r="P36" s="108"/>
      <c r="Q36" s="108"/>
      <c r="R36" s="108"/>
      <c r="S36" s="108"/>
      <c r="T36" s="108"/>
      <c r="U36" s="108"/>
      <c r="V36" s="108"/>
    </row>
    <row r="37" spans="1:22" s="57" customFormat="1" ht="15.75" customHeight="1">
      <c r="A37" s="67"/>
      <c r="B37" s="73" t="s">
        <v>87</v>
      </c>
      <c r="C37" s="117">
        <f>SUM(C38:C43)</f>
        <v>1627</v>
      </c>
      <c r="D37" s="68">
        <f aca="true" t="shared" si="14" ref="D37:V37">SUM(D38:D43)</f>
        <v>521</v>
      </c>
      <c r="E37" s="68">
        <f t="shared" si="14"/>
        <v>1106</v>
      </c>
      <c r="F37" s="68">
        <f t="shared" si="14"/>
        <v>831</v>
      </c>
      <c r="G37" s="68">
        <f t="shared" si="14"/>
        <v>300</v>
      </c>
      <c r="H37" s="68">
        <f t="shared" si="14"/>
        <v>229</v>
      </c>
      <c r="I37" s="68">
        <f t="shared" si="14"/>
        <v>200</v>
      </c>
      <c r="J37" s="68">
        <f t="shared" si="14"/>
        <v>46</v>
      </c>
      <c r="K37" s="68">
        <f t="shared" si="14"/>
        <v>16</v>
      </c>
      <c r="L37" s="68">
        <f t="shared" si="14"/>
        <v>5</v>
      </c>
      <c r="M37" s="69" t="s">
        <v>1</v>
      </c>
      <c r="N37" s="68">
        <f t="shared" si="14"/>
        <v>8452</v>
      </c>
      <c r="O37" s="68">
        <f t="shared" si="14"/>
        <v>726</v>
      </c>
      <c r="P37" s="68">
        <f t="shared" si="14"/>
        <v>922</v>
      </c>
      <c r="Q37" s="68">
        <f t="shared" si="14"/>
        <v>2270</v>
      </c>
      <c r="R37" s="68">
        <f t="shared" si="14"/>
        <v>4534</v>
      </c>
      <c r="S37" s="68">
        <f t="shared" si="14"/>
        <v>9361265</v>
      </c>
      <c r="T37" s="68">
        <f t="shared" si="14"/>
        <v>82536</v>
      </c>
      <c r="U37" s="68">
        <f t="shared" si="14"/>
        <v>335505</v>
      </c>
      <c r="V37" s="68">
        <f t="shared" si="14"/>
        <v>83909</v>
      </c>
    </row>
    <row r="38" spans="1:22" ht="15.75" customHeight="1">
      <c r="A38" s="18"/>
      <c r="B38" s="33" t="s">
        <v>226</v>
      </c>
      <c r="C38" s="105">
        <f aca="true" t="shared" si="15" ref="C38:C66">SUM(D38:E38)</f>
        <v>122</v>
      </c>
      <c r="D38" s="109">
        <v>10</v>
      </c>
      <c r="E38" s="109">
        <v>112</v>
      </c>
      <c r="F38" s="109">
        <v>76</v>
      </c>
      <c r="G38" s="109">
        <v>23</v>
      </c>
      <c r="H38" s="109">
        <v>15</v>
      </c>
      <c r="I38" s="109">
        <v>8</v>
      </c>
      <c r="J38" s="110" t="s">
        <v>1</v>
      </c>
      <c r="K38" s="110" t="s">
        <v>1</v>
      </c>
      <c r="L38" s="110" t="s">
        <v>1</v>
      </c>
      <c r="M38" s="110" t="s">
        <v>1</v>
      </c>
      <c r="N38" s="106">
        <f aca="true" t="shared" si="16" ref="N38:N66">SUM(O38:R38)</f>
        <v>404</v>
      </c>
      <c r="O38" s="109">
        <v>106</v>
      </c>
      <c r="P38" s="109">
        <v>89</v>
      </c>
      <c r="Q38" s="109">
        <v>98</v>
      </c>
      <c r="R38" s="109">
        <v>111</v>
      </c>
      <c r="S38" s="109">
        <v>371230</v>
      </c>
      <c r="T38" s="109">
        <v>1784</v>
      </c>
      <c r="U38" s="109">
        <v>8400</v>
      </c>
      <c r="V38" s="110" t="s">
        <v>1</v>
      </c>
    </row>
    <row r="39" spans="1:22" ht="15.75" customHeight="1">
      <c r="A39" s="18"/>
      <c r="B39" s="33" t="s">
        <v>227</v>
      </c>
      <c r="C39" s="105">
        <f t="shared" si="15"/>
        <v>626</v>
      </c>
      <c r="D39" s="109">
        <v>278</v>
      </c>
      <c r="E39" s="109">
        <v>348</v>
      </c>
      <c r="F39" s="109">
        <v>189</v>
      </c>
      <c r="G39" s="109">
        <v>142</v>
      </c>
      <c r="H39" s="109">
        <v>149</v>
      </c>
      <c r="I39" s="109">
        <v>110</v>
      </c>
      <c r="J39" s="109">
        <v>24</v>
      </c>
      <c r="K39" s="109">
        <v>10</v>
      </c>
      <c r="L39" s="110">
        <v>2</v>
      </c>
      <c r="M39" s="110" t="s">
        <v>1</v>
      </c>
      <c r="N39" s="106">
        <f t="shared" si="16"/>
        <v>4276</v>
      </c>
      <c r="O39" s="109">
        <v>259</v>
      </c>
      <c r="P39" s="109">
        <v>272</v>
      </c>
      <c r="Q39" s="109">
        <v>1199</v>
      </c>
      <c r="R39" s="109">
        <v>2546</v>
      </c>
      <c r="S39" s="109">
        <v>3607523</v>
      </c>
      <c r="T39" s="109">
        <v>43652</v>
      </c>
      <c r="U39" s="109">
        <v>71179</v>
      </c>
      <c r="V39" s="109">
        <v>29202</v>
      </c>
    </row>
    <row r="40" spans="1:22" ht="15.75" customHeight="1">
      <c r="A40" s="18"/>
      <c r="B40" s="33" t="s">
        <v>228</v>
      </c>
      <c r="C40" s="105">
        <f t="shared" si="15"/>
        <v>118</v>
      </c>
      <c r="D40" s="109">
        <v>33</v>
      </c>
      <c r="E40" s="109">
        <v>85</v>
      </c>
      <c r="F40" s="109">
        <v>77</v>
      </c>
      <c r="G40" s="109">
        <v>26</v>
      </c>
      <c r="H40" s="109">
        <v>12</v>
      </c>
      <c r="I40" s="109">
        <v>2</v>
      </c>
      <c r="J40" s="110">
        <v>1</v>
      </c>
      <c r="K40" s="110" t="s">
        <v>1</v>
      </c>
      <c r="L40" s="110" t="s">
        <v>1</v>
      </c>
      <c r="M40" s="110" t="s">
        <v>1</v>
      </c>
      <c r="N40" s="106">
        <f t="shared" si="16"/>
        <v>326</v>
      </c>
      <c r="O40" s="109">
        <v>51</v>
      </c>
      <c r="P40" s="109">
        <v>66</v>
      </c>
      <c r="Q40" s="109">
        <v>34</v>
      </c>
      <c r="R40" s="109">
        <v>175</v>
      </c>
      <c r="S40" s="109">
        <v>228712</v>
      </c>
      <c r="T40" s="109">
        <v>1502</v>
      </c>
      <c r="U40" s="109">
        <v>27492</v>
      </c>
      <c r="V40" s="109">
        <v>3739</v>
      </c>
    </row>
    <row r="41" spans="1:22" ht="15.75" customHeight="1">
      <c r="A41" s="18"/>
      <c r="B41" s="49" t="s">
        <v>229</v>
      </c>
      <c r="C41" s="105">
        <f t="shared" si="15"/>
        <v>52</v>
      </c>
      <c r="D41" s="109">
        <v>11</v>
      </c>
      <c r="E41" s="109">
        <v>41</v>
      </c>
      <c r="F41" s="109">
        <v>31</v>
      </c>
      <c r="G41" s="109">
        <v>12</v>
      </c>
      <c r="H41" s="109">
        <v>6</v>
      </c>
      <c r="I41" s="109">
        <v>2</v>
      </c>
      <c r="J41" s="110" t="s">
        <v>1</v>
      </c>
      <c r="K41" s="110">
        <v>1</v>
      </c>
      <c r="L41" s="110" t="s">
        <v>1</v>
      </c>
      <c r="M41" s="110" t="s">
        <v>1</v>
      </c>
      <c r="N41" s="106">
        <f t="shared" si="16"/>
        <v>179</v>
      </c>
      <c r="O41" s="109">
        <v>29</v>
      </c>
      <c r="P41" s="109">
        <v>33</v>
      </c>
      <c r="Q41" s="109">
        <v>35</v>
      </c>
      <c r="R41" s="109">
        <v>82</v>
      </c>
      <c r="S41" s="109">
        <v>127715</v>
      </c>
      <c r="T41" s="109">
        <v>500</v>
      </c>
      <c r="U41" s="109">
        <v>27275</v>
      </c>
      <c r="V41" s="109">
        <v>1720</v>
      </c>
    </row>
    <row r="42" spans="1:22" ht="15.75" customHeight="1">
      <c r="A42" s="18"/>
      <c r="B42" s="49" t="s">
        <v>230</v>
      </c>
      <c r="C42" s="105">
        <f t="shared" si="15"/>
        <v>24</v>
      </c>
      <c r="D42" s="109">
        <v>17</v>
      </c>
      <c r="E42" s="109">
        <v>7</v>
      </c>
      <c r="F42" s="109">
        <v>15</v>
      </c>
      <c r="G42" s="109">
        <v>6</v>
      </c>
      <c r="H42" s="109">
        <v>2</v>
      </c>
      <c r="I42" s="110" t="s">
        <v>1</v>
      </c>
      <c r="J42" s="109">
        <v>1</v>
      </c>
      <c r="K42" s="110" t="s">
        <v>1</v>
      </c>
      <c r="L42" s="110" t="s">
        <v>1</v>
      </c>
      <c r="M42" s="110" t="s">
        <v>1</v>
      </c>
      <c r="N42" s="106">
        <f t="shared" si="16"/>
        <v>78</v>
      </c>
      <c r="O42" s="109">
        <v>2</v>
      </c>
      <c r="P42" s="109">
        <v>7</v>
      </c>
      <c r="Q42" s="109">
        <v>11</v>
      </c>
      <c r="R42" s="109">
        <v>58</v>
      </c>
      <c r="S42" s="109">
        <v>88133</v>
      </c>
      <c r="T42" s="110">
        <v>720</v>
      </c>
      <c r="U42" s="109">
        <v>3170</v>
      </c>
      <c r="V42" s="109">
        <v>763</v>
      </c>
    </row>
    <row r="43" spans="1:22" ht="15.75" customHeight="1">
      <c r="A43" s="18"/>
      <c r="B43" s="33" t="s">
        <v>231</v>
      </c>
      <c r="C43" s="105">
        <f t="shared" si="15"/>
        <v>685</v>
      </c>
      <c r="D43" s="109">
        <v>172</v>
      </c>
      <c r="E43" s="109">
        <v>513</v>
      </c>
      <c r="F43" s="109">
        <v>443</v>
      </c>
      <c r="G43" s="109">
        <v>91</v>
      </c>
      <c r="H43" s="109">
        <v>45</v>
      </c>
      <c r="I43" s="109">
        <v>78</v>
      </c>
      <c r="J43" s="109">
        <v>20</v>
      </c>
      <c r="K43" s="109">
        <v>5</v>
      </c>
      <c r="L43" s="109">
        <v>3</v>
      </c>
      <c r="M43" s="110" t="s">
        <v>1</v>
      </c>
      <c r="N43" s="106">
        <f t="shared" si="16"/>
        <v>3189</v>
      </c>
      <c r="O43" s="109">
        <v>279</v>
      </c>
      <c r="P43" s="109">
        <v>455</v>
      </c>
      <c r="Q43" s="109">
        <v>893</v>
      </c>
      <c r="R43" s="109">
        <v>1562</v>
      </c>
      <c r="S43" s="109">
        <v>4937952</v>
      </c>
      <c r="T43" s="109">
        <v>34378</v>
      </c>
      <c r="U43" s="109">
        <v>197989</v>
      </c>
      <c r="V43" s="109">
        <v>48485</v>
      </c>
    </row>
    <row r="44" spans="1:22" ht="15.75" customHeight="1">
      <c r="A44" s="18"/>
      <c r="B44" s="32"/>
      <c r="C44" s="10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6"/>
      <c r="O44" s="108"/>
      <c r="P44" s="108"/>
      <c r="Q44" s="108"/>
      <c r="R44" s="108"/>
      <c r="S44" s="108"/>
      <c r="T44" s="108"/>
      <c r="U44" s="108"/>
      <c r="V44" s="108"/>
    </row>
    <row r="45" spans="1:22" s="57" customFormat="1" ht="15.75" customHeight="1">
      <c r="A45" s="195" t="s">
        <v>232</v>
      </c>
      <c r="B45" s="196"/>
      <c r="C45" s="117">
        <f>SUM(C47,C53)</f>
        <v>1043</v>
      </c>
      <c r="D45" s="68">
        <f aca="true" t="shared" si="17" ref="D45:V45">SUM(D47,D53)</f>
        <v>594</v>
      </c>
      <c r="E45" s="68">
        <f t="shared" si="17"/>
        <v>449</v>
      </c>
      <c r="F45" s="68">
        <f t="shared" si="17"/>
        <v>372</v>
      </c>
      <c r="G45" s="68">
        <f t="shared" si="17"/>
        <v>253</v>
      </c>
      <c r="H45" s="68">
        <f t="shared" si="17"/>
        <v>212</v>
      </c>
      <c r="I45" s="68">
        <f t="shared" si="17"/>
        <v>159</v>
      </c>
      <c r="J45" s="68">
        <f t="shared" si="17"/>
        <v>37</v>
      </c>
      <c r="K45" s="68">
        <f t="shared" si="17"/>
        <v>5</v>
      </c>
      <c r="L45" s="68">
        <f t="shared" si="17"/>
        <v>3</v>
      </c>
      <c r="M45" s="68">
        <f t="shared" si="17"/>
        <v>2</v>
      </c>
      <c r="N45" s="68">
        <f t="shared" si="17"/>
        <v>6495</v>
      </c>
      <c r="O45" s="68">
        <f t="shared" si="17"/>
        <v>463</v>
      </c>
      <c r="P45" s="68">
        <f t="shared" si="17"/>
        <v>194</v>
      </c>
      <c r="Q45" s="68">
        <f t="shared" si="17"/>
        <v>4407</v>
      </c>
      <c r="R45" s="68">
        <f t="shared" si="17"/>
        <v>1431</v>
      </c>
      <c r="S45" s="68">
        <f t="shared" si="17"/>
        <v>23204532</v>
      </c>
      <c r="T45" s="68">
        <f t="shared" si="17"/>
        <v>3172773</v>
      </c>
      <c r="U45" s="68">
        <f t="shared" si="17"/>
        <v>1473981</v>
      </c>
      <c r="V45" s="68">
        <f t="shared" si="17"/>
        <v>39027</v>
      </c>
    </row>
    <row r="46" spans="1:22" s="57" customFormat="1" ht="15.75" customHeight="1">
      <c r="A46" s="67"/>
      <c r="B46" s="71"/>
      <c r="C46" s="68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68"/>
      <c r="O46" s="72"/>
      <c r="P46" s="72"/>
      <c r="Q46" s="72"/>
      <c r="R46" s="72"/>
      <c r="S46" s="72"/>
      <c r="T46" s="72"/>
      <c r="U46" s="72"/>
      <c r="V46" s="72"/>
    </row>
    <row r="47" spans="1:22" s="57" customFormat="1" ht="15.75" customHeight="1">
      <c r="A47" s="67"/>
      <c r="B47" s="73" t="s">
        <v>233</v>
      </c>
      <c r="C47" s="117">
        <f aca="true" t="shared" si="18" ref="C47:V47">SUM(C48:C51)</f>
        <v>871</v>
      </c>
      <c r="D47" s="68">
        <f t="shared" si="18"/>
        <v>585</v>
      </c>
      <c r="E47" s="68">
        <f t="shared" si="18"/>
        <v>286</v>
      </c>
      <c r="F47" s="68">
        <f t="shared" si="18"/>
        <v>219</v>
      </c>
      <c r="G47" s="68">
        <f t="shared" si="18"/>
        <v>238</v>
      </c>
      <c r="H47" s="68">
        <f t="shared" si="18"/>
        <v>209</v>
      </c>
      <c r="I47" s="68">
        <f t="shared" si="18"/>
        <v>158</v>
      </c>
      <c r="J47" s="68">
        <f t="shared" si="18"/>
        <v>37</v>
      </c>
      <c r="K47" s="68">
        <f t="shared" si="18"/>
        <v>5</v>
      </c>
      <c r="L47" s="68">
        <f t="shared" si="18"/>
        <v>3</v>
      </c>
      <c r="M47" s="68">
        <f t="shared" si="18"/>
        <v>2</v>
      </c>
      <c r="N47" s="68">
        <f t="shared" si="18"/>
        <v>6191</v>
      </c>
      <c r="O47" s="68">
        <f t="shared" si="18"/>
        <v>303</v>
      </c>
      <c r="P47" s="68">
        <f t="shared" si="18"/>
        <v>123</v>
      </c>
      <c r="Q47" s="68">
        <f t="shared" si="18"/>
        <v>4377</v>
      </c>
      <c r="R47" s="68">
        <f t="shared" si="18"/>
        <v>1388</v>
      </c>
      <c r="S47" s="68">
        <f t="shared" si="18"/>
        <v>23030206</v>
      </c>
      <c r="T47" s="68">
        <f t="shared" si="18"/>
        <v>3145859</v>
      </c>
      <c r="U47" s="68">
        <f t="shared" si="18"/>
        <v>1435247</v>
      </c>
      <c r="V47" s="68">
        <f t="shared" si="18"/>
        <v>29251</v>
      </c>
    </row>
    <row r="48" spans="1:22" ht="15.75" customHeight="1">
      <c r="A48" s="18"/>
      <c r="B48" s="33" t="s">
        <v>234</v>
      </c>
      <c r="C48" s="105">
        <f t="shared" si="15"/>
        <v>510</v>
      </c>
      <c r="D48" s="109">
        <v>369</v>
      </c>
      <c r="E48" s="109">
        <v>141</v>
      </c>
      <c r="F48" s="109">
        <v>84</v>
      </c>
      <c r="G48" s="109">
        <v>131</v>
      </c>
      <c r="H48" s="109">
        <v>129</v>
      </c>
      <c r="I48" s="109">
        <v>124</v>
      </c>
      <c r="J48" s="109">
        <v>33</v>
      </c>
      <c r="K48" s="109">
        <v>4</v>
      </c>
      <c r="L48" s="109">
        <v>3</v>
      </c>
      <c r="M48" s="109">
        <v>2</v>
      </c>
      <c r="N48" s="106">
        <f t="shared" si="16"/>
        <v>4463</v>
      </c>
      <c r="O48" s="109">
        <v>149</v>
      </c>
      <c r="P48" s="109">
        <v>71</v>
      </c>
      <c r="Q48" s="109">
        <v>3304</v>
      </c>
      <c r="R48" s="109">
        <v>939</v>
      </c>
      <c r="S48" s="109">
        <v>16677290</v>
      </c>
      <c r="T48" s="109">
        <v>2650909</v>
      </c>
      <c r="U48" s="109">
        <v>856873</v>
      </c>
      <c r="V48" s="110" t="s">
        <v>1</v>
      </c>
    </row>
    <row r="49" spans="1:22" ht="15.75" customHeight="1">
      <c r="A49" s="18"/>
      <c r="B49" s="33" t="s">
        <v>235</v>
      </c>
      <c r="C49" s="105">
        <f t="shared" si="15"/>
        <v>138</v>
      </c>
      <c r="D49" s="109">
        <v>101</v>
      </c>
      <c r="E49" s="109">
        <v>37</v>
      </c>
      <c r="F49" s="109">
        <v>33</v>
      </c>
      <c r="G49" s="109">
        <v>42</v>
      </c>
      <c r="H49" s="109">
        <v>45</v>
      </c>
      <c r="I49" s="109">
        <v>14</v>
      </c>
      <c r="J49" s="109">
        <v>3</v>
      </c>
      <c r="K49" s="109">
        <v>1</v>
      </c>
      <c r="L49" s="110" t="s">
        <v>1</v>
      </c>
      <c r="M49" s="110" t="s">
        <v>1</v>
      </c>
      <c r="N49" s="106">
        <f t="shared" si="16"/>
        <v>818</v>
      </c>
      <c r="O49" s="109">
        <v>41</v>
      </c>
      <c r="P49" s="109">
        <v>19</v>
      </c>
      <c r="Q49" s="109">
        <v>537</v>
      </c>
      <c r="R49" s="109">
        <v>221</v>
      </c>
      <c r="S49" s="109">
        <v>4230447</v>
      </c>
      <c r="T49" s="109">
        <v>320025</v>
      </c>
      <c r="U49" s="109">
        <v>301340</v>
      </c>
      <c r="V49" s="110" t="s">
        <v>1</v>
      </c>
    </row>
    <row r="50" spans="1:22" ht="15.75" customHeight="1">
      <c r="A50" s="18"/>
      <c r="B50" s="33" t="s">
        <v>325</v>
      </c>
      <c r="C50" s="105">
        <f t="shared" si="15"/>
        <v>152</v>
      </c>
      <c r="D50" s="109">
        <v>98</v>
      </c>
      <c r="E50" s="109">
        <v>54</v>
      </c>
      <c r="F50" s="109">
        <v>58</v>
      </c>
      <c r="G50" s="109">
        <v>42</v>
      </c>
      <c r="H50" s="109">
        <v>31</v>
      </c>
      <c r="I50" s="109">
        <v>20</v>
      </c>
      <c r="J50" s="109">
        <v>1</v>
      </c>
      <c r="K50" s="110" t="s">
        <v>1</v>
      </c>
      <c r="L50" s="110" t="s">
        <v>1</v>
      </c>
      <c r="M50" s="110" t="s">
        <v>1</v>
      </c>
      <c r="N50" s="106">
        <f t="shared" si="16"/>
        <v>730</v>
      </c>
      <c r="O50" s="109">
        <v>57</v>
      </c>
      <c r="P50" s="109">
        <v>15</v>
      </c>
      <c r="Q50" s="109">
        <v>475</v>
      </c>
      <c r="R50" s="109">
        <v>183</v>
      </c>
      <c r="S50" s="109">
        <v>1840513</v>
      </c>
      <c r="T50" s="109">
        <v>149023</v>
      </c>
      <c r="U50" s="109">
        <v>223923</v>
      </c>
      <c r="V50" s="109">
        <v>22298</v>
      </c>
    </row>
    <row r="51" spans="1:22" ht="15.75" customHeight="1">
      <c r="A51" s="18"/>
      <c r="B51" s="33" t="s">
        <v>236</v>
      </c>
      <c r="C51" s="105">
        <f t="shared" si="15"/>
        <v>71</v>
      </c>
      <c r="D51" s="109">
        <v>17</v>
      </c>
      <c r="E51" s="109">
        <v>54</v>
      </c>
      <c r="F51" s="109">
        <v>44</v>
      </c>
      <c r="G51" s="109">
        <v>23</v>
      </c>
      <c r="H51" s="109">
        <v>4</v>
      </c>
      <c r="I51" s="110" t="s">
        <v>1</v>
      </c>
      <c r="J51" s="110" t="s">
        <v>1</v>
      </c>
      <c r="K51" s="110" t="s">
        <v>1</v>
      </c>
      <c r="L51" s="110" t="s">
        <v>1</v>
      </c>
      <c r="M51" s="110" t="s">
        <v>1</v>
      </c>
      <c r="N51" s="106">
        <f t="shared" si="16"/>
        <v>180</v>
      </c>
      <c r="O51" s="109">
        <v>56</v>
      </c>
      <c r="P51" s="109">
        <v>18</v>
      </c>
      <c r="Q51" s="109">
        <v>61</v>
      </c>
      <c r="R51" s="109">
        <v>45</v>
      </c>
      <c r="S51" s="109">
        <v>281956</v>
      </c>
      <c r="T51" s="109">
        <v>25902</v>
      </c>
      <c r="U51" s="109">
        <v>53111</v>
      </c>
      <c r="V51" s="109">
        <v>6953</v>
      </c>
    </row>
    <row r="52" spans="1:22" ht="15.75" customHeight="1">
      <c r="A52" s="18"/>
      <c r="B52" s="33"/>
      <c r="C52" s="106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6"/>
      <c r="O52" s="108"/>
      <c r="P52" s="108"/>
      <c r="Q52" s="108"/>
      <c r="R52" s="108"/>
      <c r="S52" s="108"/>
      <c r="T52" s="108"/>
      <c r="U52" s="108"/>
      <c r="V52" s="108"/>
    </row>
    <row r="53" spans="1:22" s="57" customFormat="1" ht="15.75" customHeight="1">
      <c r="A53" s="67"/>
      <c r="B53" s="73" t="s">
        <v>237</v>
      </c>
      <c r="C53" s="117">
        <f aca="true" t="shared" si="19" ref="C53:I53">SUM(C54)</f>
        <v>172</v>
      </c>
      <c r="D53" s="68">
        <f t="shared" si="19"/>
        <v>9</v>
      </c>
      <c r="E53" s="68">
        <f t="shared" si="19"/>
        <v>163</v>
      </c>
      <c r="F53" s="68">
        <f t="shared" si="19"/>
        <v>153</v>
      </c>
      <c r="G53" s="68">
        <f t="shared" si="19"/>
        <v>15</v>
      </c>
      <c r="H53" s="68">
        <f t="shared" si="19"/>
        <v>3</v>
      </c>
      <c r="I53" s="68">
        <f t="shared" si="19"/>
        <v>1</v>
      </c>
      <c r="J53" s="69" t="s">
        <v>1</v>
      </c>
      <c r="K53" s="69" t="s">
        <v>1</v>
      </c>
      <c r="L53" s="69" t="s">
        <v>1</v>
      </c>
      <c r="M53" s="69" t="s">
        <v>1</v>
      </c>
      <c r="N53" s="68">
        <f aca="true" t="shared" si="20" ref="N53:V53">SUM(N54)</f>
        <v>304</v>
      </c>
      <c r="O53" s="68">
        <f t="shared" si="20"/>
        <v>160</v>
      </c>
      <c r="P53" s="68">
        <f t="shared" si="20"/>
        <v>71</v>
      </c>
      <c r="Q53" s="68">
        <f t="shared" si="20"/>
        <v>30</v>
      </c>
      <c r="R53" s="68">
        <f t="shared" si="20"/>
        <v>43</v>
      </c>
      <c r="S53" s="68">
        <f t="shared" si="20"/>
        <v>174326</v>
      </c>
      <c r="T53" s="68">
        <f t="shared" si="20"/>
        <v>26914</v>
      </c>
      <c r="U53" s="68">
        <f t="shared" si="20"/>
        <v>38734</v>
      </c>
      <c r="V53" s="68">
        <f t="shared" si="20"/>
        <v>9776</v>
      </c>
    </row>
    <row r="54" spans="1:22" ht="15.75" customHeight="1">
      <c r="A54" s="18"/>
      <c r="B54" s="33" t="s">
        <v>237</v>
      </c>
      <c r="C54" s="105">
        <f t="shared" si="15"/>
        <v>172</v>
      </c>
      <c r="D54" s="109">
        <v>9</v>
      </c>
      <c r="E54" s="109">
        <v>163</v>
      </c>
      <c r="F54" s="109">
        <v>153</v>
      </c>
      <c r="G54" s="109">
        <v>15</v>
      </c>
      <c r="H54" s="109">
        <v>3</v>
      </c>
      <c r="I54" s="110">
        <v>1</v>
      </c>
      <c r="J54" s="110" t="s">
        <v>1</v>
      </c>
      <c r="K54" s="110" t="s">
        <v>1</v>
      </c>
      <c r="L54" s="110" t="s">
        <v>1</v>
      </c>
      <c r="M54" s="110" t="s">
        <v>1</v>
      </c>
      <c r="N54" s="106">
        <f t="shared" si="16"/>
        <v>304</v>
      </c>
      <c r="O54" s="109">
        <v>160</v>
      </c>
      <c r="P54" s="109">
        <v>71</v>
      </c>
      <c r="Q54" s="109">
        <v>30</v>
      </c>
      <c r="R54" s="109">
        <v>43</v>
      </c>
      <c r="S54" s="109">
        <v>174326</v>
      </c>
      <c r="T54" s="109">
        <v>26914</v>
      </c>
      <c r="U54" s="109">
        <v>38734</v>
      </c>
      <c r="V54" s="109">
        <v>9776</v>
      </c>
    </row>
    <row r="55" spans="1:22" ht="15.75" customHeight="1">
      <c r="A55" s="18"/>
      <c r="B55" s="33"/>
      <c r="C55" s="106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6"/>
      <c r="O55" s="108"/>
      <c r="P55" s="108"/>
      <c r="Q55" s="108"/>
      <c r="R55" s="108"/>
      <c r="S55" s="108"/>
      <c r="T55" s="108"/>
      <c r="U55" s="108"/>
      <c r="V55" s="108"/>
    </row>
    <row r="56" spans="1:22" s="57" customFormat="1" ht="15.75" customHeight="1">
      <c r="A56" s="195" t="s">
        <v>238</v>
      </c>
      <c r="B56" s="196"/>
      <c r="C56" s="117">
        <v>1635</v>
      </c>
      <c r="D56" s="68">
        <v>565</v>
      </c>
      <c r="E56" s="68">
        <v>1070</v>
      </c>
      <c r="F56" s="68">
        <v>922</v>
      </c>
      <c r="G56" s="68">
        <v>400</v>
      </c>
      <c r="H56" s="68">
        <v>226</v>
      </c>
      <c r="I56" s="68">
        <v>54</v>
      </c>
      <c r="J56" s="68">
        <v>17</v>
      </c>
      <c r="K56" s="68">
        <v>15</v>
      </c>
      <c r="L56" s="68">
        <v>1</v>
      </c>
      <c r="M56" s="69" t="s">
        <v>139</v>
      </c>
      <c r="N56" s="68">
        <v>6011</v>
      </c>
      <c r="O56" s="68">
        <v>1001</v>
      </c>
      <c r="P56" s="68">
        <v>624</v>
      </c>
      <c r="Q56" s="68">
        <v>2148</v>
      </c>
      <c r="R56" s="68">
        <v>2238</v>
      </c>
      <c r="S56" s="68">
        <v>13076236</v>
      </c>
      <c r="T56" s="68">
        <v>403816</v>
      </c>
      <c r="U56" s="68">
        <v>2387642</v>
      </c>
      <c r="V56" s="68">
        <v>222822</v>
      </c>
    </row>
    <row r="57" spans="1:22" s="57" customFormat="1" ht="15.75" customHeight="1">
      <c r="A57" s="67"/>
      <c r="B57" s="73"/>
      <c r="C57" s="68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68"/>
      <c r="O57" s="72"/>
      <c r="P57" s="72"/>
      <c r="Q57" s="72"/>
      <c r="R57" s="72"/>
      <c r="S57" s="72"/>
      <c r="T57" s="72"/>
      <c r="U57" s="72"/>
      <c r="V57" s="72"/>
    </row>
    <row r="58" spans="1:22" s="57" customFormat="1" ht="15.75" customHeight="1">
      <c r="A58" s="67"/>
      <c r="B58" s="73" t="s">
        <v>90</v>
      </c>
      <c r="C58" s="117">
        <f>SUM(C59:C66)</f>
        <v>524</v>
      </c>
      <c r="D58" s="68">
        <f aca="true" t="shared" si="21" ref="D58:V58">SUM(D59:D66)</f>
        <v>147</v>
      </c>
      <c r="E58" s="68">
        <f t="shared" si="21"/>
        <v>377</v>
      </c>
      <c r="F58" s="68">
        <f t="shared" si="21"/>
        <v>312</v>
      </c>
      <c r="G58" s="68">
        <f t="shared" si="21"/>
        <v>124</v>
      </c>
      <c r="H58" s="68">
        <f t="shared" si="21"/>
        <v>69</v>
      </c>
      <c r="I58" s="68">
        <f t="shared" si="21"/>
        <v>11</v>
      </c>
      <c r="J58" s="68">
        <f t="shared" si="21"/>
        <v>6</v>
      </c>
      <c r="K58" s="68">
        <f t="shared" si="21"/>
        <v>2</v>
      </c>
      <c r="L58" s="69" t="s">
        <v>1</v>
      </c>
      <c r="M58" s="69" t="s">
        <v>1</v>
      </c>
      <c r="N58" s="68">
        <f t="shared" si="21"/>
        <v>1686</v>
      </c>
      <c r="O58" s="68">
        <f t="shared" si="21"/>
        <v>398</v>
      </c>
      <c r="P58" s="68">
        <f t="shared" si="21"/>
        <v>173</v>
      </c>
      <c r="Q58" s="68">
        <f t="shared" si="21"/>
        <v>580</v>
      </c>
      <c r="R58" s="68">
        <f t="shared" si="21"/>
        <v>535</v>
      </c>
      <c r="S58" s="68">
        <f t="shared" si="21"/>
        <v>3338003</v>
      </c>
      <c r="T58" s="68">
        <f t="shared" si="21"/>
        <v>40975</v>
      </c>
      <c r="U58" s="68">
        <f t="shared" si="21"/>
        <v>929562</v>
      </c>
      <c r="V58" s="68">
        <f t="shared" si="21"/>
        <v>108063</v>
      </c>
    </row>
    <row r="59" spans="1:22" ht="15.75" customHeight="1">
      <c r="A59" s="18"/>
      <c r="B59" s="33" t="s">
        <v>239</v>
      </c>
      <c r="C59" s="105">
        <f t="shared" si="15"/>
        <v>13</v>
      </c>
      <c r="D59" s="109">
        <v>4</v>
      </c>
      <c r="E59" s="109">
        <v>9</v>
      </c>
      <c r="F59" s="109">
        <v>9</v>
      </c>
      <c r="G59" s="109">
        <v>3</v>
      </c>
      <c r="H59" s="109">
        <v>1</v>
      </c>
      <c r="I59" s="110" t="s">
        <v>1</v>
      </c>
      <c r="J59" s="110" t="s">
        <v>1</v>
      </c>
      <c r="K59" s="110" t="s">
        <v>1</v>
      </c>
      <c r="L59" s="110" t="s">
        <v>1</v>
      </c>
      <c r="M59" s="110" t="s">
        <v>1</v>
      </c>
      <c r="N59" s="106">
        <f t="shared" si="16"/>
        <v>32</v>
      </c>
      <c r="O59" s="110">
        <v>11</v>
      </c>
      <c r="P59" s="110">
        <v>8</v>
      </c>
      <c r="Q59" s="109">
        <v>7</v>
      </c>
      <c r="R59" s="109">
        <v>6</v>
      </c>
      <c r="S59" s="110">
        <v>31397</v>
      </c>
      <c r="T59" s="109">
        <v>3</v>
      </c>
      <c r="U59" s="110">
        <v>11394</v>
      </c>
      <c r="V59" s="109">
        <v>2775</v>
      </c>
    </row>
    <row r="60" spans="1:22" ht="15.75" customHeight="1">
      <c r="A60" s="18"/>
      <c r="B60" s="33" t="s">
        <v>240</v>
      </c>
      <c r="C60" s="105">
        <f t="shared" si="15"/>
        <v>169</v>
      </c>
      <c r="D60" s="109">
        <v>98</v>
      </c>
      <c r="E60" s="109">
        <v>71</v>
      </c>
      <c r="F60" s="109">
        <v>61</v>
      </c>
      <c r="G60" s="109">
        <v>51</v>
      </c>
      <c r="H60" s="109">
        <v>41</v>
      </c>
      <c r="I60" s="109">
        <v>8</v>
      </c>
      <c r="J60" s="109">
        <v>6</v>
      </c>
      <c r="K60" s="109">
        <v>2</v>
      </c>
      <c r="L60" s="110" t="s">
        <v>1</v>
      </c>
      <c r="M60" s="110" t="s">
        <v>1</v>
      </c>
      <c r="N60" s="106">
        <f t="shared" si="16"/>
        <v>856</v>
      </c>
      <c r="O60" s="109">
        <v>71</v>
      </c>
      <c r="P60" s="109">
        <v>48</v>
      </c>
      <c r="Q60" s="109">
        <v>382</v>
      </c>
      <c r="R60" s="109">
        <v>355</v>
      </c>
      <c r="S60" s="109">
        <v>2218751</v>
      </c>
      <c r="T60" s="109">
        <v>13908</v>
      </c>
      <c r="U60" s="109">
        <v>507812</v>
      </c>
      <c r="V60" s="109">
        <v>94107</v>
      </c>
    </row>
    <row r="61" spans="1:22" ht="15.75" customHeight="1">
      <c r="A61" s="18"/>
      <c r="B61" s="33" t="s">
        <v>241</v>
      </c>
      <c r="C61" s="105">
        <f t="shared" si="15"/>
        <v>144</v>
      </c>
      <c r="D61" s="109">
        <v>7</v>
      </c>
      <c r="E61" s="109">
        <v>137</v>
      </c>
      <c r="F61" s="109">
        <v>113</v>
      </c>
      <c r="G61" s="109">
        <v>24</v>
      </c>
      <c r="H61" s="109">
        <v>6</v>
      </c>
      <c r="I61" s="110">
        <v>1</v>
      </c>
      <c r="J61" s="110" t="s">
        <v>1</v>
      </c>
      <c r="K61" s="110" t="s">
        <v>1</v>
      </c>
      <c r="L61" s="110" t="s">
        <v>1</v>
      </c>
      <c r="M61" s="110" t="s">
        <v>1</v>
      </c>
      <c r="N61" s="106">
        <f t="shared" si="16"/>
        <v>281</v>
      </c>
      <c r="O61" s="109">
        <v>148</v>
      </c>
      <c r="P61" s="109">
        <v>28</v>
      </c>
      <c r="Q61" s="109">
        <v>67</v>
      </c>
      <c r="R61" s="109">
        <v>38</v>
      </c>
      <c r="S61" s="109">
        <v>285671</v>
      </c>
      <c r="T61" s="109">
        <v>3298</v>
      </c>
      <c r="U61" s="109">
        <v>36225</v>
      </c>
      <c r="V61" s="110" t="s">
        <v>1</v>
      </c>
    </row>
    <row r="62" spans="1:22" ht="15.75" customHeight="1">
      <c r="A62" s="18"/>
      <c r="B62" s="33" t="s">
        <v>242</v>
      </c>
      <c r="C62" s="105">
        <f t="shared" si="15"/>
        <v>14</v>
      </c>
      <c r="D62" s="109">
        <v>2</v>
      </c>
      <c r="E62" s="109">
        <v>12</v>
      </c>
      <c r="F62" s="109">
        <v>8</v>
      </c>
      <c r="G62" s="109">
        <v>5</v>
      </c>
      <c r="H62" s="109">
        <v>1</v>
      </c>
      <c r="I62" s="110" t="s">
        <v>1</v>
      </c>
      <c r="J62" s="110" t="s">
        <v>1</v>
      </c>
      <c r="K62" s="110" t="s">
        <v>1</v>
      </c>
      <c r="L62" s="110" t="s">
        <v>1</v>
      </c>
      <c r="M62" s="110" t="s">
        <v>1</v>
      </c>
      <c r="N62" s="106">
        <f t="shared" si="16"/>
        <v>36</v>
      </c>
      <c r="O62" s="109">
        <v>12</v>
      </c>
      <c r="P62" s="109">
        <v>7</v>
      </c>
      <c r="Q62" s="109">
        <v>11</v>
      </c>
      <c r="R62" s="109">
        <v>6</v>
      </c>
      <c r="S62" s="109">
        <v>75826</v>
      </c>
      <c r="T62" s="109">
        <v>6358</v>
      </c>
      <c r="U62" s="109">
        <v>6162</v>
      </c>
      <c r="V62" s="110" t="s">
        <v>1</v>
      </c>
    </row>
    <row r="63" spans="1:22" ht="15.75" customHeight="1">
      <c r="A63" s="18"/>
      <c r="B63" s="33" t="s">
        <v>243</v>
      </c>
      <c r="C63" s="105">
        <f t="shared" si="15"/>
        <v>94</v>
      </c>
      <c r="D63" s="109">
        <v>1</v>
      </c>
      <c r="E63" s="109">
        <v>93</v>
      </c>
      <c r="F63" s="109">
        <v>78</v>
      </c>
      <c r="G63" s="109">
        <v>13</v>
      </c>
      <c r="H63" s="109">
        <v>3</v>
      </c>
      <c r="I63" s="110" t="s">
        <v>1</v>
      </c>
      <c r="J63" s="110" t="s">
        <v>1</v>
      </c>
      <c r="K63" s="110" t="s">
        <v>1</v>
      </c>
      <c r="L63" s="110" t="s">
        <v>1</v>
      </c>
      <c r="M63" s="110" t="s">
        <v>1</v>
      </c>
      <c r="N63" s="106">
        <f t="shared" si="16"/>
        <v>177</v>
      </c>
      <c r="O63" s="109">
        <v>98</v>
      </c>
      <c r="P63" s="109">
        <v>42</v>
      </c>
      <c r="Q63" s="109">
        <v>17</v>
      </c>
      <c r="R63" s="109">
        <v>20</v>
      </c>
      <c r="S63" s="109">
        <v>121912</v>
      </c>
      <c r="T63" s="109">
        <v>5467</v>
      </c>
      <c r="U63" s="109">
        <v>12299</v>
      </c>
      <c r="V63" s="110" t="s">
        <v>1</v>
      </c>
    </row>
    <row r="64" spans="1:22" ht="15.75" customHeight="1">
      <c r="A64" s="18"/>
      <c r="B64" s="33" t="s">
        <v>244</v>
      </c>
      <c r="C64" s="105">
        <f t="shared" si="15"/>
        <v>3</v>
      </c>
      <c r="D64" s="110">
        <v>1</v>
      </c>
      <c r="E64" s="109">
        <v>2</v>
      </c>
      <c r="F64" s="109">
        <v>3</v>
      </c>
      <c r="G64" s="110" t="s">
        <v>1</v>
      </c>
      <c r="H64" s="110" t="s">
        <v>1</v>
      </c>
      <c r="I64" s="110" t="s">
        <v>1</v>
      </c>
      <c r="J64" s="110" t="s">
        <v>1</v>
      </c>
      <c r="K64" s="110" t="s">
        <v>1</v>
      </c>
      <c r="L64" s="110" t="s">
        <v>1</v>
      </c>
      <c r="M64" s="110" t="s">
        <v>1</v>
      </c>
      <c r="N64" s="106">
        <f t="shared" si="16"/>
        <v>4</v>
      </c>
      <c r="O64" s="110">
        <v>2</v>
      </c>
      <c r="P64" s="110">
        <v>1</v>
      </c>
      <c r="Q64" s="110">
        <v>1</v>
      </c>
      <c r="R64" s="110" t="s">
        <v>1</v>
      </c>
      <c r="S64" s="110">
        <v>2896</v>
      </c>
      <c r="T64" s="110">
        <v>130</v>
      </c>
      <c r="U64" s="110">
        <v>286</v>
      </c>
      <c r="V64" s="110" t="s">
        <v>1</v>
      </c>
    </row>
    <row r="65" spans="1:22" ht="15.75" customHeight="1">
      <c r="A65" s="18"/>
      <c r="B65" s="33" t="s">
        <v>245</v>
      </c>
      <c r="C65" s="105">
        <f t="shared" si="15"/>
        <v>40</v>
      </c>
      <c r="D65" s="109">
        <v>7</v>
      </c>
      <c r="E65" s="109">
        <v>33</v>
      </c>
      <c r="F65" s="109">
        <v>20</v>
      </c>
      <c r="G65" s="109">
        <v>12</v>
      </c>
      <c r="H65" s="109">
        <v>7</v>
      </c>
      <c r="I65" s="109">
        <v>1</v>
      </c>
      <c r="J65" s="110" t="s">
        <v>1</v>
      </c>
      <c r="K65" s="110" t="s">
        <v>1</v>
      </c>
      <c r="L65" s="110" t="s">
        <v>1</v>
      </c>
      <c r="M65" s="110" t="s">
        <v>1</v>
      </c>
      <c r="N65" s="106">
        <f t="shared" si="16"/>
        <v>133</v>
      </c>
      <c r="O65" s="109">
        <v>38</v>
      </c>
      <c r="P65" s="109">
        <v>23</v>
      </c>
      <c r="Q65" s="109">
        <v>38</v>
      </c>
      <c r="R65" s="109">
        <v>34</v>
      </c>
      <c r="S65" s="109">
        <v>163776</v>
      </c>
      <c r="T65" s="109">
        <v>7870</v>
      </c>
      <c r="U65" s="109">
        <v>109331</v>
      </c>
      <c r="V65" s="110">
        <v>3600</v>
      </c>
    </row>
    <row r="66" spans="1:22" ht="15.75" customHeight="1">
      <c r="A66" s="232"/>
      <c r="B66" s="233" t="s">
        <v>246</v>
      </c>
      <c r="C66" s="234">
        <f t="shared" si="15"/>
        <v>47</v>
      </c>
      <c r="D66" s="235">
        <v>27</v>
      </c>
      <c r="E66" s="235">
        <v>20</v>
      </c>
      <c r="F66" s="235">
        <v>20</v>
      </c>
      <c r="G66" s="235">
        <v>16</v>
      </c>
      <c r="H66" s="235">
        <v>10</v>
      </c>
      <c r="I66" s="235">
        <v>1</v>
      </c>
      <c r="J66" s="236" t="s">
        <v>1</v>
      </c>
      <c r="K66" s="236" t="s">
        <v>1</v>
      </c>
      <c r="L66" s="236" t="s">
        <v>1</v>
      </c>
      <c r="M66" s="236" t="s">
        <v>1</v>
      </c>
      <c r="N66" s="235">
        <f t="shared" si="16"/>
        <v>167</v>
      </c>
      <c r="O66" s="235">
        <v>18</v>
      </c>
      <c r="P66" s="235">
        <v>16</v>
      </c>
      <c r="Q66" s="235">
        <v>57</v>
      </c>
      <c r="R66" s="235">
        <v>76</v>
      </c>
      <c r="S66" s="235">
        <v>437774</v>
      </c>
      <c r="T66" s="235">
        <v>3941</v>
      </c>
      <c r="U66" s="235">
        <v>246053</v>
      </c>
      <c r="V66" s="236">
        <v>7581</v>
      </c>
    </row>
    <row r="67" ht="15.75" customHeight="1">
      <c r="A67" s="1" t="s">
        <v>104</v>
      </c>
    </row>
  </sheetData>
  <sheetProtection/>
  <mergeCells count="21">
    <mergeCell ref="A45:B45"/>
    <mergeCell ref="A56:B56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 verticalCentered="1"/>
  <pageMargins left="0.7874015748031497" right="0.7874015748031497" top="0.5905511811023623" bottom="0.3937007874015748" header="0.35433070866141736" footer="0.35433070866141736"/>
  <pageSetup fitToHeight="5" fitToWidth="1" horizontalDpi="300" verticalDpi="300" orientation="landscape" paperSize="8" scale="78" r:id="rId1"/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6"/>
  <sheetViews>
    <sheetView showGridLines="0" defaultGridColor="0" zoomScale="75" zoomScaleNormal="75" zoomScalePageLayoutView="0" colorId="22" workbookViewId="0" topLeftCell="I1">
      <selection activeCell="V1" sqref="V1"/>
    </sheetView>
  </sheetViews>
  <sheetFormatPr defaultColWidth="10.59765625" defaultRowHeight="15.75" customHeight="1"/>
  <cols>
    <col min="1" max="1" width="2.8984375" style="1" customWidth="1"/>
    <col min="2" max="2" width="42.69921875" style="1" customWidth="1"/>
    <col min="3" max="3" width="8.5" style="1" customWidth="1"/>
    <col min="4" max="4" width="7.59765625" style="1" customWidth="1"/>
    <col min="5" max="5" width="8.5" style="1" customWidth="1"/>
    <col min="6" max="13" width="7.59765625" style="1" customWidth="1"/>
    <col min="14" max="14" width="9.3984375" style="1" customWidth="1"/>
    <col min="15" max="16" width="7.59765625" style="1" customWidth="1"/>
    <col min="17" max="18" width="8.5" style="1" customWidth="1"/>
    <col min="19" max="21" width="14.59765625" style="1" customWidth="1"/>
    <col min="22" max="22" width="12.59765625" style="1" customWidth="1"/>
    <col min="23" max="16384" width="10.59765625" style="1" customWidth="1"/>
  </cols>
  <sheetData>
    <row r="1" spans="1:22" ht="15.75" customHeight="1">
      <c r="A1" s="149" t="s">
        <v>435</v>
      </c>
      <c r="V1" s="150" t="s">
        <v>436</v>
      </c>
    </row>
    <row r="3" spans="1:22" ht="15.75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5.75" customHeight="1">
      <c r="A4" s="241" t="s">
        <v>430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5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.75" customHeight="1">
      <c r="A6" s="197" t="s">
        <v>275</v>
      </c>
      <c r="B6" s="198"/>
      <c r="C6" s="189" t="s">
        <v>111</v>
      </c>
      <c r="D6" s="207"/>
      <c r="E6" s="207"/>
      <c r="F6" s="207"/>
      <c r="G6" s="207"/>
      <c r="H6" s="207"/>
      <c r="I6" s="207"/>
      <c r="J6" s="207"/>
      <c r="K6" s="207"/>
      <c r="L6" s="207"/>
      <c r="M6" s="190"/>
      <c r="N6" s="189" t="s">
        <v>276</v>
      </c>
      <c r="O6" s="207"/>
      <c r="P6" s="207"/>
      <c r="Q6" s="207"/>
      <c r="R6" s="190"/>
      <c r="S6" s="191" t="s">
        <v>409</v>
      </c>
      <c r="T6" s="191" t="s">
        <v>277</v>
      </c>
      <c r="U6" s="191" t="s">
        <v>112</v>
      </c>
      <c r="V6" s="38"/>
    </row>
    <row r="7" spans="1:22" ht="15.75" customHeight="1">
      <c r="A7" s="208"/>
      <c r="B7" s="209"/>
      <c r="C7" s="205" t="s">
        <v>113</v>
      </c>
      <c r="D7" s="202" t="s">
        <v>114</v>
      </c>
      <c r="E7" s="210"/>
      <c r="F7" s="202" t="s">
        <v>115</v>
      </c>
      <c r="G7" s="211"/>
      <c r="H7" s="211"/>
      <c r="I7" s="211"/>
      <c r="J7" s="211"/>
      <c r="K7" s="211"/>
      <c r="L7" s="211"/>
      <c r="M7" s="203"/>
      <c r="N7" s="17"/>
      <c r="O7" s="202" t="s">
        <v>116</v>
      </c>
      <c r="P7" s="210"/>
      <c r="Q7" s="202" t="s">
        <v>117</v>
      </c>
      <c r="R7" s="203"/>
      <c r="S7" s="204"/>
      <c r="T7" s="204"/>
      <c r="U7" s="204"/>
      <c r="V7" s="39" t="s">
        <v>278</v>
      </c>
    </row>
    <row r="8" spans="1:22" ht="15.75" customHeight="1">
      <c r="A8" s="208"/>
      <c r="B8" s="209"/>
      <c r="C8" s="212"/>
      <c r="D8" s="205" t="s">
        <v>279</v>
      </c>
      <c r="E8" s="205" t="s">
        <v>280</v>
      </c>
      <c r="F8" s="17" t="s">
        <v>118</v>
      </c>
      <c r="G8" s="17" t="s">
        <v>119</v>
      </c>
      <c r="H8" s="17" t="s">
        <v>120</v>
      </c>
      <c r="I8" s="17" t="s">
        <v>121</v>
      </c>
      <c r="J8" s="17" t="s">
        <v>122</v>
      </c>
      <c r="K8" s="17" t="s">
        <v>123</v>
      </c>
      <c r="L8" s="17" t="s">
        <v>124</v>
      </c>
      <c r="M8" s="39" t="s">
        <v>281</v>
      </c>
      <c r="N8" s="40" t="s">
        <v>113</v>
      </c>
      <c r="O8" s="205" t="s">
        <v>125</v>
      </c>
      <c r="P8" s="205" t="s">
        <v>126</v>
      </c>
      <c r="Q8" s="205" t="s">
        <v>125</v>
      </c>
      <c r="R8" s="205" t="s">
        <v>126</v>
      </c>
      <c r="S8" s="204"/>
      <c r="T8" s="204"/>
      <c r="U8" s="204"/>
      <c r="V8" s="41" t="s">
        <v>282</v>
      </c>
    </row>
    <row r="9" spans="1:22" ht="15.75" customHeight="1">
      <c r="A9" s="165"/>
      <c r="B9" s="199"/>
      <c r="C9" s="206"/>
      <c r="D9" s="206"/>
      <c r="E9" s="206"/>
      <c r="F9" s="42" t="s">
        <v>127</v>
      </c>
      <c r="G9" s="42" t="s">
        <v>128</v>
      </c>
      <c r="H9" s="42" t="s">
        <v>129</v>
      </c>
      <c r="I9" s="42" t="s">
        <v>130</v>
      </c>
      <c r="J9" s="42" t="s">
        <v>131</v>
      </c>
      <c r="K9" s="42" t="s">
        <v>132</v>
      </c>
      <c r="L9" s="42" t="s">
        <v>133</v>
      </c>
      <c r="M9" s="30" t="s">
        <v>283</v>
      </c>
      <c r="N9" s="43"/>
      <c r="O9" s="206"/>
      <c r="P9" s="206"/>
      <c r="Q9" s="206"/>
      <c r="R9" s="206"/>
      <c r="S9" s="192"/>
      <c r="T9" s="192"/>
      <c r="U9" s="192"/>
      <c r="V9" s="44"/>
    </row>
    <row r="10" spans="1:22" ht="15.75" customHeight="1">
      <c r="A10" s="31"/>
      <c r="B10" s="32"/>
      <c r="C10" s="8" t="s">
        <v>69</v>
      </c>
      <c r="D10" s="8" t="s">
        <v>69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134</v>
      </c>
      <c r="O10" s="8" t="s">
        <v>134</v>
      </c>
      <c r="P10" s="8" t="s">
        <v>134</v>
      </c>
      <c r="Q10" s="8" t="s">
        <v>134</v>
      </c>
      <c r="R10" s="8" t="s">
        <v>134</v>
      </c>
      <c r="S10" s="8" t="s">
        <v>135</v>
      </c>
      <c r="T10" s="8" t="s">
        <v>135</v>
      </c>
      <c r="U10" s="8" t="s">
        <v>135</v>
      </c>
      <c r="V10" s="8" t="s">
        <v>70</v>
      </c>
    </row>
    <row r="11" spans="1:22" s="57" customFormat="1" ht="15.75" customHeight="1">
      <c r="A11" s="70"/>
      <c r="B11" s="73" t="s">
        <v>247</v>
      </c>
      <c r="C11" s="117">
        <f aca="true" t="shared" si="0" ref="C11:L11">SUM(C12:C13)</f>
        <v>213</v>
      </c>
      <c r="D11" s="68">
        <f t="shared" si="0"/>
        <v>53</v>
      </c>
      <c r="E11" s="68">
        <f t="shared" si="0"/>
        <v>160</v>
      </c>
      <c r="F11" s="68">
        <f t="shared" si="0"/>
        <v>127</v>
      </c>
      <c r="G11" s="68">
        <f t="shared" si="0"/>
        <v>52</v>
      </c>
      <c r="H11" s="68">
        <f t="shared" si="0"/>
        <v>19</v>
      </c>
      <c r="I11" s="68">
        <f t="shared" si="0"/>
        <v>6</v>
      </c>
      <c r="J11" s="68">
        <f t="shared" si="0"/>
        <v>1</v>
      </c>
      <c r="K11" s="68">
        <f t="shared" si="0"/>
        <v>7</v>
      </c>
      <c r="L11" s="68">
        <f t="shared" si="0"/>
        <v>1</v>
      </c>
      <c r="M11" s="69" t="s">
        <v>1</v>
      </c>
      <c r="N11" s="68">
        <f aca="true" t="shared" si="1" ref="N11:V11">SUM(N12:N13)</f>
        <v>908</v>
      </c>
      <c r="O11" s="68">
        <f t="shared" si="1"/>
        <v>115</v>
      </c>
      <c r="P11" s="68">
        <f t="shared" si="1"/>
        <v>125</v>
      </c>
      <c r="Q11" s="68">
        <f t="shared" si="1"/>
        <v>260</v>
      </c>
      <c r="R11" s="68">
        <f t="shared" si="1"/>
        <v>408</v>
      </c>
      <c r="S11" s="68">
        <f t="shared" si="1"/>
        <v>2123376</v>
      </c>
      <c r="T11" s="68">
        <f t="shared" si="1"/>
        <v>8686</v>
      </c>
      <c r="U11" s="68">
        <f t="shared" si="1"/>
        <v>320923</v>
      </c>
      <c r="V11" s="68">
        <f t="shared" si="1"/>
        <v>39346</v>
      </c>
    </row>
    <row r="12" spans="1:22" ht="15.75" customHeight="1">
      <c r="A12" s="31"/>
      <c r="B12" s="33" t="s">
        <v>248</v>
      </c>
      <c r="C12" s="105">
        <f aca="true" t="shared" si="2" ref="C12:C43">SUM(D12:E12)</f>
        <v>131</v>
      </c>
      <c r="D12" s="109">
        <v>32</v>
      </c>
      <c r="E12" s="109">
        <v>99</v>
      </c>
      <c r="F12" s="109">
        <v>79</v>
      </c>
      <c r="G12" s="109">
        <v>33</v>
      </c>
      <c r="H12" s="109">
        <v>13</v>
      </c>
      <c r="I12" s="109">
        <v>3</v>
      </c>
      <c r="J12" s="110" t="s">
        <v>1</v>
      </c>
      <c r="K12" s="109">
        <v>2</v>
      </c>
      <c r="L12" s="107">
        <v>1</v>
      </c>
      <c r="M12" s="110" t="s">
        <v>1</v>
      </c>
      <c r="N12" s="106">
        <f aca="true" t="shared" si="3" ref="N12:N43">SUM(O12:R12)</f>
        <v>481</v>
      </c>
      <c r="O12" s="109">
        <v>72</v>
      </c>
      <c r="P12" s="109">
        <v>79</v>
      </c>
      <c r="Q12" s="109">
        <v>129</v>
      </c>
      <c r="R12" s="109">
        <v>201</v>
      </c>
      <c r="S12" s="109">
        <v>1064551</v>
      </c>
      <c r="T12" s="109">
        <v>7761</v>
      </c>
      <c r="U12" s="109">
        <v>178301</v>
      </c>
      <c r="V12" s="109">
        <v>21247</v>
      </c>
    </row>
    <row r="13" spans="1:22" ht="15.75" customHeight="1">
      <c r="A13" s="31"/>
      <c r="B13" s="33" t="s">
        <v>249</v>
      </c>
      <c r="C13" s="105">
        <f t="shared" si="2"/>
        <v>82</v>
      </c>
      <c r="D13" s="109">
        <v>21</v>
      </c>
      <c r="E13" s="109">
        <v>61</v>
      </c>
      <c r="F13" s="109">
        <v>48</v>
      </c>
      <c r="G13" s="109">
        <v>19</v>
      </c>
      <c r="H13" s="109">
        <v>6</v>
      </c>
      <c r="I13" s="109">
        <v>3</v>
      </c>
      <c r="J13" s="109">
        <v>1</v>
      </c>
      <c r="K13" s="109">
        <v>5</v>
      </c>
      <c r="L13" s="110" t="s">
        <v>1</v>
      </c>
      <c r="M13" s="110" t="s">
        <v>1</v>
      </c>
      <c r="N13" s="106">
        <f t="shared" si="3"/>
        <v>427</v>
      </c>
      <c r="O13" s="109">
        <v>43</v>
      </c>
      <c r="P13" s="109">
        <v>46</v>
      </c>
      <c r="Q13" s="109">
        <v>131</v>
      </c>
      <c r="R13" s="109">
        <v>207</v>
      </c>
      <c r="S13" s="109">
        <v>1058825</v>
      </c>
      <c r="T13" s="109">
        <v>925</v>
      </c>
      <c r="U13" s="109">
        <v>142622</v>
      </c>
      <c r="V13" s="109">
        <v>18099</v>
      </c>
    </row>
    <row r="14" spans="1:22" ht="15.75" customHeight="1">
      <c r="A14" s="31"/>
      <c r="B14" s="33"/>
      <c r="C14" s="106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6"/>
      <c r="O14" s="108"/>
      <c r="P14" s="108"/>
      <c r="Q14" s="108"/>
      <c r="R14" s="108"/>
      <c r="S14" s="108"/>
      <c r="T14" s="108"/>
      <c r="U14" s="108"/>
      <c r="V14" s="108"/>
    </row>
    <row r="15" spans="1:22" s="57" customFormat="1" ht="15.75" customHeight="1">
      <c r="A15" s="70"/>
      <c r="B15" s="73" t="s">
        <v>92</v>
      </c>
      <c r="C15" s="117">
        <f aca="true" t="shared" si="4" ref="C15:K15">SUM(C16)</f>
        <v>126</v>
      </c>
      <c r="D15" s="68">
        <f t="shared" si="4"/>
        <v>40</v>
      </c>
      <c r="E15" s="68">
        <f t="shared" si="4"/>
        <v>86</v>
      </c>
      <c r="F15" s="68">
        <f t="shared" si="4"/>
        <v>75</v>
      </c>
      <c r="G15" s="68">
        <f t="shared" si="4"/>
        <v>23</v>
      </c>
      <c r="H15" s="68">
        <f t="shared" si="4"/>
        <v>17</v>
      </c>
      <c r="I15" s="68">
        <f t="shared" si="4"/>
        <v>4</v>
      </c>
      <c r="J15" s="68">
        <f t="shared" si="4"/>
        <v>4</v>
      </c>
      <c r="K15" s="68">
        <f t="shared" si="4"/>
        <v>3</v>
      </c>
      <c r="L15" s="69" t="s">
        <v>1</v>
      </c>
      <c r="M15" s="69" t="s">
        <v>1</v>
      </c>
      <c r="N15" s="68">
        <f aca="true" t="shared" si="5" ref="N15:V15">SUM(N16)</f>
        <v>570</v>
      </c>
      <c r="O15" s="68">
        <f t="shared" si="5"/>
        <v>61</v>
      </c>
      <c r="P15" s="68">
        <f t="shared" si="5"/>
        <v>67</v>
      </c>
      <c r="Q15" s="68">
        <f t="shared" si="5"/>
        <v>132</v>
      </c>
      <c r="R15" s="68">
        <f t="shared" si="5"/>
        <v>310</v>
      </c>
      <c r="S15" s="68">
        <f t="shared" si="5"/>
        <v>800013</v>
      </c>
      <c r="T15" s="68">
        <f t="shared" si="5"/>
        <v>13542</v>
      </c>
      <c r="U15" s="68">
        <f t="shared" si="5"/>
        <v>216909</v>
      </c>
      <c r="V15" s="68">
        <f t="shared" si="5"/>
        <v>15910</v>
      </c>
    </row>
    <row r="16" spans="1:22" ht="15.75" customHeight="1">
      <c r="A16" s="31"/>
      <c r="B16" s="33" t="s">
        <v>92</v>
      </c>
      <c r="C16" s="105">
        <f t="shared" si="2"/>
        <v>126</v>
      </c>
      <c r="D16" s="109">
        <v>40</v>
      </c>
      <c r="E16" s="109">
        <v>86</v>
      </c>
      <c r="F16" s="109">
        <v>75</v>
      </c>
      <c r="G16" s="109">
        <v>23</v>
      </c>
      <c r="H16" s="109">
        <v>17</v>
      </c>
      <c r="I16" s="109">
        <v>4</v>
      </c>
      <c r="J16" s="109">
        <v>4</v>
      </c>
      <c r="K16" s="107">
        <v>3</v>
      </c>
      <c r="L16" s="110" t="s">
        <v>1</v>
      </c>
      <c r="M16" s="110" t="s">
        <v>1</v>
      </c>
      <c r="N16" s="106">
        <f t="shared" si="3"/>
        <v>570</v>
      </c>
      <c r="O16" s="109">
        <v>61</v>
      </c>
      <c r="P16" s="109">
        <v>67</v>
      </c>
      <c r="Q16" s="109">
        <v>132</v>
      </c>
      <c r="R16" s="109">
        <v>310</v>
      </c>
      <c r="S16" s="109">
        <v>800013</v>
      </c>
      <c r="T16" s="109">
        <v>13542</v>
      </c>
      <c r="U16" s="109">
        <v>216909</v>
      </c>
      <c r="V16" s="109">
        <v>15910</v>
      </c>
    </row>
    <row r="17" spans="1:22" ht="15.75" customHeight="1">
      <c r="A17" s="31"/>
      <c r="B17" s="33"/>
      <c r="C17" s="106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6"/>
      <c r="O17" s="108"/>
      <c r="P17" s="108"/>
      <c r="Q17" s="108"/>
      <c r="R17" s="108"/>
      <c r="S17" s="108"/>
      <c r="T17" s="108"/>
      <c r="U17" s="108"/>
      <c r="V17" s="108"/>
    </row>
    <row r="18" spans="1:22" s="57" customFormat="1" ht="15.75" customHeight="1">
      <c r="A18" s="70"/>
      <c r="B18" s="73" t="s">
        <v>93</v>
      </c>
      <c r="C18" s="117">
        <f aca="true" t="shared" si="6" ref="C18:K18">SUM(C19:C20)</f>
        <v>723</v>
      </c>
      <c r="D18" s="68">
        <f t="shared" si="6"/>
        <v>305</v>
      </c>
      <c r="E18" s="68">
        <f t="shared" si="6"/>
        <v>418</v>
      </c>
      <c r="F18" s="68">
        <f t="shared" si="6"/>
        <v>390</v>
      </c>
      <c r="G18" s="68">
        <f t="shared" si="6"/>
        <v>185</v>
      </c>
      <c r="H18" s="68">
        <f t="shared" si="6"/>
        <v>111</v>
      </c>
      <c r="I18" s="68">
        <f t="shared" si="6"/>
        <v>30</v>
      </c>
      <c r="J18" s="68">
        <f t="shared" si="6"/>
        <v>5</v>
      </c>
      <c r="K18" s="68">
        <f t="shared" si="6"/>
        <v>2</v>
      </c>
      <c r="L18" s="69" t="s">
        <v>1</v>
      </c>
      <c r="M18" s="69" t="s">
        <v>1</v>
      </c>
      <c r="N18" s="68">
        <f aca="true" t="shared" si="7" ref="N18:V18">SUM(N19:N20)</f>
        <v>2604</v>
      </c>
      <c r="O18" s="68">
        <f t="shared" si="7"/>
        <v>408</v>
      </c>
      <c r="P18" s="68">
        <f t="shared" si="7"/>
        <v>242</v>
      </c>
      <c r="Q18" s="68">
        <f t="shared" si="7"/>
        <v>1095</v>
      </c>
      <c r="R18" s="68">
        <f t="shared" si="7"/>
        <v>859</v>
      </c>
      <c r="S18" s="68">
        <f t="shared" si="7"/>
        <v>6408611</v>
      </c>
      <c r="T18" s="68">
        <f t="shared" si="7"/>
        <v>334988</v>
      </c>
      <c r="U18" s="68">
        <f t="shared" si="7"/>
        <v>791856</v>
      </c>
      <c r="V18" s="68">
        <f t="shared" si="7"/>
        <v>54530</v>
      </c>
    </row>
    <row r="19" spans="1:22" ht="15.75" customHeight="1">
      <c r="A19" s="31"/>
      <c r="B19" s="33" t="s">
        <v>250</v>
      </c>
      <c r="C19" s="105">
        <f t="shared" si="2"/>
        <v>675</v>
      </c>
      <c r="D19" s="109">
        <v>277</v>
      </c>
      <c r="E19" s="109">
        <v>398</v>
      </c>
      <c r="F19" s="109">
        <v>366</v>
      </c>
      <c r="G19" s="109">
        <v>176</v>
      </c>
      <c r="H19" s="109">
        <v>99</v>
      </c>
      <c r="I19" s="109">
        <v>28</v>
      </c>
      <c r="J19" s="107">
        <v>4</v>
      </c>
      <c r="K19" s="109">
        <v>2</v>
      </c>
      <c r="L19" s="110" t="s">
        <v>1</v>
      </c>
      <c r="M19" s="110" t="s">
        <v>1</v>
      </c>
      <c r="N19" s="106">
        <f t="shared" si="3"/>
        <v>2404</v>
      </c>
      <c r="O19" s="109">
        <v>392</v>
      </c>
      <c r="P19" s="109">
        <v>228</v>
      </c>
      <c r="Q19" s="109">
        <v>1013</v>
      </c>
      <c r="R19" s="109">
        <v>771</v>
      </c>
      <c r="S19" s="109">
        <v>6064222</v>
      </c>
      <c r="T19" s="109">
        <v>321719</v>
      </c>
      <c r="U19" s="109">
        <v>766564</v>
      </c>
      <c r="V19" s="109">
        <v>52502</v>
      </c>
    </row>
    <row r="20" spans="1:22" ht="15.75" customHeight="1">
      <c r="A20" s="31"/>
      <c r="B20" s="49" t="s">
        <v>326</v>
      </c>
      <c r="C20" s="105">
        <f t="shared" si="2"/>
        <v>48</v>
      </c>
      <c r="D20" s="109">
        <v>28</v>
      </c>
      <c r="E20" s="109">
        <v>20</v>
      </c>
      <c r="F20" s="109">
        <v>24</v>
      </c>
      <c r="G20" s="109">
        <v>9</v>
      </c>
      <c r="H20" s="109">
        <v>12</v>
      </c>
      <c r="I20" s="109">
        <v>2</v>
      </c>
      <c r="J20" s="109">
        <v>1</v>
      </c>
      <c r="K20" s="110" t="s">
        <v>1</v>
      </c>
      <c r="L20" s="110" t="s">
        <v>1</v>
      </c>
      <c r="M20" s="110" t="s">
        <v>1</v>
      </c>
      <c r="N20" s="106">
        <f t="shared" si="3"/>
        <v>200</v>
      </c>
      <c r="O20" s="109">
        <v>16</v>
      </c>
      <c r="P20" s="109">
        <v>14</v>
      </c>
      <c r="Q20" s="109">
        <v>82</v>
      </c>
      <c r="R20" s="109">
        <v>88</v>
      </c>
      <c r="S20" s="109">
        <v>344389</v>
      </c>
      <c r="T20" s="109">
        <v>13269</v>
      </c>
      <c r="U20" s="109">
        <v>25292</v>
      </c>
      <c r="V20" s="109">
        <v>2028</v>
      </c>
    </row>
    <row r="21" spans="1:22" ht="15.75" customHeight="1">
      <c r="A21" s="31"/>
      <c r="B21" s="32"/>
      <c r="C21" s="10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6"/>
      <c r="O21" s="108"/>
      <c r="P21" s="108"/>
      <c r="Q21" s="108"/>
      <c r="R21" s="108"/>
      <c r="S21" s="108"/>
      <c r="T21" s="108"/>
      <c r="U21" s="108"/>
      <c r="V21" s="108"/>
    </row>
    <row r="22" spans="1:22" s="57" customFormat="1" ht="15.75" customHeight="1">
      <c r="A22" s="70"/>
      <c r="B22" s="73" t="s">
        <v>94</v>
      </c>
      <c r="C22" s="117">
        <f aca="true" t="shared" si="8" ref="C22:K22">SUM(C23)</f>
        <v>49</v>
      </c>
      <c r="D22" s="68">
        <f t="shared" si="8"/>
        <v>20</v>
      </c>
      <c r="E22" s="68">
        <f t="shared" si="8"/>
        <v>29</v>
      </c>
      <c r="F22" s="68">
        <f t="shared" si="8"/>
        <v>18</v>
      </c>
      <c r="G22" s="68">
        <f t="shared" si="8"/>
        <v>16</v>
      </c>
      <c r="H22" s="68">
        <f t="shared" si="8"/>
        <v>10</v>
      </c>
      <c r="I22" s="68">
        <f t="shared" si="8"/>
        <v>3</v>
      </c>
      <c r="J22" s="68">
        <f t="shared" si="8"/>
        <v>1</v>
      </c>
      <c r="K22" s="68">
        <f t="shared" si="8"/>
        <v>1</v>
      </c>
      <c r="L22" s="69" t="s">
        <v>1</v>
      </c>
      <c r="M22" s="69" t="s">
        <v>1</v>
      </c>
      <c r="N22" s="68">
        <f aca="true" t="shared" si="9" ref="N22:V22">SUM(N23)</f>
        <v>243</v>
      </c>
      <c r="O22" s="68">
        <f t="shared" si="9"/>
        <v>19</v>
      </c>
      <c r="P22" s="68">
        <f t="shared" si="9"/>
        <v>17</v>
      </c>
      <c r="Q22" s="68">
        <f t="shared" si="9"/>
        <v>81</v>
      </c>
      <c r="R22" s="68">
        <f t="shared" si="9"/>
        <v>126</v>
      </c>
      <c r="S22" s="68">
        <f t="shared" si="9"/>
        <v>406233</v>
      </c>
      <c r="T22" s="68">
        <f t="shared" si="9"/>
        <v>5625</v>
      </c>
      <c r="U22" s="68">
        <f t="shared" si="9"/>
        <v>128392</v>
      </c>
      <c r="V22" s="68">
        <f t="shared" si="9"/>
        <v>4973</v>
      </c>
    </row>
    <row r="23" spans="1:22" ht="15.75" customHeight="1">
      <c r="A23" s="31"/>
      <c r="B23" s="33" t="s">
        <v>94</v>
      </c>
      <c r="C23" s="105">
        <f t="shared" si="2"/>
        <v>49</v>
      </c>
      <c r="D23" s="109">
        <v>20</v>
      </c>
      <c r="E23" s="109">
        <v>29</v>
      </c>
      <c r="F23" s="109">
        <v>18</v>
      </c>
      <c r="G23" s="109">
        <v>16</v>
      </c>
      <c r="H23" s="109">
        <v>10</v>
      </c>
      <c r="I23" s="109">
        <v>3</v>
      </c>
      <c r="J23" s="109">
        <v>1</v>
      </c>
      <c r="K23" s="109">
        <v>1</v>
      </c>
      <c r="L23" s="110" t="s">
        <v>1</v>
      </c>
      <c r="M23" s="110" t="s">
        <v>1</v>
      </c>
      <c r="N23" s="106">
        <f t="shared" si="3"/>
        <v>243</v>
      </c>
      <c r="O23" s="109">
        <v>19</v>
      </c>
      <c r="P23" s="109">
        <v>17</v>
      </c>
      <c r="Q23" s="109">
        <v>81</v>
      </c>
      <c r="R23" s="109">
        <v>126</v>
      </c>
      <c r="S23" s="109">
        <v>406233</v>
      </c>
      <c r="T23" s="109">
        <v>5625</v>
      </c>
      <c r="U23" s="109">
        <v>128392</v>
      </c>
      <c r="V23" s="109">
        <v>4973</v>
      </c>
    </row>
    <row r="24" spans="1:22" ht="15.75" customHeight="1">
      <c r="A24" s="31"/>
      <c r="B24" s="32"/>
      <c r="C24" s="106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6"/>
      <c r="O24" s="108"/>
      <c r="P24" s="108"/>
      <c r="Q24" s="108"/>
      <c r="R24" s="108"/>
      <c r="S24" s="108"/>
      <c r="T24" s="108"/>
      <c r="U24" s="108"/>
      <c r="V24" s="108"/>
    </row>
    <row r="25" spans="1:22" s="57" customFormat="1" ht="15.75" customHeight="1">
      <c r="A25" s="195" t="s">
        <v>251</v>
      </c>
      <c r="B25" s="196"/>
      <c r="C25" s="117">
        <f>SUM(C27,C31,C36,C40,C45,C50,C53,C56,C60)</f>
        <v>4828</v>
      </c>
      <c r="D25" s="68">
        <f aca="true" t="shared" si="10" ref="D25:V25">SUM(D27,D31,D36,D40,D45,D50,D53,D56,D60)</f>
        <v>2114</v>
      </c>
      <c r="E25" s="68">
        <f t="shared" si="10"/>
        <v>2714</v>
      </c>
      <c r="F25" s="68">
        <f t="shared" si="10"/>
        <v>2216</v>
      </c>
      <c r="G25" s="68">
        <f t="shared" si="10"/>
        <v>1289</v>
      </c>
      <c r="H25" s="68">
        <f t="shared" si="10"/>
        <v>856</v>
      </c>
      <c r="I25" s="68">
        <f t="shared" si="10"/>
        <v>335</v>
      </c>
      <c r="J25" s="68">
        <f t="shared" si="10"/>
        <v>80</v>
      </c>
      <c r="K25" s="68">
        <f t="shared" si="10"/>
        <v>36</v>
      </c>
      <c r="L25" s="68">
        <f t="shared" si="10"/>
        <v>11</v>
      </c>
      <c r="M25" s="68">
        <f t="shared" si="10"/>
        <v>5</v>
      </c>
      <c r="N25" s="68">
        <f t="shared" si="10"/>
        <v>22233</v>
      </c>
      <c r="O25" s="68">
        <f t="shared" si="10"/>
        <v>1928</v>
      </c>
      <c r="P25" s="68">
        <f t="shared" si="10"/>
        <v>2044</v>
      </c>
      <c r="Q25" s="68">
        <f t="shared" si="10"/>
        <v>8469</v>
      </c>
      <c r="R25" s="68">
        <f t="shared" si="10"/>
        <v>9792</v>
      </c>
      <c r="S25" s="68">
        <f t="shared" si="10"/>
        <v>39193263</v>
      </c>
      <c r="T25" s="68">
        <f t="shared" si="10"/>
        <v>1142491</v>
      </c>
      <c r="U25" s="68">
        <f t="shared" si="10"/>
        <v>5829003</v>
      </c>
      <c r="V25" s="68">
        <f t="shared" si="10"/>
        <v>349501</v>
      </c>
    </row>
    <row r="26" spans="1:22" s="57" customFormat="1" ht="15.75" customHeight="1">
      <c r="A26" s="70"/>
      <c r="B26" s="71"/>
      <c r="C26" s="68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/>
      <c r="O26" s="72"/>
      <c r="P26" s="72"/>
      <c r="Q26" s="72"/>
      <c r="R26" s="72"/>
      <c r="S26" s="72"/>
      <c r="T26" s="72"/>
      <c r="U26" s="72"/>
      <c r="V26" s="72"/>
    </row>
    <row r="27" spans="1:22" s="57" customFormat="1" ht="15.75" customHeight="1">
      <c r="A27" s="70"/>
      <c r="B27" s="73" t="s">
        <v>95</v>
      </c>
      <c r="C27" s="117">
        <f aca="true" t="shared" si="11" ref="C27:K27">SUM(C28:C29)</f>
        <v>764</v>
      </c>
      <c r="D27" s="68">
        <f t="shared" si="11"/>
        <v>245</v>
      </c>
      <c r="E27" s="68">
        <f t="shared" si="11"/>
        <v>519</v>
      </c>
      <c r="F27" s="68">
        <f t="shared" si="11"/>
        <v>457</v>
      </c>
      <c r="G27" s="68">
        <f t="shared" si="11"/>
        <v>193</v>
      </c>
      <c r="H27" s="68">
        <f t="shared" si="11"/>
        <v>82</v>
      </c>
      <c r="I27" s="68">
        <f t="shared" si="11"/>
        <v>24</v>
      </c>
      <c r="J27" s="68">
        <f t="shared" si="11"/>
        <v>4</v>
      </c>
      <c r="K27" s="68">
        <f t="shared" si="11"/>
        <v>4</v>
      </c>
      <c r="L27" s="69" t="s">
        <v>1</v>
      </c>
      <c r="M27" s="69" t="s">
        <v>1</v>
      </c>
      <c r="N27" s="68">
        <f aca="true" t="shared" si="12" ref="N27:V27">SUM(N28:N29)</f>
        <v>2421</v>
      </c>
      <c r="O27" s="68">
        <f t="shared" si="12"/>
        <v>241</v>
      </c>
      <c r="P27" s="68">
        <f t="shared" si="12"/>
        <v>450</v>
      </c>
      <c r="Q27" s="68">
        <f t="shared" si="12"/>
        <v>381</v>
      </c>
      <c r="R27" s="68">
        <f t="shared" si="12"/>
        <v>1349</v>
      </c>
      <c r="S27" s="68">
        <f t="shared" si="12"/>
        <v>3399903</v>
      </c>
      <c r="T27" s="68">
        <f t="shared" si="12"/>
        <v>19218</v>
      </c>
      <c r="U27" s="68">
        <f t="shared" si="12"/>
        <v>746993</v>
      </c>
      <c r="V27" s="68">
        <f t="shared" si="12"/>
        <v>55810</v>
      </c>
    </row>
    <row r="28" spans="1:22" ht="15.75" customHeight="1">
      <c r="A28" s="31"/>
      <c r="B28" s="33" t="s">
        <v>252</v>
      </c>
      <c r="C28" s="105">
        <f t="shared" si="2"/>
        <v>471</v>
      </c>
      <c r="D28" s="109">
        <v>170</v>
      </c>
      <c r="E28" s="109">
        <v>301</v>
      </c>
      <c r="F28" s="109">
        <v>264</v>
      </c>
      <c r="G28" s="109">
        <v>133</v>
      </c>
      <c r="H28" s="109">
        <v>57</v>
      </c>
      <c r="I28" s="109">
        <v>17</v>
      </c>
      <c r="J28" s="110" t="s">
        <v>1</v>
      </c>
      <c r="K28" s="110" t="s">
        <v>1</v>
      </c>
      <c r="L28" s="110" t="s">
        <v>1</v>
      </c>
      <c r="M28" s="110" t="s">
        <v>1</v>
      </c>
      <c r="N28" s="106">
        <f t="shared" si="3"/>
        <v>1450</v>
      </c>
      <c r="O28" s="109">
        <v>189</v>
      </c>
      <c r="P28" s="109">
        <v>243</v>
      </c>
      <c r="Q28" s="109">
        <v>297</v>
      </c>
      <c r="R28" s="109">
        <v>721</v>
      </c>
      <c r="S28" s="109">
        <v>2378052</v>
      </c>
      <c r="T28" s="109">
        <v>8529</v>
      </c>
      <c r="U28" s="109">
        <v>528073</v>
      </c>
      <c r="V28" s="109">
        <v>35851</v>
      </c>
    </row>
    <row r="29" spans="1:22" ht="15.75" customHeight="1">
      <c r="A29" s="31"/>
      <c r="B29" s="33" t="s">
        <v>253</v>
      </c>
      <c r="C29" s="105">
        <f t="shared" si="2"/>
        <v>293</v>
      </c>
      <c r="D29" s="109">
        <v>75</v>
      </c>
      <c r="E29" s="109">
        <v>218</v>
      </c>
      <c r="F29" s="109">
        <v>193</v>
      </c>
      <c r="G29" s="109">
        <v>60</v>
      </c>
      <c r="H29" s="109">
        <v>25</v>
      </c>
      <c r="I29" s="109">
        <v>7</v>
      </c>
      <c r="J29" s="109">
        <v>4</v>
      </c>
      <c r="K29" s="109">
        <v>4</v>
      </c>
      <c r="L29" s="110" t="s">
        <v>1</v>
      </c>
      <c r="M29" s="110" t="s">
        <v>1</v>
      </c>
      <c r="N29" s="106">
        <f t="shared" si="3"/>
        <v>971</v>
      </c>
      <c r="O29" s="109">
        <v>52</v>
      </c>
      <c r="P29" s="109">
        <v>207</v>
      </c>
      <c r="Q29" s="109">
        <v>84</v>
      </c>
      <c r="R29" s="109">
        <v>628</v>
      </c>
      <c r="S29" s="109">
        <v>1021851</v>
      </c>
      <c r="T29" s="109">
        <v>10689</v>
      </c>
      <c r="U29" s="109">
        <v>218920</v>
      </c>
      <c r="V29" s="109">
        <v>19959</v>
      </c>
    </row>
    <row r="30" spans="1:22" ht="15.75" customHeight="1">
      <c r="A30" s="31"/>
      <c r="B30" s="33"/>
      <c r="C30" s="106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6"/>
      <c r="O30" s="108"/>
      <c r="P30" s="108"/>
      <c r="Q30" s="108"/>
      <c r="R30" s="108"/>
      <c r="S30" s="108"/>
      <c r="T30" s="108"/>
      <c r="U30" s="108"/>
      <c r="V30" s="108"/>
    </row>
    <row r="31" spans="1:22" s="57" customFormat="1" ht="15.75" customHeight="1">
      <c r="A31" s="70"/>
      <c r="B31" s="73" t="s">
        <v>254</v>
      </c>
      <c r="C31" s="117">
        <f aca="true" t="shared" si="13" ref="C31:J31">SUM(C32:C34)</f>
        <v>167</v>
      </c>
      <c r="D31" s="68">
        <f t="shared" si="13"/>
        <v>92</v>
      </c>
      <c r="E31" s="68">
        <f t="shared" si="13"/>
        <v>75</v>
      </c>
      <c r="F31" s="68">
        <f t="shared" si="13"/>
        <v>55</v>
      </c>
      <c r="G31" s="68">
        <f t="shared" si="13"/>
        <v>48</v>
      </c>
      <c r="H31" s="68">
        <f t="shared" si="13"/>
        <v>48</v>
      </c>
      <c r="I31" s="68">
        <f t="shared" si="13"/>
        <v>12</v>
      </c>
      <c r="J31" s="68">
        <f t="shared" si="13"/>
        <v>3</v>
      </c>
      <c r="K31" s="69" t="s">
        <v>1</v>
      </c>
      <c r="L31" s="68">
        <f>SUM(L32:L34)</f>
        <v>1</v>
      </c>
      <c r="M31" s="69" t="s">
        <v>1</v>
      </c>
      <c r="N31" s="68">
        <f aca="true" t="shared" si="14" ref="N31:V31">SUM(N32:N34)</f>
        <v>888</v>
      </c>
      <c r="O31" s="68">
        <f t="shared" si="14"/>
        <v>61</v>
      </c>
      <c r="P31" s="68">
        <f t="shared" si="14"/>
        <v>50</v>
      </c>
      <c r="Q31" s="68">
        <f t="shared" si="14"/>
        <v>467</v>
      </c>
      <c r="R31" s="68">
        <f t="shared" si="14"/>
        <v>310</v>
      </c>
      <c r="S31" s="68">
        <f t="shared" si="14"/>
        <v>2125849</v>
      </c>
      <c r="T31" s="68">
        <f t="shared" si="14"/>
        <v>83421</v>
      </c>
      <c r="U31" s="68">
        <f t="shared" si="14"/>
        <v>400329</v>
      </c>
      <c r="V31" s="68">
        <f t="shared" si="14"/>
        <v>26525</v>
      </c>
    </row>
    <row r="32" spans="1:22" ht="15.75" customHeight="1">
      <c r="A32" s="31"/>
      <c r="B32" s="33" t="s">
        <v>255</v>
      </c>
      <c r="C32" s="105">
        <f t="shared" si="2"/>
        <v>76</v>
      </c>
      <c r="D32" s="109">
        <v>48</v>
      </c>
      <c r="E32" s="109">
        <v>28</v>
      </c>
      <c r="F32" s="109">
        <v>21</v>
      </c>
      <c r="G32" s="109">
        <v>18</v>
      </c>
      <c r="H32" s="109">
        <v>26</v>
      </c>
      <c r="I32" s="109">
        <v>9</v>
      </c>
      <c r="J32" s="109">
        <v>2</v>
      </c>
      <c r="K32" s="110" t="s">
        <v>1</v>
      </c>
      <c r="L32" s="110" t="s">
        <v>1</v>
      </c>
      <c r="M32" s="110" t="s">
        <v>1</v>
      </c>
      <c r="N32" s="106">
        <f t="shared" si="3"/>
        <v>451</v>
      </c>
      <c r="O32" s="109">
        <v>26</v>
      </c>
      <c r="P32" s="109">
        <v>8</v>
      </c>
      <c r="Q32" s="109">
        <v>293</v>
      </c>
      <c r="R32" s="109">
        <v>124</v>
      </c>
      <c r="S32" s="109">
        <v>1156178</v>
      </c>
      <c r="T32" s="109">
        <v>75513</v>
      </c>
      <c r="U32" s="109">
        <v>280372</v>
      </c>
      <c r="V32" s="109">
        <v>10293</v>
      </c>
    </row>
    <row r="33" spans="1:22" ht="15.75" customHeight="1">
      <c r="A33" s="31"/>
      <c r="B33" s="33" t="s">
        <v>256</v>
      </c>
      <c r="C33" s="105">
        <f t="shared" si="2"/>
        <v>36</v>
      </c>
      <c r="D33" s="109">
        <v>7</v>
      </c>
      <c r="E33" s="109">
        <v>29</v>
      </c>
      <c r="F33" s="109">
        <v>21</v>
      </c>
      <c r="G33" s="109">
        <v>12</v>
      </c>
      <c r="H33" s="109">
        <v>3</v>
      </c>
      <c r="I33" s="110" t="s">
        <v>1</v>
      </c>
      <c r="J33" s="110" t="s">
        <v>1</v>
      </c>
      <c r="K33" s="110" t="s">
        <v>1</v>
      </c>
      <c r="L33" s="110" t="s">
        <v>1</v>
      </c>
      <c r="M33" s="110" t="s">
        <v>1</v>
      </c>
      <c r="N33" s="106">
        <f t="shared" si="3"/>
        <v>94</v>
      </c>
      <c r="O33" s="109">
        <v>20</v>
      </c>
      <c r="P33" s="109">
        <v>30</v>
      </c>
      <c r="Q33" s="109">
        <v>11</v>
      </c>
      <c r="R33" s="109">
        <v>33</v>
      </c>
      <c r="S33" s="109">
        <v>84225</v>
      </c>
      <c r="T33" s="109">
        <v>1287</v>
      </c>
      <c r="U33" s="109">
        <v>14838</v>
      </c>
      <c r="V33" s="109">
        <v>3535</v>
      </c>
    </row>
    <row r="34" spans="1:22" ht="15.75" customHeight="1">
      <c r="A34" s="31"/>
      <c r="B34" s="33" t="s">
        <v>257</v>
      </c>
      <c r="C34" s="105">
        <f t="shared" si="2"/>
        <v>55</v>
      </c>
      <c r="D34" s="109">
        <v>37</v>
      </c>
      <c r="E34" s="109">
        <v>18</v>
      </c>
      <c r="F34" s="109">
        <v>13</v>
      </c>
      <c r="G34" s="109">
        <v>18</v>
      </c>
      <c r="H34" s="109">
        <v>19</v>
      </c>
      <c r="I34" s="109">
        <v>3</v>
      </c>
      <c r="J34" s="107">
        <v>1</v>
      </c>
      <c r="K34" s="110" t="s">
        <v>1</v>
      </c>
      <c r="L34" s="107">
        <v>1</v>
      </c>
      <c r="M34" s="110" t="s">
        <v>1</v>
      </c>
      <c r="N34" s="106">
        <f t="shared" si="3"/>
        <v>343</v>
      </c>
      <c r="O34" s="109">
        <v>15</v>
      </c>
      <c r="P34" s="109">
        <v>12</v>
      </c>
      <c r="Q34" s="109">
        <v>163</v>
      </c>
      <c r="R34" s="109">
        <v>153</v>
      </c>
      <c r="S34" s="109">
        <v>885446</v>
      </c>
      <c r="T34" s="109">
        <v>6621</v>
      </c>
      <c r="U34" s="109">
        <v>105119</v>
      </c>
      <c r="V34" s="109">
        <v>12697</v>
      </c>
    </row>
    <row r="35" spans="1:22" ht="15.75" customHeight="1">
      <c r="A35" s="31"/>
      <c r="B35" s="33"/>
      <c r="C35" s="106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6"/>
      <c r="O35" s="108"/>
      <c r="P35" s="108"/>
      <c r="Q35" s="108"/>
      <c r="R35" s="108"/>
      <c r="S35" s="108"/>
      <c r="T35" s="108"/>
      <c r="U35" s="108"/>
      <c r="V35" s="108"/>
    </row>
    <row r="36" spans="1:22" s="57" customFormat="1" ht="15.75" customHeight="1">
      <c r="A36" s="67"/>
      <c r="B36" s="73" t="s">
        <v>258</v>
      </c>
      <c r="C36" s="117">
        <f aca="true" t="shared" si="15" ref="C36:L36">SUM(C37:C38)</f>
        <v>862</v>
      </c>
      <c r="D36" s="68">
        <f t="shared" si="15"/>
        <v>702</v>
      </c>
      <c r="E36" s="68">
        <f t="shared" si="15"/>
        <v>160</v>
      </c>
      <c r="F36" s="68">
        <f t="shared" si="15"/>
        <v>122</v>
      </c>
      <c r="G36" s="68">
        <f t="shared" si="15"/>
        <v>357</v>
      </c>
      <c r="H36" s="68">
        <f t="shared" si="15"/>
        <v>309</v>
      </c>
      <c r="I36" s="68">
        <f t="shared" si="15"/>
        <v>66</v>
      </c>
      <c r="J36" s="68">
        <f t="shared" si="15"/>
        <v>5</v>
      </c>
      <c r="K36" s="68">
        <f t="shared" si="15"/>
        <v>1</v>
      </c>
      <c r="L36" s="68">
        <f t="shared" si="15"/>
        <v>2</v>
      </c>
      <c r="M36" s="69" t="s">
        <v>1</v>
      </c>
      <c r="N36" s="68">
        <f aca="true" t="shared" si="16" ref="N36:V36">SUM(N37:N38)</f>
        <v>4450</v>
      </c>
      <c r="O36" s="68">
        <f t="shared" si="16"/>
        <v>165</v>
      </c>
      <c r="P36" s="68">
        <f t="shared" si="16"/>
        <v>114</v>
      </c>
      <c r="Q36" s="68">
        <f t="shared" si="16"/>
        <v>2771</v>
      </c>
      <c r="R36" s="68">
        <f t="shared" si="16"/>
        <v>1400</v>
      </c>
      <c r="S36" s="68">
        <f t="shared" si="16"/>
        <v>14627540</v>
      </c>
      <c r="T36" s="68">
        <f t="shared" si="16"/>
        <v>536548</v>
      </c>
      <c r="U36" s="68">
        <f t="shared" si="16"/>
        <v>398526</v>
      </c>
      <c r="V36" s="68">
        <f t="shared" si="16"/>
        <v>12601</v>
      </c>
    </row>
    <row r="37" spans="1:22" ht="15.75" customHeight="1">
      <c r="A37" s="31"/>
      <c r="B37" s="33" t="s">
        <v>259</v>
      </c>
      <c r="C37" s="105">
        <f t="shared" si="2"/>
        <v>603</v>
      </c>
      <c r="D37" s="109">
        <v>568</v>
      </c>
      <c r="E37" s="109">
        <v>35</v>
      </c>
      <c r="F37" s="109">
        <v>42</v>
      </c>
      <c r="G37" s="109">
        <v>264</v>
      </c>
      <c r="H37" s="109">
        <v>248</v>
      </c>
      <c r="I37" s="109">
        <v>45</v>
      </c>
      <c r="J37" s="109">
        <v>2</v>
      </c>
      <c r="K37" s="110" t="s">
        <v>1</v>
      </c>
      <c r="L37" s="107">
        <v>2</v>
      </c>
      <c r="M37" s="110" t="s">
        <v>1</v>
      </c>
      <c r="N37" s="106">
        <f t="shared" si="3"/>
        <v>3218</v>
      </c>
      <c r="O37" s="109">
        <v>33</v>
      </c>
      <c r="P37" s="109">
        <v>19</v>
      </c>
      <c r="Q37" s="109">
        <v>2163</v>
      </c>
      <c r="R37" s="109">
        <v>1003</v>
      </c>
      <c r="S37" s="109">
        <v>12389788</v>
      </c>
      <c r="T37" s="109">
        <v>407829</v>
      </c>
      <c r="U37" s="109">
        <v>299531</v>
      </c>
      <c r="V37" s="107" t="s">
        <v>1</v>
      </c>
    </row>
    <row r="38" spans="1:22" ht="15.75" customHeight="1">
      <c r="A38" s="31"/>
      <c r="B38" s="33" t="s">
        <v>260</v>
      </c>
      <c r="C38" s="105">
        <f t="shared" si="2"/>
        <v>259</v>
      </c>
      <c r="D38" s="109">
        <v>134</v>
      </c>
      <c r="E38" s="109">
        <v>125</v>
      </c>
      <c r="F38" s="109">
        <v>80</v>
      </c>
      <c r="G38" s="109">
        <v>93</v>
      </c>
      <c r="H38" s="109">
        <v>61</v>
      </c>
      <c r="I38" s="109">
        <v>21</v>
      </c>
      <c r="J38" s="109">
        <v>3</v>
      </c>
      <c r="K38" s="109">
        <v>1</v>
      </c>
      <c r="L38" s="110" t="s">
        <v>1</v>
      </c>
      <c r="M38" s="110" t="s">
        <v>1</v>
      </c>
      <c r="N38" s="106">
        <f t="shared" si="3"/>
        <v>1232</v>
      </c>
      <c r="O38" s="109">
        <v>132</v>
      </c>
      <c r="P38" s="109">
        <v>95</v>
      </c>
      <c r="Q38" s="109">
        <v>608</v>
      </c>
      <c r="R38" s="109">
        <v>397</v>
      </c>
      <c r="S38" s="109">
        <v>2237752</v>
      </c>
      <c r="T38" s="109">
        <v>128719</v>
      </c>
      <c r="U38" s="109">
        <v>98995</v>
      </c>
      <c r="V38" s="109">
        <v>12601</v>
      </c>
    </row>
    <row r="39" spans="1:22" ht="15.75" customHeight="1">
      <c r="A39" s="31"/>
      <c r="B39" s="33"/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6"/>
      <c r="O39" s="108"/>
      <c r="P39" s="108"/>
      <c r="Q39" s="108"/>
      <c r="R39" s="108"/>
      <c r="S39" s="108"/>
      <c r="T39" s="108"/>
      <c r="U39" s="108"/>
      <c r="V39" s="108"/>
    </row>
    <row r="40" spans="1:22" s="57" customFormat="1" ht="15.75" customHeight="1">
      <c r="A40" s="70"/>
      <c r="B40" s="73" t="s">
        <v>98</v>
      </c>
      <c r="C40" s="117">
        <f aca="true" t="shared" si="17" ref="C40:V40">SUM(C41:C43)</f>
        <v>820</v>
      </c>
      <c r="D40" s="68">
        <f t="shared" si="17"/>
        <v>250</v>
      </c>
      <c r="E40" s="68">
        <f t="shared" si="17"/>
        <v>570</v>
      </c>
      <c r="F40" s="68">
        <f t="shared" si="17"/>
        <v>286</v>
      </c>
      <c r="G40" s="68">
        <f t="shared" si="17"/>
        <v>162</v>
      </c>
      <c r="H40" s="68">
        <f t="shared" si="17"/>
        <v>156</v>
      </c>
      <c r="I40" s="68">
        <f t="shared" si="17"/>
        <v>141</v>
      </c>
      <c r="J40" s="68">
        <f t="shared" si="17"/>
        <v>49</v>
      </c>
      <c r="K40" s="68">
        <f t="shared" si="17"/>
        <v>19</v>
      </c>
      <c r="L40" s="68">
        <f t="shared" si="17"/>
        <v>3</v>
      </c>
      <c r="M40" s="68">
        <f t="shared" si="17"/>
        <v>4</v>
      </c>
      <c r="N40" s="68">
        <f t="shared" si="17"/>
        <v>6588</v>
      </c>
      <c r="O40" s="68">
        <f t="shared" si="17"/>
        <v>502</v>
      </c>
      <c r="P40" s="68">
        <f t="shared" si="17"/>
        <v>470</v>
      </c>
      <c r="Q40" s="68">
        <f t="shared" si="17"/>
        <v>2421</v>
      </c>
      <c r="R40" s="68">
        <f t="shared" si="17"/>
        <v>3195</v>
      </c>
      <c r="S40" s="68">
        <f t="shared" si="17"/>
        <v>4916117</v>
      </c>
      <c r="T40" s="68">
        <f t="shared" si="17"/>
        <v>208070</v>
      </c>
      <c r="U40" s="68">
        <f t="shared" si="17"/>
        <v>858659</v>
      </c>
      <c r="V40" s="68">
        <f t="shared" si="17"/>
        <v>53125</v>
      </c>
    </row>
    <row r="41" spans="1:22" ht="15.75" customHeight="1">
      <c r="A41" s="31"/>
      <c r="B41" s="33" t="s">
        <v>261</v>
      </c>
      <c r="C41" s="105">
        <f t="shared" si="2"/>
        <v>276</v>
      </c>
      <c r="D41" s="109">
        <v>136</v>
      </c>
      <c r="E41" s="109">
        <v>140</v>
      </c>
      <c r="F41" s="109">
        <v>107</v>
      </c>
      <c r="G41" s="109">
        <v>80</v>
      </c>
      <c r="H41" s="109">
        <v>54</v>
      </c>
      <c r="I41" s="109">
        <v>22</v>
      </c>
      <c r="J41" s="109">
        <v>8</v>
      </c>
      <c r="K41" s="109">
        <v>4</v>
      </c>
      <c r="L41" s="109">
        <v>1</v>
      </c>
      <c r="M41" s="110" t="s">
        <v>1</v>
      </c>
      <c r="N41" s="106">
        <f t="shared" si="3"/>
        <v>1466</v>
      </c>
      <c r="O41" s="109">
        <v>105</v>
      </c>
      <c r="P41" s="109">
        <v>97</v>
      </c>
      <c r="Q41" s="109">
        <v>454</v>
      </c>
      <c r="R41" s="109">
        <v>810</v>
      </c>
      <c r="S41" s="109">
        <v>2805755</v>
      </c>
      <c r="T41" s="109">
        <v>37746</v>
      </c>
      <c r="U41" s="109">
        <v>695829</v>
      </c>
      <c r="V41" s="109">
        <v>41532</v>
      </c>
    </row>
    <row r="42" spans="1:22" ht="15.75" customHeight="1">
      <c r="A42" s="31"/>
      <c r="B42" s="33" t="s">
        <v>262</v>
      </c>
      <c r="C42" s="105">
        <f t="shared" si="2"/>
        <v>345</v>
      </c>
      <c r="D42" s="109">
        <v>64</v>
      </c>
      <c r="E42" s="109">
        <v>281</v>
      </c>
      <c r="F42" s="109">
        <v>55</v>
      </c>
      <c r="G42" s="109">
        <v>41</v>
      </c>
      <c r="H42" s="109">
        <v>80</v>
      </c>
      <c r="I42" s="109">
        <v>110</v>
      </c>
      <c r="J42" s="109">
        <v>38</v>
      </c>
      <c r="K42" s="109">
        <v>15</v>
      </c>
      <c r="L42" s="109">
        <v>2</v>
      </c>
      <c r="M42" s="109">
        <v>4</v>
      </c>
      <c r="N42" s="106">
        <f t="shared" si="3"/>
        <v>4488</v>
      </c>
      <c r="O42" s="109">
        <v>300</v>
      </c>
      <c r="P42" s="109">
        <v>255</v>
      </c>
      <c r="Q42" s="109">
        <v>1821</v>
      </c>
      <c r="R42" s="109">
        <v>2112</v>
      </c>
      <c r="S42" s="109">
        <v>1362301</v>
      </c>
      <c r="T42" s="109">
        <v>152800</v>
      </c>
      <c r="U42" s="109">
        <v>10758</v>
      </c>
      <c r="V42" s="107" t="s">
        <v>1</v>
      </c>
    </row>
    <row r="43" spans="1:22" ht="15.75" customHeight="1">
      <c r="A43" s="31"/>
      <c r="B43" s="33" t="s">
        <v>327</v>
      </c>
      <c r="C43" s="105">
        <f t="shared" si="2"/>
        <v>199</v>
      </c>
      <c r="D43" s="109">
        <v>50</v>
      </c>
      <c r="E43" s="109">
        <v>149</v>
      </c>
      <c r="F43" s="109">
        <v>124</v>
      </c>
      <c r="G43" s="109">
        <v>41</v>
      </c>
      <c r="H43" s="109">
        <v>22</v>
      </c>
      <c r="I43" s="109">
        <v>9</v>
      </c>
      <c r="J43" s="107">
        <v>3</v>
      </c>
      <c r="K43" s="110" t="s">
        <v>1</v>
      </c>
      <c r="L43" s="110" t="s">
        <v>1</v>
      </c>
      <c r="M43" s="110" t="s">
        <v>1</v>
      </c>
      <c r="N43" s="106">
        <f t="shared" si="3"/>
        <v>634</v>
      </c>
      <c r="O43" s="109">
        <v>97</v>
      </c>
      <c r="P43" s="109">
        <v>118</v>
      </c>
      <c r="Q43" s="109">
        <v>146</v>
      </c>
      <c r="R43" s="109">
        <v>273</v>
      </c>
      <c r="S43" s="109">
        <v>748061</v>
      </c>
      <c r="T43" s="109">
        <v>17524</v>
      </c>
      <c r="U43" s="109">
        <v>152072</v>
      </c>
      <c r="V43" s="109">
        <v>11593</v>
      </c>
    </row>
    <row r="44" spans="1:22" ht="15.75" customHeight="1">
      <c r="A44" s="31"/>
      <c r="B44" s="33"/>
      <c r="C44" s="106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6"/>
      <c r="O44" s="108"/>
      <c r="P44" s="108"/>
      <c r="Q44" s="108"/>
      <c r="R44" s="108"/>
      <c r="S44" s="108"/>
      <c r="T44" s="108"/>
      <c r="U44" s="108"/>
      <c r="V44" s="108"/>
    </row>
    <row r="45" spans="1:22" s="57" customFormat="1" ht="15.75" customHeight="1">
      <c r="A45" s="70"/>
      <c r="B45" s="79" t="s">
        <v>328</v>
      </c>
      <c r="C45" s="117">
        <f aca="true" t="shared" si="18" ref="C45:L45">SUM(C46:C48)</f>
        <v>370</v>
      </c>
      <c r="D45" s="68">
        <f t="shared" si="18"/>
        <v>182</v>
      </c>
      <c r="E45" s="68">
        <f t="shared" si="18"/>
        <v>188</v>
      </c>
      <c r="F45" s="68">
        <f t="shared" si="18"/>
        <v>199</v>
      </c>
      <c r="G45" s="68">
        <f t="shared" si="18"/>
        <v>100</v>
      </c>
      <c r="H45" s="68">
        <f t="shared" si="18"/>
        <v>46</v>
      </c>
      <c r="I45" s="68">
        <f t="shared" si="18"/>
        <v>18</v>
      </c>
      <c r="J45" s="68">
        <f t="shared" si="18"/>
        <v>4</v>
      </c>
      <c r="K45" s="68">
        <f t="shared" si="18"/>
        <v>2</v>
      </c>
      <c r="L45" s="68">
        <f t="shared" si="18"/>
        <v>1</v>
      </c>
      <c r="M45" s="69" t="s">
        <v>1</v>
      </c>
      <c r="N45" s="68">
        <f aca="true" t="shared" si="19" ref="N45:V45">SUM(N46:N48)</f>
        <v>1397</v>
      </c>
      <c r="O45" s="68">
        <f t="shared" si="19"/>
        <v>142</v>
      </c>
      <c r="P45" s="68">
        <f t="shared" si="19"/>
        <v>118</v>
      </c>
      <c r="Q45" s="68">
        <f t="shared" si="19"/>
        <v>537</v>
      </c>
      <c r="R45" s="68">
        <f t="shared" si="19"/>
        <v>600</v>
      </c>
      <c r="S45" s="68">
        <f t="shared" si="19"/>
        <v>3095784</v>
      </c>
      <c r="T45" s="68">
        <f t="shared" si="19"/>
        <v>71151</v>
      </c>
      <c r="U45" s="68">
        <f t="shared" si="19"/>
        <v>788887</v>
      </c>
      <c r="V45" s="68">
        <f t="shared" si="19"/>
        <v>54357</v>
      </c>
    </row>
    <row r="46" spans="1:22" ht="15.75" customHeight="1">
      <c r="A46" s="31"/>
      <c r="B46" s="33" t="s">
        <v>263</v>
      </c>
      <c r="C46" s="105">
        <f aca="true" t="shared" si="20" ref="C46:C65">SUM(D46:E46)</f>
        <v>186</v>
      </c>
      <c r="D46" s="109">
        <v>83</v>
      </c>
      <c r="E46" s="109">
        <v>103</v>
      </c>
      <c r="F46" s="109">
        <v>106</v>
      </c>
      <c r="G46" s="109">
        <v>48</v>
      </c>
      <c r="H46" s="109">
        <v>22</v>
      </c>
      <c r="I46" s="109">
        <v>7</v>
      </c>
      <c r="J46" s="109">
        <v>3</v>
      </c>
      <c r="K46" s="107" t="s">
        <v>1</v>
      </c>
      <c r="L46" s="107" t="s">
        <v>1</v>
      </c>
      <c r="M46" s="107" t="s">
        <v>1</v>
      </c>
      <c r="N46" s="106">
        <f aca="true" t="shared" si="21" ref="N46:N65">SUM(O46:R46)</f>
        <v>635</v>
      </c>
      <c r="O46" s="109">
        <v>81</v>
      </c>
      <c r="P46" s="109">
        <v>69</v>
      </c>
      <c r="Q46" s="109">
        <v>253</v>
      </c>
      <c r="R46" s="109">
        <v>232</v>
      </c>
      <c r="S46" s="109">
        <v>1612650</v>
      </c>
      <c r="T46" s="109">
        <v>18039</v>
      </c>
      <c r="U46" s="109">
        <v>412796</v>
      </c>
      <c r="V46" s="109">
        <v>28077</v>
      </c>
    </row>
    <row r="47" spans="1:22" ht="15.75" customHeight="1">
      <c r="A47" s="31"/>
      <c r="B47" s="33" t="s">
        <v>264</v>
      </c>
      <c r="C47" s="105">
        <f t="shared" si="20"/>
        <v>117</v>
      </c>
      <c r="D47" s="109">
        <v>58</v>
      </c>
      <c r="E47" s="109">
        <v>59</v>
      </c>
      <c r="F47" s="109">
        <v>65</v>
      </c>
      <c r="G47" s="109">
        <v>35</v>
      </c>
      <c r="H47" s="109">
        <v>14</v>
      </c>
      <c r="I47" s="109">
        <v>2</v>
      </c>
      <c r="J47" s="107">
        <v>1</v>
      </c>
      <c r="K47" s="107" t="s">
        <v>1</v>
      </c>
      <c r="L47" s="107" t="s">
        <v>1</v>
      </c>
      <c r="M47" s="107" t="s">
        <v>1</v>
      </c>
      <c r="N47" s="106">
        <f t="shared" si="21"/>
        <v>352</v>
      </c>
      <c r="O47" s="109">
        <v>40</v>
      </c>
      <c r="P47" s="109">
        <v>36</v>
      </c>
      <c r="Q47" s="109">
        <v>116</v>
      </c>
      <c r="R47" s="109">
        <v>160</v>
      </c>
      <c r="S47" s="109">
        <v>835234</v>
      </c>
      <c r="T47" s="109">
        <v>2942</v>
      </c>
      <c r="U47" s="109">
        <v>189277</v>
      </c>
      <c r="V47" s="109">
        <v>17265</v>
      </c>
    </row>
    <row r="48" spans="1:22" ht="15.75" customHeight="1">
      <c r="A48" s="31"/>
      <c r="B48" s="33" t="s">
        <v>265</v>
      </c>
      <c r="C48" s="105">
        <f t="shared" si="20"/>
        <v>67</v>
      </c>
      <c r="D48" s="109">
        <v>41</v>
      </c>
      <c r="E48" s="109">
        <v>26</v>
      </c>
      <c r="F48" s="109">
        <v>28</v>
      </c>
      <c r="G48" s="109">
        <v>17</v>
      </c>
      <c r="H48" s="109">
        <v>10</v>
      </c>
      <c r="I48" s="109">
        <v>9</v>
      </c>
      <c r="J48" s="110" t="s">
        <v>1</v>
      </c>
      <c r="K48" s="109">
        <v>2</v>
      </c>
      <c r="L48" s="109">
        <v>1</v>
      </c>
      <c r="M48" s="107" t="s">
        <v>1</v>
      </c>
      <c r="N48" s="106">
        <f t="shared" si="21"/>
        <v>410</v>
      </c>
      <c r="O48" s="109">
        <v>21</v>
      </c>
      <c r="P48" s="109">
        <v>13</v>
      </c>
      <c r="Q48" s="109">
        <v>168</v>
      </c>
      <c r="R48" s="109">
        <v>208</v>
      </c>
      <c r="S48" s="109">
        <v>647900</v>
      </c>
      <c r="T48" s="109">
        <v>50170</v>
      </c>
      <c r="U48" s="109">
        <v>186814</v>
      </c>
      <c r="V48" s="109">
        <v>9015</v>
      </c>
    </row>
    <row r="49" spans="1:22" ht="15.75" customHeight="1">
      <c r="A49" s="31"/>
      <c r="B49" s="33"/>
      <c r="C49" s="106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6"/>
      <c r="O49" s="108"/>
      <c r="P49" s="108"/>
      <c r="Q49" s="108"/>
      <c r="R49" s="108"/>
      <c r="S49" s="108"/>
      <c r="T49" s="108"/>
      <c r="U49" s="108"/>
      <c r="V49" s="108"/>
    </row>
    <row r="50" spans="1:22" s="57" customFormat="1" ht="15.75" customHeight="1">
      <c r="A50" s="70"/>
      <c r="B50" s="73" t="s">
        <v>100</v>
      </c>
      <c r="C50" s="117">
        <f aca="true" t="shared" si="22" ref="C50:I50">SUM(C51)</f>
        <v>143</v>
      </c>
      <c r="D50" s="68">
        <f t="shared" si="22"/>
        <v>56</v>
      </c>
      <c r="E50" s="68">
        <f t="shared" si="22"/>
        <v>87</v>
      </c>
      <c r="F50" s="68">
        <f t="shared" si="22"/>
        <v>72</v>
      </c>
      <c r="G50" s="68">
        <f t="shared" si="22"/>
        <v>46</v>
      </c>
      <c r="H50" s="68">
        <f t="shared" si="22"/>
        <v>21</v>
      </c>
      <c r="I50" s="68">
        <f t="shared" si="22"/>
        <v>4</v>
      </c>
      <c r="J50" s="69" t="s">
        <v>1</v>
      </c>
      <c r="K50" s="69" t="s">
        <v>1</v>
      </c>
      <c r="L50" s="69" t="s">
        <v>1</v>
      </c>
      <c r="M50" s="69" t="s">
        <v>1</v>
      </c>
      <c r="N50" s="68">
        <f aca="true" t="shared" si="23" ref="N50:V50">SUM(N51)</f>
        <v>449</v>
      </c>
      <c r="O50" s="68">
        <f t="shared" si="23"/>
        <v>73</v>
      </c>
      <c r="P50" s="68">
        <f t="shared" si="23"/>
        <v>51</v>
      </c>
      <c r="Q50" s="68">
        <f t="shared" si="23"/>
        <v>120</v>
      </c>
      <c r="R50" s="68">
        <f t="shared" si="23"/>
        <v>205</v>
      </c>
      <c r="S50" s="68">
        <f t="shared" si="23"/>
        <v>542653</v>
      </c>
      <c r="T50" s="68">
        <f t="shared" si="23"/>
        <v>45423</v>
      </c>
      <c r="U50" s="68">
        <f t="shared" si="23"/>
        <v>69928</v>
      </c>
      <c r="V50" s="68">
        <f t="shared" si="23"/>
        <v>7262</v>
      </c>
    </row>
    <row r="51" spans="1:22" ht="15.75" customHeight="1">
      <c r="A51" s="31"/>
      <c r="B51" s="33" t="s">
        <v>100</v>
      </c>
      <c r="C51" s="105">
        <f t="shared" si="20"/>
        <v>143</v>
      </c>
      <c r="D51" s="109">
        <v>56</v>
      </c>
      <c r="E51" s="109">
        <v>87</v>
      </c>
      <c r="F51" s="109">
        <v>72</v>
      </c>
      <c r="G51" s="109">
        <v>46</v>
      </c>
      <c r="H51" s="109">
        <v>21</v>
      </c>
      <c r="I51" s="109">
        <v>4</v>
      </c>
      <c r="J51" s="107" t="s">
        <v>1</v>
      </c>
      <c r="K51" s="107" t="s">
        <v>1</v>
      </c>
      <c r="L51" s="107" t="s">
        <v>1</v>
      </c>
      <c r="M51" s="107" t="s">
        <v>1</v>
      </c>
      <c r="N51" s="106">
        <f t="shared" si="21"/>
        <v>449</v>
      </c>
      <c r="O51" s="109">
        <v>73</v>
      </c>
      <c r="P51" s="109">
        <v>51</v>
      </c>
      <c r="Q51" s="109">
        <v>120</v>
      </c>
      <c r="R51" s="109">
        <v>205</v>
      </c>
      <c r="S51" s="109">
        <v>542653</v>
      </c>
      <c r="T51" s="109">
        <v>45423</v>
      </c>
      <c r="U51" s="109">
        <v>69928</v>
      </c>
      <c r="V51" s="109">
        <v>7262</v>
      </c>
    </row>
    <row r="52" spans="1:22" ht="15.75" customHeight="1">
      <c r="A52" s="31"/>
      <c r="B52" s="33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6"/>
      <c r="O52" s="108"/>
      <c r="P52" s="108"/>
      <c r="Q52" s="108"/>
      <c r="R52" s="108"/>
      <c r="S52" s="108"/>
      <c r="T52" s="108"/>
      <c r="U52" s="108"/>
      <c r="V52" s="108"/>
    </row>
    <row r="53" spans="1:22" s="57" customFormat="1" ht="15.75" customHeight="1">
      <c r="A53" s="70"/>
      <c r="B53" s="73" t="s">
        <v>101</v>
      </c>
      <c r="C53" s="117">
        <f aca="true" t="shared" si="24" ref="C53:J53">SUM(C54)</f>
        <v>190</v>
      </c>
      <c r="D53" s="68">
        <f t="shared" si="24"/>
        <v>91</v>
      </c>
      <c r="E53" s="68">
        <f t="shared" si="24"/>
        <v>99</v>
      </c>
      <c r="F53" s="68">
        <f t="shared" si="24"/>
        <v>96</v>
      </c>
      <c r="G53" s="68">
        <f t="shared" si="24"/>
        <v>71</v>
      </c>
      <c r="H53" s="68">
        <f t="shared" si="24"/>
        <v>20</v>
      </c>
      <c r="I53" s="68">
        <f t="shared" si="24"/>
        <v>2</v>
      </c>
      <c r="J53" s="68">
        <f t="shared" si="24"/>
        <v>1</v>
      </c>
      <c r="K53" s="69" t="s">
        <v>1</v>
      </c>
      <c r="L53" s="69" t="s">
        <v>1</v>
      </c>
      <c r="M53" s="69" t="s">
        <v>1</v>
      </c>
      <c r="N53" s="68">
        <f aca="true" t="shared" si="25" ref="N53:V53">SUM(N54)</f>
        <v>566</v>
      </c>
      <c r="O53" s="68">
        <f t="shared" si="25"/>
        <v>91</v>
      </c>
      <c r="P53" s="68">
        <f t="shared" si="25"/>
        <v>48</v>
      </c>
      <c r="Q53" s="68">
        <f t="shared" si="25"/>
        <v>209</v>
      </c>
      <c r="R53" s="68">
        <f t="shared" si="25"/>
        <v>218</v>
      </c>
      <c r="S53" s="68">
        <f t="shared" si="25"/>
        <v>842067</v>
      </c>
      <c r="T53" s="68">
        <f t="shared" si="25"/>
        <v>8953</v>
      </c>
      <c r="U53" s="68">
        <f t="shared" si="25"/>
        <v>253100</v>
      </c>
      <c r="V53" s="68">
        <f t="shared" si="25"/>
        <v>12748</v>
      </c>
    </row>
    <row r="54" spans="1:22" ht="15.75" customHeight="1">
      <c r="A54" s="31"/>
      <c r="B54" s="33" t="s">
        <v>101</v>
      </c>
      <c r="C54" s="105">
        <f t="shared" si="20"/>
        <v>190</v>
      </c>
      <c r="D54" s="109">
        <v>91</v>
      </c>
      <c r="E54" s="109">
        <v>99</v>
      </c>
      <c r="F54" s="109">
        <v>96</v>
      </c>
      <c r="G54" s="109">
        <v>71</v>
      </c>
      <c r="H54" s="109">
        <v>20</v>
      </c>
      <c r="I54" s="109">
        <v>2</v>
      </c>
      <c r="J54" s="107">
        <v>1</v>
      </c>
      <c r="K54" s="107" t="s">
        <v>1</v>
      </c>
      <c r="L54" s="107" t="s">
        <v>1</v>
      </c>
      <c r="M54" s="107" t="s">
        <v>1</v>
      </c>
      <c r="N54" s="106">
        <f t="shared" si="21"/>
        <v>566</v>
      </c>
      <c r="O54" s="109">
        <v>91</v>
      </c>
      <c r="P54" s="109">
        <v>48</v>
      </c>
      <c r="Q54" s="109">
        <v>209</v>
      </c>
      <c r="R54" s="109">
        <v>218</v>
      </c>
      <c r="S54" s="109">
        <v>842067</v>
      </c>
      <c r="T54" s="109">
        <v>8953</v>
      </c>
      <c r="U54" s="109">
        <v>253100</v>
      </c>
      <c r="V54" s="109">
        <v>12748</v>
      </c>
    </row>
    <row r="55" spans="1:22" ht="15.75" customHeight="1">
      <c r="A55" s="31"/>
      <c r="B55" s="33"/>
      <c r="C55" s="106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6"/>
      <c r="O55" s="108"/>
      <c r="P55" s="108"/>
      <c r="Q55" s="108"/>
      <c r="R55" s="108"/>
      <c r="S55" s="108"/>
      <c r="T55" s="108"/>
      <c r="U55" s="108"/>
      <c r="V55" s="108"/>
    </row>
    <row r="56" spans="1:22" s="57" customFormat="1" ht="15.75" customHeight="1">
      <c r="A56" s="70"/>
      <c r="B56" s="73" t="s">
        <v>329</v>
      </c>
      <c r="C56" s="117">
        <f aca="true" t="shared" si="26" ref="C56:I56">SUM(C57:C58)</f>
        <v>109</v>
      </c>
      <c r="D56" s="68">
        <f t="shared" si="26"/>
        <v>16</v>
      </c>
      <c r="E56" s="68">
        <f t="shared" si="26"/>
        <v>93</v>
      </c>
      <c r="F56" s="68">
        <f t="shared" si="26"/>
        <v>75</v>
      </c>
      <c r="G56" s="68">
        <f t="shared" si="26"/>
        <v>23</v>
      </c>
      <c r="H56" s="68">
        <f t="shared" si="26"/>
        <v>10</v>
      </c>
      <c r="I56" s="68">
        <f t="shared" si="26"/>
        <v>1</v>
      </c>
      <c r="J56" s="69" t="s">
        <v>1</v>
      </c>
      <c r="K56" s="69" t="s">
        <v>1</v>
      </c>
      <c r="L56" s="69" t="s">
        <v>1</v>
      </c>
      <c r="M56" s="69" t="s">
        <v>1</v>
      </c>
      <c r="N56" s="68">
        <f aca="true" t="shared" si="27" ref="N56:V56">SUM(N57:N58)</f>
        <v>269</v>
      </c>
      <c r="O56" s="68">
        <f t="shared" si="27"/>
        <v>84</v>
      </c>
      <c r="P56" s="68">
        <f t="shared" si="27"/>
        <v>54</v>
      </c>
      <c r="Q56" s="68">
        <f t="shared" si="27"/>
        <v>69</v>
      </c>
      <c r="R56" s="68">
        <f t="shared" si="27"/>
        <v>62</v>
      </c>
      <c r="S56" s="68">
        <f t="shared" si="27"/>
        <v>349587</v>
      </c>
      <c r="T56" s="68">
        <f t="shared" si="27"/>
        <v>5047</v>
      </c>
      <c r="U56" s="68">
        <f t="shared" si="27"/>
        <v>213706</v>
      </c>
      <c r="V56" s="68">
        <f t="shared" si="27"/>
        <v>8654</v>
      </c>
    </row>
    <row r="57" spans="1:22" ht="15.75" customHeight="1">
      <c r="A57" s="31"/>
      <c r="B57" s="33" t="s">
        <v>330</v>
      </c>
      <c r="C57" s="105">
        <f t="shared" si="20"/>
        <v>71</v>
      </c>
      <c r="D57" s="109">
        <v>9</v>
      </c>
      <c r="E57" s="109">
        <v>62</v>
      </c>
      <c r="F57" s="109">
        <v>56</v>
      </c>
      <c r="G57" s="109">
        <v>12</v>
      </c>
      <c r="H57" s="109">
        <v>3</v>
      </c>
      <c r="I57" s="107" t="s">
        <v>1</v>
      </c>
      <c r="J57" s="107" t="s">
        <v>1</v>
      </c>
      <c r="K57" s="107" t="s">
        <v>1</v>
      </c>
      <c r="L57" s="107" t="s">
        <v>1</v>
      </c>
      <c r="M57" s="107" t="s">
        <v>1</v>
      </c>
      <c r="N57" s="106">
        <f t="shared" si="21"/>
        <v>143</v>
      </c>
      <c r="O57" s="109">
        <v>58</v>
      </c>
      <c r="P57" s="109">
        <v>38</v>
      </c>
      <c r="Q57" s="109">
        <v>23</v>
      </c>
      <c r="R57" s="109">
        <v>24</v>
      </c>
      <c r="S57" s="109">
        <v>244480</v>
      </c>
      <c r="T57" s="109">
        <v>2851</v>
      </c>
      <c r="U57" s="109">
        <v>171077</v>
      </c>
      <c r="V57" s="109">
        <v>4789</v>
      </c>
    </row>
    <row r="58" spans="1:22" ht="15.75" customHeight="1">
      <c r="A58" s="50"/>
      <c r="B58" s="33" t="s">
        <v>266</v>
      </c>
      <c r="C58" s="105">
        <f t="shared" si="20"/>
        <v>38</v>
      </c>
      <c r="D58" s="109">
        <v>7</v>
      </c>
      <c r="E58" s="109">
        <v>31</v>
      </c>
      <c r="F58" s="109">
        <v>19</v>
      </c>
      <c r="G58" s="109">
        <v>11</v>
      </c>
      <c r="H58" s="109">
        <v>7</v>
      </c>
      <c r="I58" s="107">
        <v>1</v>
      </c>
      <c r="J58" s="107" t="s">
        <v>1</v>
      </c>
      <c r="K58" s="107" t="s">
        <v>1</v>
      </c>
      <c r="L58" s="107" t="s">
        <v>1</v>
      </c>
      <c r="M58" s="107" t="s">
        <v>1</v>
      </c>
      <c r="N58" s="106">
        <f t="shared" si="21"/>
        <v>126</v>
      </c>
      <c r="O58" s="109">
        <v>26</v>
      </c>
      <c r="P58" s="109">
        <v>16</v>
      </c>
      <c r="Q58" s="109">
        <v>46</v>
      </c>
      <c r="R58" s="109">
        <v>38</v>
      </c>
      <c r="S58" s="109">
        <v>105107</v>
      </c>
      <c r="T58" s="109">
        <v>2196</v>
      </c>
      <c r="U58" s="109">
        <v>42629</v>
      </c>
      <c r="V58" s="109">
        <v>3865</v>
      </c>
    </row>
    <row r="59" spans="1:22" ht="15.75" customHeight="1">
      <c r="A59" s="31"/>
      <c r="B59" s="33"/>
      <c r="C59" s="106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6"/>
      <c r="O59" s="108"/>
      <c r="P59" s="108"/>
      <c r="Q59" s="108"/>
      <c r="R59" s="108"/>
      <c r="S59" s="108"/>
      <c r="T59" s="108"/>
      <c r="U59" s="108"/>
      <c r="V59" s="108"/>
    </row>
    <row r="60" spans="1:22" s="57" customFormat="1" ht="15.75" customHeight="1">
      <c r="A60" s="70"/>
      <c r="B60" s="73" t="s">
        <v>103</v>
      </c>
      <c r="C60" s="117">
        <f>SUM(C61:C65)</f>
        <v>1403</v>
      </c>
      <c r="D60" s="68">
        <f aca="true" t="shared" si="28" ref="D60:V60">SUM(D61:D65)</f>
        <v>480</v>
      </c>
      <c r="E60" s="68">
        <f t="shared" si="28"/>
        <v>923</v>
      </c>
      <c r="F60" s="68">
        <f t="shared" si="28"/>
        <v>854</v>
      </c>
      <c r="G60" s="68">
        <f t="shared" si="28"/>
        <v>289</v>
      </c>
      <c r="H60" s="68">
        <f t="shared" si="28"/>
        <v>164</v>
      </c>
      <c r="I60" s="68">
        <f t="shared" si="28"/>
        <v>67</v>
      </c>
      <c r="J60" s="68">
        <f t="shared" si="28"/>
        <v>14</v>
      </c>
      <c r="K60" s="68">
        <f t="shared" si="28"/>
        <v>10</v>
      </c>
      <c r="L60" s="68">
        <f t="shared" si="28"/>
        <v>4</v>
      </c>
      <c r="M60" s="68">
        <f t="shared" si="28"/>
        <v>1</v>
      </c>
      <c r="N60" s="68">
        <f t="shared" si="28"/>
        <v>5205</v>
      </c>
      <c r="O60" s="68">
        <f t="shared" si="28"/>
        <v>569</v>
      </c>
      <c r="P60" s="68">
        <f t="shared" si="28"/>
        <v>689</v>
      </c>
      <c r="Q60" s="68">
        <f t="shared" si="28"/>
        <v>1494</v>
      </c>
      <c r="R60" s="68">
        <f t="shared" si="28"/>
        <v>2453</v>
      </c>
      <c r="S60" s="68">
        <f t="shared" si="28"/>
        <v>9293763</v>
      </c>
      <c r="T60" s="68">
        <f t="shared" si="28"/>
        <v>164660</v>
      </c>
      <c r="U60" s="68">
        <f t="shared" si="28"/>
        <v>2098875</v>
      </c>
      <c r="V60" s="68">
        <f t="shared" si="28"/>
        <v>118419</v>
      </c>
    </row>
    <row r="61" spans="1:22" ht="15.75" customHeight="1">
      <c r="A61" s="31"/>
      <c r="B61" s="33" t="s">
        <v>267</v>
      </c>
      <c r="C61" s="105">
        <f t="shared" si="20"/>
        <v>288</v>
      </c>
      <c r="D61" s="109">
        <v>8</v>
      </c>
      <c r="E61" s="109">
        <v>280</v>
      </c>
      <c r="F61" s="109">
        <v>274</v>
      </c>
      <c r="G61" s="109">
        <v>11</v>
      </c>
      <c r="H61" s="107">
        <v>2</v>
      </c>
      <c r="I61" s="109">
        <v>1</v>
      </c>
      <c r="J61" s="107" t="s">
        <v>1</v>
      </c>
      <c r="K61" s="107" t="s">
        <v>1</v>
      </c>
      <c r="L61" s="107" t="s">
        <v>1</v>
      </c>
      <c r="M61" s="107" t="s">
        <v>1</v>
      </c>
      <c r="N61" s="106">
        <f t="shared" si="21"/>
        <v>408</v>
      </c>
      <c r="O61" s="109">
        <v>111</v>
      </c>
      <c r="P61" s="109">
        <v>253</v>
      </c>
      <c r="Q61" s="109">
        <v>11</v>
      </c>
      <c r="R61" s="109">
        <v>33</v>
      </c>
      <c r="S61" s="109">
        <v>303552</v>
      </c>
      <c r="T61" s="109">
        <v>1806</v>
      </c>
      <c r="U61" s="109">
        <v>24673</v>
      </c>
      <c r="V61" s="109">
        <v>5467</v>
      </c>
    </row>
    <row r="62" spans="1:22" ht="15.75" customHeight="1">
      <c r="A62" s="31"/>
      <c r="B62" s="33" t="s">
        <v>268</v>
      </c>
      <c r="C62" s="105">
        <f t="shared" si="20"/>
        <v>281</v>
      </c>
      <c r="D62" s="109">
        <v>114</v>
      </c>
      <c r="E62" s="109">
        <v>167</v>
      </c>
      <c r="F62" s="109">
        <v>158</v>
      </c>
      <c r="G62" s="109">
        <v>67</v>
      </c>
      <c r="H62" s="109">
        <v>46</v>
      </c>
      <c r="I62" s="109">
        <v>9</v>
      </c>
      <c r="J62" s="107">
        <v>1</v>
      </c>
      <c r="K62" s="107" t="s">
        <v>1</v>
      </c>
      <c r="L62" s="107" t="s">
        <v>1</v>
      </c>
      <c r="M62" s="107" t="s">
        <v>1</v>
      </c>
      <c r="N62" s="106">
        <f t="shared" si="21"/>
        <v>903</v>
      </c>
      <c r="O62" s="109">
        <v>110</v>
      </c>
      <c r="P62" s="109">
        <v>138</v>
      </c>
      <c r="Q62" s="109">
        <v>209</v>
      </c>
      <c r="R62" s="109">
        <v>446</v>
      </c>
      <c r="S62" s="109">
        <v>950109</v>
      </c>
      <c r="T62" s="109">
        <v>11017</v>
      </c>
      <c r="U62" s="109">
        <v>82249</v>
      </c>
      <c r="V62" s="109">
        <v>23066</v>
      </c>
    </row>
    <row r="63" spans="1:22" ht="15.75" customHeight="1">
      <c r="A63" s="31"/>
      <c r="B63" s="33" t="s">
        <v>269</v>
      </c>
      <c r="C63" s="105">
        <f t="shared" si="20"/>
        <v>74</v>
      </c>
      <c r="D63" s="109">
        <v>35</v>
      </c>
      <c r="E63" s="109">
        <v>39</v>
      </c>
      <c r="F63" s="109">
        <v>27</v>
      </c>
      <c r="G63" s="109">
        <v>18</v>
      </c>
      <c r="H63" s="109">
        <v>20</v>
      </c>
      <c r="I63" s="109">
        <v>6</v>
      </c>
      <c r="J63" s="109">
        <v>1</v>
      </c>
      <c r="K63" s="107">
        <v>2</v>
      </c>
      <c r="L63" s="107" t="s">
        <v>1</v>
      </c>
      <c r="M63" s="107" t="s">
        <v>1</v>
      </c>
      <c r="N63" s="106">
        <f t="shared" si="21"/>
        <v>404</v>
      </c>
      <c r="O63" s="109">
        <v>38</v>
      </c>
      <c r="P63" s="109">
        <v>16</v>
      </c>
      <c r="Q63" s="109">
        <v>211</v>
      </c>
      <c r="R63" s="109">
        <v>139</v>
      </c>
      <c r="S63" s="109">
        <v>1281565</v>
      </c>
      <c r="T63" s="109">
        <v>1941</v>
      </c>
      <c r="U63" s="109">
        <v>115344</v>
      </c>
      <c r="V63" s="109">
        <v>10935</v>
      </c>
    </row>
    <row r="64" spans="1:22" ht="15.75" customHeight="1">
      <c r="A64" s="31"/>
      <c r="B64" s="33" t="s">
        <v>270</v>
      </c>
      <c r="C64" s="105">
        <f t="shared" si="20"/>
        <v>149</v>
      </c>
      <c r="D64" s="109">
        <v>81</v>
      </c>
      <c r="E64" s="109">
        <v>68</v>
      </c>
      <c r="F64" s="109">
        <v>59</v>
      </c>
      <c r="G64" s="109">
        <v>62</v>
      </c>
      <c r="H64" s="109">
        <v>19</v>
      </c>
      <c r="I64" s="109">
        <v>7</v>
      </c>
      <c r="J64" s="109">
        <v>1</v>
      </c>
      <c r="K64" s="107" t="s">
        <v>1</v>
      </c>
      <c r="L64" s="109">
        <v>1</v>
      </c>
      <c r="M64" s="107" t="s">
        <v>1</v>
      </c>
      <c r="N64" s="106">
        <f t="shared" si="21"/>
        <v>602</v>
      </c>
      <c r="O64" s="109">
        <v>56</v>
      </c>
      <c r="P64" s="109">
        <v>43</v>
      </c>
      <c r="Q64" s="109">
        <v>163</v>
      </c>
      <c r="R64" s="109">
        <v>340</v>
      </c>
      <c r="S64" s="109">
        <v>1317130</v>
      </c>
      <c r="T64" s="109">
        <v>7939</v>
      </c>
      <c r="U64" s="109">
        <v>1113715</v>
      </c>
      <c r="V64" s="109">
        <v>10162</v>
      </c>
    </row>
    <row r="65" spans="1:22" ht="15.75" customHeight="1">
      <c r="A65" s="36"/>
      <c r="B65" s="37" t="s">
        <v>271</v>
      </c>
      <c r="C65" s="114">
        <f t="shared" si="20"/>
        <v>611</v>
      </c>
      <c r="D65" s="115">
        <v>242</v>
      </c>
      <c r="E65" s="115">
        <v>369</v>
      </c>
      <c r="F65" s="115">
        <v>336</v>
      </c>
      <c r="G65" s="115">
        <v>131</v>
      </c>
      <c r="H65" s="115">
        <v>77</v>
      </c>
      <c r="I65" s="115">
        <v>44</v>
      </c>
      <c r="J65" s="115">
        <v>11</v>
      </c>
      <c r="K65" s="115">
        <v>8</v>
      </c>
      <c r="L65" s="115">
        <v>3</v>
      </c>
      <c r="M65" s="116">
        <v>1</v>
      </c>
      <c r="N65" s="115">
        <f t="shared" si="21"/>
        <v>2888</v>
      </c>
      <c r="O65" s="115">
        <v>254</v>
      </c>
      <c r="P65" s="115">
        <v>239</v>
      </c>
      <c r="Q65" s="115">
        <v>900</v>
      </c>
      <c r="R65" s="115">
        <v>1495</v>
      </c>
      <c r="S65" s="115">
        <v>5441407</v>
      </c>
      <c r="T65" s="115">
        <v>141957</v>
      </c>
      <c r="U65" s="115">
        <v>762894</v>
      </c>
      <c r="V65" s="115">
        <v>68789</v>
      </c>
    </row>
    <row r="66" ht="15.75" customHeight="1">
      <c r="A66" s="1" t="s">
        <v>104</v>
      </c>
    </row>
  </sheetData>
  <sheetProtection/>
  <mergeCells count="20">
    <mergeCell ref="A25:B25"/>
    <mergeCell ref="F7:M7"/>
    <mergeCell ref="O7:P7"/>
    <mergeCell ref="Q7:R7"/>
    <mergeCell ref="D8:D9"/>
    <mergeCell ref="E8:E9"/>
    <mergeCell ref="O8:O9"/>
    <mergeCell ref="P8:P9"/>
    <mergeCell ref="Q8:Q9"/>
    <mergeCell ref="R8:R9"/>
    <mergeCell ref="A3:V3"/>
    <mergeCell ref="A4:V4"/>
    <mergeCell ref="A6:B9"/>
    <mergeCell ref="C6:M6"/>
    <mergeCell ref="N6:R6"/>
    <mergeCell ref="S6:S9"/>
    <mergeCell ref="T6:T9"/>
    <mergeCell ref="U6:U9"/>
    <mergeCell ref="C7:C9"/>
    <mergeCell ref="D7:E7"/>
  </mergeCells>
  <printOptions horizontalCentered="1" verticalCentered="1"/>
  <pageMargins left="0.7874015748031497" right="0.7874015748031497" top="0.5905511811023623" bottom="0.3937007874015748" header="0.35433070866141736" footer="0.35433070866141736"/>
  <pageSetup fitToHeight="5" fitToWidth="1" horizontalDpi="300" verticalDpi="300" orientation="landscape" paperSize="8" scale="78" r:id="rId1"/>
  <rowBreaks count="1" manualBreakCount="1">
    <brk id="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3"/>
  <sheetViews>
    <sheetView showGridLines="0" defaultGridColor="0" zoomScale="75" zoomScaleNormal="75" zoomScalePageLayoutView="0" colorId="27" workbookViewId="0" topLeftCell="K1">
      <selection activeCell="W1" sqref="W1"/>
    </sheetView>
  </sheetViews>
  <sheetFormatPr defaultColWidth="10.59765625" defaultRowHeight="15"/>
  <cols>
    <col min="1" max="1" width="2.59765625" style="1" customWidth="1"/>
    <col min="2" max="2" width="9.19921875" style="1" customWidth="1"/>
    <col min="3" max="4" width="12.09765625" style="1" customWidth="1"/>
    <col min="5" max="5" width="14" style="1" customWidth="1"/>
    <col min="6" max="7" width="12.09765625" style="1" customWidth="1"/>
    <col min="8" max="8" width="13.59765625" style="1" customWidth="1"/>
    <col min="9" max="10" width="12.09765625" style="1" customWidth="1"/>
    <col min="11" max="12" width="14.09765625" style="1" customWidth="1"/>
    <col min="13" max="14" width="10.59765625" style="1" customWidth="1"/>
    <col min="15" max="15" width="3.09765625" style="1" customWidth="1"/>
    <col min="16" max="16" width="10.59765625" style="1" customWidth="1"/>
    <col min="17" max="17" width="11.69921875" style="1" customWidth="1"/>
    <col min="18" max="18" width="11.8984375" style="1" customWidth="1"/>
    <col min="19" max="19" width="13.09765625" style="1" customWidth="1"/>
    <col min="20" max="23" width="11.69921875" style="1" customWidth="1"/>
    <col min="24" max="16384" width="10.59765625" style="1" customWidth="1"/>
  </cols>
  <sheetData>
    <row r="1" spans="1:23" ht="19.5" customHeight="1">
      <c r="A1" s="149" t="s">
        <v>437</v>
      </c>
      <c r="W1" s="150" t="s">
        <v>438</v>
      </c>
    </row>
    <row r="2" ht="20.25" customHeight="1"/>
    <row r="3" spans="1:23" ht="19.5" customHeight="1">
      <c r="A3" s="171" t="s">
        <v>389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45"/>
      <c r="O3" s="171" t="s">
        <v>389</v>
      </c>
      <c r="P3" s="171"/>
      <c r="Q3" s="171"/>
      <c r="R3" s="171"/>
      <c r="S3" s="171"/>
      <c r="T3" s="171"/>
      <c r="U3" s="171"/>
      <c r="V3" s="171"/>
      <c r="W3" s="171"/>
    </row>
    <row r="4" spans="1:23" ht="15.75" customHeight="1">
      <c r="A4" s="188" t="s">
        <v>390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3"/>
      <c r="O4" s="188" t="s">
        <v>395</v>
      </c>
      <c r="P4" s="188"/>
      <c r="Q4" s="188"/>
      <c r="R4" s="188"/>
      <c r="S4" s="188"/>
      <c r="T4" s="188"/>
      <c r="U4" s="188"/>
      <c r="V4" s="188"/>
      <c r="W4" s="188"/>
    </row>
    <row r="5" spans="2:23" ht="18.75" customHeight="1" thickBot="1">
      <c r="B5" s="26"/>
      <c r="C5" s="26"/>
      <c r="D5" s="26"/>
      <c r="E5" s="26"/>
      <c r="F5" s="26"/>
      <c r="G5" s="26"/>
      <c r="H5" s="26"/>
      <c r="I5" s="26"/>
      <c r="J5" s="26"/>
      <c r="K5" s="8" t="s">
        <v>391</v>
      </c>
      <c r="L5" s="8"/>
      <c r="Q5" s="26"/>
      <c r="R5" s="26"/>
      <c r="S5" s="26"/>
      <c r="T5" s="26"/>
      <c r="U5" s="26"/>
      <c r="V5" s="26"/>
      <c r="W5" s="8" t="s">
        <v>396</v>
      </c>
    </row>
    <row r="6" spans="1:23" ht="18.75" customHeight="1">
      <c r="A6" s="197" t="s">
        <v>392</v>
      </c>
      <c r="B6" s="221"/>
      <c r="C6" s="189" t="s">
        <v>332</v>
      </c>
      <c r="D6" s="207"/>
      <c r="E6" s="190"/>
      <c r="F6" s="189" t="s">
        <v>333</v>
      </c>
      <c r="G6" s="207"/>
      <c r="H6" s="190"/>
      <c r="I6" s="189" t="s">
        <v>334</v>
      </c>
      <c r="J6" s="207"/>
      <c r="K6" s="207"/>
      <c r="L6" s="13"/>
      <c r="O6" s="197" t="s">
        <v>394</v>
      </c>
      <c r="P6" s="198"/>
      <c r="Q6" s="225" t="s">
        <v>397</v>
      </c>
      <c r="R6" s="225" t="s">
        <v>336</v>
      </c>
      <c r="S6" s="191" t="s">
        <v>393</v>
      </c>
      <c r="T6" s="191" t="s">
        <v>398</v>
      </c>
      <c r="U6" s="191" t="s">
        <v>399</v>
      </c>
      <c r="V6" s="225" t="s">
        <v>400</v>
      </c>
      <c r="W6" s="226" t="s">
        <v>401</v>
      </c>
    </row>
    <row r="7" spans="1:23" ht="18.75" customHeight="1">
      <c r="A7" s="188"/>
      <c r="B7" s="222"/>
      <c r="C7" s="205" t="s">
        <v>335</v>
      </c>
      <c r="D7" s="205" t="s">
        <v>336</v>
      </c>
      <c r="E7" s="216" t="s">
        <v>393</v>
      </c>
      <c r="F7" s="205" t="s">
        <v>335</v>
      </c>
      <c r="G7" s="205" t="s">
        <v>336</v>
      </c>
      <c r="H7" s="216" t="s">
        <v>393</v>
      </c>
      <c r="I7" s="205" t="s">
        <v>335</v>
      </c>
      <c r="J7" s="205" t="s">
        <v>336</v>
      </c>
      <c r="K7" s="214" t="s">
        <v>393</v>
      </c>
      <c r="L7" s="242"/>
      <c r="O7" s="165"/>
      <c r="P7" s="199"/>
      <c r="Q7" s="206"/>
      <c r="R7" s="206"/>
      <c r="S7" s="192"/>
      <c r="T7" s="192"/>
      <c r="U7" s="192"/>
      <c r="V7" s="206"/>
      <c r="W7" s="227"/>
    </row>
    <row r="8" spans="1:23" ht="18.75" customHeight="1">
      <c r="A8" s="223"/>
      <c r="B8" s="224"/>
      <c r="C8" s="213"/>
      <c r="D8" s="213"/>
      <c r="E8" s="217"/>
      <c r="F8" s="213"/>
      <c r="G8" s="213"/>
      <c r="H8" s="217"/>
      <c r="I8" s="213"/>
      <c r="J8" s="213"/>
      <c r="K8" s="215"/>
      <c r="L8" s="242"/>
      <c r="O8" s="229" t="s">
        <v>337</v>
      </c>
      <c r="P8" s="230"/>
      <c r="Q8" s="68">
        <f>SUM(Q10:Q12)</f>
        <v>1626</v>
      </c>
      <c r="R8" s="68">
        <f>SUM(R10:R12)</f>
        <v>16084</v>
      </c>
      <c r="S8" s="68">
        <f>SUM(S10:S12)</f>
        <v>44156057</v>
      </c>
      <c r="T8" s="68">
        <f>SUM(T10:T12)</f>
        <v>94096</v>
      </c>
      <c r="U8" s="68">
        <f>SUM(U10:U12)</f>
        <v>5604014</v>
      </c>
      <c r="V8" s="68">
        <f>SUM(V10:V12)</f>
        <v>640012</v>
      </c>
      <c r="W8" s="68">
        <f>SUM(W10:W12)</f>
        <v>37317</v>
      </c>
    </row>
    <row r="9" spans="1:23" s="57" customFormat="1" ht="18.75" customHeight="1">
      <c r="A9" s="195" t="s">
        <v>337</v>
      </c>
      <c r="B9" s="218"/>
      <c r="C9" s="68">
        <f>SUM(C11:C13)</f>
        <v>19964</v>
      </c>
      <c r="D9" s="68">
        <f aca="true" t="shared" si="0" ref="D9:K9">SUM(D11:D13)</f>
        <v>118147</v>
      </c>
      <c r="E9" s="68">
        <f t="shared" si="0"/>
        <v>547490588</v>
      </c>
      <c r="F9" s="68">
        <f t="shared" si="0"/>
        <v>4530</v>
      </c>
      <c r="G9" s="68">
        <f t="shared" si="0"/>
        <v>44287</v>
      </c>
      <c r="H9" s="68">
        <f t="shared" si="0"/>
        <v>399918169</v>
      </c>
      <c r="I9" s="68">
        <f t="shared" si="0"/>
        <v>15434</v>
      </c>
      <c r="J9" s="68">
        <f t="shared" si="0"/>
        <v>73860</v>
      </c>
      <c r="K9" s="68">
        <f t="shared" si="0"/>
        <v>147572419</v>
      </c>
      <c r="L9" s="68"/>
      <c r="O9" s="228"/>
      <c r="P9" s="220"/>
      <c r="Q9" s="72"/>
      <c r="R9" s="72"/>
      <c r="S9" s="72"/>
      <c r="T9" s="72"/>
      <c r="U9" s="72"/>
      <c r="V9" s="72"/>
      <c r="W9" s="72"/>
    </row>
    <row r="10" spans="1:23" s="57" customFormat="1" ht="18.75" customHeight="1">
      <c r="A10" s="80"/>
      <c r="B10" s="81"/>
      <c r="C10" s="72"/>
      <c r="D10" s="72"/>
      <c r="E10" s="72"/>
      <c r="F10" s="72"/>
      <c r="G10" s="72"/>
      <c r="H10" s="72"/>
      <c r="I10" s="72"/>
      <c r="J10" s="72"/>
      <c r="K10" s="72"/>
      <c r="L10" s="72"/>
      <c r="O10" s="195" t="s">
        <v>338</v>
      </c>
      <c r="P10" s="218"/>
      <c r="Q10" s="68">
        <f>SUM(Q14:Q21)</f>
        <v>1280</v>
      </c>
      <c r="R10" s="68">
        <f>SUM(R14:R21)</f>
        <v>12415</v>
      </c>
      <c r="S10" s="68">
        <f>SUM(S14:S21)</f>
        <v>35366663</v>
      </c>
      <c r="T10" s="68">
        <f>SUM(T14:T21)</f>
        <v>56628</v>
      </c>
      <c r="U10" s="68">
        <f>SUM(U14:U21)</f>
        <v>4381781</v>
      </c>
      <c r="V10" s="68">
        <f>SUM(V14:V21)</f>
        <v>487821</v>
      </c>
      <c r="W10" s="68">
        <f>SUM(W14:W21)</f>
        <v>29310</v>
      </c>
    </row>
    <row r="11" spans="1:23" s="57" customFormat="1" ht="18.75" customHeight="1">
      <c r="A11" s="195" t="s">
        <v>338</v>
      </c>
      <c r="B11" s="218"/>
      <c r="C11" s="68">
        <f>SUM(C15:C22)</f>
        <v>15009</v>
      </c>
      <c r="D11" s="68">
        <f aca="true" t="shared" si="1" ref="D11:K11">SUM(D15:D22)</f>
        <v>94722</v>
      </c>
      <c r="E11" s="68">
        <f t="shared" si="1"/>
        <v>486737653</v>
      </c>
      <c r="F11" s="68">
        <f t="shared" si="1"/>
        <v>3899</v>
      </c>
      <c r="G11" s="68">
        <f t="shared" si="1"/>
        <v>39598</v>
      </c>
      <c r="H11" s="68">
        <f t="shared" si="1"/>
        <v>372895016</v>
      </c>
      <c r="I11" s="68">
        <f t="shared" si="1"/>
        <v>11110</v>
      </c>
      <c r="J11" s="68">
        <f t="shared" si="1"/>
        <v>55124</v>
      </c>
      <c r="K11" s="68">
        <f t="shared" si="1"/>
        <v>113842637</v>
      </c>
      <c r="L11" s="68"/>
      <c r="O11" s="228"/>
      <c r="P11" s="220"/>
      <c r="Q11" s="72"/>
      <c r="R11" s="72"/>
      <c r="S11" s="72"/>
      <c r="T11" s="72"/>
      <c r="U11" s="72"/>
      <c r="V11" s="72"/>
      <c r="W11" s="72"/>
    </row>
    <row r="12" spans="1:23" s="57" customFormat="1" ht="18.75" customHeight="1">
      <c r="A12" s="80"/>
      <c r="B12" s="81"/>
      <c r="C12" s="72"/>
      <c r="D12" s="72"/>
      <c r="E12" s="72"/>
      <c r="F12" s="72"/>
      <c r="G12" s="72"/>
      <c r="H12" s="72"/>
      <c r="I12" s="72"/>
      <c r="J12" s="72"/>
      <c r="K12" s="72"/>
      <c r="L12" s="72"/>
      <c r="O12" s="195" t="s">
        <v>339</v>
      </c>
      <c r="P12" s="218"/>
      <c r="Q12" s="68">
        <f>SUM(Q23,Q26,Q32,Q42,Q49,Q55,Q63,Q69)</f>
        <v>346</v>
      </c>
      <c r="R12" s="68">
        <f>SUM(R23,R26,R32,R42,R49,R55,R63,R69)</f>
        <v>3669</v>
      </c>
      <c r="S12" s="68">
        <f>SUM(S23,S26,S32,S42,S49,S55,S63,S69)</f>
        <v>8789394</v>
      </c>
      <c r="T12" s="68">
        <f>SUM(T23,T26,T32,T42,T49,T55,T63,T69)</f>
        <v>37468</v>
      </c>
      <c r="U12" s="68">
        <f>SUM(U23,U26,U32,U42,U49,U55,U63,U69)</f>
        <v>1222233</v>
      </c>
      <c r="V12" s="68">
        <f>SUM(V23,V26,V32,V42,V49,V55,V63,V69)</f>
        <v>152191</v>
      </c>
      <c r="W12" s="68">
        <f>SUM(W23,W26,W32,W42,W49,W55,W63,W69)</f>
        <v>8007</v>
      </c>
    </row>
    <row r="13" spans="1:23" s="57" customFormat="1" ht="18.75" customHeight="1">
      <c r="A13" s="195" t="s">
        <v>339</v>
      </c>
      <c r="B13" s="218"/>
      <c r="C13" s="68">
        <f>SUM(C24,C27,C33,C43,C50,C56,C64,C70)</f>
        <v>4955</v>
      </c>
      <c r="D13" s="68">
        <f aca="true" t="shared" si="2" ref="D13:K13">SUM(D24,D27,D33,D43,D50,D56,D64,D70)</f>
        <v>23425</v>
      </c>
      <c r="E13" s="68">
        <f t="shared" si="2"/>
        <v>60752935</v>
      </c>
      <c r="F13" s="68">
        <f t="shared" si="2"/>
        <v>631</v>
      </c>
      <c r="G13" s="68">
        <f t="shared" si="2"/>
        <v>4689</v>
      </c>
      <c r="H13" s="68">
        <f t="shared" si="2"/>
        <v>27023153</v>
      </c>
      <c r="I13" s="68">
        <f t="shared" si="2"/>
        <v>4324</v>
      </c>
      <c r="J13" s="68">
        <f t="shared" si="2"/>
        <v>18736</v>
      </c>
      <c r="K13" s="68">
        <f t="shared" si="2"/>
        <v>33729782</v>
      </c>
      <c r="L13" s="68"/>
      <c r="O13" s="228"/>
      <c r="P13" s="220"/>
      <c r="Q13" s="72"/>
      <c r="R13" s="72"/>
      <c r="S13" s="72"/>
      <c r="T13" s="72"/>
      <c r="U13" s="72"/>
      <c r="V13" s="72"/>
      <c r="W13" s="72"/>
    </row>
    <row r="14" spans="1:23" s="57" customFormat="1" ht="18.75" customHeight="1">
      <c r="A14" s="219"/>
      <c r="B14" s="220"/>
      <c r="C14" s="72"/>
      <c r="D14" s="72"/>
      <c r="E14" s="72"/>
      <c r="F14" s="72"/>
      <c r="G14" s="72"/>
      <c r="H14" s="72"/>
      <c r="I14" s="72"/>
      <c r="J14" s="72"/>
      <c r="K14" s="72"/>
      <c r="L14" s="72"/>
      <c r="O14" s="195" t="s">
        <v>340</v>
      </c>
      <c r="P14" s="218"/>
      <c r="Q14" s="68">
        <v>742</v>
      </c>
      <c r="R14" s="68">
        <v>7284</v>
      </c>
      <c r="S14" s="68">
        <v>22449311</v>
      </c>
      <c r="T14" s="68">
        <v>30624</v>
      </c>
      <c r="U14" s="68">
        <v>2404968</v>
      </c>
      <c r="V14" s="68">
        <v>257868</v>
      </c>
      <c r="W14" s="68">
        <v>14128</v>
      </c>
    </row>
    <row r="15" spans="1:23" s="57" customFormat="1" ht="18.75" customHeight="1">
      <c r="A15" s="195" t="s">
        <v>340</v>
      </c>
      <c r="B15" s="218"/>
      <c r="C15" s="117">
        <f>SUM(F15,I15)</f>
        <v>8667</v>
      </c>
      <c r="D15" s="68">
        <f>SUM(G15,J15)</f>
        <v>62346</v>
      </c>
      <c r="E15" s="68">
        <f>SUM(H15,K15)</f>
        <v>390334414</v>
      </c>
      <c r="F15" s="68">
        <v>2810</v>
      </c>
      <c r="G15" s="68">
        <v>31154</v>
      </c>
      <c r="H15" s="68">
        <v>323105858</v>
      </c>
      <c r="I15" s="68">
        <v>5857</v>
      </c>
      <c r="J15" s="68">
        <v>31192</v>
      </c>
      <c r="K15" s="68">
        <v>67228556</v>
      </c>
      <c r="L15" s="68"/>
      <c r="O15" s="195" t="s">
        <v>341</v>
      </c>
      <c r="P15" s="218"/>
      <c r="Q15" s="68">
        <v>72</v>
      </c>
      <c r="R15" s="68">
        <v>711</v>
      </c>
      <c r="S15" s="68">
        <v>1947923</v>
      </c>
      <c r="T15" s="68">
        <v>12474</v>
      </c>
      <c r="U15" s="68">
        <v>243514</v>
      </c>
      <c r="V15" s="68">
        <v>31362</v>
      </c>
      <c r="W15" s="68">
        <v>688</v>
      </c>
    </row>
    <row r="16" spans="1:23" s="57" customFormat="1" ht="18.75" customHeight="1">
      <c r="A16" s="195" t="s">
        <v>341</v>
      </c>
      <c r="B16" s="218"/>
      <c r="C16" s="117">
        <f aca="true" t="shared" si="3" ref="C16:C71">SUM(F16,I16)</f>
        <v>1156</v>
      </c>
      <c r="D16" s="68">
        <f aca="true" t="shared" si="4" ref="D16:D71">SUM(G16,J16)</f>
        <v>5897</v>
      </c>
      <c r="E16" s="68">
        <f aca="true" t="shared" si="5" ref="E16:E71">SUM(H16,K16)</f>
        <v>18899622</v>
      </c>
      <c r="F16" s="68">
        <v>226</v>
      </c>
      <c r="G16" s="68">
        <v>1890</v>
      </c>
      <c r="H16" s="68">
        <v>11226672</v>
      </c>
      <c r="I16" s="68">
        <v>930</v>
      </c>
      <c r="J16" s="68">
        <v>4007</v>
      </c>
      <c r="K16" s="68">
        <v>7672950</v>
      </c>
      <c r="L16" s="68"/>
      <c r="O16" s="195" t="s">
        <v>342</v>
      </c>
      <c r="P16" s="218"/>
      <c r="Q16" s="68">
        <v>112</v>
      </c>
      <c r="R16" s="68">
        <v>1161</v>
      </c>
      <c r="S16" s="68">
        <v>3367138</v>
      </c>
      <c r="T16" s="68">
        <v>247</v>
      </c>
      <c r="U16" s="68">
        <v>385448</v>
      </c>
      <c r="V16" s="68">
        <v>47334</v>
      </c>
      <c r="W16" s="68">
        <v>4497</v>
      </c>
    </row>
    <row r="17" spans="1:23" s="57" customFormat="1" ht="18.75" customHeight="1">
      <c r="A17" s="195" t="s">
        <v>342</v>
      </c>
      <c r="B17" s="218"/>
      <c r="C17" s="117">
        <f t="shared" si="3"/>
        <v>1870</v>
      </c>
      <c r="D17" s="68">
        <f t="shared" si="4"/>
        <v>9963</v>
      </c>
      <c r="E17" s="68">
        <f t="shared" si="5"/>
        <v>33702344</v>
      </c>
      <c r="F17" s="68">
        <v>430</v>
      </c>
      <c r="G17" s="68">
        <v>2964</v>
      </c>
      <c r="H17" s="68">
        <v>19024585</v>
      </c>
      <c r="I17" s="68">
        <v>1440</v>
      </c>
      <c r="J17" s="68">
        <v>6999</v>
      </c>
      <c r="K17" s="68">
        <v>14677759</v>
      </c>
      <c r="L17" s="68"/>
      <c r="O17" s="195" t="s">
        <v>343</v>
      </c>
      <c r="P17" s="218"/>
      <c r="Q17" s="68">
        <v>23</v>
      </c>
      <c r="R17" s="68">
        <v>189</v>
      </c>
      <c r="S17" s="68">
        <v>500538</v>
      </c>
      <c r="T17" s="68">
        <v>2240</v>
      </c>
      <c r="U17" s="68">
        <v>65311</v>
      </c>
      <c r="V17" s="68">
        <v>12106</v>
      </c>
      <c r="W17" s="68">
        <v>415</v>
      </c>
    </row>
    <row r="18" spans="1:23" s="57" customFormat="1" ht="18.75" customHeight="1">
      <c r="A18" s="195" t="s">
        <v>343</v>
      </c>
      <c r="B18" s="218"/>
      <c r="C18" s="117">
        <f t="shared" si="3"/>
        <v>515</v>
      </c>
      <c r="D18" s="68">
        <f t="shared" si="4"/>
        <v>1804</v>
      </c>
      <c r="E18" s="68">
        <f t="shared" si="5"/>
        <v>3176378</v>
      </c>
      <c r="F18" s="68">
        <v>42</v>
      </c>
      <c r="G18" s="68">
        <v>205</v>
      </c>
      <c r="H18" s="68">
        <v>646603</v>
      </c>
      <c r="I18" s="68">
        <v>473</v>
      </c>
      <c r="J18" s="68">
        <v>1599</v>
      </c>
      <c r="K18" s="68">
        <v>2529775</v>
      </c>
      <c r="L18" s="68"/>
      <c r="O18" s="195" t="s">
        <v>344</v>
      </c>
      <c r="P18" s="218"/>
      <c r="Q18" s="68">
        <v>20</v>
      </c>
      <c r="R18" s="68">
        <v>117</v>
      </c>
      <c r="S18" s="68">
        <v>289404</v>
      </c>
      <c r="T18" s="68">
        <v>660</v>
      </c>
      <c r="U18" s="68">
        <v>40323</v>
      </c>
      <c r="V18" s="68">
        <v>3885</v>
      </c>
      <c r="W18" s="68">
        <v>20</v>
      </c>
    </row>
    <row r="19" spans="1:23" s="57" customFormat="1" ht="18.75" customHeight="1">
      <c r="A19" s="195" t="s">
        <v>344</v>
      </c>
      <c r="B19" s="218"/>
      <c r="C19" s="117">
        <f t="shared" si="3"/>
        <v>470</v>
      </c>
      <c r="D19" s="68">
        <f t="shared" si="4"/>
        <v>1587</v>
      </c>
      <c r="E19" s="68">
        <f t="shared" si="5"/>
        <v>2644428</v>
      </c>
      <c r="F19" s="68">
        <v>40</v>
      </c>
      <c r="G19" s="68">
        <v>320</v>
      </c>
      <c r="H19" s="68">
        <v>748188</v>
      </c>
      <c r="I19" s="68">
        <v>430</v>
      </c>
      <c r="J19" s="68">
        <v>1267</v>
      </c>
      <c r="K19" s="68">
        <v>1896240</v>
      </c>
      <c r="L19" s="68"/>
      <c r="O19" s="195" t="s">
        <v>345</v>
      </c>
      <c r="P19" s="218"/>
      <c r="Q19" s="68">
        <v>129</v>
      </c>
      <c r="R19" s="68">
        <v>1248</v>
      </c>
      <c r="S19" s="68">
        <v>2203469</v>
      </c>
      <c r="T19" s="68">
        <v>5591</v>
      </c>
      <c r="U19" s="68">
        <v>600632</v>
      </c>
      <c r="V19" s="68">
        <v>57442</v>
      </c>
      <c r="W19" s="68">
        <v>7011</v>
      </c>
    </row>
    <row r="20" spans="1:23" s="57" customFormat="1" ht="18.75" customHeight="1">
      <c r="A20" s="195" t="s">
        <v>345</v>
      </c>
      <c r="B20" s="218"/>
      <c r="C20" s="117">
        <f t="shared" si="3"/>
        <v>1133</v>
      </c>
      <c r="D20" s="68">
        <f t="shared" si="4"/>
        <v>6054</v>
      </c>
      <c r="E20" s="68">
        <f t="shared" si="5"/>
        <v>13009015</v>
      </c>
      <c r="F20" s="68">
        <v>160</v>
      </c>
      <c r="G20" s="68">
        <v>1279</v>
      </c>
      <c r="H20" s="68">
        <v>4364151</v>
      </c>
      <c r="I20" s="68">
        <v>973</v>
      </c>
      <c r="J20" s="68">
        <v>4775</v>
      </c>
      <c r="K20" s="68">
        <v>8644864</v>
      </c>
      <c r="L20" s="68"/>
      <c r="O20" s="195" t="s">
        <v>346</v>
      </c>
      <c r="P20" s="218"/>
      <c r="Q20" s="68">
        <v>51</v>
      </c>
      <c r="R20" s="68">
        <v>312</v>
      </c>
      <c r="S20" s="68">
        <v>832505</v>
      </c>
      <c r="T20" s="68">
        <v>1065</v>
      </c>
      <c r="U20" s="68">
        <v>126671</v>
      </c>
      <c r="V20" s="68">
        <v>14311</v>
      </c>
      <c r="W20" s="68">
        <v>377</v>
      </c>
    </row>
    <row r="21" spans="1:23" s="57" customFormat="1" ht="18.75" customHeight="1">
      <c r="A21" s="195" t="s">
        <v>346</v>
      </c>
      <c r="B21" s="218"/>
      <c r="C21" s="117">
        <f t="shared" si="3"/>
        <v>486</v>
      </c>
      <c r="D21" s="68">
        <f t="shared" si="4"/>
        <v>1928</v>
      </c>
      <c r="E21" s="68">
        <f t="shared" si="5"/>
        <v>4051098</v>
      </c>
      <c r="F21" s="68">
        <v>50</v>
      </c>
      <c r="G21" s="68">
        <v>264</v>
      </c>
      <c r="H21" s="68">
        <v>1011554</v>
      </c>
      <c r="I21" s="68">
        <v>436</v>
      </c>
      <c r="J21" s="68">
        <v>1664</v>
      </c>
      <c r="K21" s="68">
        <v>3039544</v>
      </c>
      <c r="L21" s="68"/>
      <c r="O21" s="195" t="s">
        <v>347</v>
      </c>
      <c r="P21" s="218"/>
      <c r="Q21" s="68">
        <v>131</v>
      </c>
      <c r="R21" s="68">
        <v>1393</v>
      </c>
      <c r="S21" s="68">
        <v>3776375</v>
      </c>
      <c r="T21" s="68">
        <v>3727</v>
      </c>
      <c r="U21" s="68">
        <v>514914</v>
      </c>
      <c r="V21" s="68">
        <v>63513</v>
      </c>
      <c r="W21" s="68">
        <v>2174</v>
      </c>
    </row>
    <row r="22" spans="1:23" s="57" customFormat="1" ht="18.75" customHeight="1">
      <c r="A22" s="195" t="s">
        <v>347</v>
      </c>
      <c r="B22" s="218"/>
      <c r="C22" s="117">
        <f t="shared" si="3"/>
        <v>712</v>
      </c>
      <c r="D22" s="68">
        <f t="shared" si="4"/>
        <v>5143</v>
      </c>
      <c r="E22" s="68">
        <f t="shared" si="5"/>
        <v>20920354</v>
      </c>
      <c r="F22" s="68">
        <v>141</v>
      </c>
      <c r="G22" s="68">
        <v>1522</v>
      </c>
      <c r="H22" s="68">
        <v>12767405</v>
      </c>
      <c r="I22" s="68">
        <v>571</v>
      </c>
      <c r="J22" s="68">
        <v>3621</v>
      </c>
      <c r="K22" s="68">
        <v>8152949</v>
      </c>
      <c r="L22" s="68"/>
      <c r="O22" s="80"/>
      <c r="P22" s="81"/>
      <c r="Q22" s="72"/>
      <c r="R22" s="72"/>
      <c r="S22" s="72"/>
      <c r="T22" s="72"/>
      <c r="U22" s="72"/>
      <c r="V22" s="72"/>
      <c r="W22" s="72"/>
    </row>
    <row r="23" spans="1:23" s="57" customFormat="1" ht="18.75" customHeight="1">
      <c r="A23" s="80"/>
      <c r="B23" s="81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195" t="s">
        <v>348</v>
      </c>
      <c r="P23" s="218"/>
      <c r="Q23" s="69" t="s">
        <v>406</v>
      </c>
      <c r="R23" s="69" t="s">
        <v>406</v>
      </c>
      <c r="S23" s="69" t="s">
        <v>406</v>
      </c>
      <c r="T23" s="69" t="s">
        <v>406</v>
      </c>
      <c r="U23" s="69" t="s">
        <v>406</v>
      </c>
      <c r="V23" s="69" t="s">
        <v>406</v>
      </c>
      <c r="W23" s="69" t="s">
        <v>406</v>
      </c>
    </row>
    <row r="24" spans="1:23" s="57" customFormat="1" ht="18.75" customHeight="1">
      <c r="A24" s="195" t="s">
        <v>348</v>
      </c>
      <c r="B24" s="218"/>
      <c r="C24" s="118">
        <f>SUM(C25)</f>
        <v>198</v>
      </c>
      <c r="D24" s="69">
        <f aca="true" t="shared" si="6" ref="D24:K24">SUM(D25)</f>
        <v>863</v>
      </c>
      <c r="E24" s="69">
        <f t="shared" si="6"/>
        <v>1872414</v>
      </c>
      <c r="F24" s="69">
        <f t="shared" si="6"/>
        <v>62</v>
      </c>
      <c r="G24" s="69">
        <f t="shared" si="6"/>
        <v>368</v>
      </c>
      <c r="H24" s="69">
        <f t="shared" si="6"/>
        <v>1150978</v>
      </c>
      <c r="I24" s="69">
        <f t="shared" si="6"/>
        <v>136</v>
      </c>
      <c r="J24" s="69">
        <f t="shared" si="6"/>
        <v>495</v>
      </c>
      <c r="K24" s="69">
        <f t="shared" si="6"/>
        <v>721436</v>
      </c>
      <c r="L24" s="69"/>
      <c r="O24" s="51"/>
      <c r="P24" s="33" t="s">
        <v>402</v>
      </c>
      <c r="Q24" s="9" t="s">
        <v>303</v>
      </c>
      <c r="R24" s="9" t="s">
        <v>303</v>
      </c>
      <c r="S24" s="9" t="s">
        <v>303</v>
      </c>
      <c r="T24" s="9" t="s">
        <v>303</v>
      </c>
      <c r="U24" s="9" t="s">
        <v>303</v>
      </c>
      <c r="V24" s="9" t="s">
        <v>303</v>
      </c>
      <c r="W24" s="9" t="s">
        <v>303</v>
      </c>
    </row>
    <row r="25" spans="1:23" ht="18.75" customHeight="1">
      <c r="A25" s="51"/>
      <c r="B25" s="33" t="s">
        <v>349</v>
      </c>
      <c r="C25" s="105">
        <f t="shared" si="3"/>
        <v>198</v>
      </c>
      <c r="D25" s="106">
        <f t="shared" si="4"/>
        <v>863</v>
      </c>
      <c r="E25" s="106">
        <f t="shared" si="5"/>
        <v>1872414</v>
      </c>
      <c r="F25" s="109">
        <v>62</v>
      </c>
      <c r="G25" s="109">
        <v>368</v>
      </c>
      <c r="H25" s="109">
        <v>1150978</v>
      </c>
      <c r="I25" s="109">
        <v>136</v>
      </c>
      <c r="J25" s="109">
        <v>495</v>
      </c>
      <c r="K25" s="109">
        <v>721436</v>
      </c>
      <c r="L25" s="109"/>
      <c r="O25" s="51"/>
      <c r="P25" s="54"/>
      <c r="Q25" s="16"/>
      <c r="R25" s="13"/>
      <c r="S25" s="13"/>
      <c r="T25" s="13"/>
      <c r="U25" s="13"/>
      <c r="V25" s="13"/>
      <c r="W25" s="13"/>
    </row>
    <row r="26" spans="1:23" ht="18.75" customHeight="1">
      <c r="A26" s="51"/>
      <c r="B26" s="33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O26" s="195" t="s">
        <v>350</v>
      </c>
      <c r="P26" s="218"/>
      <c r="Q26" s="69">
        <f>SUM(Q27:Q30)</f>
        <v>31</v>
      </c>
      <c r="R26" s="69">
        <f>SUM(R27:R30)</f>
        <v>282</v>
      </c>
      <c r="S26" s="69">
        <f>SUM(S27:S30)</f>
        <v>565554</v>
      </c>
      <c r="T26" s="69">
        <f>SUM(T27:T30)</f>
        <v>510</v>
      </c>
      <c r="U26" s="69">
        <f>SUM(U27:U30)</f>
        <v>39714</v>
      </c>
      <c r="V26" s="69">
        <f>SUM(V27:V30)</f>
        <v>8692</v>
      </c>
      <c r="W26" s="69">
        <f>SUM(W27:W30)</f>
        <v>423</v>
      </c>
    </row>
    <row r="27" spans="1:23" s="57" customFormat="1" ht="18.75" customHeight="1">
      <c r="A27" s="195" t="s">
        <v>350</v>
      </c>
      <c r="B27" s="218"/>
      <c r="C27" s="69">
        <f aca="true" t="shared" si="7" ref="C27:K27">SUM(C28:C31)</f>
        <v>659</v>
      </c>
      <c r="D27" s="69">
        <f t="shared" si="7"/>
        <v>3069</v>
      </c>
      <c r="E27" s="69">
        <f t="shared" si="7"/>
        <v>6137763</v>
      </c>
      <c r="F27" s="69">
        <f t="shared" si="7"/>
        <v>152</v>
      </c>
      <c r="G27" s="69">
        <f t="shared" si="7"/>
        <v>767</v>
      </c>
      <c r="H27" s="69">
        <f t="shared" si="7"/>
        <v>2398078</v>
      </c>
      <c r="I27" s="69">
        <f t="shared" si="7"/>
        <v>507</v>
      </c>
      <c r="J27" s="69">
        <f t="shared" si="7"/>
        <v>2302</v>
      </c>
      <c r="K27" s="69">
        <f t="shared" si="7"/>
        <v>3739685</v>
      </c>
      <c r="L27" s="69"/>
      <c r="O27" s="51"/>
      <c r="P27" s="33" t="s">
        <v>351</v>
      </c>
      <c r="Q27" s="17">
        <v>13</v>
      </c>
      <c r="R27" s="11">
        <v>121</v>
      </c>
      <c r="S27" s="11">
        <v>235271</v>
      </c>
      <c r="T27" s="12">
        <v>10</v>
      </c>
      <c r="U27" s="12">
        <v>18590</v>
      </c>
      <c r="V27" s="12">
        <v>3800</v>
      </c>
      <c r="W27" s="12">
        <v>185</v>
      </c>
    </row>
    <row r="28" spans="1:23" ht="18.75" customHeight="1">
      <c r="A28" s="51"/>
      <c r="B28" s="33" t="s">
        <v>351</v>
      </c>
      <c r="C28" s="105">
        <f t="shared" si="3"/>
        <v>179</v>
      </c>
      <c r="D28" s="106">
        <f t="shared" si="4"/>
        <v>878</v>
      </c>
      <c r="E28" s="106">
        <f t="shared" si="5"/>
        <v>1569021</v>
      </c>
      <c r="F28" s="109">
        <v>16</v>
      </c>
      <c r="G28" s="109">
        <v>74</v>
      </c>
      <c r="H28" s="109">
        <v>157394</v>
      </c>
      <c r="I28" s="109">
        <v>163</v>
      </c>
      <c r="J28" s="109">
        <v>804</v>
      </c>
      <c r="K28" s="109">
        <v>1411627</v>
      </c>
      <c r="L28" s="109"/>
      <c r="O28" s="51"/>
      <c r="P28" s="33" t="s">
        <v>352</v>
      </c>
      <c r="Q28" s="17">
        <v>5</v>
      </c>
      <c r="R28" s="11">
        <v>59</v>
      </c>
      <c r="S28" s="11">
        <v>144258</v>
      </c>
      <c r="T28" s="9" t="s">
        <v>303</v>
      </c>
      <c r="U28" s="12">
        <v>11573</v>
      </c>
      <c r="V28" s="12">
        <v>3826</v>
      </c>
      <c r="W28" s="12">
        <v>238</v>
      </c>
    </row>
    <row r="29" spans="1:23" ht="18.75" customHeight="1">
      <c r="A29" s="51"/>
      <c r="B29" s="33" t="s">
        <v>352</v>
      </c>
      <c r="C29" s="105">
        <f t="shared" si="3"/>
        <v>302</v>
      </c>
      <c r="D29" s="106">
        <f t="shared" si="4"/>
        <v>1401</v>
      </c>
      <c r="E29" s="106">
        <f t="shared" si="5"/>
        <v>3083535</v>
      </c>
      <c r="F29" s="109">
        <v>115</v>
      </c>
      <c r="G29" s="109">
        <v>607</v>
      </c>
      <c r="H29" s="109">
        <v>1822407</v>
      </c>
      <c r="I29" s="109">
        <v>187</v>
      </c>
      <c r="J29" s="109">
        <v>794</v>
      </c>
      <c r="K29" s="109">
        <v>1261128</v>
      </c>
      <c r="L29" s="109"/>
      <c r="O29" s="51"/>
      <c r="P29" s="33" t="s">
        <v>353</v>
      </c>
      <c r="Q29" s="17">
        <v>13</v>
      </c>
      <c r="R29" s="11">
        <v>102</v>
      </c>
      <c r="S29" s="11">
        <v>186025</v>
      </c>
      <c r="T29" s="12">
        <v>500</v>
      </c>
      <c r="U29" s="12">
        <v>9551</v>
      </c>
      <c r="V29" s="12">
        <v>1066</v>
      </c>
      <c r="W29" s="9" t="s">
        <v>303</v>
      </c>
    </row>
    <row r="30" spans="1:23" ht="18.75" customHeight="1">
      <c r="A30" s="51"/>
      <c r="B30" s="33" t="s">
        <v>353</v>
      </c>
      <c r="C30" s="105">
        <f t="shared" si="3"/>
        <v>140</v>
      </c>
      <c r="D30" s="106">
        <f t="shared" si="4"/>
        <v>645</v>
      </c>
      <c r="E30" s="106">
        <f t="shared" si="5"/>
        <v>1082312</v>
      </c>
      <c r="F30" s="109">
        <v>17</v>
      </c>
      <c r="G30" s="109">
        <v>79</v>
      </c>
      <c r="H30" s="109">
        <v>292984</v>
      </c>
      <c r="I30" s="109">
        <v>123</v>
      </c>
      <c r="J30" s="109">
        <v>566</v>
      </c>
      <c r="K30" s="109">
        <v>789328</v>
      </c>
      <c r="L30" s="109"/>
      <c r="O30" s="51"/>
      <c r="P30" s="33" t="s">
        <v>354</v>
      </c>
      <c r="Q30" s="9" t="s">
        <v>303</v>
      </c>
      <c r="R30" s="9" t="s">
        <v>303</v>
      </c>
      <c r="S30" s="9" t="s">
        <v>303</v>
      </c>
      <c r="T30" s="9" t="s">
        <v>303</v>
      </c>
      <c r="U30" s="9" t="s">
        <v>303</v>
      </c>
      <c r="V30" s="9" t="s">
        <v>303</v>
      </c>
      <c r="W30" s="9" t="s">
        <v>303</v>
      </c>
    </row>
    <row r="31" spans="1:23" ht="18.75" customHeight="1">
      <c r="A31" s="51"/>
      <c r="B31" s="33" t="s">
        <v>354</v>
      </c>
      <c r="C31" s="105">
        <f t="shared" si="3"/>
        <v>38</v>
      </c>
      <c r="D31" s="106">
        <f t="shared" si="4"/>
        <v>145</v>
      </c>
      <c r="E31" s="106">
        <f t="shared" si="5"/>
        <v>402895</v>
      </c>
      <c r="F31" s="109">
        <v>4</v>
      </c>
      <c r="G31" s="109">
        <v>7</v>
      </c>
      <c r="H31" s="109">
        <v>125293</v>
      </c>
      <c r="I31" s="109">
        <v>34</v>
      </c>
      <c r="J31" s="109">
        <v>138</v>
      </c>
      <c r="K31" s="109">
        <v>277602</v>
      </c>
      <c r="L31" s="109"/>
      <c r="O31" s="51"/>
      <c r="P31" s="33"/>
      <c r="Q31" s="16"/>
      <c r="R31" s="13"/>
      <c r="S31" s="13"/>
      <c r="T31" s="13"/>
      <c r="U31" s="13"/>
      <c r="V31" s="13"/>
      <c r="W31" s="13"/>
    </row>
    <row r="32" spans="1:23" ht="18.75" customHeight="1">
      <c r="A32" s="51"/>
      <c r="B32" s="33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O32" s="195" t="s">
        <v>355</v>
      </c>
      <c r="P32" s="218"/>
      <c r="Q32" s="69">
        <f>SUM(Q33:Q40)</f>
        <v>132</v>
      </c>
      <c r="R32" s="69">
        <f>SUM(R33:R40)</f>
        <v>1493</v>
      </c>
      <c r="S32" s="69">
        <f>SUM(S33:S40)</f>
        <v>4373249</v>
      </c>
      <c r="T32" s="69">
        <f>SUM(T33:T40)</f>
        <v>11034</v>
      </c>
      <c r="U32" s="69">
        <f>SUM(U33:U40)</f>
        <v>621801</v>
      </c>
      <c r="V32" s="69">
        <f>SUM(V33:V40)</f>
        <v>64698</v>
      </c>
      <c r="W32" s="69">
        <f>SUM(W33:W40)</f>
        <v>4288</v>
      </c>
    </row>
    <row r="33" spans="1:23" s="57" customFormat="1" ht="18.75" customHeight="1">
      <c r="A33" s="195" t="s">
        <v>355</v>
      </c>
      <c r="B33" s="218"/>
      <c r="C33" s="69">
        <f>SUM(C34:C41)</f>
        <v>1071</v>
      </c>
      <c r="D33" s="69">
        <f>SUM(D34:D41)</f>
        <v>7285</v>
      </c>
      <c r="E33" s="69">
        <f>SUM(E34:E41)</f>
        <v>27512995</v>
      </c>
      <c r="F33" s="69">
        <f>SUM(F34:F41)</f>
        <v>171</v>
      </c>
      <c r="G33" s="69">
        <v>2042</v>
      </c>
      <c r="H33" s="69">
        <v>15502294</v>
      </c>
      <c r="I33" s="69">
        <f>SUM(I34:I41)</f>
        <v>900</v>
      </c>
      <c r="J33" s="69">
        <v>5243</v>
      </c>
      <c r="K33" s="69">
        <v>12010701</v>
      </c>
      <c r="L33" s="69"/>
      <c r="O33" s="51"/>
      <c r="P33" s="33" t="s">
        <v>356</v>
      </c>
      <c r="Q33" s="17">
        <v>13</v>
      </c>
      <c r="R33" s="11">
        <v>61</v>
      </c>
      <c r="S33" s="11">
        <v>126394</v>
      </c>
      <c r="T33" s="9" t="s">
        <v>303</v>
      </c>
      <c r="U33" s="12">
        <v>9032</v>
      </c>
      <c r="V33" s="12">
        <v>1470</v>
      </c>
      <c r="W33" s="9" t="s">
        <v>303</v>
      </c>
    </row>
    <row r="34" spans="1:23" ht="18.75" customHeight="1">
      <c r="A34" s="51"/>
      <c r="B34" s="33" t="s">
        <v>356</v>
      </c>
      <c r="C34" s="105">
        <f t="shared" si="3"/>
        <v>198</v>
      </c>
      <c r="D34" s="106">
        <f t="shared" si="4"/>
        <v>723</v>
      </c>
      <c r="E34" s="106">
        <f t="shared" si="5"/>
        <v>2803392</v>
      </c>
      <c r="F34" s="109">
        <v>25</v>
      </c>
      <c r="G34" s="109">
        <v>138</v>
      </c>
      <c r="H34" s="109">
        <v>1962919</v>
      </c>
      <c r="I34" s="109">
        <v>173</v>
      </c>
      <c r="J34" s="109">
        <v>585</v>
      </c>
      <c r="K34" s="109">
        <v>840473</v>
      </c>
      <c r="L34" s="109"/>
      <c r="O34" s="51"/>
      <c r="P34" s="33" t="s">
        <v>357</v>
      </c>
      <c r="Q34" s="17">
        <v>23</v>
      </c>
      <c r="R34" s="11">
        <v>139</v>
      </c>
      <c r="S34" s="11">
        <v>398287</v>
      </c>
      <c r="T34" s="12">
        <v>450</v>
      </c>
      <c r="U34" s="12">
        <v>47882</v>
      </c>
      <c r="V34" s="12">
        <v>6012</v>
      </c>
      <c r="W34" s="12">
        <v>56</v>
      </c>
    </row>
    <row r="35" spans="1:23" ht="18.75" customHeight="1">
      <c r="A35" s="51"/>
      <c r="B35" s="33" t="s">
        <v>357</v>
      </c>
      <c r="C35" s="105">
        <f t="shared" si="3"/>
        <v>242</v>
      </c>
      <c r="D35" s="106">
        <f t="shared" si="4"/>
        <v>1195</v>
      </c>
      <c r="E35" s="106">
        <f t="shared" si="5"/>
        <v>3030666</v>
      </c>
      <c r="F35" s="109">
        <v>22</v>
      </c>
      <c r="G35" s="109">
        <v>175</v>
      </c>
      <c r="H35" s="109">
        <v>1325783</v>
      </c>
      <c r="I35" s="109">
        <v>220</v>
      </c>
      <c r="J35" s="109">
        <v>1020</v>
      </c>
      <c r="K35" s="109">
        <v>1704883</v>
      </c>
      <c r="L35" s="109"/>
      <c r="O35" s="51"/>
      <c r="P35" s="33" t="s">
        <v>358</v>
      </c>
      <c r="Q35" s="17">
        <v>96</v>
      </c>
      <c r="R35" s="11">
        <v>1293</v>
      </c>
      <c r="S35" s="11">
        <v>3848568</v>
      </c>
      <c r="T35" s="12">
        <v>10584</v>
      </c>
      <c r="U35" s="12">
        <v>564887</v>
      </c>
      <c r="V35" s="12">
        <v>57216</v>
      </c>
      <c r="W35" s="12">
        <v>4232</v>
      </c>
    </row>
    <row r="36" spans="1:23" ht="18.75" customHeight="1">
      <c r="A36" s="51"/>
      <c r="B36" s="33" t="s">
        <v>358</v>
      </c>
      <c r="C36" s="105">
        <f t="shared" si="3"/>
        <v>529</v>
      </c>
      <c r="D36" s="106">
        <f t="shared" si="4"/>
        <v>5078</v>
      </c>
      <c r="E36" s="106">
        <f t="shared" si="5"/>
        <v>21275327</v>
      </c>
      <c r="F36" s="109">
        <v>121</v>
      </c>
      <c r="G36" s="109">
        <v>1724</v>
      </c>
      <c r="H36" s="109">
        <v>12210985</v>
      </c>
      <c r="I36" s="109">
        <v>408</v>
      </c>
      <c r="J36" s="109">
        <v>3354</v>
      </c>
      <c r="K36" s="109">
        <v>9064342</v>
      </c>
      <c r="L36" s="109"/>
      <c r="O36" s="51"/>
      <c r="P36" s="33" t="s">
        <v>359</v>
      </c>
      <c r="Q36" s="9" t="s">
        <v>303</v>
      </c>
      <c r="R36" s="9" t="s">
        <v>303</v>
      </c>
      <c r="S36" s="9" t="s">
        <v>303</v>
      </c>
      <c r="T36" s="9" t="s">
        <v>303</v>
      </c>
      <c r="U36" s="9" t="s">
        <v>303</v>
      </c>
      <c r="V36" s="9" t="s">
        <v>303</v>
      </c>
      <c r="W36" s="9" t="s">
        <v>303</v>
      </c>
    </row>
    <row r="37" spans="1:23" ht="18.75" customHeight="1">
      <c r="A37" s="51"/>
      <c r="B37" s="33" t="s">
        <v>359</v>
      </c>
      <c r="C37" s="105">
        <f t="shared" si="3"/>
        <v>10</v>
      </c>
      <c r="D37" s="106">
        <f t="shared" si="4"/>
        <v>27</v>
      </c>
      <c r="E37" s="106">
        <f t="shared" si="5"/>
        <v>25316</v>
      </c>
      <c r="F37" s="110" t="s">
        <v>415</v>
      </c>
      <c r="G37" s="110" t="s">
        <v>415</v>
      </c>
      <c r="H37" s="110" t="s">
        <v>415</v>
      </c>
      <c r="I37" s="109">
        <v>10</v>
      </c>
      <c r="J37" s="110">
        <v>27</v>
      </c>
      <c r="K37" s="110">
        <v>25316</v>
      </c>
      <c r="L37" s="110"/>
      <c r="O37" s="51"/>
      <c r="P37" s="33" t="s">
        <v>360</v>
      </c>
      <c r="Q37" s="9" t="s">
        <v>303</v>
      </c>
      <c r="R37" s="9" t="s">
        <v>303</v>
      </c>
      <c r="S37" s="9" t="s">
        <v>303</v>
      </c>
      <c r="T37" s="9" t="s">
        <v>303</v>
      </c>
      <c r="U37" s="9" t="s">
        <v>303</v>
      </c>
      <c r="V37" s="9" t="s">
        <v>303</v>
      </c>
      <c r="W37" s="9" t="s">
        <v>303</v>
      </c>
    </row>
    <row r="38" spans="1:23" ht="18.75" customHeight="1">
      <c r="A38" s="51"/>
      <c r="B38" s="33" t="s">
        <v>360</v>
      </c>
      <c r="C38" s="105">
        <f t="shared" si="3"/>
        <v>19</v>
      </c>
      <c r="D38" s="106">
        <v>50</v>
      </c>
      <c r="E38" s="106">
        <v>70792</v>
      </c>
      <c r="F38" s="109">
        <v>1</v>
      </c>
      <c r="G38" s="107" t="s">
        <v>416</v>
      </c>
      <c r="H38" s="107" t="s">
        <v>416</v>
      </c>
      <c r="I38" s="109">
        <v>18</v>
      </c>
      <c r="J38" s="107" t="s">
        <v>416</v>
      </c>
      <c r="K38" s="107" t="s">
        <v>416</v>
      </c>
      <c r="L38" s="107"/>
      <c r="O38" s="51"/>
      <c r="P38" s="33" t="s">
        <v>361</v>
      </c>
      <c r="Q38" s="9" t="s">
        <v>303</v>
      </c>
      <c r="R38" s="9" t="s">
        <v>303</v>
      </c>
      <c r="S38" s="9" t="s">
        <v>303</v>
      </c>
      <c r="T38" s="9" t="s">
        <v>303</v>
      </c>
      <c r="U38" s="9" t="s">
        <v>303</v>
      </c>
      <c r="V38" s="9" t="s">
        <v>303</v>
      </c>
      <c r="W38" s="9" t="s">
        <v>303</v>
      </c>
    </row>
    <row r="39" spans="1:23" ht="18.75" customHeight="1">
      <c r="A39" s="51"/>
      <c r="B39" s="33" t="s">
        <v>361</v>
      </c>
      <c r="C39" s="105">
        <f t="shared" si="3"/>
        <v>29</v>
      </c>
      <c r="D39" s="106">
        <v>85</v>
      </c>
      <c r="E39" s="106">
        <v>131042</v>
      </c>
      <c r="F39" s="109">
        <v>2</v>
      </c>
      <c r="G39" s="107" t="s">
        <v>416</v>
      </c>
      <c r="H39" s="107" t="s">
        <v>416</v>
      </c>
      <c r="I39" s="109">
        <v>27</v>
      </c>
      <c r="J39" s="107" t="s">
        <v>416</v>
      </c>
      <c r="K39" s="107" t="s">
        <v>416</v>
      </c>
      <c r="L39" s="107"/>
      <c r="O39" s="51"/>
      <c r="P39" s="33" t="s">
        <v>362</v>
      </c>
      <c r="Q39" s="9" t="s">
        <v>303</v>
      </c>
      <c r="R39" s="9" t="s">
        <v>303</v>
      </c>
      <c r="S39" s="9" t="s">
        <v>303</v>
      </c>
      <c r="T39" s="9" t="s">
        <v>303</v>
      </c>
      <c r="U39" s="9" t="s">
        <v>303</v>
      </c>
      <c r="V39" s="9" t="s">
        <v>303</v>
      </c>
      <c r="W39" s="9" t="s">
        <v>303</v>
      </c>
    </row>
    <row r="40" spans="1:23" ht="18.75" customHeight="1">
      <c r="A40" s="51"/>
      <c r="B40" s="33" t="s">
        <v>362</v>
      </c>
      <c r="C40" s="105">
        <f t="shared" si="3"/>
        <v>10</v>
      </c>
      <c r="D40" s="106">
        <f t="shared" si="4"/>
        <v>27</v>
      </c>
      <c r="E40" s="106">
        <f t="shared" si="5"/>
        <v>49611</v>
      </c>
      <c r="F40" s="110" t="s">
        <v>415</v>
      </c>
      <c r="G40" s="110" t="s">
        <v>415</v>
      </c>
      <c r="H40" s="110" t="s">
        <v>415</v>
      </c>
      <c r="I40" s="109">
        <v>10</v>
      </c>
      <c r="J40" s="109">
        <v>27</v>
      </c>
      <c r="K40" s="109">
        <v>49611</v>
      </c>
      <c r="L40" s="109"/>
      <c r="O40" s="51"/>
      <c r="P40" s="33" t="s">
        <v>363</v>
      </c>
      <c r="Q40" s="9" t="s">
        <v>303</v>
      </c>
      <c r="R40" s="9" t="s">
        <v>303</v>
      </c>
      <c r="S40" s="9" t="s">
        <v>303</v>
      </c>
      <c r="T40" s="9" t="s">
        <v>303</v>
      </c>
      <c r="U40" s="9" t="s">
        <v>303</v>
      </c>
      <c r="V40" s="9" t="s">
        <v>303</v>
      </c>
      <c r="W40" s="9" t="s">
        <v>303</v>
      </c>
    </row>
    <row r="41" spans="1:23" ht="18.75" customHeight="1">
      <c r="A41" s="51"/>
      <c r="B41" s="33" t="s">
        <v>363</v>
      </c>
      <c r="C41" s="105">
        <f t="shared" si="3"/>
        <v>34</v>
      </c>
      <c r="D41" s="106">
        <f t="shared" si="4"/>
        <v>100</v>
      </c>
      <c r="E41" s="106">
        <f t="shared" si="5"/>
        <v>126849</v>
      </c>
      <c r="F41" s="110" t="s">
        <v>415</v>
      </c>
      <c r="G41" s="110" t="s">
        <v>415</v>
      </c>
      <c r="H41" s="110" t="s">
        <v>415</v>
      </c>
      <c r="I41" s="109">
        <v>34</v>
      </c>
      <c r="J41" s="110">
        <v>100</v>
      </c>
      <c r="K41" s="110">
        <v>126849</v>
      </c>
      <c r="L41" s="110"/>
      <c r="O41" s="51"/>
      <c r="P41" s="33"/>
      <c r="Q41" s="16"/>
      <c r="R41" s="13"/>
      <c r="S41" s="13"/>
      <c r="T41" s="13"/>
      <c r="U41" s="13"/>
      <c r="V41" s="13"/>
      <c r="W41" s="13"/>
    </row>
    <row r="42" spans="1:23" ht="18.75" customHeight="1">
      <c r="A42" s="51"/>
      <c r="B42" s="33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O42" s="195" t="s">
        <v>364</v>
      </c>
      <c r="P42" s="218"/>
      <c r="Q42" s="69">
        <f>SUM(Q43:Q47)</f>
        <v>80</v>
      </c>
      <c r="R42" s="69">
        <f>SUM(R43:R47)</f>
        <v>1049</v>
      </c>
      <c r="S42" s="69">
        <f>SUM(S43:S47)</f>
        <v>2004516</v>
      </c>
      <c r="T42" s="69">
        <f>SUM(T43:T47)</f>
        <v>22363</v>
      </c>
      <c r="U42" s="69">
        <f>SUM(U43:U47)</f>
        <v>311902</v>
      </c>
      <c r="V42" s="69">
        <f>SUM(V43:V47)</f>
        <v>40132</v>
      </c>
      <c r="W42" s="69">
        <f>SUM(W43:W47)</f>
        <v>1852</v>
      </c>
    </row>
    <row r="43" spans="1:23" s="57" customFormat="1" ht="18.75" customHeight="1">
      <c r="A43" s="195" t="s">
        <v>364</v>
      </c>
      <c r="B43" s="218"/>
      <c r="C43" s="69">
        <f aca="true" t="shared" si="8" ref="C43:K43">SUM(C44:C48)</f>
        <v>926</v>
      </c>
      <c r="D43" s="69">
        <f t="shared" si="8"/>
        <v>4729</v>
      </c>
      <c r="E43" s="69">
        <f t="shared" si="8"/>
        <v>11059407</v>
      </c>
      <c r="F43" s="69">
        <f t="shared" si="8"/>
        <v>95</v>
      </c>
      <c r="G43" s="69">
        <f t="shared" si="8"/>
        <v>699</v>
      </c>
      <c r="H43" s="69">
        <f t="shared" si="8"/>
        <v>4069852</v>
      </c>
      <c r="I43" s="69">
        <f t="shared" si="8"/>
        <v>831</v>
      </c>
      <c r="J43" s="69">
        <f t="shared" si="8"/>
        <v>4030</v>
      </c>
      <c r="K43" s="69">
        <f t="shared" si="8"/>
        <v>6989555</v>
      </c>
      <c r="L43" s="69"/>
      <c r="O43" s="51"/>
      <c r="P43" s="33" t="s">
        <v>365</v>
      </c>
      <c r="Q43" s="17">
        <v>33</v>
      </c>
      <c r="R43" s="11">
        <v>587</v>
      </c>
      <c r="S43" s="11">
        <v>837437</v>
      </c>
      <c r="T43" s="12">
        <v>6216</v>
      </c>
      <c r="U43" s="12">
        <v>213552</v>
      </c>
      <c r="V43" s="12">
        <v>22341</v>
      </c>
      <c r="W43" s="12">
        <v>1491</v>
      </c>
    </row>
    <row r="44" spans="1:23" ht="18.75" customHeight="1">
      <c r="A44" s="51"/>
      <c r="B44" s="33" t="s">
        <v>365</v>
      </c>
      <c r="C44" s="105">
        <f t="shared" si="3"/>
        <v>281</v>
      </c>
      <c r="D44" s="106">
        <f t="shared" si="4"/>
        <v>1751</v>
      </c>
      <c r="E44" s="106">
        <f t="shared" si="5"/>
        <v>4160679</v>
      </c>
      <c r="F44" s="109">
        <v>26</v>
      </c>
      <c r="G44" s="109">
        <v>283</v>
      </c>
      <c r="H44" s="109">
        <v>1547773</v>
      </c>
      <c r="I44" s="109">
        <v>255</v>
      </c>
      <c r="J44" s="109">
        <v>1468</v>
      </c>
      <c r="K44" s="109">
        <v>2612906</v>
      </c>
      <c r="L44" s="109"/>
      <c r="O44" s="51"/>
      <c r="P44" s="33" t="s">
        <v>366</v>
      </c>
      <c r="Q44" s="17">
        <v>13</v>
      </c>
      <c r="R44" s="11">
        <v>91</v>
      </c>
      <c r="S44" s="11">
        <v>227323</v>
      </c>
      <c r="T44" s="12">
        <v>900</v>
      </c>
      <c r="U44" s="12">
        <v>27928</v>
      </c>
      <c r="V44" s="12">
        <v>5416</v>
      </c>
      <c r="W44" s="12">
        <v>193</v>
      </c>
    </row>
    <row r="45" spans="1:23" ht="18.75" customHeight="1">
      <c r="A45" s="51"/>
      <c r="B45" s="33" t="s">
        <v>366</v>
      </c>
      <c r="C45" s="105">
        <f t="shared" si="3"/>
        <v>165</v>
      </c>
      <c r="D45" s="106">
        <f t="shared" si="4"/>
        <v>673</v>
      </c>
      <c r="E45" s="106">
        <f t="shared" si="5"/>
        <v>1423477</v>
      </c>
      <c r="F45" s="109">
        <v>18</v>
      </c>
      <c r="G45" s="109">
        <v>117</v>
      </c>
      <c r="H45" s="109">
        <v>387672</v>
      </c>
      <c r="I45" s="109">
        <v>147</v>
      </c>
      <c r="J45" s="109">
        <v>556</v>
      </c>
      <c r="K45" s="109">
        <v>1035805</v>
      </c>
      <c r="L45" s="109"/>
      <c r="O45" s="51"/>
      <c r="P45" s="33" t="s">
        <v>367</v>
      </c>
      <c r="Q45" s="17">
        <v>11</v>
      </c>
      <c r="R45" s="11">
        <v>49</v>
      </c>
      <c r="S45" s="11">
        <v>108056</v>
      </c>
      <c r="T45" s="9" t="s">
        <v>303</v>
      </c>
      <c r="U45" s="12">
        <v>16267</v>
      </c>
      <c r="V45" s="12">
        <v>3018</v>
      </c>
      <c r="W45" s="12">
        <v>20</v>
      </c>
    </row>
    <row r="46" spans="1:23" ht="18.75" customHeight="1">
      <c r="A46" s="51"/>
      <c r="B46" s="33" t="s">
        <v>367</v>
      </c>
      <c r="C46" s="105">
        <f t="shared" si="3"/>
        <v>163</v>
      </c>
      <c r="D46" s="106">
        <f t="shared" si="4"/>
        <v>729</v>
      </c>
      <c r="E46" s="106">
        <f t="shared" si="5"/>
        <v>2455027</v>
      </c>
      <c r="F46" s="109">
        <v>21</v>
      </c>
      <c r="G46" s="109">
        <v>169</v>
      </c>
      <c r="H46" s="109">
        <v>1511620</v>
      </c>
      <c r="I46" s="109">
        <v>142</v>
      </c>
      <c r="J46" s="109">
        <v>560</v>
      </c>
      <c r="K46" s="109">
        <v>943407</v>
      </c>
      <c r="L46" s="109"/>
      <c r="O46" s="51"/>
      <c r="P46" s="33" t="s">
        <v>368</v>
      </c>
      <c r="Q46" s="17">
        <v>10</v>
      </c>
      <c r="R46" s="11">
        <v>82</v>
      </c>
      <c r="S46" s="11">
        <v>239076</v>
      </c>
      <c r="T46" s="12">
        <v>1237</v>
      </c>
      <c r="U46" s="12">
        <v>23046</v>
      </c>
      <c r="V46" s="12">
        <v>2741</v>
      </c>
      <c r="W46" s="9" t="s">
        <v>303</v>
      </c>
    </row>
    <row r="47" spans="1:23" ht="18.75" customHeight="1">
      <c r="A47" s="51"/>
      <c r="B47" s="33" t="s">
        <v>368</v>
      </c>
      <c r="C47" s="105">
        <f t="shared" si="3"/>
        <v>119</v>
      </c>
      <c r="D47" s="106">
        <f t="shared" si="4"/>
        <v>492</v>
      </c>
      <c r="E47" s="106">
        <f t="shared" si="5"/>
        <v>993800</v>
      </c>
      <c r="F47" s="109">
        <v>13</v>
      </c>
      <c r="G47" s="109">
        <v>52</v>
      </c>
      <c r="H47" s="109">
        <v>194378</v>
      </c>
      <c r="I47" s="109">
        <v>106</v>
      </c>
      <c r="J47" s="109">
        <v>440</v>
      </c>
      <c r="K47" s="109">
        <v>799422</v>
      </c>
      <c r="L47" s="109"/>
      <c r="O47" s="51"/>
      <c r="P47" s="33" t="s">
        <v>369</v>
      </c>
      <c r="Q47" s="17">
        <v>13</v>
      </c>
      <c r="R47" s="11">
        <v>240</v>
      </c>
      <c r="S47" s="11">
        <v>592624</v>
      </c>
      <c r="T47" s="12">
        <v>14010</v>
      </c>
      <c r="U47" s="12">
        <v>31109</v>
      </c>
      <c r="V47" s="12">
        <v>6616</v>
      </c>
      <c r="W47" s="12">
        <v>148</v>
      </c>
    </row>
    <row r="48" spans="1:23" ht="18.75" customHeight="1">
      <c r="A48" s="51"/>
      <c r="B48" s="33" t="s">
        <v>369</v>
      </c>
      <c r="C48" s="105">
        <f t="shared" si="3"/>
        <v>198</v>
      </c>
      <c r="D48" s="106">
        <f t="shared" si="4"/>
        <v>1084</v>
      </c>
      <c r="E48" s="106">
        <f t="shared" si="5"/>
        <v>2026424</v>
      </c>
      <c r="F48" s="109">
        <v>17</v>
      </c>
      <c r="G48" s="109">
        <v>78</v>
      </c>
      <c r="H48" s="109">
        <v>428409</v>
      </c>
      <c r="I48" s="109">
        <v>181</v>
      </c>
      <c r="J48" s="109">
        <v>1006</v>
      </c>
      <c r="K48" s="109">
        <v>1598015</v>
      </c>
      <c r="L48" s="109"/>
      <c r="O48" s="51"/>
      <c r="P48" s="33"/>
      <c r="Q48" s="17"/>
      <c r="R48" s="18"/>
      <c r="S48" s="18"/>
      <c r="T48" s="18"/>
      <c r="U48" s="18"/>
      <c r="V48" s="18"/>
      <c r="W48" s="18"/>
    </row>
    <row r="49" spans="1:23" ht="18.75" customHeight="1">
      <c r="A49" s="51"/>
      <c r="B49" s="33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O49" s="195" t="s">
        <v>370</v>
      </c>
      <c r="P49" s="218"/>
      <c r="Q49" s="69">
        <f>SUM(Q50:Q53)</f>
        <v>45</v>
      </c>
      <c r="R49" s="69">
        <f>SUM(R50:R53)</f>
        <v>317</v>
      </c>
      <c r="S49" s="69">
        <f>SUM(S50:S53)</f>
        <v>653157</v>
      </c>
      <c r="T49" s="69">
        <f>SUM(T50:T53)</f>
        <v>839</v>
      </c>
      <c r="U49" s="69">
        <f>SUM(U50:U53)</f>
        <v>76936</v>
      </c>
      <c r="V49" s="69">
        <f>SUM(V50:V53)</f>
        <v>11527</v>
      </c>
      <c r="W49" s="69">
        <f>SUM(W50:W53)</f>
        <v>875</v>
      </c>
    </row>
    <row r="50" spans="1:23" s="57" customFormat="1" ht="18.75" customHeight="1">
      <c r="A50" s="195" t="s">
        <v>370</v>
      </c>
      <c r="B50" s="218"/>
      <c r="C50" s="69">
        <f aca="true" t="shared" si="9" ref="C50:K50">SUM(C51:C54)</f>
        <v>613</v>
      </c>
      <c r="D50" s="69">
        <f t="shared" si="9"/>
        <v>2337</v>
      </c>
      <c r="E50" s="69">
        <f t="shared" si="9"/>
        <v>4280373</v>
      </c>
      <c r="F50" s="69">
        <f t="shared" si="9"/>
        <v>34</v>
      </c>
      <c r="G50" s="69">
        <f t="shared" si="9"/>
        <v>261</v>
      </c>
      <c r="H50" s="69">
        <f t="shared" si="9"/>
        <v>1078264</v>
      </c>
      <c r="I50" s="69">
        <f t="shared" si="9"/>
        <v>579</v>
      </c>
      <c r="J50" s="69">
        <f t="shared" si="9"/>
        <v>2076</v>
      </c>
      <c r="K50" s="69">
        <f t="shared" si="9"/>
        <v>3202109</v>
      </c>
      <c r="L50" s="69"/>
      <c r="O50" s="52"/>
      <c r="P50" s="33" t="s">
        <v>371</v>
      </c>
      <c r="Q50" s="17">
        <v>19</v>
      </c>
      <c r="R50" s="11">
        <v>99</v>
      </c>
      <c r="S50" s="11">
        <v>196520</v>
      </c>
      <c r="T50" s="12">
        <v>299</v>
      </c>
      <c r="U50" s="12">
        <v>21019</v>
      </c>
      <c r="V50" s="12">
        <v>3222</v>
      </c>
      <c r="W50" s="12">
        <v>60</v>
      </c>
    </row>
    <row r="51" spans="1:23" ht="18.75" customHeight="1">
      <c r="A51" s="52"/>
      <c r="B51" s="33" t="s">
        <v>371</v>
      </c>
      <c r="C51" s="105">
        <f t="shared" si="3"/>
        <v>188</v>
      </c>
      <c r="D51" s="106">
        <f t="shared" si="4"/>
        <v>619</v>
      </c>
      <c r="E51" s="106">
        <f t="shared" si="5"/>
        <v>828620</v>
      </c>
      <c r="F51" s="109">
        <v>3</v>
      </c>
      <c r="G51" s="109">
        <v>42</v>
      </c>
      <c r="H51" s="109">
        <v>47360</v>
      </c>
      <c r="I51" s="109">
        <v>185</v>
      </c>
      <c r="J51" s="109">
        <v>577</v>
      </c>
      <c r="K51" s="109">
        <v>781260</v>
      </c>
      <c r="L51" s="109"/>
      <c r="O51" s="52"/>
      <c r="P51" s="33" t="s">
        <v>372</v>
      </c>
      <c r="Q51" s="17">
        <v>6</v>
      </c>
      <c r="R51" s="11">
        <v>32</v>
      </c>
      <c r="S51" s="11">
        <v>84149</v>
      </c>
      <c r="T51" s="9" t="s">
        <v>303</v>
      </c>
      <c r="U51" s="12">
        <v>14031</v>
      </c>
      <c r="V51" s="12">
        <v>1646</v>
      </c>
      <c r="W51" s="12">
        <v>75</v>
      </c>
    </row>
    <row r="52" spans="1:23" ht="18.75" customHeight="1">
      <c r="A52" s="52"/>
      <c r="B52" s="33" t="s">
        <v>372</v>
      </c>
      <c r="C52" s="105">
        <f t="shared" si="3"/>
        <v>90</v>
      </c>
      <c r="D52" s="106">
        <f t="shared" si="4"/>
        <v>323</v>
      </c>
      <c r="E52" s="106">
        <f t="shared" si="5"/>
        <v>650214</v>
      </c>
      <c r="F52" s="109">
        <v>8</v>
      </c>
      <c r="G52" s="109">
        <v>39</v>
      </c>
      <c r="H52" s="109">
        <v>202049</v>
      </c>
      <c r="I52" s="109">
        <v>82</v>
      </c>
      <c r="J52" s="109">
        <v>284</v>
      </c>
      <c r="K52" s="109">
        <v>448165</v>
      </c>
      <c r="L52" s="109"/>
      <c r="O52" s="52"/>
      <c r="P52" s="33" t="s">
        <v>373</v>
      </c>
      <c r="Q52" s="17">
        <v>17</v>
      </c>
      <c r="R52" s="11">
        <v>170</v>
      </c>
      <c r="S52" s="11">
        <v>367288</v>
      </c>
      <c r="T52" s="12">
        <v>540</v>
      </c>
      <c r="U52" s="12">
        <v>40236</v>
      </c>
      <c r="V52" s="12">
        <v>5960</v>
      </c>
      <c r="W52" s="12">
        <v>670</v>
      </c>
    </row>
    <row r="53" spans="1:23" ht="18.75" customHeight="1">
      <c r="A53" s="52"/>
      <c r="B53" s="33" t="s">
        <v>373</v>
      </c>
      <c r="C53" s="105">
        <f t="shared" si="3"/>
        <v>222</v>
      </c>
      <c r="D53" s="106">
        <f t="shared" si="4"/>
        <v>906</v>
      </c>
      <c r="E53" s="106">
        <f t="shared" si="5"/>
        <v>1481629</v>
      </c>
      <c r="F53" s="109">
        <v>17</v>
      </c>
      <c r="G53" s="109">
        <v>63</v>
      </c>
      <c r="H53" s="109">
        <v>134400</v>
      </c>
      <c r="I53" s="109">
        <v>205</v>
      </c>
      <c r="J53" s="109">
        <v>843</v>
      </c>
      <c r="K53" s="109">
        <v>1347229</v>
      </c>
      <c r="L53" s="109"/>
      <c r="O53" s="52"/>
      <c r="P53" s="33" t="s">
        <v>374</v>
      </c>
      <c r="Q53" s="17">
        <v>3</v>
      </c>
      <c r="R53" s="11">
        <v>16</v>
      </c>
      <c r="S53" s="11">
        <v>5200</v>
      </c>
      <c r="T53" s="9" t="s">
        <v>303</v>
      </c>
      <c r="U53" s="12">
        <v>1650</v>
      </c>
      <c r="V53" s="12">
        <v>699</v>
      </c>
      <c r="W53" s="12">
        <v>70</v>
      </c>
    </row>
    <row r="54" spans="1:23" ht="18.75" customHeight="1">
      <c r="A54" s="52"/>
      <c r="B54" s="33" t="s">
        <v>374</v>
      </c>
      <c r="C54" s="105">
        <f t="shared" si="3"/>
        <v>113</v>
      </c>
      <c r="D54" s="106">
        <f t="shared" si="4"/>
        <v>489</v>
      </c>
      <c r="E54" s="106">
        <f t="shared" si="5"/>
        <v>1319910</v>
      </c>
      <c r="F54" s="109">
        <v>6</v>
      </c>
      <c r="G54" s="109">
        <v>117</v>
      </c>
      <c r="H54" s="109">
        <v>694455</v>
      </c>
      <c r="I54" s="109">
        <v>107</v>
      </c>
      <c r="J54" s="109">
        <v>372</v>
      </c>
      <c r="K54" s="109">
        <v>625455</v>
      </c>
      <c r="L54" s="109"/>
      <c r="O54" s="52"/>
      <c r="P54" s="33"/>
      <c r="Q54" s="17"/>
      <c r="R54" s="18"/>
      <c r="S54" s="18"/>
      <c r="T54" s="18"/>
      <c r="U54" s="18"/>
      <c r="V54" s="18"/>
      <c r="W54" s="18"/>
    </row>
    <row r="55" spans="1:23" ht="18.75" customHeight="1">
      <c r="A55" s="52"/>
      <c r="B55" s="33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O55" s="195" t="s">
        <v>375</v>
      </c>
      <c r="P55" s="218"/>
      <c r="Q55" s="69">
        <f>SUM(Q56:Q61)</f>
        <v>29</v>
      </c>
      <c r="R55" s="69">
        <f>SUM(R56:R61)</f>
        <v>316</v>
      </c>
      <c r="S55" s="69">
        <f>SUM(S56:S61)</f>
        <v>633277</v>
      </c>
      <c r="T55" s="69">
        <f>SUM(T56:T61)</f>
        <v>1972</v>
      </c>
      <c r="U55" s="69">
        <f>SUM(U56:U61)</f>
        <v>105591</v>
      </c>
      <c r="V55" s="69">
        <f>SUM(V56:V61)</f>
        <v>15819</v>
      </c>
      <c r="W55" s="69" t="s">
        <v>406</v>
      </c>
    </row>
    <row r="56" spans="1:23" s="57" customFormat="1" ht="18.75" customHeight="1">
      <c r="A56" s="195" t="s">
        <v>375</v>
      </c>
      <c r="B56" s="218"/>
      <c r="C56" s="69">
        <f aca="true" t="shared" si="10" ref="C56:K56">SUM(C57:C62)</f>
        <v>575</v>
      </c>
      <c r="D56" s="69">
        <f t="shared" si="10"/>
        <v>2019</v>
      </c>
      <c r="E56" s="69">
        <f t="shared" si="10"/>
        <v>3191556</v>
      </c>
      <c r="F56" s="69">
        <f t="shared" si="10"/>
        <v>46</v>
      </c>
      <c r="G56" s="69">
        <f t="shared" si="10"/>
        <v>207</v>
      </c>
      <c r="H56" s="69">
        <f t="shared" si="10"/>
        <v>691847</v>
      </c>
      <c r="I56" s="69">
        <f t="shared" si="10"/>
        <v>529</v>
      </c>
      <c r="J56" s="69">
        <f t="shared" si="10"/>
        <v>1812</v>
      </c>
      <c r="K56" s="69">
        <f t="shared" si="10"/>
        <v>2499709</v>
      </c>
      <c r="L56" s="69"/>
      <c r="O56" s="51"/>
      <c r="P56" s="33" t="s">
        <v>376</v>
      </c>
      <c r="Q56" s="9" t="s">
        <v>1</v>
      </c>
      <c r="R56" s="9" t="s">
        <v>303</v>
      </c>
      <c r="S56" s="9" t="s">
        <v>303</v>
      </c>
      <c r="T56" s="9" t="s">
        <v>303</v>
      </c>
      <c r="U56" s="9" t="s">
        <v>303</v>
      </c>
      <c r="V56" s="9" t="s">
        <v>303</v>
      </c>
      <c r="W56" s="9" t="s">
        <v>303</v>
      </c>
    </row>
    <row r="57" spans="1:23" ht="18.75" customHeight="1">
      <c r="A57" s="51"/>
      <c r="B57" s="33" t="s">
        <v>376</v>
      </c>
      <c r="C57" s="105">
        <f t="shared" si="3"/>
        <v>90</v>
      </c>
      <c r="D57" s="106">
        <f t="shared" si="4"/>
        <v>328</v>
      </c>
      <c r="E57" s="106">
        <f t="shared" si="5"/>
        <v>612740</v>
      </c>
      <c r="F57" s="109">
        <v>13</v>
      </c>
      <c r="G57" s="109">
        <v>60</v>
      </c>
      <c r="H57" s="109">
        <v>226750</v>
      </c>
      <c r="I57" s="109">
        <v>77</v>
      </c>
      <c r="J57" s="109">
        <v>268</v>
      </c>
      <c r="K57" s="109">
        <v>385990</v>
      </c>
      <c r="L57" s="109"/>
      <c r="O57" s="51"/>
      <c r="P57" s="33" t="s">
        <v>377</v>
      </c>
      <c r="Q57" s="9" t="s">
        <v>1</v>
      </c>
      <c r="R57" s="9" t="s">
        <v>303</v>
      </c>
      <c r="S57" s="9" t="s">
        <v>303</v>
      </c>
      <c r="T57" s="9" t="s">
        <v>303</v>
      </c>
      <c r="U57" s="9" t="s">
        <v>303</v>
      </c>
      <c r="V57" s="9" t="s">
        <v>303</v>
      </c>
      <c r="W57" s="9" t="s">
        <v>303</v>
      </c>
    </row>
    <row r="58" spans="1:23" ht="18.75" customHeight="1">
      <c r="A58" s="51"/>
      <c r="B58" s="33" t="s">
        <v>377</v>
      </c>
      <c r="C58" s="105">
        <f t="shared" si="3"/>
        <v>84</v>
      </c>
      <c r="D58" s="106">
        <f t="shared" si="4"/>
        <v>248</v>
      </c>
      <c r="E58" s="106">
        <f t="shared" si="5"/>
        <v>392195</v>
      </c>
      <c r="F58" s="109">
        <v>12</v>
      </c>
      <c r="G58" s="109">
        <v>35</v>
      </c>
      <c r="H58" s="109">
        <v>128236</v>
      </c>
      <c r="I58" s="109">
        <v>72</v>
      </c>
      <c r="J58" s="109">
        <v>213</v>
      </c>
      <c r="K58" s="109">
        <v>263959</v>
      </c>
      <c r="L58" s="109"/>
      <c r="O58" s="51"/>
      <c r="P58" s="33" t="s">
        <v>378</v>
      </c>
      <c r="Q58" s="9" t="s">
        <v>1</v>
      </c>
      <c r="R58" s="9" t="s">
        <v>303</v>
      </c>
      <c r="S58" s="9" t="s">
        <v>303</v>
      </c>
      <c r="T58" s="9" t="s">
        <v>303</v>
      </c>
      <c r="U58" s="9" t="s">
        <v>303</v>
      </c>
      <c r="V58" s="9" t="s">
        <v>303</v>
      </c>
      <c r="W58" s="9" t="s">
        <v>303</v>
      </c>
    </row>
    <row r="59" spans="1:23" ht="18.75" customHeight="1">
      <c r="A59" s="51"/>
      <c r="B59" s="33" t="s">
        <v>378</v>
      </c>
      <c r="C59" s="105">
        <f t="shared" si="3"/>
        <v>131</v>
      </c>
      <c r="D59" s="106">
        <f t="shared" si="4"/>
        <v>439</v>
      </c>
      <c r="E59" s="106">
        <f t="shared" si="5"/>
        <v>614868</v>
      </c>
      <c r="F59" s="109">
        <v>6</v>
      </c>
      <c r="G59" s="109">
        <v>62</v>
      </c>
      <c r="H59" s="109">
        <v>142292</v>
      </c>
      <c r="I59" s="109">
        <v>125</v>
      </c>
      <c r="J59" s="109">
        <v>377</v>
      </c>
      <c r="K59" s="109">
        <v>472576</v>
      </c>
      <c r="L59" s="109"/>
      <c r="O59" s="51"/>
      <c r="P59" s="33" t="s">
        <v>379</v>
      </c>
      <c r="Q59" s="17">
        <v>29</v>
      </c>
      <c r="R59" s="11">
        <v>316</v>
      </c>
      <c r="S59" s="11">
        <v>633277</v>
      </c>
      <c r="T59" s="12">
        <v>1972</v>
      </c>
      <c r="U59" s="12">
        <v>105591</v>
      </c>
      <c r="V59" s="12">
        <v>15819</v>
      </c>
      <c r="W59" s="12"/>
    </row>
    <row r="60" spans="1:23" ht="18.75" customHeight="1">
      <c r="A60" s="51"/>
      <c r="B60" s="33" t="s">
        <v>379</v>
      </c>
      <c r="C60" s="105">
        <f t="shared" si="3"/>
        <v>139</v>
      </c>
      <c r="D60" s="106">
        <f t="shared" si="4"/>
        <v>598</v>
      </c>
      <c r="E60" s="106">
        <f t="shared" si="5"/>
        <v>1028979</v>
      </c>
      <c r="F60" s="109">
        <v>4</v>
      </c>
      <c r="G60" s="110">
        <v>18</v>
      </c>
      <c r="H60" s="110">
        <v>74350</v>
      </c>
      <c r="I60" s="109">
        <v>135</v>
      </c>
      <c r="J60" s="110">
        <v>580</v>
      </c>
      <c r="K60" s="110">
        <v>954629</v>
      </c>
      <c r="L60" s="110"/>
      <c r="O60" s="51"/>
      <c r="P60" s="33" t="s">
        <v>380</v>
      </c>
      <c r="Q60" s="9" t="s">
        <v>1</v>
      </c>
      <c r="R60" s="9" t="s">
        <v>303</v>
      </c>
      <c r="S60" s="9" t="s">
        <v>303</v>
      </c>
      <c r="T60" s="9" t="s">
        <v>303</v>
      </c>
      <c r="U60" s="9" t="s">
        <v>303</v>
      </c>
      <c r="V60" s="9" t="s">
        <v>303</v>
      </c>
      <c r="W60" s="9" t="s">
        <v>303</v>
      </c>
    </row>
    <row r="61" spans="1:23" ht="18.75" customHeight="1">
      <c r="A61" s="51"/>
      <c r="B61" s="33" t="s">
        <v>380</v>
      </c>
      <c r="C61" s="105">
        <f t="shared" si="3"/>
        <v>54</v>
      </c>
      <c r="D61" s="106">
        <f t="shared" si="4"/>
        <v>186</v>
      </c>
      <c r="E61" s="106">
        <f t="shared" si="5"/>
        <v>177456</v>
      </c>
      <c r="F61" s="109">
        <v>3</v>
      </c>
      <c r="G61" s="110">
        <v>9</v>
      </c>
      <c r="H61" s="110">
        <v>5650</v>
      </c>
      <c r="I61" s="109">
        <v>51</v>
      </c>
      <c r="J61" s="110">
        <v>177</v>
      </c>
      <c r="K61" s="110">
        <v>171806</v>
      </c>
      <c r="L61" s="110"/>
      <c r="O61" s="51"/>
      <c r="P61" s="33" t="s">
        <v>381</v>
      </c>
      <c r="Q61" s="9" t="s">
        <v>1</v>
      </c>
      <c r="R61" s="9" t="s">
        <v>303</v>
      </c>
      <c r="S61" s="9" t="s">
        <v>303</v>
      </c>
      <c r="T61" s="9" t="s">
        <v>303</v>
      </c>
      <c r="U61" s="9" t="s">
        <v>303</v>
      </c>
      <c r="V61" s="9" t="s">
        <v>303</v>
      </c>
      <c r="W61" s="9" t="s">
        <v>303</v>
      </c>
    </row>
    <row r="62" spans="1:23" ht="18.75" customHeight="1">
      <c r="A62" s="51"/>
      <c r="B62" s="33" t="s">
        <v>381</v>
      </c>
      <c r="C62" s="105">
        <f t="shared" si="3"/>
        <v>77</v>
      </c>
      <c r="D62" s="106">
        <f t="shared" si="4"/>
        <v>220</v>
      </c>
      <c r="E62" s="106">
        <f t="shared" si="5"/>
        <v>365318</v>
      </c>
      <c r="F62" s="109">
        <v>8</v>
      </c>
      <c r="G62" s="109">
        <v>23</v>
      </c>
      <c r="H62" s="109">
        <v>114569</v>
      </c>
      <c r="I62" s="109">
        <v>69</v>
      </c>
      <c r="J62" s="109">
        <v>197</v>
      </c>
      <c r="K62" s="109">
        <v>250749</v>
      </c>
      <c r="L62" s="109"/>
      <c r="O62" s="51"/>
      <c r="P62" s="33"/>
      <c r="Q62" s="16"/>
      <c r="R62" s="13"/>
      <c r="S62" s="13"/>
      <c r="T62" s="13"/>
      <c r="U62" s="13"/>
      <c r="V62" s="13"/>
      <c r="W62" s="13"/>
    </row>
    <row r="63" spans="1:23" ht="18.75" customHeight="1">
      <c r="A63" s="51"/>
      <c r="B63" s="33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O63" s="195" t="s">
        <v>382</v>
      </c>
      <c r="P63" s="218"/>
      <c r="Q63" s="69">
        <f>SUM(Q64:Q67)</f>
        <v>29</v>
      </c>
      <c r="R63" s="69">
        <v>212</v>
      </c>
      <c r="S63" s="69">
        <v>559641</v>
      </c>
      <c r="T63" s="69">
        <v>750</v>
      </c>
      <c r="U63" s="69">
        <v>66289</v>
      </c>
      <c r="V63" s="69">
        <v>11323</v>
      </c>
      <c r="W63" s="69">
        <v>569</v>
      </c>
    </row>
    <row r="64" spans="1:23" s="57" customFormat="1" ht="18.75" customHeight="1">
      <c r="A64" s="195" t="s">
        <v>382</v>
      </c>
      <c r="B64" s="218"/>
      <c r="C64" s="69">
        <f>SUM(C65:C68)</f>
        <v>743</v>
      </c>
      <c r="D64" s="69">
        <f aca="true" t="shared" si="11" ref="D64:I64">SUM(D65:D68)</f>
        <v>2471</v>
      </c>
      <c r="E64" s="69">
        <f t="shared" si="11"/>
        <v>5085439</v>
      </c>
      <c r="F64" s="69">
        <f t="shared" si="11"/>
        <v>49</v>
      </c>
      <c r="G64" s="69">
        <v>277</v>
      </c>
      <c r="H64" s="69">
        <v>1404603</v>
      </c>
      <c r="I64" s="69">
        <f t="shared" si="11"/>
        <v>694</v>
      </c>
      <c r="J64" s="69">
        <v>2194</v>
      </c>
      <c r="K64" s="69">
        <v>3680836</v>
      </c>
      <c r="L64" s="69"/>
      <c r="O64" s="51"/>
      <c r="P64" s="33" t="s">
        <v>383</v>
      </c>
      <c r="Q64" s="17">
        <v>11</v>
      </c>
      <c r="R64" s="9" t="s">
        <v>412</v>
      </c>
      <c r="S64" s="9" t="s">
        <v>412</v>
      </c>
      <c r="T64" s="9" t="s">
        <v>412</v>
      </c>
      <c r="U64" s="9" t="s">
        <v>412</v>
      </c>
      <c r="V64" s="9" t="s">
        <v>412</v>
      </c>
      <c r="W64" s="9" t="s">
        <v>412</v>
      </c>
    </row>
    <row r="65" spans="1:23" ht="18.75" customHeight="1">
      <c r="A65" s="51"/>
      <c r="B65" s="33" t="s">
        <v>383</v>
      </c>
      <c r="C65" s="105">
        <f t="shared" si="3"/>
        <v>239</v>
      </c>
      <c r="D65" s="106">
        <f t="shared" si="4"/>
        <v>938</v>
      </c>
      <c r="E65" s="106">
        <f t="shared" si="5"/>
        <v>2603585</v>
      </c>
      <c r="F65" s="109">
        <v>27</v>
      </c>
      <c r="G65" s="109">
        <v>160</v>
      </c>
      <c r="H65" s="109">
        <v>1118309</v>
      </c>
      <c r="I65" s="109">
        <v>212</v>
      </c>
      <c r="J65" s="109">
        <v>778</v>
      </c>
      <c r="K65" s="109">
        <v>1485276</v>
      </c>
      <c r="L65" s="109"/>
      <c r="O65" s="51"/>
      <c r="P65" s="33" t="s">
        <v>384</v>
      </c>
      <c r="Q65" s="17">
        <v>2</v>
      </c>
      <c r="R65" s="9" t="s">
        <v>412</v>
      </c>
      <c r="S65" s="9" t="s">
        <v>412</v>
      </c>
      <c r="T65" s="9" t="s">
        <v>412</v>
      </c>
      <c r="U65" s="9" t="s">
        <v>412</v>
      </c>
      <c r="V65" s="9" t="s">
        <v>412</v>
      </c>
      <c r="W65" s="9" t="s">
        <v>412</v>
      </c>
    </row>
    <row r="66" spans="1:23" ht="18.75" customHeight="1">
      <c r="A66" s="51"/>
      <c r="B66" s="33" t="s">
        <v>384</v>
      </c>
      <c r="C66" s="105">
        <f t="shared" si="3"/>
        <v>158</v>
      </c>
      <c r="D66" s="106">
        <v>436</v>
      </c>
      <c r="E66" s="106">
        <v>541517</v>
      </c>
      <c r="F66" s="109">
        <v>1</v>
      </c>
      <c r="G66" s="107" t="s">
        <v>416</v>
      </c>
      <c r="H66" s="107" t="s">
        <v>416</v>
      </c>
      <c r="I66" s="109">
        <v>157</v>
      </c>
      <c r="J66" s="107" t="s">
        <v>416</v>
      </c>
      <c r="K66" s="107" t="s">
        <v>416</v>
      </c>
      <c r="L66" s="107"/>
      <c r="O66" s="51"/>
      <c r="P66" s="33" t="s">
        <v>385</v>
      </c>
      <c r="Q66" s="17">
        <v>16</v>
      </c>
      <c r="R66" s="11">
        <v>133</v>
      </c>
      <c r="S66" s="11">
        <v>375340</v>
      </c>
      <c r="T66" s="9" t="s">
        <v>303</v>
      </c>
      <c r="U66" s="12">
        <v>40283</v>
      </c>
      <c r="V66" s="12">
        <v>6368</v>
      </c>
      <c r="W66" s="12">
        <v>155</v>
      </c>
    </row>
    <row r="67" spans="1:23" ht="18.75" customHeight="1">
      <c r="A67" s="51"/>
      <c r="B67" s="33" t="s">
        <v>385</v>
      </c>
      <c r="C67" s="105">
        <f t="shared" si="3"/>
        <v>276</v>
      </c>
      <c r="D67" s="106">
        <v>935</v>
      </c>
      <c r="E67" s="106">
        <v>1682316</v>
      </c>
      <c r="F67" s="109">
        <v>21</v>
      </c>
      <c r="G67" s="107" t="s">
        <v>416</v>
      </c>
      <c r="H67" s="107" t="s">
        <v>416</v>
      </c>
      <c r="I67" s="109">
        <v>255</v>
      </c>
      <c r="J67" s="107" t="s">
        <v>416</v>
      </c>
      <c r="K67" s="107" t="s">
        <v>416</v>
      </c>
      <c r="L67" s="107"/>
      <c r="O67" s="51"/>
      <c r="P67" s="33" t="s">
        <v>386</v>
      </c>
      <c r="Q67" s="9" t="s">
        <v>1</v>
      </c>
      <c r="R67" s="9" t="s">
        <v>303</v>
      </c>
      <c r="S67" s="9" t="s">
        <v>303</v>
      </c>
      <c r="T67" s="9" t="s">
        <v>303</v>
      </c>
      <c r="U67" s="9" t="s">
        <v>303</v>
      </c>
      <c r="V67" s="9" t="s">
        <v>303</v>
      </c>
      <c r="W67" s="9" t="s">
        <v>303</v>
      </c>
    </row>
    <row r="68" spans="1:23" ht="18.75" customHeight="1">
      <c r="A68" s="51"/>
      <c r="B68" s="33" t="s">
        <v>386</v>
      </c>
      <c r="C68" s="105">
        <f t="shared" si="3"/>
        <v>70</v>
      </c>
      <c r="D68" s="106">
        <f t="shared" si="4"/>
        <v>162</v>
      </c>
      <c r="E68" s="106">
        <f t="shared" si="5"/>
        <v>258021</v>
      </c>
      <c r="F68" s="110" t="s">
        <v>415</v>
      </c>
      <c r="G68" s="110" t="s">
        <v>415</v>
      </c>
      <c r="H68" s="110" t="s">
        <v>415</v>
      </c>
      <c r="I68" s="109">
        <v>70</v>
      </c>
      <c r="J68" s="109">
        <v>162</v>
      </c>
      <c r="K68" s="109">
        <v>258021</v>
      </c>
      <c r="L68" s="109"/>
      <c r="O68" s="51"/>
      <c r="P68" s="33"/>
      <c r="Q68" s="16"/>
      <c r="R68" s="13"/>
      <c r="S68" s="13"/>
      <c r="T68" s="13"/>
      <c r="U68" s="13"/>
      <c r="V68" s="13"/>
      <c r="W68" s="13"/>
    </row>
    <row r="69" spans="1:23" ht="18.75" customHeight="1">
      <c r="A69" s="51"/>
      <c r="B69" s="33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O69" s="195" t="s">
        <v>387</v>
      </c>
      <c r="P69" s="218"/>
      <c r="Q69" s="69" t="s">
        <v>406</v>
      </c>
      <c r="R69" s="69" t="s">
        <v>406</v>
      </c>
      <c r="S69" s="69" t="s">
        <v>406</v>
      </c>
      <c r="T69" s="69" t="s">
        <v>406</v>
      </c>
      <c r="U69" s="69" t="s">
        <v>406</v>
      </c>
      <c r="V69" s="69" t="s">
        <v>406</v>
      </c>
      <c r="W69" s="69" t="s">
        <v>406</v>
      </c>
    </row>
    <row r="70" spans="1:23" s="57" customFormat="1" ht="18.75" customHeight="1">
      <c r="A70" s="195" t="s">
        <v>387</v>
      </c>
      <c r="B70" s="218"/>
      <c r="C70" s="118">
        <f aca="true" t="shared" si="12" ref="C70:K70">SUM(C71)</f>
        <v>170</v>
      </c>
      <c r="D70" s="69">
        <f t="shared" si="12"/>
        <v>652</v>
      </c>
      <c r="E70" s="69">
        <f t="shared" si="12"/>
        <v>1612988</v>
      </c>
      <c r="F70" s="69">
        <f t="shared" si="12"/>
        <v>22</v>
      </c>
      <c r="G70" s="69">
        <f t="shared" si="12"/>
        <v>68</v>
      </c>
      <c r="H70" s="69">
        <f t="shared" si="12"/>
        <v>727237</v>
      </c>
      <c r="I70" s="69">
        <f t="shared" si="12"/>
        <v>148</v>
      </c>
      <c r="J70" s="69">
        <f t="shared" si="12"/>
        <v>584</v>
      </c>
      <c r="K70" s="69">
        <f t="shared" si="12"/>
        <v>885751</v>
      </c>
      <c r="L70" s="69"/>
      <c r="O70" s="53"/>
      <c r="P70" s="37" t="s">
        <v>388</v>
      </c>
      <c r="Q70" s="19" t="s">
        <v>1</v>
      </c>
      <c r="R70" s="10" t="s">
        <v>303</v>
      </c>
      <c r="S70" s="10" t="s">
        <v>303</v>
      </c>
      <c r="T70" s="10" t="s">
        <v>303</v>
      </c>
      <c r="U70" s="10" t="s">
        <v>303</v>
      </c>
      <c r="V70" s="10" t="s">
        <v>303</v>
      </c>
      <c r="W70" s="10" t="s">
        <v>303</v>
      </c>
    </row>
    <row r="71" spans="1:15" ht="18.75" customHeight="1">
      <c r="A71" s="53"/>
      <c r="B71" s="37" t="s">
        <v>388</v>
      </c>
      <c r="C71" s="114">
        <f t="shared" si="3"/>
        <v>170</v>
      </c>
      <c r="D71" s="115">
        <f t="shared" si="4"/>
        <v>652</v>
      </c>
      <c r="E71" s="115">
        <f t="shared" si="5"/>
        <v>1612988</v>
      </c>
      <c r="F71" s="115">
        <v>22</v>
      </c>
      <c r="G71" s="115">
        <v>68</v>
      </c>
      <c r="H71" s="115">
        <v>727237</v>
      </c>
      <c r="I71" s="115">
        <v>148</v>
      </c>
      <c r="J71" s="115">
        <v>584</v>
      </c>
      <c r="K71" s="115">
        <v>885751</v>
      </c>
      <c r="L71" s="106"/>
      <c r="O71" s="1" t="s">
        <v>404</v>
      </c>
    </row>
    <row r="72" spans="1:15" ht="18.75" customHeight="1">
      <c r="A72" s="1" t="s">
        <v>404</v>
      </c>
      <c r="O72" s="1" t="s">
        <v>104</v>
      </c>
    </row>
    <row r="73" ht="18.75" customHeight="1">
      <c r="A73" s="1" t="s">
        <v>104</v>
      </c>
    </row>
    <row r="74" ht="14.25" customHeight="1"/>
  </sheetData>
  <sheetProtection/>
  <mergeCells count="67">
    <mergeCell ref="O3:W3"/>
    <mergeCell ref="O4:W4"/>
    <mergeCell ref="V6:V7"/>
    <mergeCell ref="W6:W7"/>
    <mergeCell ref="U6:U7"/>
    <mergeCell ref="R6:R7"/>
    <mergeCell ref="Q6:Q7"/>
    <mergeCell ref="O6:P7"/>
    <mergeCell ref="S6:S7"/>
    <mergeCell ref="T6:T7"/>
    <mergeCell ref="O12:P12"/>
    <mergeCell ref="O13:P13"/>
    <mergeCell ref="O11:P11"/>
    <mergeCell ref="O10:P10"/>
    <mergeCell ref="O8:P8"/>
    <mergeCell ref="O9:P9"/>
    <mergeCell ref="O42:P42"/>
    <mergeCell ref="O49:P49"/>
    <mergeCell ref="O18:P18"/>
    <mergeCell ref="O19:P19"/>
    <mergeCell ref="O20:P20"/>
    <mergeCell ref="O21:P21"/>
    <mergeCell ref="O63:P63"/>
    <mergeCell ref="O69:P69"/>
    <mergeCell ref="O14:P14"/>
    <mergeCell ref="O15:P15"/>
    <mergeCell ref="O16:P16"/>
    <mergeCell ref="O17:P17"/>
    <mergeCell ref="O23:P23"/>
    <mergeCell ref="O26:P26"/>
    <mergeCell ref="O32:P32"/>
    <mergeCell ref="O55:P55"/>
    <mergeCell ref="A70:B70"/>
    <mergeCell ref="A18:B18"/>
    <mergeCell ref="A50:B50"/>
    <mergeCell ref="A56:B56"/>
    <mergeCell ref="A43:B43"/>
    <mergeCell ref="A19:B19"/>
    <mergeCell ref="A20:B20"/>
    <mergeCell ref="A21:B21"/>
    <mergeCell ref="A22:B22"/>
    <mergeCell ref="A9:B9"/>
    <mergeCell ref="A6:B8"/>
    <mergeCell ref="A64:B64"/>
    <mergeCell ref="A27:B27"/>
    <mergeCell ref="A33:B33"/>
    <mergeCell ref="A13:B13"/>
    <mergeCell ref="I6:K6"/>
    <mergeCell ref="A24:B24"/>
    <mergeCell ref="A14:B14"/>
    <mergeCell ref="A15:B15"/>
    <mergeCell ref="A16:B16"/>
    <mergeCell ref="D7:D8"/>
    <mergeCell ref="E7:E8"/>
    <mergeCell ref="A17:B17"/>
    <mergeCell ref="C7:C8"/>
    <mergeCell ref="A11:B11"/>
    <mergeCell ref="A3:K3"/>
    <mergeCell ref="F7:F8"/>
    <mergeCell ref="G7:G8"/>
    <mergeCell ref="K7:K8"/>
    <mergeCell ref="H7:H8"/>
    <mergeCell ref="I7:I8"/>
    <mergeCell ref="J7:J8"/>
    <mergeCell ref="A4:K4"/>
    <mergeCell ref="F6:H6"/>
    <mergeCell ref="C6:E6"/>
  </mergeCells>
  <printOptions horizontalCentered="1" verticalCentered="1"/>
  <pageMargins left="0.5905511811023623" right="0.3937007874015748" top="0.5905511811023623" bottom="0.3937007874015748" header="0" footer="0"/>
  <pageSetup fitToHeight="1" fitToWidth="1" horizontalDpi="300" verticalDpi="3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A1" sqref="A1"/>
    </sheetView>
  </sheetViews>
  <sheetFormatPr defaultColWidth="8.796875" defaultRowHeight="22.5" customHeight="1"/>
  <cols>
    <col min="1" max="1" width="13.69921875" style="0" customWidth="1"/>
    <col min="2" max="8" width="11.8984375" style="0" customWidth="1"/>
    <col min="9" max="10" width="10" style="0" customWidth="1"/>
    <col min="11" max="11" width="3.09765625" style="0" customWidth="1"/>
    <col min="12" max="12" width="3.69921875" style="0" customWidth="1"/>
    <col min="13" max="13" width="3.09765625" style="0" customWidth="1"/>
    <col min="14" max="14" width="22.5" style="0" customWidth="1"/>
    <col min="15" max="15" width="6.19921875" style="0" customWidth="1"/>
    <col min="16" max="16" width="11.8984375" style="0" customWidth="1"/>
    <col min="17" max="17" width="13.09765625" style="0" customWidth="1"/>
    <col min="18" max="16384" width="11.8984375" style="0" customWidth="1"/>
  </cols>
  <sheetData>
    <row r="1" spans="1:24" ht="22.5" customHeight="1">
      <c r="A1" s="149" t="s">
        <v>439</v>
      </c>
      <c r="X1" s="150" t="s">
        <v>535</v>
      </c>
    </row>
    <row r="3" spans="1:24" ht="22.5" customHeight="1">
      <c r="A3" s="253" t="s">
        <v>468</v>
      </c>
      <c r="B3" s="253"/>
      <c r="C3" s="253"/>
      <c r="D3" s="253"/>
      <c r="E3" s="253"/>
      <c r="F3" s="253"/>
      <c r="G3" s="253"/>
      <c r="H3" s="253"/>
      <c r="K3" s="171" t="s">
        <v>534</v>
      </c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4" ht="22.5" customHeight="1">
      <c r="A4" s="252" t="s">
        <v>467</v>
      </c>
      <c r="B4" s="252"/>
      <c r="C4" s="252"/>
      <c r="D4" s="252"/>
      <c r="E4" s="252"/>
      <c r="F4" s="252"/>
      <c r="G4" s="252"/>
      <c r="H4" s="25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2.5" customHeight="1" thickBot="1">
      <c r="A5" s="1"/>
      <c r="B5" s="26"/>
      <c r="C5" s="26"/>
      <c r="D5" s="26"/>
      <c r="E5" s="26"/>
      <c r="F5" s="26"/>
      <c r="G5" s="26"/>
      <c r="H5" s="8" t="s">
        <v>466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 t="s">
        <v>533</v>
      </c>
    </row>
    <row r="6" spans="1:24" ht="22.5" customHeight="1">
      <c r="A6" s="221" t="s">
        <v>465</v>
      </c>
      <c r="B6" s="225" t="s">
        <v>464</v>
      </c>
      <c r="C6" s="225" t="s">
        <v>463</v>
      </c>
      <c r="D6" s="225" t="s">
        <v>462</v>
      </c>
      <c r="E6" s="225" t="s">
        <v>461</v>
      </c>
      <c r="F6" s="225" t="s">
        <v>460</v>
      </c>
      <c r="G6" s="225" t="s">
        <v>459</v>
      </c>
      <c r="H6" s="226" t="s">
        <v>458</v>
      </c>
      <c r="K6" s="278" t="s">
        <v>532</v>
      </c>
      <c r="L6" s="278"/>
      <c r="M6" s="278"/>
      <c r="N6" s="198"/>
      <c r="O6" s="277" t="s">
        <v>531</v>
      </c>
      <c r="P6" s="276" t="s">
        <v>530</v>
      </c>
      <c r="Q6" s="198" t="s">
        <v>529</v>
      </c>
      <c r="R6" s="275" t="s">
        <v>528</v>
      </c>
      <c r="S6" s="275" t="s">
        <v>527</v>
      </c>
      <c r="T6" s="275" t="s">
        <v>526</v>
      </c>
      <c r="U6" s="275" t="s">
        <v>525</v>
      </c>
      <c r="V6" s="275" t="s">
        <v>524</v>
      </c>
      <c r="W6" s="275" t="s">
        <v>523</v>
      </c>
      <c r="X6" s="274" t="s">
        <v>522</v>
      </c>
    </row>
    <row r="7" spans="1:24" ht="22.5" customHeight="1">
      <c r="A7" s="199"/>
      <c r="B7" s="206"/>
      <c r="C7" s="206"/>
      <c r="D7" s="206"/>
      <c r="E7" s="206"/>
      <c r="F7" s="206"/>
      <c r="G7" s="206"/>
      <c r="H7" s="227"/>
      <c r="K7" s="165"/>
      <c r="L7" s="165"/>
      <c r="M7" s="165"/>
      <c r="N7" s="199"/>
      <c r="O7" s="192"/>
      <c r="P7" s="273"/>
      <c r="Q7" s="199"/>
      <c r="R7" s="206"/>
      <c r="S7" s="206"/>
      <c r="T7" s="206"/>
      <c r="U7" s="206"/>
      <c r="V7" s="206"/>
      <c r="W7" s="206"/>
      <c r="X7" s="227"/>
    </row>
    <row r="8" spans="1:24" ht="22.5" customHeight="1">
      <c r="A8" s="251" t="s">
        <v>457</v>
      </c>
      <c r="B8" s="250">
        <v>69809</v>
      </c>
      <c r="C8" s="249">
        <v>28786</v>
      </c>
      <c r="D8" s="249">
        <v>7669</v>
      </c>
      <c r="E8" s="249">
        <v>8142</v>
      </c>
      <c r="F8" s="249">
        <v>14305</v>
      </c>
      <c r="G8" s="249">
        <v>932</v>
      </c>
      <c r="H8" s="249">
        <v>9978</v>
      </c>
      <c r="K8" s="272" t="s">
        <v>332</v>
      </c>
      <c r="L8" s="272"/>
      <c r="M8" s="272"/>
      <c r="N8" s="271"/>
      <c r="O8" s="270" t="s">
        <v>139</v>
      </c>
      <c r="P8" s="269" t="s">
        <v>1</v>
      </c>
      <c r="Q8" s="268">
        <f>SUM(Q10:Q12,Q25:Q29,Q36:Q38,Q47)</f>
        <v>22284487</v>
      </c>
      <c r="R8" s="268">
        <f>SUM(R10:R12,R25:R29,R36:R38,R47)</f>
        <v>8464820</v>
      </c>
      <c r="S8" s="268">
        <f>SUM(S10:S12,S25:S29,S36:S38,S47)</f>
        <v>3890210</v>
      </c>
      <c r="T8" s="268">
        <f>SUM(T10:T12,T25:T29,T36:T38,T47)</f>
        <v>7949801</v>
      </c>
      <c r="U8" s="268">
        <f>SUM(U10:U12,U25:U29,U36:U38,U47)</f>
        <v>99472</v>
      </c>
      <c r="V8" s="268">
        <f>SUM(V10:V12,V25:V29,V36:V38,V47)</f>
        <v>117908</v>
      </c>
      <c r="W8" s="268">
        <f>SUM(W10:W12,W25:W29,W36:W38,W47)</f>
        <v>205243</v>
      </c>
      <c r="X8" s="268">
        <f>SUM(X10:X12,X25:X29,X36:X38,X47)</f>
        <v>1557033</v>
      </c>
    </row>
    <row r="9" spans="1:24" ht="22.5" customHeight="1">
      <c r="A9" s="244" t="s">
        <v>456</v>
      </c>
      <c r="B9" s="248">
        <v>70255</v>
      </c>
      <c r="C9" s="11">
        <v>29063</v>
      </c>
      <c r="D9" s="11">
        <v>7998</v>
      </c>
      <c r="E9" s="11">
        <v>8321</v>
      </c>
      <c r="F9" s="11">
        <v>14295</v>
      </c>
      <c r="G9" s="11">
        <v>912</v>
      </c>
      <c r="H9" s="11">
        <v>9664</v>
      </c>
      <c r="K9" s="259"/>
      <c r="L9" s="259"/>
      <c r="M9" s="259"/>
      <c r="N9" s="246"/>
      <c r="O9" s="148"/>
      <c r="P9" s="256"/>
      <c r="Q9" s="45"/>
      <c r="R9" s="45"/>
      <c r="S9" s="45"/>
      <c r="T9" s="45"/>
      <c r="U9" s="45"/>
      <c r="V9" s="45"/>
      <c r="W9" s="45"/>
      <c r="X9" s="45"/>
    </row>
    <row r="10" spans="1:24" ht="22.5" customHeight="1">
      <c r="A10" s="244" t="s">
        <v>455</v>
      </c>
      <c r="B10" s="248">
        <v>68678</v>
      </c>
      <c r="C10" s="11">
        <v>28596</v>
      </c>
      <c r="D10" s="11">
        <v>7839</v>
      </c>
      <c r="E10" s="11">
        <v>7509</v>
      </c>
      <c r="F10" s="11">
        <v>14769</v>
      </c>
      <c r="G10" s="11">
        <v>894</v>
      </c>
      <c r="H10" s="11">
        <v>9072</v>
      </c>
      <c r="K10" s="264" t="s">
        <v>521</v>
      </c>
      <c r="L10" s="263" t="s">
        <v>520</v>
      </c>
      <c r="M10" s="263"/>
      <c r="N10" s="262"/>
      <c r="O10" s="148" t="s">
        <v>139</v>
      </c>
      <c r="P10" s="261" t="s">
        <v>1</v>
      </c>
      <c r="Q10" s="45">
        <f>SUM(R10:X10)</f>
        <v>21660</v>
      </c>
      <c r="R10" s="260">
        <v>13719</v>
      </c>
      <c r="S10" s="260">
        <v>23</v>
      </c>
      <c r="T10" s="260">
        <v>4898</v>
      </c>
      <c r="U10" s="260">
        <v>3000</v>
      </c>
      <c r="V10" s="260" t="s">
        <v>1</v>
      </c>
      <c r="W10" s="260" t="s">
        <v>1</v>
      </c>
      <c r="X10" s="260">
        <v>20</v>
      </c>
    </row>
    <row r="11" spans="1:24" ht="22.5" customHeight="1">
      <c r="A11" s="244" t="s">
        <v>454</v>
      </c>
      <c r="B11" s="248">
        <v>67537</v>
      </c>
      <c r="C11" s="11">
        <v>28268</v>
      </c>
      <c r="D11" s="11">
        <v>7816</v>
      </c>
      <c r="E11" s="11">
        <v>6800</v>
      </c>
      <c r="F11" s="11">
        <v>14812</v>
      </c>
      <c r="G11" s="11">
        <v>940</v>
      </c>
      <c r="H11" s="11">
        <v>8907</v>
      </c>
      <c r="K11" s="146"/>
      <c r="L11" s="259"/>
      <c r="M11" s="259"/>
      <c r="N11" s="246"/>
      <c r="O11" s="148"/>
      <c r="P11" s="256"/>
      <c r="Q11" s="45"/>
      <c r="R11" s="45"/>
      <c r="S11" s="45"/>
      <c r="T11" s="45"/>
      <c r="U11" s="45"/>
      <c r="V11" s="45"/>
      <c r="W11" s="45"/>
      <c r="X11" s="45"/>
    </row>
    <row r="12" spans="1:24" ht="22.5" customHeight="1">
      <c r="A12" s="247" t="s">
        <v>453</v>
      </c>
      <c r="B12" s="117">
        <f>SUM(B13:B24)</f>
        <v>66043</v>
      </c>
      <c r="C12" s="68">
        <f>SUM(C13:C24)</f>
        <v>27615</v>
      </c>
      <c r="D12" s="68">
        <f>SUM(D13:D24)</f>
        <v>7579</v>
      </c>
      <c r="E12" s="68">
        <f>SUM(E13:E24)</f>
        <v>6449</v>
      </c>
      <c r="F12" s="68">
        <f>SUM(F13:F24)</f>
        <v>14782</v>
      </c>
      <c r="G12" s="68">
        <f>SUM(G13:G24)</f>
        <v>920</v>
      </c>
      <c r="H12" s="68">
        <f>SUM(H13:H24)</f>
        <v>8695</v>
      </c>
      <c r="K12" s="264" t="s">
        <v>519</v>
      </c>
      <c r="L12" s="263" t="s">
        <v>518</v>
      </c>
      <c r="M12" s="263"/>
      <c r="N12" s="262"/>
      <c r="O12" s="148" t="s">
        <v>139</v>
      </c>
      <c r="P12" s="261" t="s">
        <v>1</v>
      </c>
      <c r="Q12" s="45">
        <f>SUM(Q13:Q14,Q20:Q23)</f>
        <v>5773755</v>
      </c>
      <c r="R12" s="45">
        <f>SUM(R13:R14,R20:R23)</f>
        <v>4241592</v>
      </c>
      <c r="S12" s="45">
        <f>SUM(S13:S14,S20:S23)</f>
        <v>905173</v>
      </c>
      <c r="T12" s="45">
        <f>SUM(T13:T14,T20:T23)</f>
        <v>451321</v>
      </c>
      <c r="U12" s="45">
        <f>SUM(U13:U14,U20:U23)</f>
        <v>21928</v>
      </c>
      <c r="V12" s="45">
        <f>SUM(V13:V14,V20:V23)</f>
        <v>25255</v>
      </c>
      <c r="W12" s="45">
        <f>SUM(W13:W14,W20:W23)</f>
        <v>128486</v>
      </c>
      <c r="X12" s="260" t="s">
        <v>1</v>
      </c>
    </row>
    <row r="13" spans="1:24" ht="22.5" customHeight="1">
      <c r="A13" s="32" t="s">
        <v>452</v>
      </c>
      <c r="B13" s="105">
        <f>SUM(C13:H13)</f>
        <v>5204</v>
      </c>
      <c r="C13" s="106">
        <v>2639</v>
      </c>
      <c r="D13" s="106">
        <v>672</v>
      </c>
      <c r="E13" s="106">
        <v>269</v>
      </c>
      <c r="F13" s="106">
        <v>801</v>
      </c>
      <c r="G13" s="106">
        <v>80</v>
      </c>
      <c r="H13" s="106">
        <v>743</v>
      </c>
      <c r="K13" s="259"/>
      <c r="L13" s="259" t="s">
        <v>474</v>
      </c>
      <c r="M13" s="263" t="s">
        <v>517</v>
      </c>
      <c r="N13" s="262"/>
      <c r="O13" s="148" t="s">
        <v>516</v>
      </c>
      <c r="P13" s="256">
        <v>3986</v>
      </c>
      <c r="Q13" s="45">
        <f>SUM(R13:X13)</f>
        <v>111225</v>
      </c>
      <c r="R13" s="45">
        <v>89512</v>
      </c>
      <c r="S13" s="45">
        <v>15977</v>
      </c>
      <c r="T13" s="260">
        <v>4600</v>
      </c>
      <c r="U13" s="45">
        <v>862</v>
      </c>
      <c r="V13" s="260" t="s">
        <v>1</v>
      </c>
      <c r="W13" s="260">
        <v>274</v>
      </c>
      <c r="X13" s="260" t="s">
        <v>1</v>
      </c>
    </row>
    <row r="14" spans="1:24" ht="22.5" customHeight="1">
      <c r="A14" s="245" t="s">
        <v>451</v>
      </c>
      <c r="B14" s="105">
        <f>SUM(C14:H14)</f>
        <v>4485</v>
      </c>
      <c r="C14" s="106">
        <v>1701</v>
      </c>
      <c r="D14" s="106">
        <v>416</v>
      </c>
      <c r="E14" s="106">
        <v>710</v>
      </c>
      <c r="F14" s="106">
        <v>960</v>
      </c>
      <c r="G14" s="106">
        <v>61</v>
      </c>
      <c r="H14" s="106">
        <v>637</v>
      </c>
      <c r="K14" s="259"/>
      <c r="L14" s="259" t="s">
        <v>472</v>
      </c>
      <c r="M14" s="263" t="s">
        <v>515</v>
      </c>
      <c r="N14" s="262"/>
      <c r="O14" s="148" t="s">
        <v>514</v>
      </c>
      <c r="P14" s="256">
        <f>SUM(P15:P19)</f>
        <v>221489</v>
      </c>
      <c r="Q14" s="45">
        <f>SUM(Q15:Q19)</f>
        <v>5323280</v>
      </c>
      <c r="R14" s="45">
        <f>SUM(R15:R19)</f>
        <v>3871286</v>
      </c>
      <c r="S14" s="45">
        <f>SUM(S15:S19)</f>
        <v>853418</v>
      </c>
      <c r="T14" s="45">
        <f>SUM(T15:T19)</f>
        <v>431018</v>
      </c>
      <c r="U14" s="45">
        <f>SUM(U15:U19)</f>
        <v>20349</v>
      </c>
      <c r="V14" s="45">
        <f>SUM(V15:V19)</f>
        <v>23751</v>
      </c>
      <c r="W14" s="45">
        <f>SUM(W15:W19)</f>
        <v>123458</v>
      </c>
      <c r="X14" s="260" t="s">
        <v>1</v>
      </c>
    </row>
    <row r="15" spans="1:24" ht="22.5" customHeight="1">
      <c r="A15" s="244" t="s">
        <v>450</v>
      </c>
      <c r="B15" s="105">
        <v>5991</v>
      </c>
      <c r="C15" s="106">
        <v>2731</v>
      </c>
      <c r="D15" s="106">
        <v>779</v>
      </c>
      <c r="E15" s="106">
        <v>681</v>
      </c>
      <c r="F15" s="106">
        <v>912</v>
      </c>
      <c r="G15" s="106">
        <v>87</v>
      </c>
      <c r="H15" s="106">
        <v>800</v>
      </c>
      <c r="K15" s="259"/>
      <c r="L15" s="259"/>
      <c r="M15" s="259"/>
      <c r="N15" s="267" t="s">
        <v>513</v>
      </c>
      <c r="O15" s="148" t="s">
        <v>508</v>
      </c>
      <c r="P15" s="256">
        <v>1493</v>
      </c>
      <c r="Q15" s="45">
        <f>SUM(R15:X15)</f>
        <v>198613</v>
      </c>
      <c r="R15" s="45">
        <v>194015</v>
      </c>
      <c r="S15" s="45">
        <v>1130</v>
      </c>
      <c r="T15" s="45">
        <v>3383</v>
      </c>
      <c r="U15" s="260" t="s">
        <v>1</v>
      </c>
      <c r="V15" s="260" t="s">
        <v>1</v>
      </c>
      <c r="W15" s="45">
        <v>85</v>
      </c>
      <c r="X15" s="260" t="s">
        <v>1</v>
      </c>
    </row>
    <row r="16" spans="1:24" ht="22.5" customHeight="1">
      <c r="A16" s="244" t="s">
        <v>449</v>
      </c>
      <c r="B16" s="105">
        <f>SUM(C16:H16)</f>
        <v>4971</v>
      </c>
      <c r="C16" s="106">
        <v>2294</v>
      </c>
      <c r="D16" s="106">
        <v>551</v>
      </c>
      <c r="E16" s="106">
        <v>501</v>
      </c>
      <c r="F16" s="106">
        <v>864</v>
      </c>
      <c r="G16" s="106">
        <v>75</v>
      </c>
      <c r="H16" s="106">
        <v>686</v>
      </c>
      <c r="K16" s="259"/>
      <c r="L16" s="259"/>
      <c r="M16" s="259"/>
      <c r="N16" s="267" t="s">
        <v>512</v>
      </c>
      <c r="O16" s="148" t="s">
        <v>508</v>
      </c>
      <c r="P16" s="256">
        <v>4399</v>
      </c>
      <c r="Q16" s="45">
        <f>SUM(R16:X16)</f>
        <v>179628</v>
      </c>
      <c r="R16" s="45">
        <v>124166</v>
      </c>
      <c r="S16" s="45">
        <v>10355</v>
      </c>
      <c r="T16" s="45">
        <v>27337</v>
      </c>
      <c r="U16" s="45">
        <v>395</v>
      </c>
      <c r="V16" s="45">
        <v>384</v>
      </c>
      <c r="W16" s="45">
        <v>16991</v>
      </c>
      <c r="X16" s="260" t="s">
        <v>1</v>
      </c>
    </row>
    <row r="17" spans="1:24" ht="22.5" customHeight="1">
      <c r="A17" s="244" t="s">
        <v>448</v>
      </c>
      <c r="B17" s="105">
        <f>SUM(C17:H17)</f>
        <v>5356</v>
      </c>
      <c r="C17" s="106">
        <v>2337</v>
      </c>
      <c r="D17" s="106">
        <v>625</v>
      </c>
      <c r="E17" s="106">
        <v>550</v>
      </c>
      <c r="F17" s="106">
        <v>887</v>
      </c>
      <c r="G17" s="106">
        <v>79</v>
      </c>
      <c r="H17" s="106">
        <v>878</v>
      </c>
      <c r="K17" s="259"/>
      <c r="L17" s="259"/>
      <c r="M17" s="259"/>
      <c r="N17" s="267" t="s">
        <v>511</v>
      </c>
      <c r="O17" s="148" t="s">
        <v>508</v>
      </c>
      <c r="P17" s="256">
        <v>12213</v>
      </c>
      <c r="Q17" s="45">
        <f>SUM(R17:X17)</f>
        <v>330727</v>
      </c>
      <c r="R17" s="45">
        <v>229214</v>
      </c>
      <c r="S17" s="45">
        <v>44412</v>
      </c>
      <c r="T17" s="45">
        <v>19955</v>
      </c>
      <c r="U17" s="260">
        <v>42</v>
      </c>
      <c r="V17" s="45">
        <v>1521</v>
      </c>
      <c r="W17" s="45">
        <v>35583</v>
      </c>
      <c r="X17" s="260" t="s">
        <v>1</v>
      </c>
    </row>
    <row r="18" spans="1:24" ht="22.5" customHeight="1">
      <c r="A18" s="244" t="s">
        <v>447</v>
      </c>
      <c r="B18" s="105">
        <v>4743</v>
      </c>
      <c r="C18" s="106">
        <v>1999</v>
      </c>
      <c r="D18" s="106">
        <v>570</v>
      </c>
      <c r="E18" s="106">
        <v>422</v>
      </c>
      <c r="F18" s="106">
        <v>925</v>
      </c>
      <c r="G18" s="106">
        <v>68</v>
      </c>
      <c r="H18" s="106">
        <v>758</v>
      </c>
      <c r="K18" s="259"/>
      <c r="L18" s="259"/>
      <c r="M18" s="259"/>
      <c r="N18" s="267" t="s">
        <v>510</v>
      </c>
      <c r="O18" s="148" t="s">
        <v>508</v>
      </c>
      <c r="P18" s="256">
        <v>2485</v>
      </c>
      <c r="Q18" s="45">
        <f>SUM(R18:X18)</f>
        <v>68177</v>
      </c>
      <c r="R18" s="45">
        <v>44838</v>
      </c>
      <c r="S18" s="45">
        <v>7219</v>
      </c>
      <c r="T18" s="45">
        <v>8563</v>
      </c>
      <c r="U18" s="45">
        <v>364</v>
      </c>
      <c r="V18" s="45">
        <v>29</v>
      </c>
      <c r="W18" s="45">
        <v>7164</v>
      </c>
      <c r="X18" s="260" t="s">
        <v>1</v>
      </c>
    </row>
    <row r="19" spans="1:24" ht="22.5" customHeight="1">
      <c r="A19" s="244" t="s">
        <v>446</v>
      </c>
      <c r="B19" s="105">
        <f>SUM(C19:H19)</f>
        <v>7127</v>
      </c>
      <c r="C19" s="106">
        <v>2629</v>
      </c>
      <c r="D19" s="106">
        <v>722</v>
      </c>
      <c r="E19" s="106">
        <v>538</v>
      </c>
      <c r="F19" s="106">
        <v>2418</v>
      </c>
      <c r="G19" s="106">
        <v>83</v>
      </c>
      <c r="H19" s="106">
        <v>737</v>
      </c>
      <c r="K19" s="259"/>
      <c r="L19" s="259"/>
      <c r="M19" s="259"/>
      <c r="N19" s="267" t="s">
        <v>509</v>
      </c>
      <c r="O19" s="148" t="s">
        <v>508</v>
      </c>
      <c r="P19" s="256">
        <v>200899</v>
      </c>
      <c r="Q19" s="45">
        <f>SUM(R19:X19)</f>
        <v>4546135</v>
      </c>
      <c r="R19" s="45">
        <v>3279053</v>
      </c>
      <c r="S19" s="45">
        <v>790302</v>
      </c>
      <c r="T19" s="45">
        <v>371780</v>
      </c>
      <c r="U19" s="45">
        <v>19548</v>
      </c>
      <c r="V19" s="45">
        <v>21817</v>
      </c>
      <c r="W19" s="45">
        <v>63635</v>
      </c>
      <c r="X19" s="260" t="s">
        <v>1</v>
      </c>
    </row>
    <row r="20" spans="1:24" ht="22.5" customHeight="1">
      <c r="A20" s="244" t="s">
        <v>445</v>
      </c>
      <c r="B20" s="105">
        <v>4452</v>
      </c>
      <c r="C20" s="106">
        <v>1706</v>
      </c>
      <c r="D20" s="106">
        <v>504</v>
      </c>
      <c r="E20" s="106">
        <v>403</v>
      </c>
      <c r="F20" s="106">
        <v>1133</v>
      </c>
      <c r="G20" s="106">
        <v>91</v>
      </c>
      <c r="H20" s="106">
        <v>614</v>
      </c>
      <c r="K20" s="259"/>
      <c r="L20" s="259" t="s">
        <v>486</v>
      </c>
      <c r="M20" s="263" t="s">
        <v>507</v>
      </c>
      <c r="N20" s="262"/>
      <c r="O20" s="148" t="s">
        <v>139</v>
      </c>
      <c r="P20" s="261" t="s">
        <v>1</v>
      </c>
      <c r="Q20" s="260" t="s">
        <v>1</v>
      </c>
      <c r="R20" s="260" t="s">
        <v>1</v>
      </c>
      <c r="S20" s="260" t="s">
        <v>1</v>
      </c>
      <c r="T20" s="260" t="s">
        <v>1</v>
      </c>
      <c r="U20" s="260" t="s">
        <v>1</v>
      </c>
      <c r="V20" s="260" t="s">
        <v>1</v>
      </c>
      <c r="W20" s="260" t="s">
        <v>1</v>
      </c>
      <c r="X20" s="260" t="s">
        <v>1</v>
      </c>
    </row>
    <row r="21" spans="1:24" ht="22.5" customHeight="1">
      <c r="A21" s="244" t="s">
        <v>444</v>
      </c>
      <c r="B21" s="105">
        <f>SUM(C21:H21)</f>
        <v>4576</v>
      </c>
      <c r="C21" s="106">
        <v>2093</v>
      </c>
      <c r="D21" s="106">
        <v>606</v>
      </c>
      <c r="E21" s="106">
        <v>425</v>
      </c>
      <c r="F21" s="106">
        <v>763</v>
      </c>
      <c r="G21" s="106">
        <v>61</v>
      </c>
      <c r="H21" s="106">
        <v>628</v>
      </c>
      <c r="K21" s="259"/>
      <c r="L21" s="259" t="s">
        <v>484</v>
      </c>
      <c r="M21" s="263" t="s">
        <v>506</v>
      </c>
      <c r="N21" s="262"/>
      <c r="O21" s="148" t="s">
        <v>139</v>
      </c>
      <c r="P21" s="261" t="s">
        <v>1</v>
      </c>
      <c r="Q21" s="45">
        <f>SUM(R21:X21)</f>
        <v>46440</v>
      </c>
      <c r="R21" s="45">
        <v>40833</v>
      </c>
      <c r="S21" s="45">
        <v>1711</v>
      </c>
      <c r="T21" s="45">
        <v>3087</v>
      </c>
      <c r="U21" s="45">
        <v>530</v>
      </c>
      <c r="V21" s="45">
        <v>139</v>
      </c>
      <c r="W21" s="45">
        <v>140</v>
      </c>
      <c r="X21" s="260" t="s">
        <v>1</v>
      </c>
    </row>
    <row r="22" spans="1:24" ht="22.5" customHeight="1">
      <c r="A22" s="244" t="s">
        <v>443</v>
      </c>
      <c r="B22" s="105">
        <v>5651</v>
      </c>
      <c r="C22" s="106">
        <v>2735</v>
      </c>
      <c r="D22" s="106">
        <v>698</v>
      </c>
      <c r="E22" s="106">
        <v>571</v>
      </c>
      <c r="F22" s="106">
        <v>879</v>
      </c>
      <c r="G22" s="106">
        <v>70</v>
      </c>
      <c r="H22" s="106">
        <v>697</v>
      </c>
      <c r="K22" s="259"/>
      <c r="L22" s="259" t="s">
        <v>482</v>
      </c>
      <c r="M22" s="263" t="s">
        <v>505</v>
      </c>
      <c r="N22" s="262"/>
      <c r="O22" s="148" t="s">
        <v>139</v>
      </c>
      <c r="P22" s="261" t="s">
        <v>1</v>
      </c>
      <c r="Q22" s="260" t="s">
        <v>1</v>
      </c>
      <c r="R22" s="260" t="s">
        <v>1</v>
      </c>
      <c r="S22" s="260" t="s">
        <v>1</v>
      </c>
      <c r="T22" s="260" t="s">
        <v>1</v>
      </c>
      <c r="U22" s="260" t="s">
        <v>1</v>
      </c>
      <c r="V22" s="260" t="s">
        <v>1</v>
      </c>
      <c r="W22" s="260" t="s">
        <v>1</v>
      </c>
      <c r="X22" s="260" t="s">
        <v>1</v>
      </c>
    </row>
    <row r="23" spans="1:24" ht="22.5" customHeight="1">
      <c r="A23" s="244" t="s">
        <v>442</v>
      </c>
      <c r="B23" s="105">
        <v>5488</v>
      </c>
      <c r="C23" s="106">
        <v>2288</v>
      </c>
      <c r="D23" s="106">
        <v>566</v>
      </c>
      <c r="E23" s="106">
        <v>794</v>
      </c>
      <c r="F23" s="106">
        <v>1128</v>
      </c>
      <c r="G23" s="106">
        <v>68</v>
      </c>
      <c r="H23" s="106">
        <v>645</v>
      </c>
      <c r="K23" s="259"/>
      <c r="L23" s="259" t="s">
        <v>480</v>
      </c>
      <c r="M23" s="263" t="s">
        <v>504</v>
      </c>
      <c r="N23" s="262"/>
      <c r="O23" s="148" t="s">
        <v>139</v>
      </c>
      <c r="P23" s="261" t="s">
        <v>1</v>
      </c>
      <c r="Q23" s="45">
        <f>SUM(R23:X23)</f>
        <v>292810</v>
      </c>
      <c r="R23" s="45">
        <v>239961</v>
      </c>
      <c r="S23" s="45">
        <v>34067</v>
      </c>
      <c r="T23" s="45">
        <v>12616</v>
      </c>
      <c r="U23" s="45">
        <v>187</v>
      </c>
      <c r="V23" s="45">
        <v>1365</v>
      </c>
      <c r="W23" s="45">
        <v>4614</v>
      </c>
      <c r="X23" s="260" t="s">
        <v>1</v>
      </c>
    </row>
    <row r="24" spans="1:24" ht="22.5" customHeight="1">
      <c r="A24" s="243" t="s">
        <v>441</v>
      </c>
      <c r="B24" s="114">
        <f>SUM(C24:H24)</f>
        <v>7999</v>
      </c>
      <c r="C24" s="115">
        <v>2463</v>
      </c>
      <c r="D24" s="115">
        <v>870</v>
      </c>
      <c r="E24" s="115">
        <v>585</v>
      </c>
      <c r="F24" s="115">
        <v>3112</v>
      </c>
      <c r="G24" s="115">
        <v>97</v>
      </c>
      <c r="H24" s="115">
        <v>872</v>
      </c>
      <c r="K24" s="259"/>
      <c r="L24" s="259"/>
      <c r="M24" s="259"/>
      <c r="N24" s="246"/>
      <c r="O24" s="148"/>
      <c r="P24" s="256"/>
      <c r="Q24" s="45"/>
      <c r="R24" s="45"/>
      <c r="S24" s="45"/>
      <c r="T24" s="45"/>
      <c r="U24" s="45"/>
      <c r="V24" s="45"/>
      <c r="W24" s="45"/>
      <c r="X24" s="45"/>
    </row>
    <row r="25" spans="1:24" ht="22.5" customHeight="1">
      <c r="A25" s="31" t="s">
        <v>440</v>
      </c>
      <c r="B25" s="31"/>
      <c r="C25" s="31"/>
      <c r="D25" s="31"/>
      <c r="E25" s="31"/>
      <c r="F25" s="31"/>
      <c r="G25" s="31"/>
      <c r="H25" s="31"/>
      <c r="K25" s="264" t="s">
        <v>503</v>
      </c>
      <c r="L25" s="263" t="s">
        <v>502</v>
      </c>
      <c r="M25" s="263"/>
      <c r="N25" s="262"/>
      <c r="O25" s="148" t="s">
        <v>139</v>
      </c>
      <c r="P25" s="261" t="s">
        <v>1</v>
      </c>
      <c r="Q25" s="260" t="s">
        <v>1</v>
      </c>
      <c r="R25" s="260" t="s">
        <v>1</v>
      </c>
      <c r="S25" s="260" t="s">
        <v>1</v>
      </c>
      <c r="T25" s="260" t="s">
        <v>1</v>
      </c>
      <c r="U25" s="260" t="s">
        <v>1</v>
      </c>
      <c r="V25" s="260" t="s">
        <v>1</v>
      </c>
      <c r="W25" s="260" t="s">
        <v>1</v>
      </c>
      <c r="X25" s="260" t="s">
        <v>1</v>
      </c>
    </row>
    <row r="26" spans="11:24" ht="22.5" customHeight="1">
      <c r="K26" s="146"/>
      <c r="L26" s="259"/>
      <c r="M26" s="259"/>
      <c r="N26" s="246"/>
      <c r="O26" s="148"/>
      <c r="P26" s="256"/>
      <c r="Q26" s="45"/>
      <c r="R26" s="45"/>
      <c r="S26" s="45"/>
      <c r="T26" s="45"/>
      <c r="U26" s="45"/>
      <c r="V26" s="45"/>
      <c r="W26" s="45"/>
      <c r="X26" s="260"/>
    </row>
    <row r="27" spans="11:24" ht="22.5" customHeight="1">
      <c r="K27" s="264" t="s">
        <v>501</v>
      </c>
      <c r="L27" s="263" t="s">
        <v>500</v>
      </c>
      <c r="M27" s="263"/>
      <c r="N27" s="262"/>
      <c r="O27" s="148" t="s">
        <v>139</v>
      </c>
      <c r="P27" s="261" t="s">
        <v>1</v>
      </c>
      <c r="Q27" s="45">
        <f>SUM(R27:X27)</f>
        <v>58560</v>
      </c>
      <c r="R27" s="45">
        <v>22307</v>
      </c>
      <c r="S27" s="260" t="s">
        <v>1</v>
      </c>
      <c r="T27" s="45">
        <v>253</v>
      </c>
      <c r="U27" s="260" t="s">
        <v>1</v>
      </c>
      <c r="V27" s="260" t="s">
        <v>1</v>
      </c>
      <c r="W27" s="260" t="s">
        <v>1</v>
      </c>
      <c r="X27" s="260">
        <v>36000</v>
      </c>
    </row>
    <row r="28" spans="11:24" ht="22.5" customHeight="1">
      <c r="K28" s="146"/>
      <c r="L28" s="259"/>
      <c r="M28" s="259"/>
      <c r="N28" s="246"/>
      <c r="O28" s="148"/>
      <c r="P28" s="256"/>
      <c r="Q28" s="45"/>
      <c r="R28" s="45"/>
      <c r="S28" s="45"/>
      <c r="T28" s="45"/>
      <c r="U28" s="45"/>
      <c r="V28" s="45"/>
      <c r="W28" s="45"/>
      <c r="X28" s="45"/>
    </row>
    <row r="29" spans="11:24" ht="22.5" customHeight="1">
      <c r="K29" s="264" t="s">
        <v>499</v>
      </c>
      <c r="L29" s="263" t="s">
        <v>498</v>
      </c>
      <c r="M29" s="263"/>
      <c r="N29" s="262"/>
      <c r="O29" s="148" t="s">
        <v>139</v>
      </c>
      <c r="P29" s="261" t="s">
        <v>1</v>
      </c>
      <c r="Q29" s="45">
        <f>SUM(Q30:Q31,Q34)</f>
        <v>398811</v>
      </c>
      <c r="R29" s="45">
        <f>SUM(R30:R31,R34)</f>
        <v>173702</v>
      </c>
      <c r="S29" s="45">
        <f>SUM(S30:S31,S34)</f>
        <v>16039</v>
      </c>
      <c r="T29" s="45">
        <f>SUM(T30:T31,T34)</f>
        <v>202632</v>
      </c>
      <c r="U29" s="45">
        <f>SUM(U30:U31,U34)</f>
        <v>117</v>
      </c>
      <c r="V29" s="260" t="s">
        <v>1</v>
      </c>
      <c r="W29" s="45">
        <f>SUM(W30:W31,W34)</f>
        <v>3729</v>
      </c>
      <c r="X29" s="45">
        <f>SUM(X30:X31,X34)</f>
        <v>2592</v>
      </c>
    </row>
    <row r="30" spans="1:24" ht="22.5" customHeight="1">
      <c r="A30" s="253" t="s">
        <v>557</v>
      </c>
      <c r="B30" s="253"/>
      <c r="C30" s="253"/>
      <c r="D30" s="253"/>
      <c r="E30" s="253"/>
      <c r="F30" s="253"/>
      <c r="G30" s="253"/>
      <c r="H30" s="253"/>
      <c r="K30" s="146"/>
      <c r="L30" s="259" t="s">
        <v>474</v>
      </c>
      <c r="M30" s="263" t="s">
        <v>497</v>
      </c>
      <c r="N30" s="262"/>
      <c r="O30" s="148" t="s">
        <v>139</v>
      </c>
      <c r="P30" s="261" t="s">
        <v>1</v>
      </c>
      <c r="Q30" s="45">
        <f>SUM(R30:X30)</f>
        <v>1954</v>
      </c>
      <c r="R30" s="45">
        <v>1749</v>
      </c>
      <c r="S30" s="260">
        <v>88</v>
      </c>
      <c r="T30" s="260" t="s">
        <v>1</v>
      </c>
      <c r="U30" s="260">
        <v>117</v>
      </c>
      <c r="V30" s="260" t="s">
        <v>1</v>
      </c>
      <c r="W30" s="260" t="s">
        <v>1</v>
      </c>
      <c r="X30" s="260" t="s">
        <v>1</v>
      </c>
    </row>
    <row r="31" spans="1:24" ht="22.5" customHeight="1">
      <c r="A31" s="188" t="s">
        <v>556</v>
      </c>
      <c r="B31" s="188"/>
      <c r="C31" s="188"/>
      <c r="D31" s="188"/>
      <c r="E31" s="188"/>
      <c r="F31" s="188"/>
      <c r="G31" s="188"/>
      <c r="H31" s="188"/>
      <c r="K31" s="146"/>
      <c r="L31" s="259" t="s">
        <v>472</v>
      </c>
      <c r="M31" s="263" t="s">
        <v>496</v>
      </c>
      <c r="N31" s="262"/>
      <c r="O31" s="148" t="s">
        <v>139</v>
      </c>
      <c r="P31" s="261" t="s">
        <v>1</v>
      </c>
      <c r="Q31" s="45">
        <f>SUM(Q32:Q33)</f>
        <v>220098</v>
      </c>
      <c r="R31" s="45">
        <f>SUM(R32:R33)</f>
        <v>50945</v>
      </c>
      <c r="S31" s="45">
        <f>SUM(S32:S33)</f>
        <v>15951</v>
      </c>
      <c r="T31" s="45">
        <f>SUM(T32:T33)</f>
        <v>146881</v>
      </c>
      <c r="U31" s="260" t="s">
        <v>1</v>
      </c>
      <c r="V31" s="260" t="s">
        <v>1</v>
      </c>
      <c r="W31" s="45">
        <f>SUM(W32:W33)</f>
        <v>3729</v>
      </c>
      <c r="X31" s="45">
        <f>SUM(X32:X33)</f>
        <v>2592</v>
      </c>
    </row>
    <row r="32" spans="1:24" ht="22.5" customHeight="1" thickBot="1">
      <c r="A32" s="1"/>
      <c r="B32" s="26"/>
      <c r="C32" s="26"/>
      <c r="D32" s="26"/>
      <c r="E32" s="26"/>
      <c r="F32" s="26"/>
      <c r="G32" s="26"/>
      <c r="H32" s="8" t="s">
        <v>466</v>
      </c>
      <c r="K32" s="146"/>
      <c r="L32" s="259"/>
      <c r="M32" s="259"/>
      <c r="N32" s="267" t="s">
        <v>495</v>
      </c>
      <c r="O32" s="148" t="s">
        <v>139</v>
      </c>
      <c r="P32" s="261" t="s">
        <v>1</v>
      </c>
      <c r="Q32" s="45">
        <f>SUM(R32:X32)</f>
        <v>219546</v>
      </c>
      <c r="R32" s="45">
        <v>50945</v>
      </c>
      <c r="S32" s="260">
        <v>15951</v>
      </c>
      <c r="T32" s="45">
        <v>146329</v>
      </c>
      <c r="U32" s="260" t="s">
        <v>1</v>
      </c>
      <c r="V32" s="260" t="s">
        <v>1</v>
      </c>
      <c r="W32" s="260">
        <v>3729</v>
      </c>
      <c r="X32" s="260">
        <v>2592</v>
      </c>
    </row>
    <row r="33" spans="1:24" ht="22.5" customHeight="1">
      <c r="A33" s="221" t="s">
        <v>555</v>
      </c>
      <c r="B33" s="225" t="s">
        <v>464</v>
      </c>
      <c r="C33" s="225" t="s">
        <v>463</v>
      </c>
      <c r="D33" s="225" t="s">
        <v>462</v>
      </c>
      <c r="E33" s="225" t="s">
        <v>461</v>
      </c>
      <c r="F33" s="225" t="s">
        <v>554</v>
      </c>
      <c r="G33" s="225" t="s">
        <v>459</v>
      </c>
      <c r="H33" s="226" t="s">
        <v>553</v>
      </c>
      <c r="K33" s="146"/>
      <c r="L33" s="259"/>
      <c r="M33" s="259"/>
      <c r="N33" s="267" t="s">
        <v>494</v>
      </c>
      <c r="O33" s="148" t="s">
        <v>139</v>
      </c>
      <c r="P33" s="261" t="s">
        <v>1</v>
      </c>
      <c r="Q33" s="45">
        <f>SUM(R33:X33)</f>
        <v>552</v>
      </c>
      <c r="R33" s="260" t="s">
        <v>1</v>
      </c>
      <c r="S33" s="260" t="s">
        <v>1</v>
      </c>
      <c r="T33" s="45">
        <v>552</v>
      </c>
      <c r="U33" s="260" t="s">
        <v>1</v>
      </c>
      <c r="V33" s="260" t="s">
        <v>1</v>
      </c>
      <c r="W33" s="260" t="s">
        <v>1</v>
      </c>
      <c r="X33" s="260" t="s">
        <v>1</v>
      </c>
    </row>
    <row r="34" spans="1:24" ht="22.5" customHeight="1">
      <c r="A34" s="199"/>
      <c r="B34" s="206"/>
      <c r="C34" s="206"/>
      <c r="D34" s="206"/>
      <c r="E34" s="206"/>
      <c r="F34" s="206"/>
      <c r="G34" s="206"/>
      <c r="H34" s="227"/>
      <c r="K34" s="146"/>
      <c r="L34" s="259" t="s">
        <v>486</v>
      </c>
      <c r="M34" s="263" t="s">
        <v>493</v>
      </c>
      <c r="N34" s="262"/>
      <c r="O34" s="148" t="s">
        <v>139</v>
      </c>
      <c r="P34" s="261" t="s">
        <v>1</v>
      </c>
      <c r="Q34" s="45">
        <f>SUM(R34:X34)</f>
        <v>176759</v>
      </c>
      <c r="R34" s="45">
        <v>121008</v>
      </c>
      <c r="S34" s="260" t="s">
        <v>1</v>
      </c>
      <c r="T34" s="45">
        <v>55751</v>
      </c>
      <c r="U34" s="260" t="s">
        <v>1</v>
      </c>
      <c r="V34" s="260" t="s">
        <v>1</v>
      </c>
      <c r="W34" s="260" t="s">
        <v>1</v>
      </c>
      <c r="X34" s="260" t="s">
        <v>1</v>
      </c>
    </row>
    <row r="35" spans="1:24" ht="22.5" customHeight="1">
      <c r="A35" s="251" t="s">
        <v>552</v>
      </c>
      <c r="B35" s="250">
        <v>208388</v>
      </c>
      <c r="C35" s="249">
        <v>44411</v>
      </c>
      <c r="D35" s="249">
        <v>9046</v>
      </c>
      <c r="E35" s="249">
        <v>16889</v>
      </c>
      <c r="F35" s="249">
        <v>112245</v>
      </c>
      <c r="G35" s="249">
        <v>4149</v>
      </c>
      <c r="H35" s="249">
        <v>21653</v>
      </c>
      <c r="K35" s="146"/>
      <c r="L35" s="259"/>
      <c r="M35" s="258"/>
      <c r="N35" s="257"/>
      <c r="O35" s="148"/>
      <c r="P35" s="256"/>
      <c r="Q35" s="45"/>
      <c r="R35" s="45"/>
      <c r="S35" s="45"/>
      <c r="T35" s="45"/>
      <c r="U35" s="45"/>
      <c r="V35" s="45"/>
      <c r="W35" s="45"/>
      <c r="X35" s="45"/>
    </row>
    <row r="36" spans="1:24" ht="22.5" customHeight="1">
      <c r="A36" s="244" t="s">
        <v>551</v>
      </c>
      <c r="B36" s="248">
        <v>223442</v>
      </c>
      <c r="C36" s="11">
        <v>45452</v>
      </c>
      <c r="D36" s="11">
        <v>9430</v>
      </c>
      <c r="E36" s="11">
        <v>18838</v>
      </c>
      <c r="F36" s="11">
        <v>121549</v>
      </c>
      <c r="G36" s="11">
        <v>4241</v>
      </c>
      <c r="H36" s="11">
        <v>23930</v>
      </c>
      <c r="K36" s="264" t="s">
        <v>492</v>
      </c>
      <c r="L36" s="263" t="s">
        <v>491</v>
      </c>
      <c r="M36" s="263"/>
      <c r="N36" s="262"/>
      <c r="O36" s="148" t="s">
        <v>139</v>
      </c>
      <c r="P36" s="261" t="s">
        <v>1</v>
      </c>
      <c r="Q36" s="45">
        <f>SUM(R36:X36)</f>
        <v>158114</v>
      </c>
      <c r="R36" s="45">
        <v>93355</v>
      </c>
      <c r="S36" s="45">
        <v>7006</v>
      </c>
      <c r="T36" s="45">
        <v>56150</v>
      </c>
      <c r="U36" s="260" t="s">
        <v>1</v>
      </c>
      <c r="V36" s="260" t="s">
        <v>1</v>
      </c>
      <c r="W36" s="45">
        <v>1603</v>
      </c>
      <c r="X36" s="260" t="s">
        <v>1</v>
      </c>
    </row>
    <row r="37" spans="1:24" ht="22.5" customHeight="1">
      <c r="A37" s="244" t="s">
        <v>550</v>
      </c>
      <c r="B37" s="248">
        <v>266548</v>
      </c>
      <c r="C37" s="11">
        <v>45548</v>
      </c>
      <c r="D37" s="11">
        <v>9179</v>
      </c>
      <c r="E37" s="11">
        <v>20872</v>
      </c>
      <c r="F37" s="11">
        <v>157709</v>
      </c>
      <c r="G37" s="11">
        <v>5138</v>
      </c>
      <c r="H37" s="11">
        <v>28103</v>
      </c>
      <c r="K37" s="146"/>
      <c r="L37" s="258"/>
      <c r="M37" s="258"/>
      <c r="N37" s="257"/>
      <c r="O37" s="148"/>
      <c r="P37" s="256"/>
      <c r="Q37" s="45"/>
      <c r="R37" s="45"/>
      <c r="S37" s="45"/>
      <c r="T37" s="45"/>
      <c r="U37" s="45"/>
      <c r="V37" s="45"/>
      <c r="W37" s="45"/>
      <c r="X37" s="45"/>
    </row>
    <row r="38" spans="1:24" ht="22.5" customHeight="1">
      <c r="A38" s="244" t="s">
        <v>549</v>
      </c>
      <c r="B38" s="248">
        <v>285460</v>
      </c>
      <c r="C38" s="11">
        <v>45185</v>
      </c>
      <c r="D38" s="11">
        <v>9253</v>
      </c>
      <c r="E38" s="11">
        <v>20415</v>
      </c>
      <c r="F38" s="11">
        <v>172174</v>
      </c>
      <c r="G38" s="11">
        <v>6054</v>
      </c>
      <c r="H38" s="11">
        <v>32380</v>
      </c>
      <c r="K38" s="264" t="s">
        <v>490</v>
      </c>
      <c r="L38" s="263" t="s">
        <v>489</v>
      </c>
      <c r="M38" s="263"/>
      <c r="N38" s="262"/>
      <c r="O38" s="148" t="s">
        <v>139</v>
      </c>
      <c r="P38" s="261" t="s">
        <v>1</v>
      </c>
      <c r="Q38" s="45">
        <f>SUM(Q39:Q45)</f>
        <v>15824921</v>
      </c>
      <c r="R38" s="45">
        <f>SUM(R39:R45)</f>
        <v>3896088</v>
      </c>
      <c r="S38" s="45">
        <f>SUM(S39:S45)</f>
        <v>2960607</v>
      </c>
      <c r="T38" s="45">
        <f>SUM(T39:T45)</f>
        <v>7220459</v>
      </c>
      <c r="U38" s="45">
        <f>SUM(U39:U45)</f>
        <v>74427</v>
      </c>
      <c r="V38" s="45">
        <f>SUM(V39:V45)</f>
        <v>92653</v>
      </c>
      <c r="W38" s="45">
        <f>SUM(W39:W45)</f>
        <v>70919</v>
      </c>
      <c r="X38" s="45">
        <f>SUM(X39:X45)</f>
        <v>1509768</v>
      </c>
    </row>
    <row r="39" spans="1:24" ht="22.5" customHeight="1">
      <c r="A39" s="247" t="s">
        <v>548</v>
      </c>
      <c r="B39" s="117">
        <f>SUM(B40:B51)</f>
        <v>285839</v>
      </c>
      <c r="C39" s="68">
        <f>SUM(C40:C51)</f>
        <v>44570</v>
      </c>
      <c r="D39" s="68">
        <f>SUM(D40:D51)</f>
        <v>9021</v>
      </c>
      <c r="E39" s="68">
        <f>SUM(E40:E51)</f>
        <v>18880</v>
      </c>
      <c r="F39" s="68">
        <f>SUM(F40:F51)</f>
        <v>174963</v>
      </c>
      <c r="G39" s="68">
        <f>SUM(G40:G51)</f>
        <v>6221</v>
      </c>
      <c r="H39" s="68">
        <f>SUM(H40:H51)</f>
        <v>32182</v>
      </c>
      <c r="K39" s="146"/>
      <c r="L39" s="259" t="s">
        <v>474</v>
      </c>
      <c r="M39" s="263" t="s">
        <v>488</v>
      </c>
      <c r="N39" s="262"/>
      <c r="O39" s="148" t="s">
        <v>139</v>
      </c>
      <c r="P39" s="261" t="s">
        <v>1</v>
      </c>
      <c r="Q39" s="45">
        <f>SUM(R39:X39)</f>
        <v>1760906</v>
      </c>
      <c r="R39" s="45">
        <v>183357</v>
      </c>
      <c r="S39" s="45">
        <v>432078</v>
      </c>
      <c r="T39" s="45">
        <v>1026856</v>
      </c>
      <c r="U39" s="260" t="s">
        <v>1</v>
      </c>
      <c r="V39" s="45">
        <v>68784</v>
      </c>
      <c r="W39" s="45">
        <v>49831</v>
      </c>
      <c r="X39" s="260" t="s">
        <v>1</v>
      </c>
    </row>
    <row r="40" spans="1:24" ht="22.5" customHeight="1">
      <c r="A40" s="32" t="s">
        <v>547</v>
      </c>
      <c r="B40" s="105">
        <f>SUM(C40:H40)</f>
        <v>26692</v>
      </c>
      <c r="C40" s="11">
        <v>4858</v>
      </c>
      <c r="D40" s="11">
        <v>994</v>
      </c>
      <c r="E40" s="11">
        <v>1853</v>
      </c>
      <c r="F40" s="11">
        <v>15427</v>
      </c>
      <c r="G40" s="11">
        <v>537</v>
      </c>
      <c r="H40" s="11">
        <v>3023</v>
      </c>
      <c r="K40" s="146"/>
      <c r="L40" s="259" t="s">
        <v>472</v>
      </c>
      <c r="M40" s="263" t="s">
        <v>487</v>
      </c>
      <c r="N40" s="262"/>
      <c r="O40" s="148" t="s">
        <v>139</v>
      </c>
      <c r="P40" s="261" t="s">
        <v>1</v>
      </c>
      <c r="Q40" s="45">
        <f>SUM(R40:X40)</f>
        <v>1485505</v>
      </c>
      <c r="R40" s="45">
        <v>591218</v>
      </c>
      <c r="S40" s="45">
        <v>535756</v>
      </c>
      <c r="T40" s="45">
        <v>349842</v>
      </c>
      <c r="U40" s="45">
        <v>800</v>
      </c>
      <c r="V40" s="260">
        <v>1355</v>
      </c>
      <c r="W40" s="45">
        <v>6534</v>
      </c>
      <c r="X40" s="260" t="s">
        <v>1</v>
      </c>
    </row>
    <row r="41" spans="1:24" ht="22.5" customHeight="1">
      <c r="A41" s="245" t="s">
        <v>546</v>
      </c>
      <c r="B41" s="105">
        <f>SUM(C41:H41)</f>
        <v>21456</v>
      </c>
      <c r="C41" s="11">
        <v>2837</v>
      </c>
      <c r="D41" s="11">
        <v>610</v>
      </c>
      <c r="E41" s="11">
        <v>1343</v>
      </c>
      <c r="F41" s="11">
        <v>13979</v>
      </c>
      <c r="G41" s="11">
        <v>457</v>
      </c>
      <c r="H41" s="11">
        <v>2230</v>
      </c>
      <c r="K41" s="146"/>
      <c r="L41" s="259" t="s">
        <v>486</v>
      </c>
      <c r="M41" s="263" t="s">
        <v>485</v>
      </c>
      <c r="N41" s="262"/>
      <c r="O41" s="148" t="s">
        <v>139</v>
      </c>
      <c r="P41" s="261" t="s">
        <v>1</v>
      </c>
      <c r="Q41" s="45">
        <f>SUM(R41:X41)</f>
        <v>2730393</v>
      </c>
      <c r="R41" s="45">
        <v>1948872</v>
      </c>
      <c r="S41" s="45">
        <v>463929</v>
      </c>
      <c r="T41" s="45">
        <v>197323</v>
      </c>
      <c r="U41" s="45">
        <v>65117</v>
      </c>
      <c r="V41" s="45">
        <v>22169</v>
      </c>
      <c r="W41" s="260">
        <v>5441</v>
      </c>
      <c r="X41" s="45">
        <v>27542</v>
      </c>
    </row>
    <row r="42" spans="1:24" ht="22.5" customHeight="1">
      <c r="A42" s="244" t="s">
        <v>545</v>
      </c>
      <c r="B42" s="105">
        <v>22705</v>
      </c>
      <c r="C42" s="11">
        <v>3650</v>
      </c>
      <c r="D42" s="11">
        <v>810</v>
      </c>
      <c r="E42" s="11">
        <v>1471</v>
      </c>
      <c r="F42" s="11">
        <v>13707</v>
      </c>
      <c r="G42" s="11">
        <v>538</v>
      </c>
      <c r="H42" s="11">
        <v>2531</v>
      </c>
      <c r="K42" s="146"/>
      <c r="L42" s="259" t="s">
        <v>484</v>
      </c>
      <c r="M42" s="266" t="s">
        <v>483</v>
      </c>
      <c r="N42" s="265"/>
      <c r="O42" s="148" t="s">
        <v>139</v>
      </c>
      <c r="P42" s="261" t="s">
        <v>1</v>
      </c>
      <c r="Q42" s="45">
        <f>SUM(R42:X42)</f>
        <v>84872</v>
      </c>
      <c r="R42" s="45">
        <v>62662</v>
      </c>
      <c r="S42" s="45">
        <v>10364</v>
      </c>
      <c r="T42" s="45">
        <v>10746</v>
      </c>
      <c r="U42" s="260" t="s">
        <v>1</v>
      </c>
      <c r="V42" s="260" t="s">
        <v>1</v>
      </c>
      <c r="W42" s="260">
        <v>100</v>
      </c>
      <c r="X42" s="260">
        <v>1000</v>
      </c>
    </row>
    <row r="43" spans="1:24" ht="22.5" customHeight="1">
      <c r="A43" s="244" t="s">
        <v>544</v>
      </c>
      <c r="B43" s="105">
        <f>SUM(C43:H43)</f>
        <v>23787</v>
      </c>
      <c r="C43" s="11">
        <v>3650</v>
      </c>
      <c r="D43" s="11">
        <v>784</v>
      </c>
      <c r="E43" s="11">
        <v>1704</v>
      </c>
      <c r="F43" s="11">
        <v>14407</v>
      </c>
      <c r="G43" s="11">
        <v>483</v>
      </c>
      <c r="H43" s="11">
        <v>2759</v>
      </c>
      <c r="K43" s="146"/>
      <c r="L43" s="259" t="s">
        <v>482</v>
      </c>
      <c r="M43" s="263" t="s">
        <v>481</v>
      </c>
      <c r="N43" s="262"/>
      <c r="O43" s="148" t="s">
        <v>139</v>
      </c>
      <c r="P43" s="261" t="s">
        <v>1</v>
      </c>
      <c r="Q43" s="45">
        <f>SUM(R43:X43)</f>
        <v>8812324</v>
      </c>
      <c r="R43" s="45">
        <v>737334</v>
      </c>
      <c r="S43" s="45">
        <v>1304702</v>
      </c>
      <c r="T43" s="45">
        <v>5402270</v>
      </c>
      <c r="U43" s="260" t="s">
        <v>1</v>
      </c>
      <c r="V43" s="45">
        <v>345</v>
      </c>
      <c r="W43" s="260">
        <v>673</v>
      </c>
      <c r="X43" s="260">
        <v>1367000</v>
      </c>
    </row>
    <row r="44" spans="1:24" ht="22.5" customHeight="1">
      <c r="A44" s="244" t="s">
        <v>543</v>
      </c>
      <c r="B44" s="105">
        <f>SUM(C44:H44)</f>
        <v>23768</v>
      </c>
      <c r="C44" s="11">
        <v>3723</v>
      </c>
      <c r="D44" s="11">
        <v>793</v>
      </c>
      <c r="E44" s="11">
        <v>1456</v>
      </c>
      <c r="F44" s="11">
        <v>14631</v>
      </c>
      <c r="G44" s="11">
        <v>515</v>
      </c>
      <c r="H44" s="11">
        <v>2650</v>
      </c>
      <c r="K44" s="146"/>
      <c r="L44" s="259" t="s">
        <v>480</v>
      </c>
      <c r="M44" s="263" t="s">
        <v>479</v>
      </c>
      <c r="N44" s="262"/>
      <c r="O44" s="148" t="s">
        <v>139</v>
      </c>
      <c r="P44" s="261" t="s">
        <v>1</v>
      </c>
      <c r="Q44" s="45">
        <f>SUM(R44:X44)</f>
        <v>39779</v>
      </c>
      <c r="R44" s="45">
        <v>14845</v>
      </c>
      <c r="S44" s="260" t="s">
        <v>1</v>
      </c>
      <c r="T44" s="45">
        <v>21615</v>
      </c>
      <c r="U44" s="45">
        <v>2310</v>
      </c>
      <c r="V44" s="260" t="s">
        <v>1</v>
      </c>
      <c r="W44" s="260" t="s">
        <v>1</v>
      </c>
      <c r="X44" s="260">
        <v>1009</v>
      </c>
    </row>
    <row r="45" spans="1:24" ht="22.5" customHeight="1">
      <c r="A45" s="244" t="s">
        <v>542</v>
      </c>
      <c r="B45" s="105">
        <f>SUM(C45:H45)</f>
        <v>23012</v>
      </c>
      <c r="C45" s="11">
        <v>3611</v>
      </c>
      <c r="D45" s="11">
        <v>721</v>
      </c>
      <c r="E45" s="11">
        <v>1503</v>
      </c>
      <c r="F45" s="11">
        <v>14258</v>
      </c>
      <c r="G45" s="11">
        <v>446</v>
      </c>
      <c r="H45" s="11">
        <v>2473</v>
      </c>
      <c r="K45" s="146"/>
      <c r="L45" s="259" t="s">
        <v>478</v>
      </c>
      <c r="M45" s="263" t="s">
        <v>477</v>
      </c>
      <c r="N45" s="262"/>
      <c r="O45" s="148" t="s">
        <v>139</v>
      </c>
      <c r="P45" s="261" t="s">
        <v>1</v>
      </c>
      <c r="Q45" s="45">
        <f>SUM(R45:X45)</f>
        <v>911142</v>
      </c>
      <c r="R45" s="45">
        <v>357800</v>
      </c>
      <c r="S45" s="45">
        <v>213778</v>
      </c>
      <c r="T45" s="45">
        <v>211807</v>
      </c>
      <c r="U45" s="45">
        <v>6200</v>
      </c>
      <c r="V45" s="260" t="s">
        <v>1</v>
      </c>
      <c r="W45" s="45">
        <v>8340</v>
      </c>
      <c r="X45" s="45">
        <v>113217</v>
      </c>
    </row>
    <row r="46" spans="1:24" ht="22.5" customHeight="1">
      <c r="A46" s="244" t="s">
        <v>541</v>
      </c>
      <c r="B46" s="105">
        <f>SUM(C46:H46)</f>
        <v>24357</v>
      </c>
      <c r="C46" s="11">
        <v>4203</v>
      </c>
      <c r="D46" s="11">
        <v>799</v>
      </c>
      <c r="E46" s="11">
        <v>1643</v>
      </c>
      <c r="F46" s="11">
        <v>14291</v>
      </c>
      <c r="G46" s="11">
        <v>520</v>
      </c>
      <c r="H46" s="11">
        <v>2901</v>
      </c>
      <c r="K46" s="146"/>
      <c r="L46" s="259"/>
      <c r="M46" s="259"/>
      <c r="N46" s="246"/>
      <c r="O46" s="148"/>
      <c r="P46" s="256"/>
      <c r="Q46" s="45"/>
      <c r="R46" s="45"/>
      <c r="S46" s="45"/>
      <c r="T46" s="45"/>
      <c r="U46" s="45"/>
      <c r="V46" s="45"/>
      <c r="W46" s="45"/>
      <c r="X46" s="45"/>
    </row>
    <row r="47" spans="1:24" ht="22.5" customHeight="1">
      <c r="A47" s="244" t="s">
        <v>540</v>
      </c>
      <c r="B47" s="105">
        <f>SUM(C47:H47)</f>
        <v>24834</v>
      </c>
      <c r="C47" s="11">
        <v>3208</v>
      </c>
      <c r="D47" s="11">
        <v>688</v>
      </c>
      <c r="E47" s="11">
        <v>1664</v>
      </c>
      <c r="F47" s="11">
        <v>15605</v>
      </c>
      <c r="G47" s="11">
        <v>664</v>
      </c>
      <c r="H47" s="11">
        <v>3005</v>
      </c>
      <c r="K47" s="264" t="s">
        <v>476</v>
      </c>
      <c r="L47" s="263" t="s">
        <v>475</v>
      </c>
      <c r="M47" s="263"/>
      <c r="N47" s="262"/>
      <c r="O47" s="148" t="s">
        <v>139</v>
      </c>
      <c r="P47" s="261" t="s">
        <v>1</v>
      </c>
      <c r="Q47" s="45">
        <f>SUM(Q48:Q49)</f>
        <v>48666</v>
      </c>
      <c r="R47" s="45">
        <f>SUM(R48:R49)</f>
        <v>24057</v>
      </c>
      <c r="S47" s="45">
        <f>SUM(S48:S49)</f>
        <v>1362</v>
      </c>
      <c r="T47" s="45">
        <f>SUM(T48:T49)</f>
        <v>14088</v>
      </c>
      <c r="U47" s="260" t="s">
        <v>1</v>
      </c>
      <c r="V47" s="260" t="s">
        <v>1</v>
      </c>
      <c r="W47" s="45">
        <f>SUM(W48:W49)</f>
        <v>506</v>
      </c>
      <c r="X47" s="45">
        <f>SUM(X48:X49)</f>
        <v>8653</v>
      </c>
    </row>
    <row r="48" spans="1:24" ht="22.5" customHeight="1">
      <c r="A48" s="244" t="s">
        <v>539</v>
      </c>
      <c r="B48" s="105">
        <f>SUM(C48:H48)</f>
        <v>22247</v>
      </c>
      <c r="C48" s="11">
        <v>2890</v>
      </c>
      <c r="D48" s="11">
        <v>639</v>
      </c>
      <c r="E48" s="11">
        <v>1407</v>
      </c>
      <c r="F48" s="11">
        <v>14283</v>
      </c>
      <c r="G48" s="11">
        <v>501</v>
      </c>
      <c r="H48" s="11">
        <v>2527</v>
      </c>
      <c r="K48" s="146"/>
      <c r="L48" s="259" t="s">
        <v>474</v>
      </c>
      <c r="M48" s="263" t="s">
        <v>473</v>
      </c>
      <c r="N48" s="262"/>
      <c r="O48" s="148" t="s">
        <v>139</v>
      </c>
      <c r="P48" s="261" t="s">
        <v>1</v>
      </c>
      <c r="Q48" s="45">
        <f>SUM(R48:X48)</f>
        <v>23319</v>
      </c>
      <c r="R48" s="45">
        <v>7869</v>
      </c>
      <c r="S48" s="45">
        <v>1362</v>
      </c>
      <c r="T48" s="45">
        <v>14088</v>
      </c>
      <c r="U48" s="260" t="s">
        <v>1</v>
      </c>
      <c r="V48" s="260" t="s">
        <v>1</v>
      </c>
      <c r="W48" s="260" t="s">
        <v>1</v>
      </c>
      <c r="X48" s="260" t="s">
        <v>1</v>
      </c>
    </row>
    <row r="49" spans="1:24" ht="22.5" customHeight="1">
      <c r="A49" s="244" t="s">
        <v>538</v>
      </c>
      <c r="B49" s="105">
        <f>SUM(C49:H49)</f>
        <v>22932</v>
      </c>
      <c r="C49" s="11">
        <v>3752</v>
      </c>
      <c r="D49" s="11">
        <v>714</v>
      </c>
      <c r="E49" s="11">
        <v>1402</v>
      </c>
      <c r="F49" s="11">
        <v>14157</v>
      </c>
      <c r="G49" s="11">
        <v>507</v>
      </c>
      <c r="H49" s="11">
        <v>2400</v>
      </c>
      <c r="K49" s="146"/>
      <c r="L49" s="259" t="s">
        <v>472</v>
      </c>
      <c r="M49" s="263" t="s">
        <v>471</v>
      </c>
      <c r="N49" s="262"/>
      <c r="O49" s="148" t="s">
        <v>139</v>
      </c>
      <c r="P49" s="261" t="s">
        <v>1</v>
      </c>
      <c r="Q49" s="45">
        <f>SUM(R49:X49)</f>
        <v>25347</v>
      </c>
      <c r="R49" s="45">
        <v>16188</v>
      </c>
      <c r="S49" s="260" t="s">
        <v>1</v>
      </c>
      <c r="T49" s="260" t="s">
        <v>1</v>
      </c>
      <c r="U49" s="260" t="s">
        <v>1</v>
      </c>
      <c r="V49" s="260" t="s">
        <v>1</v>
      </c>
      <c r="W49" s="260">
        <v>506</v>
      </c>
      <c r="X49" s="260">
        <v>8653</v>
      </c>
    </row>
    <row r="50" spans="1:24" ht="22.5" customHeight="1">
      <c r="A50" s="244" t="s">
        <v>537</v>
      </c>
      <c r="B50" s="105">
        <v>22190</v>
      </c>
      <c r="C50" s="11">
        <v>3693</v>
      </c>
      <c r="D50" s="11">
        <v>618</v>
      </c>
      <c r="E50" s="11">
        <v>1521</v>
      </c>
      <c r="F50" s="11">
        <v>13426</v>
      </c>
      <c r="G50" s="11">
        <v>485</v>
      </c>
      <c r="H50" s="11">
        <v>2443</v>
      </c>
      <c r="K50" s="146"/>
      <c r="L50" s="259"/>
      <c r="M50" s="258"/>
      <c r="N50" s="257"/>
      <c r="O50" s="148"/>
      <c r="P50" s="256"/>
      <c r="Q50" s="45"/>
      <c r="R50" s="45"/>
      <c r="S50" s="45"/>
      <c r="T50" s="45"/>
      <c r="U50" s="45"/>
      <c r="V50" s="45"/>
      <c r="W50" s="45"/>
      <c r="X50" s="45"/>
    </row>
    <row r="51" spans="1:24" ht="22.5" customHeight="1">
      <c r="A51" s="243" t="s">
        <v>536</v>
      </c>
      <c r="B51" s="114">
        <f>SUM(C51:H51)</f>
        <v>27859</v>
      </c>
      <c r="C51" s="279">
        <v>4495</v>
      </c>
      <c r="D51" s="279">
        <v>851</v>
      </c>
      <c r="E51" s="279">
        <v>1913</v>
      </c>
      <c r="F51" s="279">
        <v>16792</v>
      </c>
      <c r="G51" s="279">
        <v>568</v>
      </c>
      <c r="H51" s="279">
        <v>3240</v>
      </c>
      <c r="K51" s="165" t="s">
        <v>470</v>
      </c>
      <c r="L51" s="165"/>
      <c r="M51" s="165"/>
      <c r="N51" s="199"/>
      <c r="O51" s="147" t="s">
        <v>0</v>
      </c>
      <c r="P51" s="255" t="s">
        <v>1</v>
      </c>
      <c r="Q51" s="254">
        <f>100*Q8/$Q8</f>
        <v>100</v>
      </c>
      <c r="R51" s="254">
        <f>100*R8/$Q8</f>
        <v>37.985258534333774</v>
      </c>
      <c r="S51" s="254">
        <f>100*S8/$Q8</f>
        <v>17.457031880518496</v>
      </c>
      <c r="T51" s="254">
        <f>100*T8/$Q8</f>
        <v>35.67414856801505</v>
      </c>
      <c r="U51" s="254">
        <f>100*U8/$Q8</f>
        <v>0.4463732999552559</v>
      </c>
      <c r="V51" s="254">
        <f>100*V8/$Q8</f>
        <v>0.5291034969752725</v>
      </c>
      <c r="W51" s="254">
        <f>100*W8/$Q8</f>
        <v>0.9210129001399044</v>
      </c>
      <c r="X51" s="254">
        <f>100*X8/$Q8</f>
        <v>6.987071320062248</v>
      </c>
    </row>
    <row r="52" spans="1:24" ht="22.5" customHeight="1">
      <c r="A52" s="31" t="s">
        <v>440</v>
      </c>
      <c r="B52" s="31"/>
      <c r="C52" s="31"/>
      <c r="D52" s="31"/>
      <c r="E52" s="31"/>
      <c r="F52" s="31"/>
      <c r="G52" s="31"/>
      <c r="H52" s="31"/>
      <c r="K52" s="1" t="s">
        <v>469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sheetProtection/>
  <mergeCells count="63">
    <mergeCell ref="A30:H30"/>
    <mergeCell ref="A33:A34"/>
    <mergeCell ref="B33:B34"/>
    <mergeCell ref="C33:C34"/>
    <mergeCell ref="D33:D34"/>
    <mergeCell ref="E33:E34"/>
    <mergeCell ref="F33:F34"/>
    <mergeCell ref="G33:G34"/>
    <mergeCell ref="H33:H34"/>
    <mergeCell ref="A31:H31"/>
    <mergeCell ref="M44:N44"/>
    <mergeCell ref="K51:N51"/>
    <mergeCell ref="L47:N47"/>
    <mergeCell ref="M48:N48"/>
    <mergeCell ref="M49:N49"/>
    <mergeCell ref="M50:N50"/>
    <mergeCell ref="M45:N45"/>
    <mergeCell ref="V6:V7"/>
    <mergeCell ref="M13:N13"/>
    <mergeCell ref="M14:N14"/>
    <mergeCell ref="M20:N20"/>
    <mergeCell ref="L10:N10"/>
    <mergeCell ref="L12:N12"/>
    <mergeCell ref="K6:N7"/>
    <mergeCell ref="K8:N8"/>
    <mergeCell ref="M43:N43"/>
    <mergeCell ref="L25:N25"/>
    <mergeCell ref="L27:N27"/>
    <mergeCell ref="L29:N29"/>
    <mergeCell ref="M30:N30"/>
    <mergeCell ref="L37:N37"/>
    <mergeCell ref="L38:N38"/>
    <mergeCell ref="M39:N39"/>
    <mergeCell ref="M40:N40"/>
    <mergeCell ref="M41:N41"/>
    <mergeCell ref="K3:X3"/>
    <mergeCell ref="O6:O7"/>
    <mergeCell ref="P6:P7"/>
    <mergeCell ref="Q6:Q7"/>
    <mergeCell ref="R6:R7"/>
    <mergeCell ref="S6:S7"/>
    <mergeCell ref="T6:T7"/>
    <mergeCell ref="W6:W7"/>
    <mergeCell ref="X6:X7"/>
    <mergeCell ref="U6:U7"/>
    <mergeCell ref="M42:N42"/>
    <mergeCell ref="M21:N21"/>
    <mergeCell ref="M31:N31"/>
    <mergeCell ref="M34:N34"/>
    <mergeCell ref="M35:N35"/>
    <mergeCell ref="L36:N36"/>
    <mergeCell ref="M22:N22"/>
    <mergeCell ref="M23:N23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A4:H4"/>
  </mergeCells>
  <printOptions horizontalCentered="1" verticalCentered="1"/>
  <pageMargins left="0.31496062992125984" right="0.31496062992125984" top="0.35433070866141736" bottom="0.15748031496062992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2013-05-15T05:06:08Z</cp:lastPrinted>
  <dcterms:created xsi:type="dcterms:W3CDTF">1998-05-21T06:01:19Z</dcterms:created>
  <dcterms:modified xsi:type="dcterms:W3CDTF">2013-05-15T05:06:21Z</dcterms:modified>
  <cp:category/>
  <cp:version/>
  <cp:contentType/>
  <cp:contentStatus/>
</cp:coreProperties>
</file>