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3"/>
  </bookViews>
  <sheets>
    <sheet name="230" sheetId="1" r:id="rId1"/>
    <sheet name="232" sheetId="2" r:id="rId2"/>
    <sheet name="234" sheetId="3" r:id="rId3"/>
    <sheet name="236" sheetId="4" r:id="rId4"/>
    <sheet name="238" sheetId="5" r:id="rId5"/>
  </sheets>
  <definedNames>
    <definedName name="_xlnm.Print_Area" localSheetId="0">'230'!$A$1:$R$51</definedName>
    <definedName name="_xlnm.Print_Area" localSheetId="1">'232'!$A$1:$S$48</definedName>
    <definedName name="_xlnm.Print_Area" localSheetId="2">'234'!$A$1:$Z$63</definedName>
    <definedName name="_xlnm.Print_Area" localSheetId="3">'236'!$A$1:$AC$61</definedName>
    <definedName name="_xlnm.Print_Area" localSheetId="4">'238'!$A$1:$N$68</definedName>
  </definedNames>
  <calcPr fullCalcOnLoad="1"/>
</workbook>
</file>

<file path=xl/sharedStrings.xml><?xml version="1.0" encoding="utf-8"?>
<sst xmlns="http://schemas.openxmlformats.org/spreadsheetml/2006/main" count="874" uniqueCount="448">
  <si>
    <t>事　　業　　所　　数</t>
  </si>
  <si>
    <t>平均標準報酬月額（円）</t>
  </si>
  <si>
    <t>（単位：金額　千円）</t>
  </si>
  <si>
    <t>件数</t>
  </si>
  <si>
    <t>金額</t>
  </si>
  <si>
    <t>―</t>
  </si>
  <si>
    <t>訪問看護療養費</t>
  </si>
  <si>
    <t>出産育児一時金</t>
  </si>
  <si>
    <t>１３３　　健　　　康　　　保　　　険</t>
  </si>
  <si>
    <t>入院時食事療養費</t>
  </si>
  <si>
    <t>（１）　　適　　用　　状　　況</t>
  </si>
  <si>
    <t>埋葬料　　                （家族埋葬料を含む）</t>
  </si>
  <si>
    <t>分娩費　               　　（配偶者分娩費を含む）</t>
  </si>
  <si>
    <t>平成７年度</t>
  </si>
  <si>
    <t>８ 年 度</t>
  </si>
  <si>
    <t>９ 年 度</t>
  </si>
  <si>
    <t>10 年 度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</si>
  <si>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</si>
  <si>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t>資料　石川社会保険事務局「政府官掌健康保険事業統計表」</t>
  </si>
  <si>
    <t>１３３　健　　康　　保　　険（つづき）</t>
  </si>
  <si>
    <t>（２）    給　　付　　状　　況</t>
  </si>
  <si>
    <t>平成７年度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</si>
  <si>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</si>
  <si>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t>総数</t>
  </si>
  <si>
    <t>一般診療</t>
  </si>
  <si>
    <t>歯科診療</t>
  </si>
  <si>
    <t>薬剤支給</t>
  </si>
  <si>
    <t>療養費</t>
  </si>
  <si>
    <t>高額療養費</t>
  </si>
  <si>
    <t>看護費</t>
  </si>
  <si>
    <t>傷病手当金</t>
  </si>
  <si>
    <t>出産手当金</t>
  </si>
  <si>
    <t>育児手当金</t>
  </si>
  <si>
    <t>移送費</t>
  </si>
  <si>
    <r>
      <t>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>（人）</t>
    </r>
  </si>
  <si>
    <t>区　　　　　　分</t>
  </si>
  <si>
    <r>
      <t>2</t>
    </r>
    <r>
      <rPr>
        <sz val="12"/>
        <rFont val="ＭＳ 明朝"/>
        <family val="1"/>
      </rPr>
      <t>30  社会保障</t>
    </r>
  </si>
  <si>
    <t>資料　石川県医療対策課</t>
  </si>
  <si>
    <t>加  入  率（％）</t>
  </si>
  <si>
    <t>被保険者数（人）</t>
  </si>
  <si>
    <t>総  人  口（人）</t>
  </si>
  <si>
    <t>区       分</t>
  </si>
  <si>
    <r>
      <t xml:space="preserve">（１）　　適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用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状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況</t>
    </r>
  </si>
  <si>
    <t>１３４　国　民　健　康　保　険</t>
  </si>
  <si>
    <t>歯　科</t>
  </si>
  <si>
    <t>入院外</t>
  </si>
  <si>
    <t>入　院</t>
  </si>
  <si>
    <t>１件当たり日数</t>
  </si>
  <si>
    <t>金　額</t>
  </si>
  <si>
    <t>件　数</t>
  </si>
  <si>
    <t>葬祭給付</t>
  </si>
  <si>
    <t>助産給付　　　　　　　　（出産育児一時金）　</t>
  </si>
  <si>
    <t>高額療養費</t>
  </si>
  <si>
    <t>その他の診療費</t>
  </si>
  <si>
    <t>診療費</t>
  </si>
  <si>
    <t>食事療養費</t>
  </si>
  <si>
    <t>薬剤の給付</t>
  </si>
  <si>
    <t>歯科給付</t>
  </si>
  <si>
    <t>入院外給付</t>
  </si>
  <si>
    <t>入院給付</t>
  </si>
  <si>
    <t>金額</t>
  </si>
  <si>
    <t>件数</t>
  </si>
  <si>
    <t>総数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</si>
  <si>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</si>
  <si>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t>平成７年度</t>
  </si>
  <si>
    <t>項　　　　　        目</t>
  </si>
  <si>
    <t>（単位：金額  千円）</t>
  </si>
  <si>
    <r>
      <t>（２）　　給　 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況（一 般 給 付）</t>
    </r>
  </si>
  <si>
    <t>１３４　国　民　健　康　保　険（つづき）</t>
  </si>
  <si>
    <r>
      <t>そ　の　</t>
    </r>
    <r>
      <rPr>
        <sz val="12"/>
        <rFont val="ＭＳ 明朝"/>
        <family val="1"/>
      </rPr>
      <t>他（任意給付）</t>
    </r>
  </si>
  <si>
    <r>
      <t>社会保障　2</t>
    </r>
    <r>
      <rPr>
        <sz val="12"/>
        <rFont val="ＭＳ 明朝"/>
        <family val="1"/>
      </rPr>
      <t>31</t>
    </r>
  </si>
  <si>
    <t>２０　　　社　　　　　会　　　　　保　　　　　障</t>
  </si>
  <si>
    <t>項　　　　　　　　　　目</t>
  </si>
  <si>
    <t>区       　分</t>
  </si>
  <si>
    <t>資料　石川社会保険事務局「厚生年金事業状況表」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</si>
  <si>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</si>
  <si>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t>９ 年 度</t>
  </si>
  <si>
    <t>８ 年 度</t>
  </si>
  <si>
    <r>
      <t xml:space="preserve">（１）　　適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用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状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況</t>
    </r>
  </si>
  <si>
    <t>１３５　　厚　　生　　年　　金</t>
  </si>
  <si>
    <t>232  社会保障</t>
  </si>
  <si>
    <t>脱退手当金　　　　　　　　（別計）</t>
  </si>
  <si>
    <t>通　産　遺　族　年　金</t>
  </si>
  <si>
    <t>通算老齢年金</t>
  </si>
  <si>
    <t>遺族年金　　　　　　　　　（寡婦、かん夫、遺児を含む）</t>
  </si>
  <si>
    <t>障害年金</t>
  </si>
  <si>
    <t>老齢年金　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</si>
  <si>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</si>
  <si>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t>９ 年 度</t>
  </si>
  <si>
    <t>８ 年 度</t>
  </si>
  <si>
    <r>
      <t>（２）　　給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</si>
  <si>
    <r>
      <t>（２）　　給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</si>
  <si>
    <t>１３５　厚　生　年　金（つづき）</t>
  </si>
  <si>
    <t>項　　　　　    　　　目</t>
  </si>
  <si>
    <t>区    　　　　　分</t>
  </si>
  <si>
    <r>
      <t xml:space="preserve">被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数（人）</t>
    </r>
  </si>
  <si>
    <t>資料　石川社会保険事務局「船員保険事業状況表」</t>
  </si>
  <si>
    <t>千円</t>
  </si>
  <si>
    <t>　件</t>
  </si>
  <si>
    <t>年金給付</t>
  </si>
  <si>
    <t>失業給付</t>
  </si>
  <si>
    <t>疾病給付</t>
  </si>
  <si>
    <t>総計</t>
  </si>
  <si>
    <r>
      <t>保 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付</t>
    </r>
  </si>
  <si>
    <t>収　入　済　額</t>
  </si>
  <si>
    <t>収      入</t>
  </si>
  <si>
    <r>
      <t>徴 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</si>
  <si>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保  険  料</t>
  </si>
  <si>
    <r>
      <t>平成 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年度</t>
    </r>
  </si>
  <si>
    <t>項　　　　　　　目</t>
  </si>
  <si>
    <t>１３６　　船　　員　　保　　険</t>
  </si>
  <si>
    <t>船舶所有者数</t>
  </si>
  <si>
    <t>船　舶　数</t>
  </si>
  <si>
    <t>被保険者数</t>
  </si>
  <si>
    <t>適　　　用　　　状　　　況</t>
  </si>
  <si>
    <t>標準報酬　月額総計</t>
  </si>
  <si>
    <t>平均標準　報酬月額</t>
  </si>
  <si>
    <t>165 人</t>
  </si>
  <si>
    <t>216 隻</t>
  </si>
  <si>
    <t>1,978 人</t>
  </si>
  <si>
    <r>
      <t>202,</t>
    </r>
    <r>
      <rPr>
        <sz val="12"/>
        <rFont val="ＭＳ 明朝"/>
        <family val="1"/>
      </rPr>
      <t>746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千円</t>
    </r>
  </si>
  <si>
    <r>
      <t>196,</t>
    </r>
    <r>
      <rPr>
        <sz val="12"/>
        <rFont val="ＭＳ 明朝"/>
        <family val="1"/>
      </rPr>
      <t>416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千円</t>
    </r>
  </si>
  <si>
    <r>
      <t>303,</t>
    </r>
    <r>
      <rPr>
        <sz val="12"/>
        <rFont val="ＭＳ 明朝"/>
        <family val="1"/>
      </rPr>
      <t>967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円</t>
    </r>
  </si>
  <si>
    <r>
      <t>302,</t>
    </r>
    <r>
      <rPr>
        <sz val="12"/>
        <rFont val="ＭＳ 明朝"/>
        <family val="1"/>
      </rPr>
      <t>178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円</t>
    </r>
  </si>
  <si>
    <t>疾　　　 病</t>
  </si>
  <si>
    <t>年　　 　金</t>
  </si>
  <si>
    <t>年　　　 金</t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</si>
  <si>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</si>
  <si>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r>
      <t xml:space="preserve">項　　　　　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目</t>
    </r>
  </si>
  <si>
    <r>
      <t xml:space="preserve">件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数</t>
    </r>
  </si>
  <si>
    <r>
      <t xml:space="preserve">金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額</t>
    </r>
  </si>
  <si>
    <t>資料　石川社会保険事務局「国民年金事業状況表」</t>
  </si>
  <si>
    <t>被保険者数（人）</t>
  </si>
  <si>
    <t>１３７　　国　　民　　年　　金</t>
  </si>
  <si>
    <t>老齢福祉年金</t>
  </si>
  <si>
    <t>死亡一時金</t>
  </si>
  <si>
    <t>遺族基礎年金</t>
  </si>
  <si>
    <t>障害基礎年金</t>
  </si>
  <si>
    <t>老齢基礎年金</t>
  </si>
  <si>
    <t>寡 婦 年 金</t>
  </si>
  <si>
    <t>遺 児 年 金</t>
  </si>
  <si>
    <t>準母子年金</t>
  </si>
  <si>
    <t>母 子 年 金</t>
  </si>
  <si>
    <t>障 害 年 金</t>
  </si>
  <si>
    <t>通算老齢年金</t>
  </si>
  <si>
    <t>５ 年 年 金</t>
  </si>
  <si>
    <t>老 齢 年 金</t>
  </si>
  <si>
    <t>総       数</t>
  </si>
  <si>
    <t>項　　　　目</t>
  </si>
  <si>
    <t>（単位：金額　千円）</t>
  </si>
  <si>
    <t>１３７　国　民　年　金（つづき）</t>
  </si>
  <si>
    <t>社会保障　233</t>
  </si>
  <si>
    <t>234  社会保障</t>
  </si>
  <si>
    <t>資料　石川労働局「いしかわの労働市場年報」</t>
  </si>
  <si>
    <t>分類不能</t>
  </si>
  <si>
    <t>公              務</t>
  </si>
  <si>
    <t>サ  ー  ビ  ス  業</t>
  </si>
  <si>
    <t>金融・保険、不動産業</t>
  </si>
  <si>
    <t>卸売業 ・小売業、飲食店</t>
  </si>
  <si>
    <t>運輸･通信業</t>
  </si>
  <si>
    <t>―</t>
  </si>
  <si>
    <t>―</t>
  </si>
  <si>
    <t>電気・ガス・熱供給・水道業</t>
  </si>
  <si>
    <t>その他</t>
  </si>
  <si>
    <t>機 械 関 係</t>
  </si>
  <si>
    <t>金属製品</t>
  </si>
  <si>
    <t>非鉄金属製品</t>
  </si>
  <si>
    <t>鉄      鋼      業</t>
  </si>
  <si>
    <t>窯業・土石製品</t>
  </si>
  <si>
    <t>化 学 関 係</t>
  </si>
  <si>
    <t>パルプ・紙、出版・印刷関係</t>
  </si>
  <si>
    <t>木材家具関係</t>
  </si>
  <si>
    <t>繊 維 関 係</t>
  </si>
  <si>
    <t>食料・飲料・たばこ・飼料</t>
  </si>
  <si>
    <t>製　　　　造　　　　業</t>
  </si>
  <si>
    <t>建　　　　設　　　　業</t>
  </si>
  <si>
    <t>鉱　　　　　　　　　業</t>
  </si>
  <si>
    <t>漁業</t>
  </si>
  <si>
    <t>林業</t>
  </si>
  <si>
    <t>農　　　　　　　　　業</t>
  </si>
  <si>
    <t>９９</t>
  </si>
  <si>
    <t>２９</t>
  </si>
  <si>
    <t>500　人　　　　　以　上</t>
  </si>
  <si>
    <t>100　～</t>
  </si>
  <si>
    <t>３０　～</t>
  </si>
  <si>
    <t>５　　～</t>
  </si>
  <si>
    <r>
      <t>４   人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以　下</t>
    </r>
  </si>
  <si>
    <t>総　数</t>
  </si>
  <si>
    <t>被　　保　　険　　者　　数　　（人）</t>
  </si>
  <si>
    <t>事　　　　業　　　　所　　　　数　　(所)</t>
  </si>
  <si>
    <t>産　　　　業　　　　別</t>
  </si>
  <si>
    <r>
      <t>（１）　　産 業 別、</t>
    </r>
    <r>
      <rPr>
        <sz val="12"/>
        <rFont val="ＭＳ 明朝"/>
        <family val="1"/>
      </rPr>
      <t>規 模 別 適 用 事 業 所 数 及 び 被 保 険 者 数 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年度）</t>
    </r>
  </si>
  <si>
    <t>１３８　　　　雇　 　　 　用  　　　　保　 　　 　険</t>
  </si>
  <si>
    <t>総 　数</t>
  </si>
  <si>
    <t>資料　石川労働局「業務概要」（速報数値）</t>
  </si>
  <si>
    <t>…</t>
  </si>
  <si>
    <t>…</t>
  </si>
  <si>
    <t>11</t>
  </si>
  <si>
    <t>11</t>
  </si>
  <si>
    <t>10</t>
  </si>
  <si>
    <t>９</t>
  </si>
  <si>
    <t>８</t>
  </si>
  <si>
    <t>円</t>
  </si>
  <si>
    <t>千円</t>
  </si>
  <si>
    <t>人</t>
  </si>
  <si>
    <t>葬   祭</t>
  </si>
  <si>
    <t>遺   族</t>
  </si>
  <si>
    <r>
      <t>１件当たり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障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害　　　    補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償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費</t>
    </r>
  </si>
  <si>
    <r>
      <t xml:space="preserve">１件当たり遺族 </t>
    </r>
    <r>
      <rPr>
        <sz val="12"/>
        <rFont val="ＭＳ 明朝"/>
        <family val="1"/>
      </rPr>
      <t xml:space="preserve">              </t>
    </r>
    <r>
      <rPr>
        <sz val="12"/>
        <rFont val="ＭＳ 明朝"/>
        <family val="1"/>
      </rPr>
      <t>補</t>
    </r>
    <r>
      <rPr>
        <sz val="12"/>
        <rFont val="ＭＳ 明朝"/>
        <family val="1"/>
      </rPr>
      <t>償費及び葬祭料</t>
    </r>
  </si>
  <si>
    <r>
      <t>１日当たり　　　　　　休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補償費</t>
    </r>
  </si>
  <si>
    <t>１日当たり　　　　　　療養補償費</t>
  </si>
  <si>
    <t>保 険 金　　　　支出済額</t>
  </si>
  <si>
    <t>保 険 料　　　　収入済額</t>
  </si>
  <si>
    <t>労働者数</t>
  </si>
  <si>
    <r>
      <t>労災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>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加</t>
    </r>
    <r>
      <rPr>
        <sz val="12"/>
        <rFont val="ＭＳ 明朝"/>
        <family val="1"/>
      </rPr>
      <t>入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数</t>
    </r>
  </si>
  <si>
    <t>年　　度</t>
  </si>
  <si>
    <r>
      <t>（１）　事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償 費 平 均 支 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</si>
  <si>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１３９　　　　労　　　  　災 　　 　　保 　　 　　険</t>
  </si>
  <si>
    <t>年金等給付</t>
  </si>
  <si>
    <t>介護</t>
  </si>
  <si>
    <t>葬祭</t>
  </si>
  <si>
    <t>遺族</t>
  </si>
  <si>
    <t>障害</t>
  </si>
  <si>
    <t>休　　　業</t>
  </si>
  <si>
    <t>療　　　養</t>
  </si>
  <si>
    <t>総数</t>
  </si>
  <si>
    <t>項　　　　目</t>
  </si>
  <si>
    <t>（単位：金額　千円）</t>
  </si>
  <si>
    <t>（２）      給　　　　付　　　　状　　　　況</t>
  </si>
  <si>
    <t>１３９　　労　　　 災 　　 保 　　 険（つづき）</t>
  </si>
  <si>
    <t>業務災害</t>
  </si>
  <si>
    <t>通勤災害</t>
  </si>
  <si>
    <t>件  数</t>
  </si>
  <si>
    <t>新  規</t>
  </si>
  <si>
    <t>金  額</t>
  </si>
  <si>
    <r>
      <t xml:space="preserve">件   </t>
    </r>
    <r>
      <rPr>
        <sz val="12"/>
        <rFont val="ＭＳ 明朝"/>
        <family val="1"/>
      </rPr>
      <t>数</t>
    </r>
  </si>
  <si>
    <r>
      <t xml:space="preserve">金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額</t>
    </r>
  </si>
  <si>
    <r>
      <t xml:space="preserve">件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</si>
  <si>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四捨五入の関係で計が合わない場合がある。</t>
    </r>
  </si>
  <si>
    <t>種　　別</t>
  </si>
  <si>
    <t>対前年比</t>
  </si>
  <si>
    <t>合 　　計</t>
  </si>
  <si>
    <t>穴　　水</t>
  </si>
  <si>
    <t>加　　賀</t>
  </si>
  <si>
    <t>七　　尾</t>
  </si>
  <si>
    <t>小　　松</t>
  </si>
  <si>
    <t>金　　沢</t>
  </si>
  <si>
    <t>局</t>
  </si>
  <si>
    <t>局・署</t>
  </si>
  <si>
    <t>(単位：金額　千円、％)</t>
  </si>
  <si>
    <r>
      <t>（３）　　　労働基準監督署別給付支払状況（平成1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年度）</t>
    </r>
  </si>
  <si>
    <t>１３９　　労　　　 　災 　　 　保 　　 　険（つづき）</t>
  </si>
  <si>
    <t>社会保障　235</t>
  </si>
  <si>
    <t>10</t>
  </si>
  <si>
    <t>９</t>
  </si>
  <si>
    <t>８</t>
  </si>
  <si>
    <t>日    雇</t>
  </si>
  <si>
    <t>高  齢  者　　　　　　　　　　　　給  付  金</t>
  </si>
  <si>
    <t>特      例　　　    　　　　　　　一  時  金</t>
  </si>
  <si>
    <t>一      般　　　　　      　　　失  業  者</t>
  </si>
  <si>
    <t>就 職 促 進　　　　      　給  付  額</t>
  </si>
  <si>
    <t>求　　　職　　　者　　　給　　　付</t>
  </si>
  <si>
    <t>（２）　　保　険　料　収　入　及　び　給　付</t>
  </si>
  <si>
    <t>１３８　　　雇　 　　 用  　　　保　 　　 険（つづき）</t>
  </si>
  <si>
    <r>
      <t>雇 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料 　　　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</si>
  <si>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年　　　　　　度</t>
  </si>
  <si>
    <r>
      <t>平　 成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</si>
  <si>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236  社会保障</t>
  </si>
  <si>
    <t>資料　石川県長寿社会課、子育て支援課、障害保健福祉課</t>
  </si>
  <si>
    <t>注　（　）は通所・利用定員で外数</t>
  </si>
  <si>
    <t>婦人保護施設</t>
  </si>
  <si>
    <t>身体障害者授産施設</t>
  </si>
  <si>
    <t>売春防止法関係</t>
  </si>
  <si>
    <t>身体障害者療護施設</t>
  </si>
  <si>
    <t>老人憩の家</t>
  </si>
  <si>
    <t>重度身体障害者更生援護施設</t>
  </si>
  <si>
    <t>Ｂ　型</t>
  </si>
  <si>
    <t xml:space="preserve">身体障害者福祉施設 </t>
  </si>
  <si>
    <t>Ａ　型</t>
  </si>
  <si>
    <t>救護施設</t>
  </si>
  <si>
    <t>特Ａ型</t>
  </si>
  <si>
    <t>生活保護施設</t>
  </si>
  <si>
    <t>人</t>
  </si>
  <si>
    <t>デイサービスセンター</t>
  </si>
  <si>
    <t>重症心身障害児施設</t>
  </si>
  <si>
    <t>軽費老人ホーム</t>
  </si>
  <si>
    <t>肢体不自由児施設</t>
  </si>
  <si>
    <t>養護老人ホーム</t>
  </si>
  <si>
    <t>世帯</t>
  </si>
  <si>
    <t>母子生活支援施設</t>
  </si>
  <si>
    <t>特別養護老人ホーム</t>
  </si>
  <si>
    <t>助産施設</t>
  </si>
  <si>
    <t>老人福祉施設</t>
  </si>
  <si>
    <t>知的障害児通園施設</t>
  </si>
  <si>
    <t>援護施設</t>
  </si>
  <si>
    <t>知的障害児施設</t>
  </si>
  <si>
    <t>知的障害者福祉施設</t>
  </si>
  <si>
    <t>乳児院</t>
  </si>
  <si>
    <t>身体障害者福祉センター</t>
  </si>
  <si>
    <t>児童養護施設</t>
  </si>
  <si>
    <t>身体障害者福祉工場</t>
  </si>
  <si>
    <t>児童自立支援施設</t>
  </si>
  <si>
    <t>点字図書館</t>
  </si>
  <si>
    <t>児童福祉施設</t>
  </si>
  <si>
    <t>重度身体障害者授産施設</t>
  </si>
  <si>
    <t>施設数計　</t>
  </si>
  <si>
    <t>入所(通所・　　　　　　　利用）定員</t>
  </si>
  <si>
    <t>施設数</t>
  </si>
  <si>
    <t>入所(通所・　　　　　　　利用）定員</t>
  </si>
  <si>
    <t>施　　　　　設　　　　　名</t>
  </si>
  <si>
    <t>１４０　　福　祉　施　設　数　及　び　定　員　数（平成12年４月１日現在）</t>
  </si>
  <si>
    <r>
      <t xml:space="preserve">老 人 福 祉    </t>
    </r>
    <r>
      <rPr>
        <sz val="12"/>
        <rFont val="ＭＳ 明朝"/>
        <family val="1"/>
      </rPr>
      <t>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ー</t>
    </r>
  </si>
  <si>
    <t>施　　　　設　　　　名</t>
  </si>
  <si>
    <t>資料　石川県子育て支援課「児童福祉統計」</t>
  </si>
  <si>
    <t>内浦町</t>
  </si>
  <si>
    <t>白峰村</t>
  </si>
  <si>
    <t>珠洲郡</t>
  </si>
  <si>
    <t>尾口村</t>
  </si>
  <si>
    <t>鳥越村</t>
  </si>
  <si>
    <t>柳田村</t>
  </si>
  <si>
    <t>吉野谷村</t>
  </si>
  <si>
    <t>能都町</t>
  </si>
  <si>
    <t>河内村</t>
  </si>
  <si>
    <t>門前町</t>
  </si>
  <si>
    <t>野々市町</t>
  </si>
  <si>
    <t>穴水町</t>
  </si>
  <si>
    <t>鶴来町</t>
  </si>
  <si>
    <t>鳳至郡</t>
  </si>
  <si>
    <t>美川町</t>
  </si>
  <si>
    <t>石川郡</t>
  </si>
  <si>
    <t>鹿西町</t>
  </si>
  <si>
    <t>能登島町</t>
  </si>
  <si>
    <t>川北町</t>
  </si>
  <si>
    <t>鹿島町</t>
  </si>
  <si>
    <t>辰口町</t>
  </si>
  <si>
    <t>中島町</t>
  </si>
  <si>
    <t>寺井町</t>
  </si>
  <si>
    <t>鳥屋町</t>
  </si>
  <si>
    <t>根上町</t>
  </si>
  <si>
    <t>田鶴浜町</t>
  </si>
  <si>
    <t>能美郡</t>
  </si>
  <si>
    <t>鹿島郡</t>
  </si>
  <si>
    <t>山中町</t>
  </si>
  <si>
    <t>押水町</t>
  </si>
  <si>
    <t>江沼郡</t>
  </si>
  <si>
    <t>志賀町</t>
  </si>
  <si>
    <t>志雄町</t>
  </si>
  <si>
    <t>松任市</t>
  </si>
  <si>
    <t>富来町</t>
  </si>
  <si>
    <t>羽咋市</t>
  </si>
  <si>
    <t>羽咋郡</t>
  </si>
  <si>
    <t>加賀市</t>
  </si>
  <si>
    <t>珠洲市</t>
  </si>
  <si>
    <t>内灘町</t>
  </si>
  <si>
    <t>輪島市</t>
  </si>
  <si>
    <t>宇ノ気町</t>
  </si>
  <si>
    <t>小松市</t>
  </si>
  <si>
    <t>七塚町</t>
  </si>
  <si>
    <t>七尾市</t>
  </si>
  <si>
    <t>高松町</t>
  </si>
  <si>
    <t>金沢市</t>
  </si>
  <si>
    <t>津幡町</t>
  </si>
  <si>
    <t>河北郡</t>
  </si>
  <si>
    <t>総   数</t>
  </si>
  <si>
    <t>入所人員</t>
  </si>
  <si>
    <r>
      <t xml:space="preserve">保育児童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定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員</t>
    </r>
  </si>
  <si>
    <t>保育士数</t>
  </si>
  <si>
    <t>保育所数</t>
  </si>
  <si>
    <t>市町村別</t>
  </si>
  <si>
    <t>１４１　　市　町　村　別　保　育　状　況（平成12年４月１日現在）</t>
  </si>
  <si>
    <t>市　　町　　村　　別</t>
  </si>
  <si>
    <r>
      <t>保育児童</t>
    </r>
    <r>
      <rPr>
        <sz val="12"/>
        <rFont val="ＭＳ 明朝"/>
        <family val="1"/>
      </rPr>
      <t>定</t>
    </r>
    <r>
      <rPr>
        <sz val="12"/>
        <rFont val="ＭＳ 明朝"/>
        <family val="1"/>
      </rPr>
      <t>員</t>
    </r>
  </si>
  <si>
    <t>入所　人員</t>
  </si>
  <si>
    <t>資料　石川県厚生政策課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</si>
  <si>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老人とは65歳以上の者をいう。</t>
    </r>
  </si>
  <si>
    <t>10</t>
  </si>
  <si>
    <t>９</t>
  </si>
  <si>
    <t>８</t>
  </si>
  <si>
    <t>…</t>
  </si>
  <si>
    <t>その他の　　世　　帯</t>
  </si>
  <si>
    <t>老 人 の     い    る　　  世　　帯</t>
  </si>
  <si>
    <t>老人世帯</t>
  </si>
  <si>
    <r>
      <t xml:space="preserve">合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計</t>
    </r>
  </si>
  <si>
    <t>その他の　　　ヘルパー</t>
  </si>
  <si>
    <r>
      <t xml:space="preserve">老　　人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ヘルパー</t>
    </r>
  </si>
  <si>
    <t>市町村数</t>
  </si>
  <si>
    <r>
      <t>老　  人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ヘルパー</t>
    </r>
  </si>
  <si>
    <t>派　遣　対　象　世　帯　数</t>
  </si>
  <si>
    <t>運営委託（再掲）</t>
  </si>
  <si>
    <t>設 置 市 町 村</t>
  </si>
  <si>
    <t>（１） ホームヘルパー派遣状況（各年度末現在）</t>
  </si>
  <si>
    <t>１４２　　老　人　福　祉　状　況</t>
  </si>
  <si>
    <t>年 　度</t>
  </si>
  <si>
    <t>金　　額</t>
  </si>
  <si>
    <t>件　　数</t>
  </si>
  <si>
    <t>入　　院　　外</t>
  </si>
  <si>
    <t>入　　　　　院</t>
  </si>
  <si>
    <t>そ　　の　　他　　　　　　　　（施設療養を含む）</t>
  </si>
  <si>
    <t>調　　　剤</t>
  </si>
  <si>
    <t>歯　　　科</t>
  </si>
  <si>
    <t>医　　　　　　　　科</t>
  </si>
  <si>
    <t>合　　　計</t>
  </si>
  <si>
    <t>（単位：金額　百万円）</t>
  </si>
  <si>
    <t>（２）　　　老人保健法に基づく老人医療費支出状況（各年度末現在）</t>
  </si>
  <si>
    <t>１４２　　老　人　福　祉　状　況（つづき）</t>
  </si>
  <si>
    <t>年　 度</t>
  </si>
  <si>
    <t>資料　石川県障害保健福祉課「生活保護統計調査」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</si>
  <si>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人員については月平均、金額については年額である。</t>
    </r>
  </si>
  <si>
    <t>保護施設事務費及び委託事務費</t>
  </si>
  <si>
    <t>保 護 費</t>
  </si>
  <si>
    <t>保護人員</t>
  </si>
  <si>
    <t>生活扶助</t>
  </si>
  <si>
    <t>総  額</t>
  </si>
  <si>
    <t>延人員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</si>
  <si>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年　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</si>
  <si>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　度</t>
    </r>
  </si>
  <si>
    <t>９　年　度</t>
  </si>
  <si>
    <t>８　年　度</t>
  </si>
  <si>
    <t>項　　　　　　　　目</t>
  </si>
  <si>
    <t>（単位：人、千円）</t>
  </si>
  <si>
    <t>１４３　　生　　活　　保　　護　　状　　況</t>
  </si>
  <si>
    <t>合　　　　　　　計</t>
  </si>
  <si>
    <t>住宅扶助</t>
  </si>
  <si>
    <t>教育扶助</t>
  </si>
  <si>
    <t>医療扶助</t>
  </si>
  <si>
    <t>出産扶助</t>
  </si>
  <si>
    <t>生業扶助</t>
  </si>
  <si>
    <t>葬祭扶助</t>
  </si>
  <si>
    <t>社会保障　237</t>
  </si>
  <si>
    <t>238  社会保障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</si>
  <si>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主任児童委員分を含む。</t>
    </r>
  </si>
  <si>
    <t>県計</t>
  </si>
  <si>
    <t>生活環境</t>
  </si>
  <si>
    <r>
      <t xml:space="preserve">非行･養護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･健全育成</t>
    </r>
  </si>
  <si>
    <t>年金・保険</t>
  </si>
  <si>
    <t>仕　　事</t>
  </si>
  <si>
    <t>健　　康</t>
  </si>
  <si>
    <t>住　　居</t>
  </si>
  <si>
    <t>家族関係</t>
  </si>
  <si>
    <t>地域福祉</t>
  </si>
  <si>
    <t>計</t>
  </si>
  <si>
    <t>問　　　　題　　　　別　　　　相　　　　談　　　  指　　　　導　　　　件　　　　数</t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</si>
  <si>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</si>
  <si>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１４４　　　市町村別民生委員（児童委員）活動状況（平成11年度）</t>
  </si>
  <si>
    <t>社会保障　239</t>
  </si>
  <si>
    <r>
      <t>委 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　　　　　（人）</t>
    </r>
  </si>
  <si>
    <r>
      <t>生 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費</t>
    </r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</si>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</sst>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#,##0.00_);[Red]\(#,##0.00\)"/>
    <numFmt numFmtId="179" formatCode="\(#,##0\)"/>
  </numFmts>
  <fonts count="4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6" xfId="0" applyFont="1" applyFill="1" applyBorder="1" applyAlignment="1" applyProtection="1">
      <alignment horizontal="distributed"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39" fontId="0" fillId="0" borderId="11" xfId="0" applyNumberFormat="1" applyFont="1" applyFill="1" applyBorder="1" applyAlignment="1" applyProtection="1">
      <alignment vertical="center"/>
      <protection/>
    </xf>
    <xf numFmtId="2" fontId="0" fillId="0" borderId="11" xfId="0" applyNumberFormat="1" applyFont="1" applyFill="1" applyBorder="1" applyAlignment="1" applyProtection="1">
      <alignment vertical="center"/>
      <protection/>
    </xf>
    <xf numFmtId="2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39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2" fontId="0" fillId="0" borderId="12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top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37" fontId="10" fillId="0" borderId="12" xfId="0" applyNumberFormat="1" applyFont="1" applyFill="1" applyBorder="1" applyAlignment="1" applyProtection="1">
      <alignment vertical="center"/>
      <protection/>
    </xf>
    <xf numFmtId="37" fontId="10" fillId="0" borderId="23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12" xfId="0" applyNumberFormat="1" applyFill="1" applyBorder="1" applyAlignment="1" applyProtection="1">
      <alignment horizontal="right" vertical="center"/>
      <protection/>
    </xf>
    <xf numFmtId="37" fontId="0" fillId="0" borderId="13" xfId="0" applyNumberForma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>
      <alignment horizontal="right" vertical="center"/>
      <protection/>
    </xf>
    <xf numFmtId="37" fontId="0" fillId="0" borderId="25" xfId="0" applyNumberFormat="1" applyFill="1" applyBorder="1" applyAlignment="1" applyProtection="1">
      <alignment horizontal="right" vertical="center"/>
      <protection/>
    </xf>
    <xf numFmtId="37" fontId="0" fillId="0" borderId="26" xfId="0" applyNumberFormat="1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7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 applyProtection="1">
      <alignment vertical="center"/>
      <protection/>
    </xf>
    <xf numFmtId="176" fontId="10" fillId="0" borderId="10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ill="1" applyBorder="1" applyAlignment="1" applyProtection="1" quotePrefix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10" fillId="0" borderId="11" xfId="0" applyFont="1" applyFill="1" applyBorder="1" applyAlignment="1" applyProtection="1" quotePrefix="1">
      <alignment horizontal="center" vertical="center"/>
      <protection/>
    </xf>
    <xf numFmtId="38" fontId="10" fillId="0" borderId="31" xfId="48" applyNumberFormat="1" applyFont="1" applyFill="1" applyBorder="1" applyAlignment="1" applyProtection="1">
      <alignment horizontal="right" vertical="center"/>
      <protection/>
    </xf>
    <xf numFmtId="17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179" fontId="0" fillId="0" borderId="11" xfId="0" applyNumberForma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>
      <alignment horizontal="left" vertical="center"/>
    </xf>
    <xf numFmtId="179" fontId="0" fillId="0" borderId="0" xfId="0" applyNumberFormat="1" applyFill="1" applyBorder="1" applyAlignment="1" applyProtection="1" quotePrefix="1">
      <alignment horizontal="left" vertical="center"/>
      <protection/>
    </xf>
    <xf numFmtId="179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179" fontId="0" fillId="0" borderId="0" xfId="0" applyNumberFormat="1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left" vertical="center"/>
      <protection/>
    </xf>
    <xf numFmtId="0" fontId="10" fillId="0" borderId="36" xfId="0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Fill="1" applyBorder="1" applyAlignment="1" applyProtection="1" quotePrefix="1">
      <alignment horizontal="left" vertical="center"/>
      <protection/>
    </xf>
    <xf numFmtId="3" fontId="10" fillId="0" borderId="10" xfId="0" applyNumberFormat="1" applyFont="1" applyFill="1" applyBorder="1" applyAlignment="1" applyProtection="1" quotePrefix="1">
      <alignment horizontal="right" vertical="center"/>
      <protection/>
    </xf>
    <xf numFmtId="3" fontId="10" fillId="0" borderId="37" xfId="0" applyNumberFormat="1" applyFont="1" applyFill="1" applyBorder="1" applyAlignment="1" applyProtection="1" quotePrefix="1">
      <alignment horizontal="righ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10" fillId="0" borderId="28" xfId="0" applyNumberFormat="1" applyFont="1" applyFill="1" applyBorder="1" applyAlignment="1" applyProtection="1">
      <alignment vertical="center"/>
      <protection/>
    </xf>
    <xf numFmtId="37" fontId="10" fillId="0" borderId="1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37" fontId="14" fillId="0" borderId="11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distributed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>
      <alignment horizontal="distributed" vertical="center" wrapText="1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horizontal="right" vertical="center"/>
    </xf>
    <xf numFmtId="38" fontId="10" fillId="0" borderId="31" xfId="0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6" xfId="0" applyFill="1" applyBorder="1" applyAlignment="1" applyProtection="1" quotePrefix="1">
      <alignment horizontal="center" vertical="center"/>
      <protection/>
    </xf>
    <xf numFmtId="0" fontId="10" fillId="0" borderId="31" xfId="0" applyFont="1" applyFill="1" applyBorder="1" applyAlignment="1" applyProtection="1" quotePrefix="1">
      <alignment horizontal="center" vertical="center"/>
      <protection/>
    </xf>
    <xf numFmtId="0" fontId="10" fillId="0" borderId="42" xfId="0" applyFont="1" applyFill="1" applyBorder="1" applyAlignment="1" applyProtection="1" quotePrefix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0" fillId="0" borderId="34" xfId="0" applyFont="1" applyFill="1" applyBorder="1" applyAlignment="1" applyProtection="1">
      <alignment horizontal="distributed" vertical="center"/>
      <protection/>
    </xf>
    <xf numFmtId="0" fontId="10" fillId="0" borderId="16" xfId="0" applyFont="1" applyFill="1" applyBorder="1" applyAlignment="1" applyProtection="1">
      <alignment horizontal="distributed" vertical="center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distributed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37" fontId="10" fillId="0" borderId="0" xfId="0" applyNumberFormat="1" applyFont="1" applyFill="1" applyBorder="1" applyAlignment="1" applyProtection="1">
      <alignment horizontal="distributed" vertical="center"/>
      <protection/>
    </xf>
    <xf numFmtId="0" fontId="10" fillId="0" borderId="16" xfId="0" applyFont="1" applyFill="1" applyBorder="1" applyAlignment="1">
      <alignment horizontal="distributed" vertical="center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46" xfId="0" applyNumberFormat="1" applyFill="1" applyBorder="1" applyAlignment="1" applyProtection="1">
      <alignment horizontal="center" vertical="center" wrapText="1"/>
      <protection/>
    </xf>
    <xf numFmtId="37" fontId="0" fillId="0" borderId="44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>
      <alignment horizontal="distributed" vertical="center"/>
    </xf>
    <xf numFmtId="37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44" xfId="0" applyNumberFormat="1" applyFont="1" applyFill="1" applyBorder="1" applyAlignment="1" applyProtection="1">
      <alignment horizontal="center" vertical="center" wrapText="1"/>
      <protection/>
    </xf>
    <xf numFmtId="37" fontId="0" fillId="0" borderId="23" xfId="0" applyNumberFormat="1" applyFill="1" applyBorder="1" applyAlignment="1" applyProtection="1">
      <alignment horizontal="center" vertical="center"/>
      <protection/>
    </xf>
    <xf numFmtId="37" fontId="0" fillId="0" borderId="44" xfId="0" applyNumberForma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AutoShape 7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" name="AutoShape 8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" name="AutoShape 9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2305050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7439025" y="2971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57150</xdr:rowOff>
    </xdr:from>
    <xdr:to>
      <xdr:col>1</xdr:col>
      <xdr:colOff>123825</xdr:colOff>
      <xdr:row>19</xdr:row>
      <xdr:rowOff>161925</xdr:rowOff>
    </xdr:to>
    <xdr:sp>
      <xdr:nvSpPr>
        <xdr:cNvPr id="30" name="AutoShape 1"/>
        <xdr:cNvSpPr>
          <a:spLocks/>
        </xdr:cNvSpPr>
      </xdr:nvSpPr>
      <xdr:spPr>
        <a:xfrm>
          <a:off x="2314575" y="45148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66675</xdr:rowOff>
    </xdr:from>
    <xdr:to>
      <xdr:col>1</xdr:col>
      <xdr:colOff>123825</xdr:colOff>
      <xdr:row>21</xdr:row>
      <xdr:rowOff>171450</xdr:rowOff>
    </xdr:to>
    <xdr:sp>
      <xdr:nvSpPr>
        <xdr:cNvPr id="31" name="AutoShape 2"/>
        <xdr:cNvSpPr>
          <a:spLocks/>
        </xdr:cNvSpPr>
      </xdr:nvSpPr>
      <xdr:spPr>
        <a:xfrm>
          <a:off x="2314575" y="50196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66675</xdr:rowOff>
    </xdr:from>
    <xdr:to>
      <xdr:col>1</xdr:col>
      <xdr:colOff>123825</xdr:colOff>
      <xdr:row>23</xdr:row>
      <xdr:rowOff>171450</xdr:rowOff>
    </xdr:to>
    <xdr:sp>
      <xdr:nvSpPr>
        <xdr:cNvPr id="32" name="AutoShape 3"/>
        <xdr:cNvSpPr>
          <a:spLocks/>
        </xdr:cNvSpPr>
      </xdr:nvSpPr>
      <xdr:spPr>
        <a:xfrm>
          <a:off x="2314575" y="55149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66675</xdr:rowOff>
    </xdr:from>
    <xdr:to>
      <xdr:col>1</xdr:col>
      <xdr:colOff>123825</xdr:colOff>
      <xdr:row>25</xdr:row>
      <xdr:rowOff>171450</xdr:rowOff>
    </xdr:to>
    <xdr:sp>
      <xdr:nvSpPr>
        <xdr:cNvPr id="33" name="AutoShape 4"/>
        <xdr:cNvSpPr>
          <a:spLocks/>
        </xdr:cNvSpPr>
      </xdr:nvSpPr>
      <xdr:spPr>
        <a:xfrm>
          <a:off x="2314575" y="60102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66675</xdr:rowOff>
    </xdr:from>
    <xdr:to>
      <xdr:col>1</xdr:col>
      <xdr:colOff>123825</xdr:colOff>
      <xdr:row>27</xdr:row>
      <xdr:rowOff>171450</xdr:rowOff>
    </xdr:to>
    <xdr:sp>
      <xdr:nvSpPr>
        <xdr:cNvPr id="34" name="AutoShape 5"/>
        <xdr:cNvSpPr>
          <a:spLocks/>
        </xdr:cNvSpPr>
      </xdr:nvSpPr>
      <xdr:spPr>
        <a:xfrm>
          <a:off x="2314575" y="65055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66675</xdr:rowOff>
    </xdr:from>
    <xdr:to>
      <xdr:col>1</xdr:col>
      <xdr:colOff>123825</xdr:colOff>
      <xdr:row>29</xdr:row>
      <xdr:rowOff>171450</xdr:rowOff>
    </xdr:to>
    <xdr:sp>
      <xdr:nvSpPr>
        <xdr:cNvPr id="35" name="AutoShape 6"/>
        <xdr:cNvSpPr>
          <a:spLocks/>
        </xdr:cNvSpPr>
      </xdr:nvSpPr>
      <xdr:spPr>
        <a:xfrm>
          <a:off x="2314575" y="70008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66675</xdr:rowOff>
    </xdr:from>
    <xdr:to>
      <xdr:col>1</xdr:col>
      <xdr:colOff>123825</xdr:colOff>
      <xdr:row>31</xdr:row>
      <xdr:rowOff>171450</xdr:rowOff>
    </xdr:to>
    <xdr:sp>
      <xdr:nvSpPr>
        <xdr:cNvPr id="36" name="AutoShape 7"/>
        <xdr:cNvSpPr>
          <a:spLocks/>
        </xdr:cNvSpPr>
      </xdr:nvSpPr>
      <xdr:spPr>
        <a:xfrm>
          <a:off x="2314575" y="74961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66675</xdr:rowOff>
    </xdr:from>
    <xdr:to>
      <xdr:col>1</xdr:col>
      <xdr:colOff>123825</xdr:colOff>
      <xdr:row>33</xdr:row>
      <xdr:rowOff>171450</xdr:rowOff>
    </xdr:to>
    <xdr:sp>
      <xdr:nvSpPr>
        <xdr:cNvPr id="37" name="AutoShape 8"/>
        <xdr:cNvSpPr>
          <a:spLocks/>
        </xdr:cNvSpPr>
      </xdr:nvSpPr>
      <xdr:spPr>
        <a:xfrm>
          <a:off x="2314575" y="79914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66675</xdr:rowOff>
    </xdr:from>
    <xdr:to>
      <xdr:col>1</xdr:col>
      <xdr:colOff>123825</xdr:colOff>
      <xdr:row>35</xdr:row>
      <xdr:rowOff>171450</xdr:rowOff>
    </xdr:to>
    <xdr:sp>
      <xdr:nvSpPr>
        <xdr:cNvPr id="38" name="AutoShape 9"/>
        <xdr:cNvSpPr>
          <a:spLocks/>
        </xdr:cNvSpPr>
      </xdr:nvSpPr>
      <xdr:spPr>
        <a:xfrm>
          <a:off x="2314575" y="84867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66675</xdr:rowOff>
    </xdr:from>
    <xdr:to>
      <xdr:col>1</xdr:col>
      <xdr:colOff>123825</xdr:colOff>
      <xdr:row>37</xdr:row>
      <xdr:rowOff>171450</xdr:rowOff>
    </xdr:to>
    <xdr:sp>
      <xdr:nvSpPr>
        <xdr:cNvPr id="39" name="AutoShape 10"/>
        <xdr:cNvSpPr>
          <a:spLocks/>
        </xdr:cNvSpPr>
      </xdr:nvSpPr>
      <xdr:spPr>
        <a:xfrm>
          <a:off x="2314575" y="89820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66675</xdr:rowOff>
    </xdr:from>
    <xdr:to>
      <xdr:col>1</xdr:col>
      <xdr:colOff>123825</xdr:colOff>
      <xdr:row>39</xdr:row>
      <xdr:rowOff>171450</xdr:rowOff>
    </xdr:to>
    <xdr:sp>
      <xdr:nvSpPr>
        <xdr:cNvPr id="40" name="AutoShape 11"/>
        <xdr:cNvSpPr>
          <a:spLocks/>
        </xdr:cNvSpPr>
      </xdr:nvSpPr>
      <xdr:spPr>
        <a:xfrm>
          <a:off x="2314575" y="94773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66675</xdr:rowOff>
    </xdr:from>
    <xdr:to>
      <xdr:col>1</xdr:col>
      <xdr:colOff>123825</xdr:colOff>
      <xdr:row>41</xdr:row>
      <xdr:rowOff>171450</xdr:rowOff>
    </xdr:to>
    <xdr:sp>
      <xdr:nvSpPr>
        <xdr:cNvPr id="41" name="AutoShape 12"/>
        <xdr:cNvSpPr>
          <a:spLocks/>
        </xdr:cNvSpPr>
      </xdr:nvSpPr>
      <xdr:spPr>
        <a:xfrm>
          <a:off x="2314575" y="99726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66675</xdr:rowOff>
    </xdr:from>
    <xdr:to>
      <xdr:col>1</xdr:col>
      <xdr:colOff>123825</xdr:colOff>
      <xdr:row>43</xdr:row>
      <xdr:rowOff>171450</xdr:rowOff>
    </xdr:to>
    <xdr:sp>
      <xdr:nvSpPr>
        <xdr:cNvPr id="42" name="AutoShape 13"/>
        <xdr:cNvSpPr>
          <a:spLocks/>
        </xdr:cNvSpPr>
      </xdr:nvSpPr>
      <xdr:spPr>
        <a:xfrm>
          <a:off x="2314575" y="104679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66675</xdr:rowOff>
    </xdr:from>
    <xdr:to>
      <xdr:col>1</xdr:col>
      <xdr:colOff>123825</xdr:colOff>
      <xdr:row>45</xdr:row>
      <xdr:rowOff>171450</xdr:rowOff>
    </xdr:to>
    <xdr:sp>
      <xdr:nvSpPr>
        <xdr:cNvPr id="43" name="AutoShape 14"/>
        <xdr:cNvSpPr>
          <a:spLocks/>
        </xdr:cNvSpPr>
      </xdr:nvSpPr>
      <xdr:spPr>
        <a:xfrm>
          <a:off x="2314575" y="109632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66675</xdr:rowOff>
    </xdr:from>
    <xdr:to>
      <xdr:col>1</xdr:col>
      <xdr:colOff>123825</xdr:colOff>
      <xdr:row>47</xdr:row>
      <xdr:rowOff>171450</xdr:rowOff>
    </xdr:to>
    <xdr:sp>
      <xdr:nvSpPr>
        <xdr:cNvPr id="44" name="AutoShape 15"/>
        <xdr:cNvSpPr>
          <a:spLocks/>
        </xdr:cNvSpPr>
      </xdr:nvSpPr>
      <xdr:spPr>
        <a:xfrm>
          <a:off x="2314575" y="114585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66675</xdr:rowOff>
    </xdr:from>
    <xdr:to>
      <xdr:col>1</xdr:col>
      <xdr:colOff>123825</xdr:colOff>
      <xdr:row>49</xdr:row>
      <xdr:rowOff>171450</xdr:rowOff>
    </xdr:to>
    <xdr:sp>
      <xdr:nvSpPr>
        <xdr:cNvPr id="45" name="AutoShape 16"/>
        <xdr:cNvSpPr>
          <a:spLocks/>
        </xdr:cNvSpPr>
      </xdr:nvSpPr>
      <xdr:spPr>
        <a:xfrm>
          <a:off x="2314575" y="119538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57150</xdr:rowOff>
    </xdr:from>
    <xdr:to>
      <xdr:col>11</xdr:col>
      <xdr:colOff>104775</xdr:colOff>
      <xdr:row>24</xdr:row>
      <xdr:rowOff>171450</xdr:rowOff>
    </xdr:to>
    <xdr:sp>
      <xdr:nvSpPr>
        <xdr:cNvPr id="46" name="AutoShape 17"/>
        <xdr:cNvSpPr>
          <a:spLocks/>
        </xdr:cNvSpPr>
      </xdr:nvSpPr>
      <xdr:spPr>
        <a:xfrm>
          <a:off x="14258925" y="57531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57150</xdr:rowOff>
    </xdr:from>
    <xdr:to>
      <xdr:col>11</xdr:col>
      <xdr:colOff>104775</xdr:colOff>
      <xdr:row>26</xdr:row>
      <xdr:rowOff>171450</xdr:rowOff>
    </xdr:to>
    <xdr:sp>
      <xdr:nvSpPr>
        <xdr:cNvPr id="47" name="AutoShape 18"/>
        <xdr:cNvSpPr>
          <a:spLocks/>
        </xdr:cNvSpPr>
      </xdr:nvSpPr>
      <xdr:spPr>
        <a:xfrm>
          <a:off x="14258925" y="62484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57150</xdr:rowOff>
    </xdr:from>
    <xdr:to>
      <xdr:col>11</xdr:col>
      <xdr:colOff>104775</xdr:colOff>
      <xdr:row>28</xdr:row>
      <xdr:rowOff>171450</xdr:rowOff>
    </xdr:to>
    <xdr:sp>
      <xdr:nvSpPr>
        <xdr:cNvPr id="48" name="AutoShape 19"/>
        <xdr:cNvSpPr>
          <a:spLocks/>
        </xdr:cNvSpPr>
      </xdr:nvSpPr>
      <xdr:spPr>
        <a:xfrm>
          <a:off x="14258925" y="67437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57150</xdr:rowOff>
    </xdr:from>
    <xdr:to>
      <xdr:col>11</xdr:col>
      <xdr:colOff>104775</xdr:colOff>
      <xdr:row>30</xdr:row>
      <xdr:rowOff>171450</xdr:rowOff>
    </xdr:to>
    <xdr:sp>
      <xdr:nvSpPr>
        <xdr:cNvPr id="49" name="AutoShape 20"/>
        <xdr:cNvSpPr>
          <a:spLocks/>
        </xdr:cNvSpPr>
      </xdr:nvSpPr>
      <xdr:spPr>
        <a:xfrm>
          <a:off x="14258925" y="72390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57150</xdr:rowOff>
    </xdr:from>
    <xdr:to>
      <xdr:col>11</xdr:col>
      <xdr:colOff>104775</xdr:colOff>
      <xdr:row>32</xdr:row>
      <xdr:rowOff>171450</xdr:rowOff>
    </xdr:to>
    <xdr:sp>
      <xdr:nvSpPr>
        <xdr:cNvPr id="50" name="AutoShape 21"/>
        <xdr:cNvSpPr>
          <a:spLocks/>
        </xdr:cNvSpPr>
      </xdr:nvSpPr>
      <xdr:spPr>
        <a:xfrm>
          <a:off x="14258925" y="77343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57150</xdr:rowOff>
    </xdr:from>
    <xdr:to>
      <xdr:col>11</xdr:col>
      <xdr:colOff>104775</xdr:colOff>
      <xdr:row>34</xdr:row>
      <xdr:rowOff>171450</xdr:rowOff>
    </xdr:to>
    <xdr:sp>
      <xdr:nvSpPr>
        <xdr:cNvPr id="51" name="AutoShape 22"/>
        <xdr:cNvSpPr>
          <a:spLocks/>
        </xdr:cNvSpPr>
      </xdr:nvSpPr>
      <xdr:spPr>
        <a:xfrm>
          <a:off x="14258925" y="82296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57150</xdr:rowOff>
    </xdr:from>
    <xdr:to>
      <xdr:col>11</xdr:col>
      <xdr:colOff>104775</xdr:colOff>
      <xdr:row>36</xdr:row>
      <xdr:rowOff>171450</xdr:rowOff>
    </xdr:to>
    <xdr:sp>
      <xdr:nvSpPr>
        <xdr:cNvPr id="52" name="AutoShape 23"/>
        <xdr:cNvSpPr>
          <a:spLocks/>
        </xdr:cNvSpPr>
      </xdr:nvSpPr>
      <xdr:spPr>
        <a:xfrm>
          <a:off x="14258925" y="87249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57150</xdr:rowOff>
    </xdr:from>
    <xdr:to>
      <xdr:col>11</xdr:col>
      <xdr:colOff>104775</xdr:colOff>
      <xdr:row>38</xdr:row>
      <xdr:rowOff>171450</xdr:rowOff>
    </xdr:to>
    <xdr:sp>
      <xdr:nvSpPr>
        <xdr:cNvPr id="53" name="AutoShape 24"/>
        <xdr:cNvSpPr>
          <a:spLocks/>
        </xdr:cNvSpPr>
      </xdr:nvSpPr>
      <xdr:spPr>
        <a:xfrm>
          <a:off x="14258925" y="92202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57150</xdr:rowOff>
    </xdr:from>
    <xdr:to>
      <xdr:col>11</xdr:col>
      <xdr:colOff>104775</xdr:colOff>
      <xdr:row>40</xdr:row>
      <xdr:rowOff>171450</xdr:rowOff>
    </xdr:to>
    <xdr:sp>
      <xdr:nvSpPr>
        <xdr:cNvPr id="54" name="AutoShape 25"/>
        <xdr:cNvSpPr>
          <a:spLocks/>
        </xdr:cNvSpPr>
      </xdr:nvSpPr>
      <xdr:spPr>
        <a:xfrm>
          <a:off x="14258925" y="97155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57150</xdr:rowOff>
    </xdr:from>
    <xdr:to>
      <xdr:col>11</xdr:col>
      <xdr:colOff>104775</xdr:colOff>
      <xdr:row>42</xdr:row>
      <xdr:rowOff>171450</xdr:rowOff>
    </xdr:to>
    <xdr:sp>
      <xdr:nvSpPr>
        <xdr:cNvPr id="55" name="AutoShape 26"/>
        <xdr:cNvSpPr>
          <a:spLocks/>
        </xdr:cNvSpPr>
      </xdr:nvSpPr>
      <xdr:spPr>
        <a:xfrm>
          <a:off x="14258925" y="102108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57150</xdr:rowOff>
    </xdr:from>
    <xdr:to>
      <xdr:col>11</xdr:col>
      <xdr:colOff>104775</xdr:colOff>
      <xdr:row>44</xdr:row>
      <xdr:rowOff>171450</xdr:rowOff>
    </xdr:to>
    <xdr:sp>
      <xdr:nvSpPr>
        <xdr:cNvPr id="56" name="AutoShape 27"/>
        <xdr:cNvSpPr>
          <a:spLocks/>
        </xdr:cNvSpPr>
      </xdr:nvSpPr>
      <xdr:spPr>
        <a:xfrm>
          <a:off x="14258925" y="107061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57150</xdr:rowOff>
    </xdr:from>
    <xdr:to>
      <xdr:col>11</xdr:col>
      <xdr:colOff>104775</xdr:colOff>
      <xdr:row>46</xdr:row>
      <xdr:rowOff>171450</xdr:rowOff>
    </xdr:to>
    <xdr:sp>
      <xdr:nvSpPr>
        <xdr:cNvPr id="57" name="AutoShape 28"/>
        <xdr:cNvSpPr>
          <a:spLocks/>
        </xdr:cNvSpPr>
      </xdr:nvSpPr>
      <xdr:spPr>
        <a:xfrm>
          <a:off x="14258925" y="112014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28575</xdr:rowOff>
    </xdr:from>
    <xdr:to>
      <xdr:col>11</xdr:col>
      <xdr:colOff>133350</xdr:colOff>
      <xdr:row>49</xdr:row>
      <xdr:rowOff>180975</xdr:rowOff>
    </xdr:to>
    <xdr:sp>
      <xdr:nvSpPr>
        <xdr:cNvPr id="58" name="AutoShape 29"/>
        <xdr:cNvSpPr>
          <a:spLocks/>
        </xdr:cNvSpPr>
      </xdr:nvSpPr>
      <xdr:spPr>
        <a:xfrm>
          <a:off x="14258925" y="11668125"/>
          <a:ext cx="133350" cy="647700"/>
        </a:xfrm>
        <a:prstGeom prst="leftBrace">
          <a:avLst>
            <a:gd name="adj" fmla="val -44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95250</xdr:rowOff>
    </xdr:from>
    <xdr:to>
      <xdr:col>1</xdr:col>
      <xdr:colOff>219075</xdr:colOff>
      <xdr:row>17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2819400" y="4667250"/>
          <a:ext cx="133350" cy="333375"/>
        </a:xfrm>
        <a:prstGeom prst="leftBrace">
          <a:avLst>
            <a:gd name="adj" fmla="val -39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104775</xdr:rowOff>
    </xdr:from>
    <xdr:to>
      <xdr:col>1</xdr:col>
      <xdr:colOff>200025</xdr:colOff>
      <xdr:row>19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2800350" y="5248275"/>
          <a:ext cx="133350" cy="333375"/>
        </a:xfrm>
        <a:prstGeom prst="leftBrace">
          <a:avLst>
            <a:gd name="adj" fmla="val -39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104775</xdr:rowOff>
    </xdr:from>
    <xdr:to>
      <xdr:col>1</xdr:col>
      <xdr:colOff>219075</xdr:colOff>
      <xdr:row>21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2819400" y="5819775"/>
          <a:ext cx="133350" cy="333375"/>
        </a:xfrm>
        <a:prstGeom prst="leftBrace">
          <a:avLst>
            <a:gd name="adj" fmla="val -39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95250</xdr:rowOff>
    </xdr:from>
    <xdr:to>
      <xdr:col>1</xdr:col>
      <xdr:colOff>219075</xdr:colOff>
      <xdr:row>23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2819400" y="6381750"/>
          <a:ext cx="133350" cy="333375"/>
        </a:xfrm>
        <a:prstGeom prst="leftBrace">
          <a:avLst>
            <a:gd name="adj" fmla="val -39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85725</xdr:rowOff>
    </xdr:from>
    <xdr:to>
      <xdr:col>1</xdr:col>
      <xdr:colOff>200025</xdr:colOff>
      <xdr:row>25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2800350" y="6943725"/>
          <a:ext cx="133350" cy="333375"/>
        </a:xfrm>
        <a:prstGeom prst="leftBrace">
          <a:avLst>
            <a:gd name="adj" fmla="val -39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95250</xdr:rowOff>
    </xdr:from>
    <xdr:to>
      <xdr:col>1</xdr:col>
      <xdr:colOff>190500</xdr:colOff>
      <xdr:row>27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2790825" y="7524750"/>
          <a:ext cx="133350" cy="333375"/>
        </a:xfrm>
        <a:prstGeom prst="leftBrace">
          <a:avLst>
            <a:gd name="adj" fmla="val -39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104775</xdr:rowOff>
    </xdr:from>
    <xdr:to>
      <xdr:col>1</xdr:col>
      <xdr:colOff>200025</xdr:colOff>
      <xdr:row>29</xdr:row>
      <xdr:rowOff>152400</xdr:rowOff>
    </xdr:to>
    <xdr:sp>
      <xdr:nvSpPr>
        <xdr:cNvPr id="7" name="AutoShape 10"/>
        <xdr:cNvSpPr>
          <a:spLocks/>
        </xdr:cNvSpPr>
      </xdr:nvSpPr>
      <xdr:spPr>
        <a:xfrm>
          <a:off x="2800350" y="8105775"/>
          <a:ext cx="133350" cy="333375"/>
        </a:xfrm>
        <a:prstGeom prst="leftBrace">
          <a:avLst>
            <a:gd name="adj" fmla="val -39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41</xdr:row>
      <xdr:rowOff>104775</xdr:rowOff>
    </xdr:from>
    <xdr:to>
      <xdr:col>3</xdr:col>
      <xdr:colOff>142875</xdr:colOff>
      <xdr:row>42</xdr:row>
      <xdr:rowOff>142875</xdr:rowOff>
    </xdr:to>
    <xdr:sp>
      <xdr:nvSpPr>
        <xdr:cNvPr id="8" name="AutoShape 1"/>
        <xdr:cNvSpPr>
          <a:spLocks/>
        </xdr:cNvSpPr>
      </xdr:nvSpPr>
      <xdr:spPr>
        <a:xfrm>
          <a:off x="4200525" y="11820525"/>
          <a:ext cx="104775" cy="323850"/>
        </a:xfrm>
        <a:prstGeom prst="leftBrace">
          <a:avLst>
            <a:gd name="adj" fmla="val -4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95250</xdr:rowOff>
    </xdr:from>
    <xdr:to>
      <xdr:col>3</xdr:col>
      <xdr:colOff>152400</xdr:colOff>
      <xdr:row>46</xdr:row>
      <xdr:rowOff>133350</xdr:rowOff>
    </xdr:to>
    <xdr:sp>
      <xdr:nvSpPr>
        <xdr:cNvPr id="9" name="AutoShape 2"/>
        <xdr:cNvSpPr>
          <a:spLocks/>
        </xdr:cNvSpPr>
      </xdr:nvSpPr>
      <xdr:spPr>
        <a:xfrm>
          <a:off x="4210050" y="12954000"/>
          <a:ext cx="104775" cy="323850"/>
        </a:xfrm>
        <a:prstGeom prst="leftBrace">
          <a:avLst>
            <a:gd name="adj" fmla="val -4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104775</xdr:colOff>
      <xdr:row>46</xdr:row>
      <xdr:rowOff>38100</xdr:rowOff>
    </xdr:to>
    <xdr:sp>
      <xdr:nvSpPr>
        <xdr:cNvPr id="10" name="AutoShape 3"/>
        <xdr:cNvSpPr>
          <a:spLocks/>
        </xdr:cNvSpPr>
      </xdr:nvSpPr>
      <xdr:spPr>
        <a:xfrm>
          <a:off x="2733675" y="10401300"/>
          <a:ext cx="104775" cy="2781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1171575</xdr:colOff>
      <xdr:row>36</xdr:row>
      <xdr:rowOff>85725</xdr:rowOff>
    </xdr:from>
    <xdr:to>
      <xdr:col>6</xdr:col>
      <xdr:colOff>0</xdr:colOff>
      <xdr:row>37</xdr:row>
      <xdr:rowOff>209550</xdr:rowOff>
    </xdr:to>
    <xdr:sp>
      <xdr:nvSpPr>
        <xdr:cNvPr id="11" name="AutoShape 5"/>
        <xdr:cNvSpPr>
          <a:spLocks/>
        </xdr:cNvSpPr>
      </xdr:nvSpPr>
      <xdr:spPr>
        <a:xfrm>
          <a:off x="7943850" y="10372725"/>
          <a:ext cx="133350" cy="409575"/>
        </a:xfrm>
        <a:prstGeom prst="leftBrace">
          <a:avLst>
            <a:gd name="adj" fmla="val -421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1190625</xdr:colOff>
      <xdr:row>39</xdr:row>
      <xdr:rowOff>180975</xdr:rowOff>
    </xdr:from>
    <xdr:to>
      <xdr:col>5</xdr:col>
      <xdr:colOff>1295400</xdr:colOff>
      <xdr:row>46</xdr:row>
      <xdr:rowOff>76200</xdr:rowOff>
    </xdr:to>
    <xdr:sp>
      <xdr:nvSpPr>
        <xdr:cNvPr id="12" name="AutoShape 14"/>
        <xdr:cNvSpPr>
          <a:spLocks/>
        </xdr:cNvSpPr>
      </xdr:nvSpPr>
      <xdr:spPr>
        <a:xfrm>
          <a:off x="7962900" y="11325225"/>
          <a:ext cx="104775" cy="1895475"/>
        </a:xfrm>
        <a:prstGeom prst="leftBrace">
          <a:avLst>
            <a:gd name="adj" fmla="val -4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57150</xdr:rowOff>
    </xdr:from>
    <xdr:to>
      <xdr:col>7</xdr:col>
      <xdr:colOff>104775</xdr:colOff>
      <xdr:row>40</xdr:row>
      <xdr:rowOff>180975</xdr:rowOff>
    </xdr:to>
    <xdr:sp>
      <xdr:nvSpPr>
        <xdr:cNvPr id="13" name="AutoShape 15"/>
        <xdr:cNvSpPr>
          <a:spLocks/>
        </xdr:cNvSpPr>
      </xdr:nvSpPr>
      <xdr:spPr>
        <a:xfrm>
          <a:off x="9382125" y="11201400"/>
          <a:ext cx="1047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104775</xdr:colOff>
      <xdr:row>42</xdr:row>
      <xdr:rowOff>180975</xdr:rowOff>
    </xdr:to>
    <xdr:sp>
      <xdr:nvSpPr>
        <xdr:cNvPr id="14" name="AutoShape 16"/>
        <xdr:cNvSpPr>
          <a:spLocks/>
        </xdr:cNvSpPr>
      </xdr:nvSpPr>
      <xdr:spPr>
        <a:xfrm>
          <a:off x="9382125" y="11772900"/>
          <a:ext cx="1047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104775</xdr:colOff>
      <xdr:row>44</xdr:row>
      <xdr:rowOff>180975</xdr:rowOff>
    </xdr:to>
    <xdr:sp>
      <xdr:nvSpPr>
        <xdr:cNvPr id="15" name="AutoShape 17"/>
        <xdr:cNvSpPr>
          <a:spLocks/>
        </xdr:cNvSpPr>
      </xdr:nvSpPr>
      <xdr:spPr>
        <a:xfrm>
          <a:off x="9382125" y="12344400"/>
          <a:ext cx="1047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57150</xdr:rowOff>
    </xdr:from>
    <xdr:to>
      <xdr:col>7</xdr:col>
      <xdr:colOff>104775</xdr:colOff>
      <xdr:row>46</xdr:row>
      <xdr:rowOff>180975</xdr:rowOff>
    </xdr:to>
    <xdr:sp>
      <xdr:nvSpPr>
        <xdr:cNvPr id="16" name="AutoShape 18"/>
        <xdr:cNvSpPr>
          <a:spLocks/>
        </xdr:cNvSpPr>
      </xdr:nvSpPr>
      <xdr:spPr>
        <a:xfrm>
          <a:off x="9382125" y="12915900"/>
          <a:ext cx="1047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66675</xdr:rowOff>
    </xdr:from>
    <xdr:to>
      <xdr:col>12</xdr:col>
      <xdr:colOff>123825</xdr:colOff>
      <xdr:row>20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5125700" y="54959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21</xdr:row>
      <xdr:rowOff>66675</xdr:rowOff>
    </xdr:from>
    <xdr:to>
      <xdr:col>12</xdr:col>
      <xdr:colOff>123825</xdr:colOff>
      <xdr:row>22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5125700" y="60674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23</xdr:row>
      <xdr:rowOff>66675</xdr:rowOff>
    </xdr:from>
    <xdr:to>
      <xdr:col>12</xdr:col>
      <xdr:colOff>123825</xdr:colOff>
      <xdr:row>24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15125700" y="66389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66675</xdr:rowOff>
    </xdr:from>
    <xdr:to>
      <xdr:col>12</xdr:col>
      <xdr:colOff>123825</xdr:colOff>
      <xdr:row>26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15125700" y="72104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66675</xdr:rowOff>
    </xdr:from>
    <xdr:to>
      <xdr:col>12</xdr:col>
      <xdr:colOff>123825</xdr:colOff>
      <xdr:row>28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5125700" y="77819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66675</xdr:rowOff>
    </xdr:from>
    <xdr:to>
      <xdr:col>12</xdr:col>
      <xdr:colOff>123825</xdr:colOff>
      <xdr:row>30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5125700" y="83534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31</xdr:row>
      <xdr:rowOff>66675</xdr:rowOff>
    </xdr:from>
    <xdr:to>
      <xdr:col>12</xdr:col>
      <xdr:colOff>123825</xdr:colOff>
      <xdr:row>32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5125700" y="89249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33</xdr:row>
      <xdr:rowOff>66675</xdr:rowOff>
    </xdr:from>
    <xdr:to>
      <xdr:col>12</xdr:col>
      <xdr:colOff>123825</xdr:colOff>
      <xdr:row>34</xdr:row>
      <xdr:rowOff>161925</xdr:rowOff>
    </xdr:to>
    <xdr:sp>
      <xdr:nvSpPr>
        <xdr:cNvPr id="24" name="AutoShape 24"/>
        <xdr:cNvSpPr>
          <a:spLocks/>
        </xdr:cNvSpPr>
      </xdr:nvSpPr>
      <xdr:spPr>
        <a:xfrm>
          <a:off x="15125700" y="94964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66675</xdr:rowOff>
    </xdr:from>
    <xdr:to>
      <xdr:col>12</xdr:col>
      <xdr:colOff>123825</xdr:colOff>
      <xdr:row>36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15125700" y="100679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37</xdr:row>
      <xdr:rowOff>66675</xdr:rowOff>
    </xdr:from>
    <xdr:to>
      <xdr:col>12</xdr:col>
      <xdr:colOff>123825</xdr:colOff>
      <xdr:row>38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15125700" y="106394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39</xdr:row>
      <xdr:rowOff>66675</xdr:rowOff>
    </xdr:from>
    <xdr:to>
      <xdr:col>12</xdr:col>
      <xdr:colOff>123825</xdr:colOff>
      <xdr:row>40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15125700" y="112109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41</xdr:row>
      <xdr:rowOff>66675</xdr:rowOff>
    </xdr:from>
    <xdr:to>
      <xdr:col>12</xdr:col>
      <xdr:colOff>123825</xdr:colOff>
      <xdr:row>42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5125700" y="117824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43</xdr:row>
      <xdr:rowOff>66675</xdr:rowOff>
    </xdr:from>
    <xdr:to>
      <xdr:col>12</xdr:col>
      <xdr:colOff>123825</xdr:colOff>
      <xdr:row>44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5125700" y="123539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45</xdr:row>
      <xdr:rowOff>66675</xdr:rowOff>
    </xdr:from>
    <xdr:to>
      <xdr:col>12</xdr:col>
      <xdr:colOff>123825</xdr:colOff>
      <xdr:row>46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5125700" y="129254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21</xdr:row>
      <xdr:rowOff>85725</xdr:rowOff>
    </xdr:from>
    <xdr:to>
      <xdr:col>17</xdr:col>
      <xdr:colOff>123825</xdr:colOff>
      <xdr:row>23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16592550" y="5086350"/>
          <a:ext cx="104775" cy="581025"/>
        </a:xfrm>
        <a:prstGeom prst="leftBrace">
          <a:avLst>
            <a:gd name="adj" fmla="val -42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104775</xdr:rowOff>
    </xdr:from>
    <xdr:to>
      <xdr:col>17</xdr:col>
      <xdr:colOff>104775</xdr:colOff>
      <xdr:row>25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16583025" y="5819775"/>
          <a:ext cx="104775" cy="342900"/>
        </a:xfrm>
        <a:prstGeom prst="leftBrace">
          <a:avLst>
            <a:gd name="adj" fmla="val -43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</xdr:colOff>
      <xdr:row>26</xdr:row>
      <xdr:rowOff>95250</xdr:rowOff>
    </xdr:from>
    <xdr:to>
      <xdr:col>17</xdr:col>
      <xdr:colOff>133350</xdr:colOff>
      <xdr:row>27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16602075" y="6286500"/>
          <a:ext cx="104775" cy="342900"/>
        </a:xfrm>
        <a:prstGeom prst="leftBrace">
          <a:avLst>
            <a:gd name="adj" fmla="val -43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85725</xdr:rowOff>
    </xdr:from>
    <xdr:to>
      <xdr:col>17</xdr:col>
      <xdr:colOff>104775</xdr:colOff>
      <xdr:row>29</xdr:row>
      <xdr:rowOff>200025</xdr:rowOff>
    </xdr:to>
    <xdr:sp>
      <xdr:nvSpPr>
        <xdr:cNvPr id="4" name="AutoShape 5"/>
        <xdr:cNvSpPr>
          <a:spLocks/>
        </xdr:cNvSpPr>
      </xdr:nvSpPr>
      <xdr:spPr>
        <a:xfrm>
          <a:off x="16583025" y="6753225"/>
          <a:ext cx="104775" cy="3524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57150</xdr:rowOff>
    </xdr:from>
    <xdr:to>
      <xdr:col>17</xdr:col>
      <xdr:colOff>104775</xdr:colOff>
      <xdr:row>31</xdr:row>
      <xdr:rowOff>171450</xdr:rowOff>
    </xdr:to>
    <xdr:sp>
      <xdr:nvSpPr>
        <xdr:cNvPr id="5" name="AutoShape 6"/>
        <xdr:cNvSpPr>
          <a:spLocks/>
        </xdr:cNvSpPr>
      </xdr:nvSpPr>
      <xdr:spPr>
        <a:xfrm>
          <a:off x="16583025" y="7200900"/>
          <a:ext cx="104775" cy="3524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32</xdr:row>
      <xdr:rowOff>57150</xdr:rowOff>
    </xdr:from>
    <xdr:to>
      <xdr:col>17</xdr:col>
      <xdr:colOff>123825</xdr:colOff>
      <xdr:row>33</xdr:row>
      <xdr:rowOff>171450</xdr:rowOff>
    </xdr:to>
    <xdr:sp>
      <xdr:nvSpPr>
        <xdr:cNvPr id="6" name="AutoShape 7"/>
        <xdr:cNvSpPr>
          <a:spLocks/>
        </xdr:cNvSpPr>
      </xdr:nvSpPr>
      <xdr:spPr>
        <a:xfrm>
          <a:off x="16592550" y="7677150"/>
          <a:ext cx="104775" cy="3524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66675</xdr:rowOff>
    </xdr:from>
    <xdr:to>
      <xdr:col>17</xdr:col>
      <xdr:colOff>104775</xdr:colOff>
      <xdr:row>37</xdr:row>
      <xdr:rowOff>180975</xdr:rowOff>
    </xdr:to>
    <xdr:sp>
      <xdr:nvSpPr>
        <xdr:cNvPr id="7" name="AutoShape 8"/>
        <xdr:cNvSpPr>
          <a:spLocks/>
        </xdr:cNvSpPr>
      </xdr:nvSpPr>
      <xdr:spPr>
        <a:xfrm>
          <a:off x="16583025" y="8639175"/>
          <a:ext cx="104775" cy="3524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66675</xdr:rowOff>
    </xdr:from>
    <xdr:to>
      <xdr:col>17</xdr:col>
      <xdr:colOff>123825</xdr:colOff>
      <xdr:row>35</xdr:row>
      <xdr:rowOff>180975</xdr:rowOff>
    </xdr:to>
    <xdr:sp>
      <xdr:nvSpPr>
        <xdr:cNvPr id="8" name="AutoShape 9"/>
        <xdr:cNvSpPr>
          <a:spLocks/>
        </xdr:cNvSpPr>
      </xdr:nvSpPr>
      <xdr:spPr>
        <a:xfrm>
          <a:off x="16592550" y="8162925"/>
          <a:ext cx="104775" cy="3524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9" name="Line 1"/>
        <xdr:cNvSpPr>
          <a:spLocks/>
        </xdr:cNvSpPr>
      </xdr:nvSpPr>
      <xdr:spPr>
        <a:xfrm>
          <a:off x="15449550" y="10239375"/>
          <a:ext cx="20288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</xdr:colOff>
      <xdr:row>45</xdr:row>
      <xdr:rowOff>85725</xdr:rowOff>
    </xdr:from>
    <xdr:to>
      <xdr:col>17</xdr:col>
      <xdr:colOff>133350</xdr:colOff>
      <xdr:row>46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16602075" y="10801350"/>
          <a:ext cx="104775" cy="342900"/>
        </a:xfrm>
        <a:prstGeom prst="leftBrace">
          <a:avLst>
            <a:gd name="adj" fmla="val -42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76200</xdr:rowOff>
    </xdr:from>
    <xdr:to>
      <xdr:col>17</xdr:col>
      <xdr:colOff>104775</xdr:colOff>
      <xdr:row>48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16583025" y="11268075"/>
          <a:ext cx="104775" cy="342900"/>
        </a:xfrm>
        <a:prstGeom prst="leftBrace">
          <a:avLst>
            <a:gd name="adj" fmla="val -43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76200</xdr:rowOff>
    </xdr:from>
    <xdr:to>
      <xdr:col>17</xdr:col>
      <xdr:colOff>104775</xdr:colOff>
      <xdr:row>50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6583025" y="11744325"/>
          <a:ext cx="104775" cy="342900"/>
        </a:xfrm>
        <a:prstGeom prst="leftBrace">
          <a:avLst>
            <a:gd name="adj" fmla="val -43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47625</xdr:rowOff>
    </xdr:from>
    <xdr:to>
      <xdr:col>17</xdr:col>
      <xdr:colOff>104775</xdr:colOff>
      <xdr:row>52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6583025" y="12192000"/>
          <a:ext cx="104775" cy="3524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95250</xdr:rowOff>
    </xdr:from>
    <xdr:to>
      <xdr:col>17</xdr:col>
      <xdr:colOff>104775</xdr:colOff>
      <xdr:row>54</xdr:row>
      <xdr:rowOff>209550</xdr:rowOff>
    </xdr:to>
    <xdr:sp>
      <xdr:nvSpPr>
        <xdr:cNvPr id="14" name="AutoShape 14"/>
        <xdr:cNvSpPr>
          <a:spLocks/>
        </xdr:cNvSpPr>
      </xdr:nvSpPr>
      <xdr:spPr>
        <a:xfrm>
          <a:off x="16583025" y="12715875"/>
          <a:ext cx="104775" cy="3524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1104900</xdr:colOff>
      <xdr:row>55</xdr:row>
      <xdr:rowOff>57150</xdr:rowOff>
    </xdr:from>
    <xdr:to>
      <xdr:col>17</xdr:col>
      <xdr:colOff>85725</xdr:colOff>
      <xdr:row>56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16554450" y="13154025"/>
          <a:ext cx="114300" cy="3524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57150</xdr:rowOff>
    </xdr:from>
    <xdr:to>
      <xdr:col>17</xdr:col>
      <xdr:colOff>104775</xdr:colOff>
      <xdr:row>60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16583025" y="14106525"/>
          <a:ext cx="104775" cy="3524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1123950</xdr:colOff>
      <xdr:row>57</xdr:row>
      <xdr:rowOff>57150</xdr:rowOff>
    </xdr:from>
    <xdr:to>
      <xdr:col>17</xdr:col>
      <xdr:colOff>95250</xdr:colOff>
      <xdr:row>58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16573500" y="13630275"/>
          <a:ext cx="104775" cy="3524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17</xdr:row>
      <xdr:rowOff>104775</xdr:rowOff>
    </xdr:from>
    <xdr:to>
      <xdr:col>8</xdr:col>
      <xdr:colOff>190500</xdr:colOff>
      <xdr:row>19</xdr:row>
      <xdr:rowOff>152400</xdr:rowOff>
    </xdr:to>
    <xdr:sp>
      <xdr:nvSpPr>
        <xdr:cNvPr id="1" name="AutoShape 16"/>
        <xdr:cNvSpPr>
          <a:spLocks/>
        </xdr:cNvSpPr>
      </xdr:nvSpPr>
      <xdr:spPr>
        <a:xfrm>
          <a:off x="7534275" y="4962525"/>
          <a:ext cx="9525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1009650</xdr:colOff>
      <xdr:row>42</xdr:row>
      <xdr:rowOff>85725</xdr:rowOff>
    </xdr:from>
    <xdr:to>
      <xdr:col>17</xdr:col>
      <xdr:colOff>1104900</xdr:colOff>
      <xdr:row>43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16068675" y="12087225"/>
          <a:ext cx="95250" cy="361950"/>
        </a:xfrm>
        <a:prstGeom prst="leftBrace">
          <a:avLst>
            <a:gd name="adj" fmla="val -43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1000125</xdr:colOff>
      <xdr:row>44</xdr:row>
      <xdr:rowOff>95250</xdr:rowOff>
    </xdr:from>
    <xdr:to>
      <xdr:col>18</xdr:col>
      <xdr:colOff>0</xdr:colOff>
      <xdr:row>45</xdr:row>
      <xdr:rowOff>171450</xdr:rowOff>
    </xdr:to>
    <xdr:sp>
      <xdr:nvSpPr>
        <xdr:cNvPr id="3" name="AutoShape 6"/>
        <xdr:cNvSpPr>
          <a:spLocks/>
        </xdr:cNvSpPr>
      </xdr:nvSpPr>
      <xdr:spPr>
        <a:xfrm>
          <a:off x="16059150" y="12668250"/>
          <a:ext cx="133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990600</xdr:colOff>
      <xdr:row>46</xdr:row>
      <xdr:rowOff>76200</xdr:rowOff>
    </xdr:from>
    <xdr:to>
      <xdr:col>17</xdr:col>
      <xdr:colOff>1104900</xdr:colOff>
      <xdr:row>47</xdr:row>
      <xdr:rowOff>152400</xdr:rowOff>
    </xdr:to>
    <xdr:sp>
      <xdr:nvSpPr>
        <xdr:cNvPr id="4" name="AutoShape 7"/>
        <xdr:cNvSpPr>
          <a:spLocks/>
        </xdr:cNvSpPr>
      </xdr:nvSpPr>
      <xdr:spPr>
        <a:xfrm>
          <a:off x="16049625" y="13220700"/>
          <a:ext cx="114300" cy="361950"/>
        </a:xfrm>
        <a:prstGeom prst="leftBrace">
          <a:avLst>
            <a:gd name="adj" fmla="val -42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1028700</xdr:colOff>
      <xdr:row>48</xdr:row>
      <xdr:rowOff>85725</xdr:rowOff>
    </xdr:from>
    <xdr:to>
      <xdr:col>17</xdr:col>
      <xdr:colOff>1104900</xdr:colOff>
      <xdr:row>49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16087725" y="13801725"/>
          <a:ext cx="85725" cy="361950"/>
        </a:xfrm>
        <a:prstGeom prst="leftBrace">
          <a:avLst>
            <a:gd name="adj" fmla="val -44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1009650</xdr:colOff>
      <xdr:row>50</xdr:row>
      <xdr:rowOff>85725</xdr:rowOff>
    </xdr:from>
    <xdr:to>
      <xdr:col>17</xdr:col>
      <xdr:colOff>1104900</xdr:colOff>
      <xdr:row>51</xdr:row>
      <xdr:rowOff>161925</xdr:rowOff>
    </xdr:to>
    <xdr:sp>
      <xdr:nvSpPr>
        <xdr:cNvPr id="6" name="AutoShape 9"/>
        <xdr:cNvSpPr>
          <a:spLocks/>
        </xdr:cNvSpPr>
      </xdr:nvSpPr>
      <xdr:spPr>
        <a:xfrm>
          <a:off x="16068675" y="14373225"/>
          <a:ext cx="95250" cy="361950"/>
        </a:xfrm>
        <a:prstGeom prst="leftBrace">
          <a:avLst>
            <a:gd name="adj" fmla="val -43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990600</xdr:colOff>
      <xdr:row>52</xdr:row>
      <xdr:rowOff>85725</xdr:rowOff>
    </xdr:from>
    <xdr:to>
      <xdr:col>17</xdr:col>
      <xdr:colOff>1123950</xdr:colOff>
      <xdr:row>53</xdr:row>
      <xdr:rowOff>161925</xdr:rowOff>
    </xdr:to>
    <xdr:sp>
      <xdr:nvSpPr>
        <xdr:cNvPr id="7" name="AutoShape 10"/>
        <xdr:cNvSpPr>
          <a:spLocks/>
        </xdr:cNvSpPr>
      </xdr:nvSpPr>
      <xdr:spPr>
        <a:xfrm>
          <a:off x="16049625" y="14944725"/>
          <a:ext cx="133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1028700</xdr:colOff>
      <xdr:row>54</xdr:row>
      <xdr:rowOff>95250</xdr:rowOff>
    </xdr:from>
    <xdr:to>
      <xdr:col>18</xdr:col>
      <xdr:colOff>0</xdr:colOff>
      <xdr:row>55</xdr:row>
      <xdr:rowOff>171450</xdr:rowOff>
    </xdr:to>
    <xdr:sp>
      <xdr:nvSpPr>
        <xdr:cNvPr id="8" name="AutoShape 11"/>
        <xdr:cNvSpPr>
          <a:spLocks/>
        </xdr:cNvSpPr>
      </xdr:nvSpPr>
      <xdr:spPr>
        <a:xfrm>
          <a:off x="16087725" y="15525750"/>
          <a:ext cx="104775" cy="361950"/>
        </a:xfrm>
        <a:prstGeom prst="leftBrace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990600</xdr:colOff>
      <xdr:row>56</xdr:row>
      <xdr:rowOff>85725</xdr:rowOff>
    </xdr:from>
    <xdr:to>
      <xdr:col>17</xdr:col>
      <xdr:colOff>1104900</xdr:colOff>
      <xdr:row>57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16049625" y="16087725"/>
          <a:ext cx="114300" cy="361950"/>
        </a:xfrm>
        <a:prstGeom prst="leftBrace">
          <a:avLst>
            <a:gd name="adj" fmla="val -42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1"/>
  <sheetViews>
    <sheetView showGridLines="0" defaultGridColor="0" zoomScale="75" zoomScaleNormal="75" zoomScalePageLayoutView="0" colorId="27" workbookViewId="0" topLeftCell="G1">
      <selection activeCell="R1" sqref="R1"/>
    </sheetView>
  </sheetViews>
  <sheetFormatPr defaultColWidth="10.59765625" defaultRowHeight="19.5" customHeight="1"/>
  <cols>
    <col min="1" max="1" width="24.19921875" style="2" customWidth="1"/>
    <col min="2" max="2" width="2" style="2" customWidth="1"/>
    <col min="3" max="3" width="12.59765625" style="2" customWidth="1"/>
    <col min="4" max="8" width="13.09765625" style="2" customWidth="1"/>
    <col min="9" max="10" width="10.59765625" style="2" customWidth="1"/>
    <col min="11" max="11" width="24.19921875" style="2" customWidth="1"/>
    <col min="12" max="12" width="2" style="2" customWidth="1"/>
    <col min="13" max="13" width="10.59765625" style="2" customWidth="1"/>
    <col min="14" max="18" width="13.09765625" style="2" customWidth="1"/>
    <col min="19" max="16384" width="10.59765625" style="2" customWidth="1"/>
  </cols>
  <sheetData>
    <row r="1" spans="1:18" ht="19.5" customHeight="1">
      <c r="A1" s="42" t="s">
        <v>36</v>
      </c>
      <c r="R1" s="65" t="s">
        <v>70</v>
      </c>
    </row>
    <row r="3" spans="1:18" ht="19.5" customHeight="1">
      <c r="A3" s="201" t="s">
        <v>71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2:7" ht="19.5" customHeight="1">
      <c r="B4" s="39"/>
      <c r="C4" s="39"/>
      <c r="D4" s="39"/>
      <c r="E4" s="39"/>
      <c r="F4" s="39"/>
      <c r="G4" s="39"/>
    </row>
    <row r="5" spans="1:17" s="1" customFormat="1" ht="19.5" customHeight="1">
      <c r="A5" s="199" t="s">
        <v>8</v>
      </c>
      <c r="B5" s="199"/>
      <c r="C5" s="199"/>
      <c r="D5" s="199"/>
      <c r="E5" s="199"/>
      <c r="F5" s="199"/>
      <c r="K5" s="199" t="s">
        <v>43</v>
      </c>
      <c r="L5" s="199"/>
      <c r="M5" s="199"/>
      <c r="N5" s="199"/>
      <c r="O5" s="199"/>
      <c r="P5" s="199"/>
      <c r="Q5" s="199"/>
    </row>
    <row r="6" spans="1:17" s="1" customFormat="1" ht="19.5" customHeight="1">
      <c r="A6" s="227" t="s">
        <v>10</v>
      </c>
      <c r="B6" s="227"/>
      <c r="C6" s="227"/>
      <c r="D6" s="227"/>
      <c r="E6" s="227"/>
      <c r="F6" s="227"/>
      <c r="K6" s="200" t="s">
        <v>42</v>
      </c>
      <c r="L6" s="200"/>
      <c r="M6" s="200"/>
      <c r="N6" s="200"/>
      <c r="O6" s="200"/>
      <c r="P6" s="200"/>
      <c r="Q6" s="200"/>
    </row>
    <row r="7" spans="11:17" s="1" customFormat="1" ht="19.5" customHeight="1" thickBot="1">
      <c r="K7" s="7"/>
      <c r="L7" s="7"/>
      <c r="N7" s="7"/>
      <c r="O7" s="7"/>
      <c r="P7" s="7"/>
      <c r="Q7" s="7"/>
    </row>
    <row r="8" spans="1:17" s="1" customFormat="1" ht="19.5" customHeight="1">
      <c r="A8" s="28" t="s">
        <v>35</v>
      </c>
      <c r="B8" s="213" t="s">
        <v>13</v>
      </c>
      <c r="C8" s="214"/>
      <c r="D8" s="28" t="s">
        <v>14</v>
      </c>
      <c r="E8" s="28" t="s">
        <v>15</v>
      </c>
      <c r="F8" s="28" t="s">
        <v>16</v>
      </c>
      <c r="G8" s="29" t="s">
        <v>17</v>
      </c>
      <c r="K8" s="67" t="s">
        <v>73</v>
      </c>
      <c r="L8" s="219" t="s">
        <v>13</v>
      </c>
      <c r="M8" s="212"/>
      <c r="N8" s="17" t="s">
        <v>14</v>
      </c>
      <c r="O8" s="17" t="s">
        <v>15</v>
      </c>
      <c r="P8" s="17" t="s">
        <v>16</v>
      </c>
      <c r="Q8" s="16" t="s">
        <v>22</v>
      </c>
    </row>
    <row r="9" spans="1:17" s="1" customFormat="1" ht="19.5" customHeight="1">
      <c r="A9" s="30" t="s">
        <v>0</v>
      </c>
      <c r="B9" s="215">
        <v>18004</v>
      </c>
      <c r="C9" s="216"/>
      <c r="D9" s="4">
        <v>18446</v>
      </c>
      <c r="E9" s="4">
        <v>18847</v>
      </c>
      <c r="F9" s="4">
        <v>18744</v>
      </c>
      <c r="G9" s="4">
        <v>18790</v>
      </c>
      <c r="K9" s="46" t="s">
        <v>40</v>
      </c>
      <c r="L9" s="220">
        <v>1178170</v>
      </c>
      <c r="M9" s="221"/>
      <c r="N9" s="45">
        <v>1180006</v>
      </c>
      <c r="O9" s="45">
        <v>1180555</v>
      </c>
      <c r="P9" s="45">
        <v>1180888</v>
      </c>
      <c r="Q9" s="45">
        <v>1181030</v>
      </c>
    </row>
    <row r="10" spans="1:17" s="1" customFormat="1" ht="19.5" customHeight="1">
      <c r="A10" s="31" t="s">
        <v>34</v>
      </c>
      <c r="B10" s="215">
        <v>269939</v>
      </c>
      <c r="C10" s="216"/>
      <c r="D10" s="5">
        <v>271089</v>
      </c>
      <c r="E10" s="5">
        <v>270553</v>
      </c>
      <c r="F10" s="5">
        <v>260247</v>
      </c>
      <c r="G10" s="5">
        <v>264238</v>
      </c>
      <c r="K10" s="19" t="s">
        <v>39</v>
      </c>
      <c r="L10" s="220">
        <v>336605</v>
      </c>
      <c r="M10" s="221"/>
      <c r="N10" s="9">
        <v>338396</v>
      </c>
      <c r="O10" s="9">
        <v>342945</v>
      </c>
      <c r="P10" s="9">
        <v>352487</v>
      </c>
      <c r="Q10" s="9">
        <v>361256</v>
      </c>
    </row>
    <row r="11" spans="1:17" s="1" customFormat="1" ht="19.5" customHeight="1">
      <c r="A11" s="32" t="s">
        <v>1</v>
      </c>
      <c r="B11" s="217">
        <v>272522</v>
      </c>
      <c r="C11" s="218"/>
      <c r="D11" s="6">
        <v>276459</v>
      </c>
      <c r="E11" s="6">
        <v>280680</v>
      </c>
      <c r="F11" s="6">
        <v>279760</v>
      </c>
      <c r="G11" s="6">
        <v>266954</v>
      </c>
      <c r="K11" s="44" t="s">
        <v>38</v>
      </c>
      <c r="L11" s="222">
        <f>100*L10/L9</f>
        <v>28.570155410509518</v>
      </c>
      <c r="M11" s="223"/>
      <c r="N11" s="43">
        <f>100*N10/N9</f>
        <v>28.67748130094254</v>
      </c>
      <c r="O11" s="43">
        <f>100*O10/O9</f>
        <v>29.04947249386941</v>
      </c>
      <c r="P11" s="43">
        <f>100*P10/P9</f>
        <v>29.849316785334427</v>
      </c>
      <c r="Q11" s="43">
        <f>100*Q10/Q9</f>
        <v>30.588215371328417</v>
      </c>
    </row>
    <row r="12" spans="1:16" s="1" customFormat="1" ht="19.5" customHeight="1">
      <c r="A12" s="1" t="s">
        <v>18</v>
      </c>
      <c r="K12" s="7" t="s">
        <v>37</v>
      </c>
      <c r="L12" s="7"/>
      <c r="M12" s="7"/>
      <c r="N12" s="7"/>
      <c r="O12" s="7"/>
      <c r="P12" s="7"/>
    </row>
    <row r="13" ht="19.5" customHeight="1">
      <c r="A13" s="3"/>
    </row>
    <row r="14" ht="19.5" customHeight="1">
      <c r="A14" s="3"/>
    </row>
    <row r="15" spans="1:8" ht="19.5" customHeight="1">
      <c r="A15" s="199" t="s">
        <v>19</v>
      </c>
      <c r="B15" s="199"/>
      <c r="C15" s="199"/>
      <c r="D15" s="199"/>
      <c r="E15" s="199"/>
      <c r="F15" s="199"/>
      <c r="G15" s="199"/>
      <c r="H15" s="199"/>
    </row>
    <row r="16" spans="1:8" ht="19.5" customHeight="1">
      <c r="A16" s="200" t="s">
        <v>20</v>
      </c>
      <c r="B16" s="200"/>
      <c r="C16" s="200"/>
      <c r="D16" s="200"/>
      <c r="E16" s="200"/>
      <c r="F16" s="200"/>
      <c r="G16" s="200"/>
      <c r="H16" s="200"/>
    </row>
    <row r="17" spans="1:8" ht="19.5" customHeight="1" thickBot="1">
      <c r="A17" s="7"/>
      <c r="B17" s="7"/>
      <c r="C17" s="14"/>
      <c r="D17" s="14"/>
      <c r="E17" s="14"/>
      <c r="F17" s="14"/>
      <c r="G17" s="14"/>
      <c r="H17" s="15" t="s">
        <v>2</v>
      </c>
    </row>
    <row r="18" spans="1:8" ht="19.5" customHeight="1">
      <c r="A18" s="225" t="s">
        <v>72</v>
      </c>
      <c r="B18" s="211"/>
      <c r="C18" s="212"/>
      <c r="D18" s="17" t="s">
        <v>21</v>
      </c>
      <c r="E18" s="17" t="s">
        <v>14</v>
      </c>
      <c r="F18" s="17" t="s">
        <v>15</v>
      </c>
      <c r="G18" s="17" t="s">
        <v>16</v>
      </c>
      <c r="H18" s="16" t="s">
        <v>22</v>
      </c>
    </row>
    <row r="19" spans="1:8" ht="19.5" customHeight="1">
      <c r="A19" s="209" t="s">
        <v>23</v>
      </c>
      <c r="B19" s="33"/>
      <c r="C19" s="34" t="s">
        <v>3</v>
      </c>
      <c r="D19" s="37">
        <f aca="true" t="shared" si="0" ref="D19:H20">SUM(D21,D23,D25,D27,D29,D31,D33,D35,D37,D39,D41,D43,D45,D47,D49)</f>
        <v>3684530</v>
      </c>
      <c r="E19" s="37">
        <f t="shared" si="0"/>
        <v>3789063</v>
      </c>
      <c r="F19" s="37">
        <f t="shared" si="0"/>
        <v>3719816</v>
      </c>
      <c r="G19" s="37">
        <f t="shared" si="0"/>
        <v>3660335</v>
      </c>
      <c r="H19" s="37">
        <f t="shared" si="0"/>
        <v>3624447</v>
      </c>
    </row>
    <row r="20" spans="1:18" ht="19.5" customHeight="1">
      <c r="A20" s="226"/>
      <c r="B20" s="35"/>
      <c r="C20" s="36" t="s">
        <v>4</v>
      </c>
      <c r="D20" s="38">
        <f t="shared" si="0"/>
        <v>65909158</v>
      </c>
      <c r="E20" s="38">
        <f t="shared" si="0"/>
        <v>68527862</v>
      </c>
      <c r="F20" s="38">
        <f t="shared" si="0"/>
        <v>64060752</v>
      </c>
      <c r="G20" s="38">
        <f t="shared" si="0"/>
        <v>61082370</v>
      </c>
      <c r="H20" s="38">
        <f t="shared" si="0"/>
        <v>58945790</v>
      </c>
      <c r="K20" s="199" t="s">
        <v>68</v>
      </c>
      <c r="L20" s="199"/>
      <c r="M20" s="199"/>
      <c r="N20" s="199"/>
      <c r="O20" s="199"/>
      <c r="P20" s="199"/>
      <c r="Q20" s="199"/>
      <c r="R20" s="199"/>
    </row>
    <row r="21" spans="1:18" ht="19.5" customHeight="1">
      <c r="A21" s="202" t="s">
        <v>24</v>
      </c>
      <c r="B21" s="19"/>
      <c r="C21" s="18" t="s">
        <v>3</v>
      </c>
      <c r="D21" s="8">
        <v>2794699</v>
      </c>
      <c r="E21" s="9">
        <v>2880348</v>
      </c>
      <c r="F21" s="9">
        <v>2805960</v>
      </c>
      <c r="G21" s="9">
        <v>2735113</v>
      </c>
      <c r="H21" s="9">
        <v>2690685</v>
      </c>
      <c r="K21" s="200" t="s">
        <v>67</v>
      </c>
      <c r="L21" s="200"/>
      <c r="M21" s="200"/>
      <c r="N21" s="200"/>
      <c r="O21" s="200"/>
      <c r="P21" s="200"/>
      <c r="Q21" s="200"/>
      <c r="R21" s="200"/>
    </row>
    <row r="22" spans="1:18" ht="19.5" customHeight="1" thickBot="1">
      <c r="A22" s="202"/>
      <c r="B22" s="19"/>
      <c r="C22" s="18" t="s">
        <v>4</v>
      </c>
      <c r="D22" s="8">
        <v>49829888</v>
      </c>
      <c r="E22" s="9">
        <v>52027088</v>
      </c>
      <c r="F22" s="9">
        <v>48339901</v>
      </c>
      <c r="G22" s="9">
        <v>44895207</v>
      </c>
      <c r="H22" s="9">
        <v>43348619</v>
      </c>
      <c r="K22" s="7"/>
      <c r="L22" s="7"/>
      <c r="M22" s="14"/>
      <c r="N22" s="14"/>
      <c r="O22" s="14"/>
      <c r="P22" s="14"/>
      <c r="Q22" s="14"/>
      <c r="R22" s="15" t="s">
        <v>66</v>
      </c>
    </row>
    <row r="23" spans="1:18" ht="19.5" customHeight="1">
      <c r="A23" s="202" t="s">
        <v>25</v>
      </c>
      <c r="B23" s="19"/>
      <c r="C23" s="18" t="s">
        <v>3</v>
      </c>
      <c r="D23" s="8">
        <v>528035</v>
      </c>
      <c r="E23" s="9">
        <v>536003</v>
      </c>
      <c r="F23" s="9">
        <v>521829</v>
      </c>
      <c r="G23" s="9">
        <v>505017</v>
      </c>
      <c r="H23" s="9">
        <v>486931</v>
      </c>
      <c r="K23" s="211" t="s">
        <v>65</v>
      </c>
      <c r="L23" s="211"/>
      <c r="M23" s="212"/>
      <c r="N23" s="17" t="s">
        <v>64</v>
      </c>
      <c r="O23" s="17" t="s">
        <v>14</v>
      </c>
      <c r="P23" s="17" t="s">
        <v>15</v>
      </c>
      <c r="Q23" s="17" t="s">
        <v>16</v>
      </c>
      <c r="R23" s="16" t="s">
        <v>63</v>
      </c>
    </row>
    <row r="24" spans="1:18" ht="19.5" customHeight="1">
      <c r="A24" s="202"/>
      <c r="B24" s="19"/>
      <c r="C24" s="18" t="s">
        <v>4</v>
      </c>
      <c r="D24" s="8">
        <v>6801170</v>
      </c>
      <c r="E24" s="9">
        <v>7147977</v>
      </c>
      <c r="F24" s="9">
        <v>6567749</v>
      </c>
      <c r="G24" s="9">
        <v>6061779</v>
      </c>
      <c r="H24" s="9">
        <v>5913624</v>
      </c>
      <c r="K24" s="209" t="s">
        <v>62</v>
      </c>
      <c r="L24" s="62"/>
      <c r="M24" s="34" t="s">
        <v>61</v>
      </c>
      <c r="N24" s="37">
        <f aca="true" t="shared" si="1" ref="N24:R25">SUM(N26,N28,N30,N32,N34,N36,N38,N40,N42,N44,N46)</f>
        <v>1669850</v>
      </c>
      <c r="O24" s="37">
        <f t="shared" si="1"/>
        <v>1680782</v>
      </c>
      <c r="P24" s="37">
        <f t="shared" si="1"/>
        <v>1672568</v>
      </c>
      <c r="Q24" s="37">
        <f t="shared" si="1"/>
        <v>1718185</v>
      </c>
      <c r="R24" s="37">
        <f t="shared" si="1"/>
        <v>1743986</v>
      </c>
    </row>
    <row r="25" spans="1:18" ht="19.5" customHeight="1">
      <c r="A25" s="202" t="s">
        <v>26</v>
      </c>
      <c r="B25" s="19"/>
      <c r="C25" s="18" t="s">
        <v>3</v>
      </c>
      <c r="D25" s="8">
        <v>98917</v>
      </c>
      <c r="E25" s="9">
        <v>107101</v>
      </c>
      <c r="F25" s="9">
        <v>127113</v>
      </c>
      <c r="G25" s="9">
        <v>156422</v>
      </c>
      <c r="H25" s="9">
        <v>200683</v>
      </c>
      <c r="K25" s="210"/>
      <c r="L25" s="60"/>
      <c r="M25" s="36" t="s">
        <v>60</v>
      </c>
      <c r="N25" s="38">
        <f t="shared" si="1"/>
        <v>49565986</v>
      </c>
      <c r="O25" s="38">
        <f t="shared" si="1"/>
        <v>50678256</v>
      </c>
      <c r="P25" s="38">
        <f t="shared" si="1"/>
        <v>50958006</v>
      </c>
      <c r="Q25" s="38">
        <f t="shared" si="1"/>
        <v>51428597</v>
      </c>
      <c r="R25" s="38">
        <f t="shared" si="1"/>
        <v>51984958</v>
      </c>
    </row>
    <row r="26" spans="1:18" ht="19.5" customHeight="1">
      <c r="A26" s="202"/>
      <c r="B26" s="19"/>
      <c r="C26" s="18" t="s">
        <v>4</v>
      </c>
      <c r="D26" s="8">
        <v>846490</v>
      </c>
      <c r="E26" s="9">
        <v>869206</v>
      </c>
      <c r="F26" s="9">
        <v>888351</v>
      </c>
      <c r="G26" s="9">
        <v>966466</v>
      </c>
      <c r="H26" s="9">
        <v>1262779</v>
      </c>
      <c r="K26" s="202" t="s">
        <v>59</v>
      </c>
      <c r="L26" s="58"/>
      <c r="M26" s="55" t="s">
        <v>49</v>
      </c>
      <c r="N26" s="8">
        <v>62172</v>
      </c>
      <c r="O26" s="9">
        <v>60771</v>
      </c>
      <c r="P26" s="9">
        <v>59437</v>
      </c>
      <c r="Q26" s="9">
        <v>59560</v>
      </c>
      <c r="R26" s="9">
        <v>58656</v>
      </c>
    </row>
    <row r="27" spans="1:18" ht="19.5" customHeight="1">
      <c r="A27" s="202" t="s">
        <v>9</v>
      </c>
      <c r="B27" s="19"/>
      <c r="C27" s="18" t="s">
        <v>3</v>
      </c>
      <c r="D27" s="8">
        <v>68943</v>
      </c>
      <c r="E27" s="9">
        <v>68951</v>
      </c>
      <c r="F27" s="9">
        <v>67110</v>
      </c>
      <c r="G27" s="9">
        <v>64635</v>
      </c>
      <c r="H27" s="9">
        <v>60701</v>
      </c>
      <c r="K27" s="202"/>
      <c r="L27" s="58"/>
      <c r="M27" s="55" t="s">
        <v>48</v>
      </c>
      <c r="N27" s="8">
        <v>19637414</v>
      </c>
      <c r="O27" s="9">
        <v>20067256</v>
      </c>
      <c r="P27" s="9">
        <v>20337548</v>
      </c>
      <c r="Q27" s="9">
        <v>20528675</v>
      </c>
      <c r="R27" s="9">
        <v>20669339</v>
      </c>
    </row>
    <row r="28" spans="1:18" ht="19.5" customHeight="1">
      <c r="A28" s="202"/>
      <c r="B28" s="19"/>
      <c r="C28" s="18" t="s">
        <v>4</v>
      </c>
      <c r="D28" s="8">
        <v>1483314</v>
      </c>
      <c r="E28" s="9">
        <v>1445860</v>
      </c>
      <c r="F28" s="9">
        <v>1309555</v>
      </c>
      <c r="G28" s="9">
        <v>1231778</v>
      </c>
      <c r="H28" s="9">
        <v>1148092</v>
      </c>
      <c r="K28" s="202" t="s">
        <v>58</v>
      </c>
      <c r="L28" s="19"/>
      <c r="M28" s="55" t="s">
        <v>49</v>
      </c>
      <c r="N28" s="8">
        <v>1211051</v>
      </c>
      <c r="O28" s="9">
        <v>1221963</v>
      </c>
      <c r="P28" s="9">
        <v>1208630</v>
      </c>
      <c r="Q28" s="9">
        <v>1231101</v>
      </c>
      <c r="R28" s="9">
        <v>1237518</v>
      </c>
    </row>
    <row r="29" spans="1:18" ht="19.5" customHeight="1">
      <c r="A29" s="202" t="s">
        <v>6</v>
      </c>
      <c r="B29" s="19"/>
      <c r="C29" s="18" t="s">
        <v>3</v>
      </c>
      <c r="D29" s="8">
        <v>66</v>
      </c>
      <c r="E29" s="9">
        <v>156</v>
      </c>
      <c r="F29" s="9">
        <v>289</v>
      </c>
      <c r="G29" s="9">
        <v>357</v>
      </c>
      <c r="H29" s="9">
        <v>436</v>
      </c>
      <c r="K29" s="202"/>
      <c r="L29" s="19"/>
      <c r="M29" s="55" t="s">
        <v>48</v>
      </c>
      <c r="N29" s="8">
        <v>17807449</v>
      </c>
      <c r="O29" s="9">
        <v>18257880</v>
      </c>
      <c r="P29" s="9">
        <v>18131214</v>
      </c>
      <c r="Q29" s="9">
        <v>18099307</v>
      </c>
      <c r="R29" s="9">
        <v>18245076</v>
      </c>
    </row>
    <row r="30" spans="1:18" ht="19.5" customHeight="1">
      <c r="A30" s="202"/>
      <c r="B30" s="19"/>
      <c r="C30" s="18" t="s">
        <v>4</v>
      </c>
      <c r="D30" s="8">
        <v>2010</v>
      </c>
      <c r="E30" s="9">
        <v>7184</v>
      </c>
      <c r="F30" s="9">
        <v>11807</v>
      </c>
      <c r="G30" s="9">
        <v>16122</v>
      </c>
      <c r="H30" s="9">
        <v>20844</v>
      </c>
      <c r="K30" s="202" t="s">
        <v>57</v>
      </c>
      <c r="L30" s="19"/>
      <c r="M30" s="55" t="s">
        <v>49</v>
      </c>
      <c r="N30" s="8">
        <v>223469</v>
      </c>
      <c r="O30" s="9">
        <v>222963</v>
      </c>
      <c r="P30" s="9">
        <v>221616</v>
      </c>
      <c r="Q30" s="9">
        <v>221175</v>
      </c>
      <c r="R30" s="9">
        <v>217023</v>
      </c>
    </row>
    <row r="31" spans="1:18" ht="19.5" customHeight="1">
      <c r="A31" s="202" t="s">
        <v>27</v>
      </c>
      <c r="B31" s="19"/>
      <c r="C31" s="18" t="s">
        <v>3</v>
      </c>
      <c r="D31" s="8">
        <v>157946</v>
      </c>
      <c r="E31" s="9">
        <v>160650</v>
      </c>
      <c r="F31" s="9">
        <v>161309</v>
      </c>
      <c r="G31" s="9">
        <v>154213</v>
      </c>
      <c r="H31" s="9">
        <v>145211</v>
      </c>
      <c r="K31" s="202"/>
      <c r="L31" s="19"/>
      <c r="M31" s="55" t="s">
        <v>48</v>
      </c>
      <c r="N31" s="8">
        <v>3622184</v>
      </c>
      <c r="O31" s="9">
        <v>3756333</v>
      </c>
      <c r="P31" s="9">
        <v>3717030</v>
      </c>
      <c r="Q31" s="9">
        <v>3714381</v>
      </c>
      <c r="R31" s="9">
        <v>3617998</v>
      </c>
    </row>
    <row r="32" spans="1:18" ht="19.5" customHeight="1">
      <c r="A32" s="202"/>
      <c r="B32" s="19"/>
      <c r="C32" s="18" t="s">
        <v>4</v>
      </c>
      <c r="D32" s="8">
        <v>1031569</v>
      </c>
      <c r="E32" s="9">
        <v>1083721</v>
      </c>
      <c r="F32" s="9">
        <v>1062743</v>
      </c>
      <c r="G32" s="9">
        <v>966008</v>
      </c>
      <c r="H32" s="9">
        <v>889547</v>
      </c>
      <c r="K32" s="202" t="s">
        <v>56</v>
      </c>
      <c r="L32" s="19"/>
      <c r="M32" s="55" t="s">
        <v>49</v>
      </c>
      <c r="N32" s="8">
        <v>43312</v>
      </c>
      <c r="O32" s="9">
        <v>44317</v>
      </c>
      <c r="P32" s="9">
        <v>54317</v>
      </c>
      <c r="Q32" s="9">
        <v>73516</v>
      </c>
      <c r="R32" s="9">
        <v>97912</v>
      </c>
    </row>
    <row r="33" spans="1:18" ht="19.5" customHeight="1">
      <c r="A33" s="202" t="s">
        <v>28</v>
      </c>
      <c r="B33" s="19"/>
      <c r="C33" s="18" t="s">
        <v>3</v>
      </c>
      <c r="D33" s="8">
        <v>9618</v>
      </c>
      <c r="E33" s="9">
        <v>9895</v>
      </c>
      <c r="F33" s="9">
        <v>11425</v>
      </c>
      <c r="G33" s="9">
        <v>19867</v>
      </c>
      <c r="H33" s="9">
        <v>16413</v>
      </c>
      <c r="K33" s="202"/>
      <c r="L33" s="19"/>
      <c r="M33" s="55" t="s">
        <v>48</v>
      </c>
      <c r="N33" s="8">
        <v>499372</v>
      </c>
      <c r="O33" s="9">
        <v>437614</v>
      </c>
      <c r="P33" s="9">
        <v>521431</v>
      </c>
      <c r="Q33" s="9">
        <v>687379</v>
      </c>
      <c r="R33" s="9">
        <v>973737</v>
      </c>
    </row>
    <row r="34" spans="1:18" ht="19.5" customHeight="1">
      <c r="A34" s="202"/>
      <c r="B34" s="19"/>
      <c r="C34" s="18" t="s">
        <v>4</v>
      </c>
      <c r="D34" s="8">
        <v>578477</v>
      </c>
      <c r="E34" s="9">
        <v>605534</v>
      </c>
      <c r="F34" s="9">
        <v>751770</v>
      </c>
      <c r="G34" s="9">
        <v>1629455</v>
      </c>
      <c r="H34" s="9">
        <v>1275542</v>
      </c>
      <c r="K34" s="202" t="s">
        <v>55</v>
      </c>
      <c r="L34" s="19"/>
      <c r="M34" s="55" t="s">
        <v>49</v>
      </c>
      <c r="N34" s="59" t="s">
        <v>5</v>
      </c>
      <c r="O34" s="12" t="s">
        <v>5</v>
      </c>
      <c r="P34" s="12" t="s">
        <v>5</v>
      </c>
      <c r="Q34" s="12" t="s">
        <v>5</v>
      </c>
      <c r="R34" s="12" t="s">
        <v>5</v>
      </c>
    </row>
    <row r="35" spans="1:18" ht="19.5" customHeight="1">
      <c r="A35" s="202" t="s">
        <v>29</v>
      </c>
      <c r="B35" s="19"/>
      <c r="C35" s="18" t="s">
        <v>3</v>
      </c>
      <c r="D35" s="8">
        <v>13</v>
      </c>
      <c r="E35" s="9">
        <v>1</v>
      </c>
      <c r="F35" s="12" t="s">
        <v>5</v>
      </c>
      <c r="G35" s="12" t="s">
        <v>5</v>
      </c>
      <c r="H35" s="12" t="s">
        <v>5</v>
      </c>
      <c r="K35" s="202"/>
      <c r="L35" s="19"/>
      <c r="M35" s="55" t="s">
        <v>48</v>
      </c>
      <c r="N35" s="8">
        <v>2688990</v>
      </c>
      <c r="O35" s="9">
        <v>2588962</v>
      </c>
      <c r="P35" s="9">
        <v>2522584</v>
      </c>
      <c r="Q35" s="9">
        <v>2496773</v>
      </c>
      <c r="R35" s="9">
        <v>2468145</v>
      </c>
    </row>
    <row r="36" spans="1:18" ht="19.5" customHeight="1">
      <c r="A36" s="202"/>
      <c r="B36" s="19"/>
      <c r="C36" s="18" t="s">
        <v>4</v>
      </c>
      <c r="D36" s="8">
        <v>552</v>
      </c>
      <c r="E36" s="9">
        <v>36</v>
      </c>
      <c r="F36" s="12" t="s">
        <v>5</v>
      </c>
      <c r="G36" s="12" t="s">
        <v>5</v>
      </c>
      <c r="H36" s="12" t="s">
        <v>5</v>
      </c>
      <c r="K36" s="202" t="s">
        <v>54</v>
      </c>
      <c r="L36" s="19"/>
      <c r="M36" s="55" t="s">
        <v>49</v>
      </c>
      <c r="N36" s="8">
        <v>238</v>
      </c>
      <c r="O36" s="9">
        <v>210</v>
      </c>
      <c r="P36" s="9">
        <v>183</v>
      </c>
      <c r="Q36" s="9">
        <v>225</v>
      </c>
      <c r="R36" s="9">
        <v>323</v>
      </c>
    </row>
    <row r="37" spans="1:18" ht="19.5" customHeight="1">
      <c r="A37" s="202" t="s">
        <v>30</v>
      </c>
      <c r="B37" s="19"/>
      <c r="C37" s="18" t="s">
        <v>3</v>
      </c>
      <c r="D37" s="8">
        <v>16099</v>
      </c>
      <c r="E37" s="9">
        <v>15780</v>
      </c>
      <c r="F37" s="9">
        <v>14874</v>
      </c>
      <c r="G37" s="9">
        <v>14194</v>
      </c>
      <c r="H37" s="9">
        <v>13291</v>
      </c>
      <c r="K37" s="202"/>
      <c r="L37" s="19"/>
      <c r="M37" s="55" t="s">
        <v>48</v>
      </c>
      <c r="N37" s="8">
        <v>4306</v>
      </c>
      <c r="O37" s="9">
        <v>7761</v>
      </c>
      <c r="P37" s="9">
        <v>3689</v>
      </c>
      <c r="Q37" s="9">
        <v>5171</v>
      </c>
      <c r="R37" s="9">
        <v>5591</v>
      </c>
    </row>
    <row r="38" spans="1:18" ht="19.5" customHeight="1">
      <c r="A38" s="202"/>
      <c r="B38" s="19"/>
      <c r="C38" s="18" t="s">
        <v>4</v>
      </c>
      <c r="D38" s="8">
        <v>2596529</v>
      </c>
      <c r="E38" s="9">
        <v>2583407</v>
      </c>
      <c r="F38" s="9">
        <v>2453526</v>
      </c>
      <c r="G38" s="9">
        <v>2416689</v>
      </c>
      <c r="H38" s="9">
        <v>2311996</v>
      </c>
      <c r="K38" s="202" t="s">
        <v>53</v>
      </c>
      <c r="L38" s="19"/>
      <c r="M38" s="55" t="s">
        <v>49</v>
      </c>
      <c r="N38" s="8">
        <v>72356</v>
      </c>
      <c r="O38" s="9">
        <v>72385</v>
      </c>
      <c r="P38" s="9">
        <v>70563</v>
      </c>
      <c r="Q38" s="9">
        <v>71331</v>
      </c>
      <c r="R38" s="9">
        <v>70087</v>
      </c>
    </row>
    <row r="39" spans="1:18" ht="19.5" customHeight="1">
      <c r="A39" s="204" t="s">
        <v>11</v>
      </c>
      <c r="B39" s="21"/>
      <c r="C39" s="18" t="s">
        <v>3</v>
      </c>
      <c r="D39" s="8">
        <v>1979</v>
      </c>
      <c r="E39" s="9">
        <v>1869</v>
      </c>
      <c r="F39" s="9">
        <v>2042</v>
      </c>
      <c r="G39" s="9">
        <v>2016</v>
      </c>
      <c r="H39" s="9">
        <v>2091</v>
      </c>
      <c r="K39" s="202"/>
      <c r="L39" s="19"/>
      <c r="M39" s="55" t="s">
        <v>48</v>
      </c>
      <c r="N39" s="8">
        <v>615055</v>
      </c>
      <c r="O39" s="9">
        <v>632595</v>
      </c>
      <c r="P39" s="9">
        <v>640991</v>
      </c>
      <c r="Q39" s="9">
        <v>665110</v>
      </c>
      <c r="R39" s="9">
        <v>673891</v>
      </c>
    </row>
    <row r="40" spans="1:18" ht="19.5" customHeight="1">
      <c r="A40" s="205"/>
      <c r="B40" s="23"/>
      <c r="C40" s="18" t="s">
        <v>4</v>
      </c>
      <c r="D40" s="8">
        <v>315763</v>
      </c>
      <c r="E40" s="9">
        <v>293941</v>
      </c>
      <c r="F40" s="9">
        <v>318892</v>
      </c>
      <c r="G40" s="9">
        <v>323580</v>
      </c>
      <c r="H40" s="9">
        <v>337188</v>
      </c>
      <c r="K40" s="202" t="s">
        <v>52</v>
      </c>
      <c r="L40" s="19"/>
      <c r="M40" s="55" t="s">
        <v>49</v>
      </c>
      <c r="N40" s="8">
        <v>50476</v>
      </c>
      <c r="O40" s="9">
        <v>50699</v>
      </c>
      <c r="P40" s="9">
        <v>50195</v>
      </c>
      <c r="Q40" s="9">
        <v>50761</v>
      </c>
      <c r="R40" s="9">
        <v>51582</v>
      </c>
    </row>
    <row r="41" spans="1:18" ht="19.5" customHeight="1">
      <c r="A41" s="204" t="s">
        <v>12</v>
      </c>
      <c r="B41" s="20"/>
      <c r="C41" s="18" t="s">
        <v>3</v>
      </c>
      <c r="D41" s="8">
        <v>13</v>
      </c>
      <c r="E41" s="9">
        <v>1</v>
      </c>
      <c r="F41" s="12" t="s">
        <v>5</v>
      </c>
      <c r="G41" s="12" t="s">
        <v>5</v>
      </c>
      <c r="H41" s="12" t="s">
        <v>5</v>
      </c>
      <c r="K41" s="202"/>
      <c r="L41" s="19"/>
      <c r="M41" s="55" t="s">
        <v>48</v>
      </c>
      <c r="N41" s="8">
        <v>4059866</v>
      </c>
      <c r="O41" s="9">
        <v>4267234</v>
      </c>
      <c r="P41" s="9">
        <v>4414005</v>
      </c>
      <c r="Q41" s="9">
        <v>4498855</v>
      </c>
      <c r="R41" s="9">
        <v>4611876</v>
      </c>
    </row>
    <row r="42" spans="1:18" ht="19.5" customHeight="1">
      <c r="A42" s="205"/>
      <c r="B42" s="22"/>
      <c r="C42" s="18" t="s">
        <v>4</v>
      </c>
      <c r="D42" s="8">
        <v>3120</v>
      </c>
      <c r="E42" s="9">
        <v>240</v>
      </c>
      <c r="F42" s="12" t="s">
        <v>5</v>
      </c>
      <c r="G42" s="12" t="s">
        <v>5</v>
      </c>
      <c r="H42" s="12" t="s">
        <v>5</v>
      </c>
      <c r="K42" s="204" t="s">
        <v>51</v>
      </c>
      <c r="L42" s="19"/>
      <c r="M42" s="55" t="s">
        <v>49</v>
      </c>
      <c r="N42" s="8">
        <v>1313</v>
      </c>
      <c r="O42" s="9">
        <v>1321</v>
      </c>
      <c r="P42" s="9">
        <v>1309</v>
      </c>
      <c r="Q42" s="9">
        <v>1405</v>
      </c>
      <c r="R42" s="9">
        <v>1318</v>
      </c>
    </row>
    <row r="43" spans="1:18" ht="19.5" customHeight="1">
      <c r="A43" s="202" t="s">
        <v>7</v>
      </c>
      <c r="B43" s="19"/>
      <c r="C43" s="18" t="s">
        <v>3</v>
      </c>
      <c r="D43" s="8">
        <v>5849</v>
      </c>
      <c r="E43" s="9">
        <v>5961</v>
      </c>
      <c r="F43" s="9">
        <v>5557</v>
      </c>
      <c r="G43" s="9">
        <v>6015</v>
      </c>
      <c r="H43" s="9">
        <v>5729</v>
      </c>
      <c r="K43" s="205"/>
      <c r="L43" s="19"/>
      <c r="M43" s="55" t="s">
        <v>48</v>
      </c>
      <c r="N43" s="8">
        <v>398728</v>
      </c>
      <c r="O43" s="9">
        <v>402630</v>
      </c>
      <c r="P43" s="9">
        <v>398738</v>
      </c>
      <c r="Q43" s="9">
        <v>434492</v>
      </c>
      <c r="R43" s="9">
        <v>410750</v>
      </c>
    </row>
    <row r="44" spans="1:18" ht="19.5" customHeight="1">
      <c r="A44" s="202"/>
      <c r="B44" s="19"/>
      <c r="C44" s="18" t="s">
        <v>4</v>
      </c>
      <c r="D44" s="8">
        <v>1754700</v>
      </c>
      <c r="E44" s="9">
        <v>1788300</v>
      </c>
      <c r="F44" s="9">
        <v>1667100</v>
      </c>
      <c r="G44" s="9">
        <v>1804500</v>
      </c>
      <c r="H44" s="9">
        <v>1718700</v>
      </c>
      <c r="K44" s="202" t="s">
        <v>50</v>
      </c>
      <c r="L44" s="19"/>
      <c r="M44" s="55" t="s">
        <v>49</v>
      </c>
      <c r="N44" s="8">
        <v>5030</v>
      </c>
      <c r="O44" s="9">
        <v>5288</v>
      </c>
      <c r="P44" s="9">
        <v>5462</v>
      </c>
      <c r="Q44" s="9">
        <v>5952</v>
      </c>
      <c r="R44" s="9">
        <v>5898</v>
      </c>
    </row>
    <row r="45" spans="1:18" ht="19.5" customHeight="1">
      <c r="A45" s="202" t="s">
        <v>31</v>
      </c>
      <c r="B45" s="19"/>
      <c r="C45" s="18" t="s">
        <v>3</v>
      </c>
      <c r="D45" s="8">
        <v>2336</v>
      </c>
      <c r="E45" s="9">
        <v>2342</v>
      </c>
      <c r="F45" s="9">
        <v>2307</v>
      </c>
      <c r="G45" s="9">
        <v>2481</v>
      </c>
      <c r="H45" s="9">
        <v>2272</v>
      </c>
      <c r="K45" s="203"/>
      <c r="L45" s="19"/>
      <c r="M45" s="55" t="s">
        <v>48</v>
      </c>
      <c r="N45" s="8">
        <v>221717</v>
      </c>
      <c r="O45" s="9">
        <v>249399</v>
      </c>
      <c r="P45" s="9">
        <v>258885</v>
      </c>
      <c r="Q45" s="9">
        <v>283405</v>
      </c>
      <c r="R45" s="9">
        <v>292895</v>
      </c>
    </row>
    <row r="46" spans="1:18" ht="19.5" customHeight="1">
      <c r="A46" s="202"/>
      <c r="B46" s="19"/>
      <c r="C46" s="18" t="s">
        <v>4</v>
      </c>
      <c r="D46" s="8">
        <v>665412</v>
      </c>
      <c r="E46" s="9">
        <v>674567</v>
      </c>
      <c r="F46" s="9">
        <v>689340</v>
      </c>
      <c r="G46" s="9">
        <v>770569</v>
      </c>
      <c r="H46" s="9">
        <v>718765</v>
      </c>
      <c r="K46" s="206" t="s">
        <v>69</v>
      </c>
      <c r="L46" s="19"/>
      <c r="M46" s="55" t="s">
        <v>49</v>
      </c>
      <c r="N46" s="8">
        <v>433</v>
      </c>
      <c r="O46" s="9">
        <v>865</v>
      </c>
      <c r="P46" s="9">
        <v>856</v>
      </c>
      <c r="Q46" s="9">
        <v>3159</v>
      </c>
      <c r="R46" s="9">
        <v>3669</v>
      </c>
    </row>
    <row r="47" spans="1:18" ht="19.5" customHeight="1">
      <c r="A47" s="202" t="s">
        <v>32</v>
      </c>
      <c r="B47" s="19"/>
      <c r="C47" s="18" t="s">
        <v>3</v>
      </c>
      <c r="D47" s="8">
        <v>10</v>
      </c>
      <c r="E47" s="12" t="s">
        <v>5</v>
      </c>
      <c r="F47" s="12" t="s">
        <v>5</v>
      </c>
      <c r="G47" s="12" t="s">
        <v>5</v>
      </c>
      <c r="H47" s="12" t="s">
        <v>5</v>
      </c>
      <c r="K47" s="207"/>
      <c r="L47" s="19"/>
      <c r="M47" s="55" t="s">
        <v>48</v>
      </c>
      <c r="N47" s="8">
        <v>10905</v>
      </c>
      <c r="O47" s="9">
        <v>10592</v>
      </c>
      <c r="P47" s="9">
        <v>11891</v>
      </c>
      <c r="Q47" s="9">
        <v>15049</v>
      </c>
      <c r="R47" s="9">
        <v>15660</v>
      </c>
    </row>
    <row r="48" spans="1:18" ht="19.5" customHeight="1">
      <c r="A48" s="202"/>
      <c r="B48" s="19"/>
      <c r="C48" s="18" t="s">
        <v>4</v>
      </c>
      <c r="D48" s="8">
        <v>20</v>
      </c>
      <c r="E48" s="12" t="s">
        <v>5</v>
      </c>
      <c r="F48" s="12" t="s">
        <v>5</v>
      </c>
      <c r="G48" s="12" t="s">
        <v>5</v>
      </c>
      <c r="H48" s="12" t="s">
        <v>5</v>
      </c>
      <c r="K48" s="202" t="s">
        <v>47</v>
      </c>
      <c r="L48" s="58"/>
      <c r="M48" s="55" t="s">
        <v>46</v>
      </c>
      <c r="N48" s="57">
        <v>21.05</v>
      </c>
      <c r="O48" s="56">
        <v>20.74</v>
      </c>
      <c r="P48" s="52">
        <v>20.58</v>
      </c>
      <c r="Q48" s="52">
        <v>20.36</v>
      </c>
      <c r="R48" s="52">
        <v>20.33</v>
      </c>
    </row>
    <row r="49" spans="1:18" ht="19.5" customHeight="1">
      <c r="A49" s="202" t="s">
        <v>33</v>
      </c>
      <c r="B49" s="19"/>
      <c r="C49" s="18" t="s">
        <v>3</v>
      </c>
      <c r="D49" s="8">
        <v>7</v>
      </c>
      <c r="E49" s="9">
        <v>5</v>
      </c>
      <c r="F49" s="9">
        <v>1</v>
      </c>
      <c r="G49" s="9">
        <v>5</v>
      </c>
      <c r="H49" s="9">
        <v>4</v>
      </c>
      <c r="K49" s="203"/>
      <c r="L49" s="19"/>
      <c r="M49" s="55" t="s">
        <v>45</v>
      </c>
      <c r="N49" s="54">
        <v>2.14</v>
      </c>
      <c r="O49" s="53">
        <v>2.12</v>
      </c>
      <c r="P49" s="52">
        <v>2.1</v>
      </c>
      <c r="Q49" s="52">
        <v>2.07</v>
      </c>
      <c r="R49" s="52">
        <v>2.04</v>
      </c>
    </row>
    <row r="50" spans="1:18" ht="19.5" customHeight="1">
      <c r="A50" s="224"/>
      <c r="B50" s="24"/>
      <c r="C50" s="25" t="s">
        <v>4</v>
      </c>
      <c r="D50" s="10">
        <v>144</v>
      </c>
      <c r="E50" s="11">
        <v>801</v>
      </c>
      <c r="F50" s="11">
        <v>18</v>
      </c>
      <c r="G50" s="11">
        <v>217</v>
      </c>
      <c r="H50" s="11">
        <v>94</v>
      </c>
      <c r="K50" s="208"/>
      <c r="L50" s="51"/>
      <c r="M50" s="25" t="s">
        <v>44</v>
      </c>
      <c r="N50" s="50">
        <v>2.72</v>
      </c>
      <c r="O50" s="49">
        <v>2.71</v>
      </c>
      <c r="P50" s="48">
        <v>2.69</v>
      </c>
      <c r="Q50" s="48">
        <v>2.68</v>
      </c>
      <c r="R50" s="48">
        <v>2.66</v>
      </c>
    </row>
    <row r="51" spans="1:18" ht="19.5" customHeight="1">
      <c r="A51" s="7" t="s">
        <v>18</v>
      </c>
      <c r="B51" s="26"/>
      <c r="C51" s="27"/>
      <c r="D51" s="27"/>
      <c r="E51" s="27"/>
      <c r="F51" s="27"/>
      <c r="G51" s="27"/>
      <c r="H51" s="27"/>
      <c r="K51" s="7" t="s">
        <v>37</v>
      </c>
      <c r="L51" s="47"/>
      <c r="M51" s="7"/>
      <c r="N51" s="7"/>
      <c r="O51" s="7"/>
      <c r="P51" s="7"/>
      <c r="Q51" s="7"/>
      <c r="R51" s="7"/>
    </row>
  </sheetData>
  <sheetProtection/>
  <mergeCells count="48">
    <mergeCell ref="A5:F5"/>
    <mergeCell ref="A6:F6"/>
    <mergeCell ref="A33:A34"/>
    <mergeCell ref="A35:A36"/>
    <mergeCell ref="A37:A38"/>
    <mergeCell ref="A29:A30"/>
    <mergeCell ref="A15:H15"/>
    <mergeCell ref="A27:A28"/>
    <mergeCell ref="A25:A26"/>
    <mergeCell ref="A16:H16"/>
    <mergeCell ref="A18:C18"/>
    <mergeCell ref="A19:A20"/>
    <mergeCell ref="A21:A22"/>
    <mergeCell ref="A23:A24"/>
    <mergeCell ref="A39:A40"/>
    <mergeCell ref="L8:M8"/>
    <mergeCell ref="L9:M9"/>
    <mergeCell ref="L10:M10"/>
    <mergeCell ref="L11:M11"/>
    <mergeCell ref="A41:A42"/>
    <mergeCell ref="A49:A50"/>
    <mergeCell ref="A43:A44"/>
    <mergeCell ref="A45:A46"/>
    <mergeCell ref="A47:A48"/>
    <mergeCell ref="A31:A32"/>
    <mergeCell ref="K48:K50"/>
    <mergeCell ref="K24:K25"/>
    <mergeCell ref="K38:K39"/>
    <mergeCell ref="K23:M23"/>
    <mergeCell ref="K30:K31"/>
    <mergeCell ref="K28:K29"/>
    <mergeCell ref="K32:K33"/>
    <mergeCell ref="K46:K47"/>
    <mergeCell ref="K40:K41"/>
    <mergeCell ref="K21:R21"/>
    <mergeCell ref="K26:K27"/>
    <mergeCell ref="K36:K37"/>
    <mergeCell ref="K34:K35"/>
    <mergeCell ref="K5:Q5"/>
    <mergeCell ref="K6:Q6"/>
    <mergeCell ref="A3:R3"/>
    <mergeCell ref="K20:R20"/>
    <mergeCell ref="K44:K45"/>
    <mergeCell ref="K42:K43"/>
    <mergeCell ref="B8:C8"/>
    <mergeCell ref="B9:C9"/>
    <mergeCell ref="B10:C10"/>
    <mergeCell ref="B11:C1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2"/>
  <sheetViews>
    <sheetView showGridLines="0" defaultGridColor="0" zoomScalePageLayoutView="0" colorId="27" workbookViewId="0" topLeftCell="I1">
      <selection activeCell="S1" sqref="S1"/>
    </sheetView>
  </sheetViews>
  <sheetFormatPr defaultColWidth="11.796875" defaultRowHeight="22.5" customHeight="1"/>
  <cols>
    <col min="1" max="1" width="28.69921875" style="7" customWidth="1"/>
    <col min="2" max="2" width="2.5" style="7" customWidth="1"/>
    <col min="3" max="3" width="12.5" style="7" customWidth="1"/>
    <col min="4" max="8" width="13.69921875" style="7" customWidth="1"/>
    <col min="9" max="9" width="11.69921875" style="7" customWidth="1"/>
    <col min="10" max="10" width="5.59765625" style="7" customWidth="1"/>
    <col min="11" max="11" width="11.69921875" style="7" customWidth="1"/>
    <col min="12" max="12" width="17.5" style="7" customWidth="1"/>
    <col min="13" max="13" width="1.8984375" style="7" customWidth="1"/>
    <col min="14" max="14" width="11.69921875" style="7" customWidth="1"/>
    <col min="15" max="17" width="13.09765625" style="7" customWidth="1"/>
    <col min="18" max="19" width="13.69921875" style="7" customWidth="1"/>
    <col min="20" max="16384" width="11.69921875" style="7" customWidth="1"/>
  </cols>
  <sheetData>
    <row r="1" spans="1:19" ht="22.5" customHeight="1">
      <c r="A1" s="42" t="s">
        <v>80</v>
      </c>
      <c r="S1" s="65" t="s">
        <v>151</v>
      </c>
    </row>
    <row r="3" spans="1:17" ht="22.5" customHeight="1">
      <c r="A3" s="199" t="s">
        <v>79</v>
      </c>
      <c r="B3" s="199"/>
      <c r="C3" s="199"/>
      <c r="D3" s="199"/>
      <c r="E3" s="199"/>
      <c r="F3" s="199"/>
      <c r="L3" s="199" t="s">
        <v>133</v>
      </c>
      <c r="M3" s="199"/>
      <c r="N3" s="199"/>
      <c r="O3" s="199"/>
      <c r="P3" s="199"/>
      <c r="Q3" s="199"/>
    </row>
    <row r="4" spans="1:17" ht="22.5" customHeight="1">
      <c r="A4" s="200" t="s">
        <v>78</v>
      </c>
      <c r="B4" s="200"/>
      <c r="C4" s="200"/>
      <c r="D4" s="200"/>
      <c r="E4" s="200"/>
      <c r="F4" s="200"/>
      <c r="L4" s="200" t="s">
        <v>10</v>
      </c>
      <c r="M4" s="200"/>
      <c r="N4" s="200"/>
      <c r="O4" s="200"/>
      <c r="P4" s="200"/>
      <c r="Q4" s="200"/>
    </row>
    <row r="5" spans="1:6" ht="22.5" customHeight="1" thickBot="1">
      <c r="A5" s="27"/>
      <c r="B5" s="27"/>
      <c r="C5" s="27"/>
      <c r="D5" s="27"/>
      <c r="E5" s="27"/>
      <c r="F5" s="27"/>
    </row>
    <row r="6" spans="1:18" ht="22.5" customHeight="1">
      <c r="A6" s="67" t="s">
        <v>94</v>
      </c>
      <c r="B6" s="219" t="s">
        <v>13</v>
      </c>
      <c r="C6" s="212"/>
      <c r="D6" s="17" t="s">
        <v>77</v>
      </c>
      <c r="E6" s="17" t="s">
        <v>76</v>
      </c>
      <c r="F6" s="63" t="s">
        <v>75</v>
      </c>
      <c r="G6" s="63" t="s">
        <v>22</v>
      </c>
      <c r="L6" s="17" t="s">
        <v>41</v>
      </c>
      <c r="M6" s="219" t="s">
        <v>13</v>
      </c>
      <c r="N6" s="212"/>
      <c r="O6" s="17" t="s">
        <v>14</v>
      </c>
      <c r="P6" s="17" t="s">
        <v>15</v>
      </c>
      <c r="Q6" s="17" t="s">
        <v>16</v>
      </c>
      <c r="R6" s="16" t="s">
        <v>22</v>
      </c>
    </row>
    <row r="7" spans="1:18" ht="22.5" customHeight="1">
      <c r="A7" s="46" t="s">
        <v>0</v>
      </c>
      <c r="B7" s="220">
        <v>18474</v>
      </c>
      <c r="C7" s="221"/>
      <c r="D7" s="45">
        <v>18944</v>
      </c>
      <c r="E7" s="45">
        <v>19351</v>
      </c>
      <c r="F7" s="45">
        <v>19228</v>
      </c>
      <c r="G7" s="45">
        <v>19193</v>
      </c>
      <c r="L7" s="106" t="s">
        <v>132</v>
      </c>
      <c r="M7" s="229">
        <v>265784</v>
      </c>
      <c r="N7" s="230"/>
      <c r="O7" s="105">
        <v>263491</v>
      </c>
      <c r="P7" s="105">
        <v>259634</v>
      </c>
      <c r="Q7" s="105">
        <v>264804</v>
      </c>
      <c r="R7" s="105">
        <v>269999</v>
      </c>
    </row>
    <row r="8" spans="1:12" ht="22.5" customHeight="1">
      <c r="A8" s="80" t="s">
        <v>95</v>
      </c>
      <c r="B8" s="220">
        <v>305570</v>
      </c>
      <c r="C8" s="221"/>
      <c r="D8" s="9">
        <v>307562</v>
      </c>
      <c r="E8" s="9">
        <v>307138</v>
      </c>
      <c r="F8" s="9">
        <v>301173</v>
      </c>
      <c r="G8" s="9">
        <v>295425</v>
      </c>
      <c r="L8" s="7" t="s">
        <v>131</v>
      </c>
    </row>
    <row r="9" spans="1:7" ht="22.5" customHeight="1">
      <c r="A9" s="44" t="s">
        <v>1</v>
      </c>
      <c r="B9" s="248">
        <v>277472</v>
      </c>
      <c r="C9" s="249"/>
      <c r="D9" s="11">
        <v>281643</v>
      </c>
      <c r="E9" s="11">
        <v>285093</v>
      </c>
      <c r="F9" s="11">
        <v>284749</v>
      </c>
      <c r="G9" s="11">
        <v>284489</v>
      </c>
    </row>
    <row r="10" ht="22.5" customHeight="1">
      <c r="A10" s="7" t="s">
        <v>74</v>
      </c>
    </row>
    <row r="13" spans="1:8" ht="22.5" customHeight="1">
      <c r="A13" s="199" t="s">
        <v>92</v>
      </c>
      <c r="B13" s="199"/>
      <c r="C13" s="199"/>
      <c r="D13" s="199"/>
      <c r="E13" s="199"/>
      <c r="F13" s="199"/>
      <c r="G13" s="199"/>
      <c r="H13" s="199"/>
    </row>
    <row r="14" spans="1:8" ht="22.5" customHeight="1">
      <c r="A14" s="200" t="s">
        <v>91</v>
      </c>
      <c r="B14" s="200"/>
      <c r="C14" s="200"/>
      <c r="D14" s="200"/>
      <c r="E14" s="200"/>
      <c r="F14" s="200"/>
      <c r="G14" s="200"/>
      <c r="H14" s="200"/>
    </row>
    <row r="15" spans="2:8" ht="22.5" customHeight="1" thickBot="1">
      <c r="B15" s="14"/>
      <c r="C15" s="14"/>
      <c r="D15" s="14"/>
      <c r="E15" s="14"/>
      <c r="F15" s="14"/>
      <c r="G15" s="14"/>
      <c r="H15" s="15" t="s">
        <v>2</v>
      </c>
    </row>
    <row r="16" spans="1:19" ht="22.5" customHeight="1">
      <c r="A16" s="225" t="s">
        <v>93</v>
      </c>
      <c r="B16" s="211"/>
      <c r="C16" s="212"/>
      <c r="D16" s="17" t="s">
        <v>64</v>
      </c>
      <c r="E16" s="17" t="s">
        <v>89</v>
      </c>
      <c r="F16" s="17" t="s">
        <v>88</v>
      </c>
      <c r="G16" s="63" t="s">
        <v>87</v>
      </c>
      <c r="H16" s="63" t="s">
        <v>63</v>
      </c>
      <c r="L16" s="199" t="s">
        <v>150</v>
      </c>
      <c r="M16" s="199"/>
      <c r="N16" s="199"/>
      <c r="O16" s="199"/>
      <c r="P16" s="199"/>
      <c r="Q16" s="199"/>
      <c r="R16" s="199"/>
      <c r="S16" s="199"/>
    </row>
    <row r="17" spans="1:19" ht="22.5" customHeight="1">
      <c r="A17" s="209" t="s">
        <v>62</v>
      </c>
      <c r="B17" s="79"/>
      <c r="C17" s="34" t="s">
        <v>3</v>
      </c>
      <c r="D17" s="78">
        <f aca="true" t="shared" si="0" ref="D17:H18">SUM(D19,D21,D23,D25,D27)</f>
        <v>159546</v>
      </c>
      <c r="E17" s="37">
        <f t="shared" si="0"/>
        <v>168682</v>
      </c>
      <c r="F17" s="37">
        <f t="shared" si="0"/>
        <v>177939</v>
      </c>
      <c r="G17" s="37">
        <f t="shared" si="0"/>
        <v>186479</v>
      </c>
      <c r="H17" s="37">
        <f t="shared" si="0"/>
        <v>194773</v>
      </c>
      <c r="L17" s="200" t="s">
        <v>90</v>
      </c>
      <c r="M17" s="200"/>
      <c r="N17" s="200"/>
      <c r="O17" s="200"/>
      <c r="P17" s="200"/>
      <c r="Q17" s="200"/>
      <c r="R17" s="200"/>
      <c r="S17" s="200"/>
    </row>
    <row r="18" spans="1:19" ht="22.5" customHeight="1" thickBot="1">
      <c r="A18" s="210"/>
      <c r="B18" s="61"/>
      <c r="C18" s="36" t="s">
        <v>4</v>
      </c>
      <c r="D18" s="77">
        <f t="shared" si="0"/>
        <v>157840319</v>
      </c>
      <c r="E18" s="38">
        <f t="shared" si="0"/>
        <v>165722245</v>
      </c>
      <c r="F18" s="38">
        <f t="shared" si="0"/>
        <v>171996579</v>
      </c>
      <c r="G18" s="38">
        <f t="shared" si="0"/>
        <v>180553746</v>
      </c>
      <c r="H18" s="38">
        <f t="shared" si="0"/>
        <v>186641245</v>
      </c>
      <c r="S18" s="15" t="s">
        <v>149</v>
      </c>
    </row>
    <row r="19" spans="1:19" ht="22.5" customHeight="1">
      <c r="A19" s="202" t="s">
        <v>86</v>
      </c>
      <c r="B19" s="75"/>
      <c r="C19" s="18" t="s">
        <v>3</v>
      </c>
      <c r="D19" s="8">
        <v>97787</v>
      </c>
      <c r="E19" s="9">
        <v>106439</v>
      </c>
      <c r="F19" s="9">
        <v>115323</v>
      </c>
      <c r="G19" s="9">
        <v>123368</v>
      </c>
      <c r="H19" s="9">
        <v>130819</v>
      </c>
      <c r="L19" s="211" t="s">
        <v>148</v>
      </c>
      <c r="M19" s="211"/>
      <c r="N19" s="212"/>
      <c r="O19" s="17" t="s">
        <v>13</v>
      </c>
      <c r="P19" s="17" t="s">
        <v>14</v>
      </c>
      <c r="Q19" s="17" t="s">
        <v>15</v>
      </c>
      <c r="R19" s="17" t="s">
        <v>16</v>
      </c>
      <c r="S19" s="16" t="s">
        <v>22</v>
      </c>
    </row>
    <row r="20" spans="1:19" ht="22.5" customHeight="1">
      <c r="A20" s="245"/>
      <c r="B20" s="75"/>
      <c r="C20" s="18" t="s">
        <v>4</v>
      </c>
      <c r="D20" s="8">
        <v>118903838</v>
      </c>
      <c r="E20" s="9">
        <v>125770511</v>
      </c>
      <c r="F20" s="9">
        <v>131167239</v>
      </c>
      <c r="G20" s="9">
        <v>137944946</v>
      </c>
      <c r="H20" s="9">
        <v>142529642</v>
      </c>
      <c r="L20" s="209" t="s">
        <v>147</v>
      </c>
      <c r="M20" s="108"/>
      <c r="N20" s="34" t="s">
        <v>3</v>
      </c>
      <c r="O20" s="78">
        <f aca="true" t="shared" si="1" ref="O20:S21">SUM(O22,O24,O26,O28,O30,O32,O34,O36,O38,O40,O42,O44,O46)</f>
        <v>163553</v>
      </c>
      <c r="P20" s="37">
        <f t="shared" si="1"/>
        <v>170170</v>
      </c>
      <c r="Q20" s="37">
        <f t="shared" si="1"/>
        <v>177274</v>
      </c>
      <c r="R20" s="37">
        <f t="shared" si="1"/>
        <v>184368</v>
      </c>
      <c r="S20" s="37">
        <f t="shared" si="1"/>
        <v>191187</v>
      </c>
    </row>
    <row r="21" spans="1:19" ht="22.5" customHeight="1">
      <c r="A21" s="202" t="s">
        <v>85</v>
      </c>
      <c r="B21" s="75"/>
      <c r="C21" s="18" t="s">
        <v>3</v>
      </c>
      <c r="D21" s="8">
        <v>3710</v>
      </c>
      <c r="E21" s="9">
        <v>3896</v>
      </c>
      <c r="F21" s="9">
        <v>3996</v>
      </c>
      <c r="G21" s="9">
        <v>4153</v>
      </c>
      <c r="H21" s="9">
        <v>4347</v>
      </c>
      <c r="L21" s="226"/>
      <c r="M21" s="107"/>
      <c r="N21" s="36" t="s">
        <v>4</v>
      </c>
      <c r="O21" s="77">
        <f t="shared" si="1"/>
        <v>86898637</v>
      </c>
      <c r="P21" s="38">
        <f t="shared" si="1"/>
        <v>92302422</v>
      </c>
      <c r="Q21" s="38">
        <f t="shared" si="1"/>
        <v>98710268</v>
      </c>
      <c r="R21" s="38">
        <f t="shared" si="1"/>
        <v>107088567</v>
      </c>
      <c r="S21" s="38">
        <f t="shared" si="1"/>
        <v>114305167</v>
      </c>
    </row>
    <row r="22" spans="1:19" ht="22.5" customHeight="1">
      <c r="A22" s="245"/>
      <c r="B22" s="75"/>
      <c r="C22" s="18" t="s">
        <v>4</v>
      </c>
      <c r="D22" s="8">
        <v>3646126</v>
      </c>
      <c r="E22" s="9">
        <v>3771953</v>
      </c>
      <c r="F22" s="9">
        <v>3800097</v>
      </c>
      <c r="G22" s="9">
        <v>3922371</v>
      </c>
      <c r="H22" s="9">
        <v>4038777</v>
      </c>
      <c r="L22" s="202" t="s">
        <v>146</v>
      </c>
      <c r="M22" s="19"/>
      <c r="N22" s="55" t="s">
        <v>3</v>
      </c>
      <c r="O22" s="8">
        <v>59717</v>
      </c>
      <c r="P22" s="9">
        <v>57245</v>
      </c>
      <c r="Q22" s="9">
        <v>54522</v>
      </c>
      <c r="R22" s="9">
        <v>51800</v>
      </c>
      <c r="S22" s="9">
        <v>48989</v>
      </c>
    </row>
    <row r="23" spans="1:19" ht="22.5" customHeight="1">
      <c r="A23" s="204" t="s">
        <v>84</v>
      </c>
      <c r="B23" s="19"/>
      <c r="C23" s="18" t="s">
        <v>3</v>
      </c>
      <c r="D23" s="8">
        <v>25688</v>
      </c>
      <c r="E23" s="9">
        <v>27377</v>
      </c>
      <c r="F23" s="9">
        <v>28813</v>
      </c>
      <c r="G23" s="9">
        <v>30373</v>
      </c>
      <c r="H23" s="9">
        <v>32335</v>
      </c>
      <c r="L23" s="202"/>
      <c r="M23" s="19"/>
      <c r="N23" s="55" t="s">
        <v>4</v>
      </c>
      <c r="O23" s="8">
        <v>28380273</v>
      </c>
      <c r="P23" s="9">
        <v>27248587</v>
      </c>
      <c r="Q23" s="9">
        <v>25997191</v>
      </c>
      <c r="R23" s="9">
        <v>25189365</v>
      </c>
      <c r="S23" s="9">
        <v>24015109</v>
      </c>
    </row>
    <row r="24" spans="1:19" ht="22.5" customHeight="1">
      <c r="A24" s="207"/>
      <c r="B24" s="76"/>
      <c r="C24" s="18" t="s">
        <v>4</v>
      </c>
      <c r="D24" s="8">
        <v>22751223</v>
      </c>
      <c r="E24" s="9">
        <v>24300028</v>
      </c>
      <c r="F24" s="9">
        <v>25623959</v>
      </c>
      <c r="G24" s="9">
        <v>27575435</v>
      </c>
      <c r="H24" s="9">
        <v>29443812</v>
      </c>
      <c r="L24" s="202" t="s">
        <v>145</v>
      </c>
      <c r="M24" s="19"/>
      <c r="N24" s="55" t="s">
        <v>3</v>
      </c>
      <c r="O24" s="8">
        <v>4957</v>
      </c>
      <c r="P24" s="9">
        <v>4443</v>
      </c>
      <c r="Q24" s="9">
        <v>3907</v>
      </c>
      <c r="R24" s="9">
        <v>3368</v>
      </c>
      <c r="S24" s="9">
        <v>2896</v>
      </c>
    </row>
    <row r="25" spans="1:19" ht="22.5" customHeight="1">
      <c r="A25" s="202" t="s">
        <v>83</v>
      </c>
      <c r="B25" s="75"/>
      <c r="C25" s="18" t="s">
        <v>3</v>
      </c>
      <c r="D25" s="8">
        <v>30538</v>
      </c>
      <c r="E25" s="9">
        <v>29234</v>
      </c>
      <c r="F25" s="9">
        <v>28125</v>
      </c>
      <c r="G25" s="9">
        <v>26976</v>
      </c>
      <c r="H25" s="9">
        <v>25733</v>
      </c>
      <c r="L25" s="202"/>
      <c r="M25" s="19"/>
      <c r="N25" s="55" t="s">
        <v>4</v>
      </c>
      <c r="O25" s="8">
        <v>2013037</v>
      </c>
      <c r="P25" s="9">
        <v>1804302</v>
      </c>
      <c r="Q25" s="9">
        <v>1586632</v>
      </c>
      <c r="R25" s="9">
        <v>1392331</v>
      </c>
      <c r="S25" s="9">
        <v>1204157</v>
      </c>
    </row>
    <row r="26" spans="1:19" ht="22.5" customHeight="1">
      <c r="A26" s="245"/>
      <c r="B26" s="75"/>
      <c r="C26" s="18" t="s">
        <v>4</v>
      </c>
      <c r="D26" s="8">
        <v>12116440</v>
      </c>
      <c r="E26" s="9">
        <v>11476128</v>
      </c>
      <c r="F26" s="9">
        <v>11012653</v>
      </c>
      <c r="G26" s="9">
        <v>10728574</v>
      </c>
      <c r="H26" s="9">
        <v>10260222</v>
      </c>
      <c r="L26" s="202" t="s">
        <v>144</v>
      </c>
      <c r="M26" s="19"/>
      <c r="N26" s="55" t="s">
        <v>3</v>
      </c>
      <c r="O26" s="8">
        <v>23816</v>
      </c>
      <c r="P26" s="9">
        <v>23370</v>
      </c>
      <c r="Q26" s="9">
        <v>22709</v>
      </c>
      <c r="R26" s="9">
        <v>22049</v>
      </c>
      <c r="S26" s="9">
        <v>21300</v>
      </c>
    </row>
    <row r="27" spans="1:19" ht="22.5" customHeight="1">
      <c r="A27" s="202" t="s">
        <v>82</v>
      </c>
      <c r="B27" s="75"/>
      <c r="C27" s="18" t="s">
        <v>3</v>
      </c>
      <c r="D27" s="8">
        <v>1823</v>
      </c>
      <c r="E27" s="9">
        <v>1736</v>
      </c>
      <c r="F27" s="9">
        <v>1682</v>
      </c>
      <c r="G27" s="9">
        <v>1609</v>
      </c>
      <c r="H27" s="9">
        <v>1539</v>
      </c>
      <c r="L27" s="202"/>
      <c r="M27" s="19"/>
      <c r="N27" s="55" t="s">
        <v>4</v>
      </c>
      <c r="O27" s="8">
        <v>5227030</v>
      </c>
      <c r="P27" s="9">
        <v>5149348</v>
      </c>
      <c r="Q27" s="9">
        <v>5010207</v>
      </c>
      <c r="R27" s="9">
        <v>4970035</v>
      </c>
      <c r="S27" s="9">
        <v>4849289</v>
      </c>
    </row>
    <row r="28" spans="1:19" ht="22.5" customHeight="1" thickBot="1">
      <c r="A28" s="245"/>
      <c r="B28" s="75"/>
      <c r="C28" s="74" t="s">
        <v>4</v>
      </c>
      <c r="D28" s="8">
        <v>422692</v>
      </c>
      <c r="E28" s="9">
        <v>403625</v>
      </c>
      <c r="F28" s="9">
        <v>392631</v>
      </c>
      <c r="G28" s="9">
        <v>382420</v>
      </c>
      <c r="H28" s="9">
        <v>368792</v>
      </c>
      <c r="L28" s="202" t="s">
        <v>143</v>
      </c>
      <c r="M28" s="19"/>
      <c r="N28" s="55" t="s">
        <v>3</v>
      </c>
      <c r="O28" s="8">
        <v>2886</v>
      </c>
      <c r="P28" s="9">
        <v>2746</v>
      </c>
      <c r="Q28" s="9">
        <v>2598</v>
      </c>
      <c r="R28" s="9">
        <v>2452</v>
      </c>
      <c r="S28" s="9">
        <v>2317</v>
      </c>
    </row>
    <row r="29" spans="1:19" ht="22.5" customHeight="1" thickTop="1">
      <c r="A29" s="246" t="s">
        <v>81</v>
      </c>
      <c r="B29" s="73"/>
      <c r="C29" s="18" t="s">
        <v>3</v>
      </c>
      <c r="D29" s="72">
        <v>71</v>
      </c>
      <c r="E29" s="71">
        <v>74</v>
      </c>
      <c r="F29" s="71">
        <v>87</v>
      </c>
      <c r="G29" s="71">
        <v>97</v>
      </c>
      <c r="H29" s="71">
        <v>99</v>
      </c>
      <c r="L29" s="202"/>
      <c r="M29" s="19"/>
      <c r="N29" s="55" t="s">
        <v>4</v>
      </c>
      <c r="O29" s="8">
        <v>2580618</v>
      </c>
      <c r="P29" s="9">
        <v>2453571</v>
      </c>
      <c r="Q29" s="9">
        <v>2316792</v>
      </c>
      <c r="R29" s="9">
        <v>2223124</v>
      </c>
      <c r="S29" s="9">
        <v>2111370</v>
      </c>
    </row>
    <row r="30" spans="1:19" ht="22.5" customHeight="1">
      <c r="A30" s="247"/>
      <c r="B30" s="70"/>
      <c r="C30" s="69" t="s">
        <v>4</v>
      </c>
      <c r="D30" s="10">
        <v>14393</v>
      </c>
      <c r="E30" s="11">
        <v>16485</v>
      </c>
      <c r="F30" s="11">
        <v>24211</v>
      </c>
      <c r="G30" s="11">
        <v>26983</v>
      </c>
      <c r="H30" s="11">
        <v>25800</v>
      </c>
      <c r="L30" s="202" t="s">
        <v>142</v>
      </c>
      <c r="M30" s="19"/>
      <c r="N30" s="55" t="s">
        <v>3</v>
      </c>
      <c r="O30" s="8">
        <v>95</v>
      </c>
      <c r="P30" s="9">
        <v>64</v>
      </c>
      <c r="Q30" s="9">
        <v>44</v>
      </c>
      <c r="R30" s="9">
        <v>28</v>
      </c>
      <c r="S30" s="9">
        <v>27</v>
      </c>
    </row>
    <row r="31" spans="1:19" ht="22.5" customHeight="1">
      <c r="A31" s="7" t="s">
        <v>74</v>
      </c>
      <c r="B31" s="27"/>
      <c r="C31" s="27"/>
      <c r="D31" s="27"/>
      <c r="E31" s="27"/>
      <c r="F31" s="27"/>
      <c r="G31" s="27"/>
      <c r="H31" s="27"/>
      <c r="L31" s="202"/>
      <c r="M31" s="19"/>
      <c r="N31" s="55" t="s">
        <v>4</v>
      </c>
      <c r="O31" s="8">
        <v>92100</v>
      </c>
      <c r="P31" s="9">
        <v>63154</v>
      </c>
      <c r="Q31" s="9">
        <v>41568</v>
      </c>
      <c r="R31" s="9">
        <v>26986</v>
      </c>
      <c r="S31" s="9">
        <v>26110</v>
      </c>
    </row>
    <row r="32" spans="12:19" ht="22.5" customHeight="1">
      <c r="L32" s="202" t="s">
        <v>141</v>
      </c>
      <c r="M32" s="19"/>
      <c r="N32" s="55" t="s">
        <v>3</v>
      </c>
      <c r="O32" s="59" t="s">
        <v>5</v>
      </c>
      <c r="P32" s="12" t="s">
        <v>5</v>
      </c>
      <c r="Q32" s="12" t="s">
        <v>5</v>
      </c>
      <c r="R32" s="12" t="s">
        <v>5</v>
      </c>
      <c r="S32" s="12" t="s">
        <v>5</v>
      </c>
    </row>
    <row r="33" spans="12:19" ht="22.5" customHeight="1">
      <c r="L33" s="202"/>
      <c r="M33" s="19"/>
      <c r="N33" s="55" t="s">
        <v>4</v>
      </c>
      <c r="O33" s="59" t="s">
        <v>5</v>
      </c>
      <c r="P33" s="12" t="s">
        <v>5</v>
      </c>
      <c r="Q33" s="12" t="s">
        <v>5</v>
      </c>
      <c r="R33" s="12" t="s">
        <v>5</v>
      </c>
      <c r="S33" s="12" t="s">
        <v>5</v>
      </c>
    </row>
    <row r="34" spans="1:19" ht="22.5" customHeight="1">
      <c r="A34" s="199" t="s">
        <v>110</v>
      </c>
      <c r="B34" s="199"/>
      <c r="C34" s="199"/>
      <c r="D34" s="199"/>
      <c r="E34" s="199"/>
      <c r="F34" s="199"/>
      <c r="G34" s="199"/>
      <c r="H34" s="199"/>
      <c r="I34" s="199"/>
      <c r="J34" s="199"/>
      <c r="K34" s="64"/>
      <c r="L34" s="202" t="s">
        <v>140</v>
      </c>
      <c r="M34" s="19"/>
      <c r="N34" s="55" t="s">
        <v>3</v>
      </c>
      <c r="O34" s="8">
        <v>3</v>
      </c>
      <c r="P34" s="9">
        <v>1</v>
      </c>
      <c r="Q34" s="9">
        <v>1</v>
      </c>
      <c r="R34" s="12" t="s">
        <v>5</v>
      </c>
      <c r="S34" s="12" t="s">
        <v>5</v>
      </c>
    </row>
    <row r="35" spans="1:19" ht="22.5" customHeight="1" thickBot="1">
      <c r="A35" s="27"/>
      <c r="B35" s="27"/>
      <c r="C35" s="27"/>
      <c r="D35" s="27"/>
      <c r="E35" s="27"/>
      <c r="F35" s="27"/>
      <c r="G35" s="27"/>
      <c r="H35" s="27"/>
      <c r="I35" s="27"/>
      <c r="J35" s="27"/>
      <c r="L35" s="202"/>
      <c r="M35" s="19"/>
      <c r="N35" s="55" t="s">
        <v>4</v>
      </c>
      <c r="O35" s="8">
        <v>2357</v>
      </c>
      <c r="P35" s="9">
        <v>785</v>
      </c>
      <c r="Q35" s="9">
        <v>785</v>
      </c>
      <c r="R35" s="12" t="s">
        <v>5</v>
      </c>
      <c r="S35" s="12" t="s">
        <v>5</v>
      </c>
    </row>
    <row r="36" spans="1:19" ht="22.5" customHeight="1">
      <c r="A36" s="92" t="s">
        <v>109</v>
      </c>
      <c r="B36" s="92"/>
      <c r="C36" s="92"/>
      <c r="D36" s="93"/>
      <c r="E36" s="103" t="s">
        <v>127</v>
      </c>
      <c r="F36" s="228" t="s">
        <v>128</v>
      </c>
      <c r="G36" s="211"/>
      <c r="H36" s="212"/>
      <c r="I36" s="219" t="s">
        <v>108</v>
      </c>
      <c r="J36" s="211"/>
      <c r="L36" s="202" t="s">
        <v>139</v>
      </c>
      <c r="M36" s="19"/>
      <c r="N36" s="55" t="s">
        <v>3</v>
      </c>
      <c r="O36" s="8">
        <v>586</v>
      </c>
      <c r="P36" s="9">
        <v>575</v>
      </c>
      <c r="Q36" s="9">
        <v>562</v>
      </c>
      <c r="R36" s="9">
        <v>563</v>
      </c>
      <c r="S36" s="9">
        <v>567</v>
      </c>
    </row>
    <row r="37" spans="1:19" ht="22.5" customHeight="1">
      <c r="A37" s="56"/>
      <c r="B37" s="56"/>
      <c r="C37" s="231" t="s">
        <v>111</v>
      </c>
      <c r="D37" s="232"/>
      <c r="E37" s="101" t="s">
        <v>117</v>
      </c>
      <c r="F37" s="40" t="s">
        <v>107</v>
      </c>
      <c r="G37" s="238" t="s">
        <v>106</v>
      </c>
      <c r="H37" s="240"/>
      <c r="I37" s="8">
        <v>757975</v>
      </c>
      <c r="J37" s="40" t="s">
        <v>97</v>
      </c>
      <c r="L37" s="202"/>
      <c r="M37" s="19"/>
      <c r="N37" s="55" t="s">
        <v>4</v>
      </c>
      <c r="O37" s="8">
        <v>304096</v>
      </c>
      <c r="P37" s="9">
        <v>298226</v>
      </c>
      <c r="Q37" s="9">
        <v>289929</v>
      </c>
      <c r="R37" s="9">
        <v>294171</v>
      </c>
      <c r="S37" s="9">
        <v>294154</v>
      </c>
    </row>
    <row r="38" spans="1:19" ht="22.5" customHeight="1">
      <c r="A38" s="56"/>
      <c r="B38" s="56"/>
      <c r="C38" s="233" t="s">
        <v>112</v>
      </c>
      <c r="D38" s="234"/>
      <c r="E38" s="102" t="s">
        <v>118</v>
      </c>
      <c r="F38" s="40" t="s">
        <v>105</v>
      </c>
      <c r="G38" s="202" t="s">
        <v>104</v>
      </c>
      <c r="H38" s="241"/>
      <c r="I38" s="8">
        <v>689121</v>
      </c>
      <c r="J38" s="40" t="s">
        <v>97</v>
      </c>
      <c r="L38" s="202" t="s">
        <v>138</v>
      </c>
      <c r="M38" s="19"/>
      <c r="N38" s="55" t="s">
        <v>3</v>
      </c>
      <c r="O38" s="8">
        <v>52457</v>
      </c>
      <c r="P38" s="9">
        <v>63307</v>
      </c>
      <c r="Q38" s="9">
        <v>74868</v>
      </c>
      <c r="R38" s="9">
        <v>86299</v>
      </c>
      <c r="S38" s="9">
        <v>96834</v>
      </c>
    </row>
    <row r="39" spans="1:19" ht="22.5" customHeight="1">
      <c r="A39" s="40"/>
      <c r="B39" s="40"/>
      <c r="C39" s="233" t="s">
        <v>113</v>
      </c>
      <c r="D39" s="234"/>
      <c r="E39" s="97" t="s">
        <v>119</v>
      </c>
      <c r="F39" s="90"/>
      <c r="G39" s="68"/>
      <c r="H39" s="89"/>
      <c r="I39" s="88"/>
      <c r="J39" s="87"/>
      <c r="L39" s="202"/>
      <c r="M39" s="19"/>
      <c r="N39" s="55" t="s">
        <v>4</v>
      </c>
      <c r="O39" s="8">
        <v>34279418</v>
      </c>
      <c r="P39" s="9">
        <v>41838042</v>
      </c>
      <c r="Q39" s="9">
        <v>49960187</v>
      </c>
      <c r="R39" s="9">
        <v>59119283</v>
      </c>
      <c r="S39" s="9">
        <v>67175006</v>
      </c>
    </row>
    <row r="40" spans="1:19" ht="22.5" customHeight="1">
      <c r="A40" s="58"/>
      <c r="B40" s="40"/>
      <c r="C40" s="83"/>
      <c r="D40" s="85"/>
      <c r="E40" s="84"/>
      <c r="F40" s="235" t="s">
        <v>103</v>
      </c>
      <c r="G40" s="238" t="s">
        <v>102</v>
      </c>
      <c r="H40" s="99" t="s">
        <v>129</v>
      </c>
      <c r="I40" s="86">
        <f>SUM(I42,I44,I46)</f>
        <v>28316</v>
      </c>
      <c r="J40" s="40" t="s">
        <v>98</v>
      </c>
      <c r="L40" s="202" t="s">
        <v>137</v>
      </c>
      <c r="M40" s="19"/>
      <c r="N40" s="55" t="s">
        <v>3</v>
      </c>
      <c r="O40" s="8">
        <v>10987</v>
      </c>
      <c r="P40" s="9">
        <v>11344</v>
      </c>
      <c r="Q40" s="9">
        <v>11700</v>
      </c>
      <c r="R40" s="9">
        <v>12086</v>
      </c>
      <c r="S40" s="9">
        <v>12608</v>
      </c>
    </row>
    <row r="41" spans="1:19" ht="22.5" customHeight="1">
      <c r="A41" s="242" t="s">
        <v>114</v>
      </c>
      <c r="B41" s="40"/>
      <c r="C41" s="58"/>
      <c r="D41" s="55"/>
      <c r="E41" s="84"/>
      <c r="F41" s="236"/>
      <c r="G41" s="202"/>
      <c r="H41" s="99" t="s">
        <v>130</v>
      </c>
      <c r="I41" s="86">
        <f>SUM(I43,I45,I47)</f>
        <v>5152347</v>
      </c>
      <c r="J41" s="40" t="s">
        <v>97</v>
      </c>
      <c r="L41" s="202"/>
      <c r="M41" s="19"/>
      <c r="N41" s="55" t="s">
        <v>4</v>
      </c>
      <c r="O41" s="8">
        <v>10013097</v>
      </c>
      <c r="P41" s="9">
        <v>10285751</v>
      </c>
      <c r="Q41" s="9">
        <v>10557829</v>
      </c>
      <c r="R41" s="9">
        <v>11049312</v>
      </c>
      <c r="S41" s="9">
        <v>11564661</v>
      </c>
    </row>
    <row r="42" spans="1:19" ht="22.5" customHeight="1">
      <c r="A42" s="242"/>
      <c r="B42" s="40"/>
      <c r="C42" s="206" t="s">
        <v>115</v>
      </c>
      <c r="D42" s="99" t="s">
        <v>124</v>
      </c>
      <c r="E42" s="97" t="s">
        <v>120</v>
      </c>
      <c r="F42" s="236"/>
      <c r="G42" s="202" t="s">
        <v>101</v>
      </c>
      <c r="H42" s="99" t="s">
        <v>129</v>
      </c>
      <c r="I42" s="8">
        <v>25758</v>
      </c>
      <c r="J42" s="40" t="s">
        <v>98</v>
      </c>
      <c r="L42" s="202" t="s">
        <v>136</v>
      </c>
      <c r="M42" s="19"/>
      <c r="N42" s="55" t="s">
        <v>3</v>
      </c>
      <c r="O42" s="8">
        <v>2477</v>
      </c>
      <c r="P42" s="9">
        <v>2458</v>
      </c>
      <c r="Q42" s="9">
        <v>2435</v>
      </c>
      <c r="R42" s="9">
        <v>2490</v>
      </c>
      <c r="S42" s="9">
        <v>3003</v>
      </c>
    </row>
    <row r="43" spans="1:19" ht="22.5" customHeight="1">
      <c r="A43" s="242"/>
      <c r="B43" s="40"/>
      <c r="C43" s="243"/>
      <c r="D43" s="99" t="s">
        <v>125</v>
      </c>
      <c r="E43" s="97" t="s">
        <v>121</v>
      </c>
      <c r="F43" s="236"/>
      <c r="G43" s="202"/>
      <c r="H43" s="99" t="s">
        <v>130</v>
      </c>
      <c r="I43" s="8">
        <v>540600</v>
      </c>
      <c r="J43" s="40" t="s">
        <v>97</v>
      </c>
      <c r="L43" s="202"/>
      <c r="M43" s="19"/>
      <c r="N43" s="55" t="s">
        <v>4</v>
      </c>
      <c r="O43" s="8">
        <v>1867301</v>
      </c>
      <c r="P43" s="9">
        <v>1862839</v>
      </c>
      <c r="Q43" s="9">
        <v>1858464</v>
      </c>
      <c r="R43" s="9">
        <v>1936951</v>
      </c>
      <c r="S43" s="9">
        <v>2341304</v>
      </c>
    </row>
    <row r="44" spans="1:19" ht="22.5" customHeight="1">
      <c r="A44" s="40"/>
      <c r="B44" s="40"/>
      <c r="C44" s="83"/>
      <c r="D44" s="55"/>
      <c r="E44" s="84"/>
      <c r="F44" s="236"/>
      <c r="G44" s="202" t="s">
        <v>100</v>
      </c>
      <c r="H44" s="99" t="s">
        <v>129</v>
      </c>
      <c r="I44" s="8">
        <v>531</v>
      </c>
      <c r="J44" s="40" t="s">
        <v>98</v>
      </c>
      <c r="L44" s="202" t="s">
        <v>135</v>
      </c>
      <c r="M44" s="19"/>
      <c r="N44" s="55" t="s">
        <v>3</v>
      </c>
      <c r="O44" s="8">
        <v>418</v>
      </c>
      <c r="P44" s="9">
        <v>380</v>
      </c>
      <c r="Q44" s="9">
        <v>397</v>
      </c>
      <c r="R44" s="9">
        <v>455</v>
      </c>
      <c r="S44" s="9">
        <v>422</v>
      </c>
    </row>
    <row r="45" spans="1:19" ht="22.5" customHeight="1">
      <c r="A45" s="40"/>
      <c r="B45" s="40"/>
      <c r="C45" s="58"/>
      <c r="D45" s="85"/>
      <c r="E45" s="84"/>
      <c r="F45" s="236"/>
      <c r="G45" s="202"/>
      <c r="H45" s="99" t="s">
        <v>130</v>
      </c>
      <c r="I45" s="8">
        <v>101099</v>
      </c>
      <c r="J45" s="82" t="s">
        <v>97</v>
      </c>
      <c r="L45" s="202"/>
      <c r="M45" s="19"/>
      <c r="N45" s="55" t="s">
        <v>4</v>
      </c>
      <c r="O45" s="8">
        <v>65340</v>
      </c>
      <c r="P45" s="9">
        <v>59560</v>
      </c>
      <c r="Q45" s="9">
        <v>62792</v>
      </c>
      <c r="R45" s="9">
        <v>72825</v>
      </c>
      <c r="S45" s="9">
        <v>66499</v>
      </c>
    </row>
    <row r="46" spans="1:19" ht="22.5" customHeight="1">
      <c r="A46" s="56"/>
      <c r="B46" s="56"/>
      <c r="C46" s="206" t="s">
        <v>116</v>
      </c>
      <c r="D46" s="99" t="s">
        <v>124</v>
      </c>
      <c r="E46" s="97" t="s">
        <v>122</v>
      </c>
      <c r="F46" s="236"/>
      <c r="G46" s="202" t="s">
        <v>99</v>
      </c>
      <c r="H46" s="99" t="s">
        <v>129</v>
      </c>
      <c r="I46" s="8">
        <v>2027</v>
      </c>
      <c r="J46" s="82" t="s">
        <v>98</v>
      </c>
      <c r="L46" s="202" t="s">
        <v>134</v>
      </c>
      <c r="M46" s="19"/>
      <c r="N46" s="55" t="s">
        <v>3</v>
      </c>
      <c r="O46" s="8">
        <v>5154</v>
      </c>
      <c r="P46" s="9">
        <v>4237</v>
      </c>
      <c r="Q46" s="9">
        <v>3531</v>
      </c>
      <c r="R46" s="9">
        <v>2778</v>
      </c>
      <c r="S46" s="9">
        <v>2224</v>
      </c>
    </row>
    <row r="47" spans="1:19" ht="22.5" customHeight="1">
      <c r="A47" s="68"/>
      <c r="B47" s="68"/>
      <c r="C47" s="244"/>
      <c r="D47" s="100" t="s">
        <v>126</v>
      </c>
      <c r="E47" s="98" t="s">
        <v>123</v>
      </c>
      <c r="F47" s="237"/>
      <c r="G47" s="239"/>
      <c r="H47" s="100" t="s">
        <v>130</v>
      </c>
      <c r="I47" s="10">
        <v>4510648</v>
      </c>
      <c r="J47" s="81" t="s">
        <v>97</v>
      </c>
      <c r="L47" s="224"/>
      <c r="M47" s="44"/>
      <c r="N47" s="25" t="s">
        <v>4</v>
      </c>
      <c r="O47" s="10">
        <v>2073970</v>
      </c>
      <c r="P47" s="11">
        <v>1238257</v>
      </c>
      <c r="Q47" s="11">
        <v>1027892</v>
      </c>
      <c r="R47" s="11">
        <v>814184</v>
      </c>
      <c r="S47" s="11">
        <v>657508</v>
      </c>
    </row>
    <row r="48" spans="1:12" ht="22.5" customHeight="1">
      <c r="A48" s="7" t="s">
        <v>96</v>
      </c>
      <c r="L48" s="7" t="s">
        <v>131</v>
      </c>
    </row>
    <row r="49" spans="1:2" ht="22.5" customHeight="1">
      <c r="A49" s="13"/>
      <c r="B49" s="13"/>
    </row>
    <row r="50" spans="1:2" ht="22.5" customHeight="1">
      <c r="A50" s="13"/>
      <c r="B50" s="13"/>
    </row>
    <row r="51" spans="1:2" ht="22.5" customHeight="1">
      <c r="A51" s="13"/>
      <c r="B51" s="13"/>
    </row>
    <row r="52" spans="1:2" ht="22.5" customHeight="1">
      <c r="A52" s="13"/>
      <c r="B52" s="13"/>
    </row>
  </sheetData>
  <sheetProtection/>
  <mergeCells count="53">
    <mergeCell ref="B6:C6"/>
    <mergeCell ref="B7:C7"/>
    <mergeCell ref="B8:C8"/>
    <mergeCell ref="B9:C9"/>
    <mergeCell ref="A29:A30"/>
    <mergeCell ref="A21:A22"/>
    <mergeCell ref="A27:A28"/>
    <mergeCell ref="A14:H14"/>
    <mergeCell ref="A16:C16"/>
    <mergeCell ref="A23:A24"/>
    <mergeCell ref="A25:A26"/>
    <mergeCell ref="G37:H37"/>
    <mergeCell ref="G38:H38"/>
    <mergeCell ref="A41:A43"/>
    <mergeCell ref="C42:C43"/>
    <mergeCell ref="C46:C47"/>
    <mergeCell ref="A3:F3"/>
    <mergeCell ref="A4:F4"/>
    <mergeCell ref="A13:H13"/>
    <mergeCell ref="A17:A18"/>
    <mergeCell ref="A19:A20"/>
    <mergeCell ref="C38:D38"/>
    <mergeCell ref="C39:D39"/>
    <mergeCell ref="F40:F47"/>
    <mergeCell ref="G40:G41"/>
    <mergeCell ref="G42:G43"/>
    <mergeCell ref="G44:G45"/>
    <mergeCell ref="G46:G47"/>
    <mergeCell ref="F36:H36"/>
    <mergeCell ref="A34:J34"/>
    <mergeCell ref="L3:Q3"/>
    <mergeCell ref="L4:Q4"/>
    <mergeCell ref="L16:S16"/>
    <mergeCell ref="L36:L37"/>
    <mergeCell ref="L30:L31"/>
    <mergeCell ref="M6:N6"/>
    <mergeCell ref="M7:N7"/>
    <mergeCell ref="C37:D37"/>
    <mergeCell ref="L22:L23"/>
    <mergeCell ref="L32:L33"/>
    <mergeCell ref="L20:L21"/>
    <mergeCell ref="L17:S17"/>
    <mergeCell ref="L19:N19"/>
    <mergeCell ref="I36:J36"/>
    <mergeCell ref="L46:L47"/>
    <mergeCell ref="L42:L43"/>
    <mergeCell ref="L44:L45"/>
    <mergeCell ref="L34:L35"/>
    <mergeCell ref="L38:L39"/>
    <mergeCell ref="L24:L25"/>
    <mergeCell ref="L26:L27"/>
    <mergeCell ref="L28:L29"/>
    <mergeCell ref="L40:L41"/>
  </mergeCells>
  <printOptions horizontalCentered="1" verticalCentered="1"/>
  <pageMargins left="0.5905511811023623" right="0.3937007874015748" top="0.5905511811023623" bottom="0.3937007874015748" header="0" footer="0"/>
  <pageSetup fitToHeight="1" fitToWidth="1" horizontalDpi="300" verticalDpi="300" orientation="landscape" paperSize="8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Q1">
      <selection activeCell="Z1" sqref="Z1"/>
    </sheetView>
  </sheetViews>
  <sheetFormatPr defaultColWidth="9.3984375" defaultRowHeight="18.75" customHeight="1"/>
  <cols>
    <col min="1" max="1" width="3.09765625" style="0" customWidth="1"/>
    <col min="2" max="2" width="27.5" style="0" customWidth="1"/>
    <col min="3" max="16" width="9.3984375" style="0" customWidth="1"/>
    <col min="17" max="17" width="11.8984375" style="0" customWidth="1"/>
    <col min="18" max="18" width="9.3984375" style="0" customWidth="1"/>
    <col min="19" max="19" width="11.8984375" style="0" customWidth="1"/>
    <col min="20" max="20" width="11.19921875" style="0" customWidth="1"/>
    <col min="21" max="26" width="11.8984375" style="0" customWidth="1"/>
  </cols>
  <sheetData>
    <row r="1" spans="1:26" ht="18.75" customHeight="1">
      <c r="A1" s="42" t="s">
        <v>152</v>
      </c>
      <c r="Z1" s="65" t="s">
        <v>252</v>
      </c>
    </row>
    <row r="3" spans="1:26" ht="18.75" customHeight="1">
      <c r="A3" s="199" t="s">
        <v>192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Q3" s="199" t="s">
        <v>217</v>
      </c>
      <c r="R3" s="199"/>
      <c r="S3" s="199"/>
      <c r="T3" s="199"/>
      <c r="U3" s="199"/>
      <c r="V3" s="199"/>
      <c r="W3" s="199"/>
      <c r="X3" s="199"/>
      <c r="Y3" s="199"/>
      <c r="Z3" s="199"/>
    </row>
    <row r="4" spans="1:26" ht="18.75" customHeight="1">
      <c r="A4" s="200" t="s">
        <v>191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Q4" s="200" t="s">
        <v>216</v>
      </c>
      <c r="R4" s="200"/>
      <c r="S4" s="200"/>
      <c r="T4" s="200"/>
      <c r="U4" s="200"/>
      <c r="V4" s="200"/>
      <c r="W4" s="200"/>
      <c r="X4" s="200"/>
      <c r="Y4" s="200"/>
      <c r="Z4" s="200"/>
    </row>
    <row r="5" spans="1:26" ht="18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.75" customHeight="1">
      <c r="A6" s="303" t="s">
        <v>190</v>
      </c>
      <c r="B6" s="304"/>
      <c r="C6" s="219" t="s">
        <v>189</v>
      </c>
      <c r="D6" s="211"/>
      <c r="E6" s="211"/>
      <c r="F6" s="211"/>
      <c r="G6" s="211"/>
      <c r="H6" s="212"/>
      <c r="I6" s="219" t="s">
        <v>188</v>
      </c>
      <c r="J6" s="211"/>
      <c r="K6" s="211"/>
      <c r="L6" s="211"/>
      <c r="M6" s="211"/>
      <c r="N6" s="211"/>
      <c r="Q6" s="273" t="s">
        <v>215</v>
      </c>
      <c r="R6" s="284" t="s">
        <v>214</v>
      </c>
      <c r="S6" s="285" t="s">
        <v>213</v>
      </c>
      <c r="T6" s="284" t="s">
        <v>212</v>
      </c>
      <c r="U6" s="284" t="s">
        <v>211</v>
      </c>
      <c r="V6" s="284" t="s">
        <v>210</v>
      </c>
      <c r="W6" s="284" t="s">
        <v>209</v>
      </c>
      <c r="X6" s="280" t="s">
        <v>208</v>
      </c>
      <c r="Y6" s="293"/>
      <c r="Z6" s="280" t="s">
        <v>207</v>
      </c>
    </row>
    <row r="7" spans="1:26" ht="18.75" customHeight="1">
      <c r="A7" s="305"/>
      <c r="B7" s="305"/>
      <c r="C7" s="312" t="s">
        <v>193</v>
      </c>
      <c r="D7" s="269" t="s">
        <v>186</v>
      </c>
      <c r="E7" s="85" t="s">
        <v>185</v>
      </c>
      <c r="F7" s="85" t="s">
        <v>184</v>
      </c>
      <c r="G7" s="85" t="s">
        <v>183</v>
      </c>
      <c r="H7" s="269" t="s">
        <v>182</v>
      </c>
      <c r="I7" s="278" t="s">
        <v>187</v>
      </c>
      <c r="J7" s="269" t="s">
        <v>186</v>
      </c>
      <c r="K7" s="85" t="s">
        <v>185</v>
      </c>
      <c r="L7" s="85" t="s">
        <v>184</v>
      </c>
      <c r="M7" s="85" t="s">
        <v>183</v>
      </c>
      <c r="N7" s="313" t="s">
        <v>182</v>
      </c>
      <c r="Q7" s="298"/>
      <c r="R7" s="296"/>
      <c r="S7" s="300"/>
      <c r="T7" s="289"/>
      <c r="U7" s="289"/>
      <c r="V7" s="289"/>
      <c r="W7" s="289"/>
      <c r="X7" s="292"/>
      <c r="Y7" s="294"/>
      <c r="Z7" s="291"/>
    </row>
    <row r="8" spans="1:26" ht="18.75" customHeight="1">
      <c r="A8" s="306"/>
      <c r="B8" s="306"/>
      <c r="C8" s="295"/>
      <c r="D8" s="290"/>
      <c r="E8" s="104" t="s">
        <v>181</v>
      </c>
      <c r="F8" s="104" t="s">
        <v>180</v>
      </c>
      <c r="G8" s="89">
        <v>499</v>
      </c>
      <c r="H8" s="290"/>
      <c r="I8" s="295"/>
      <c r="J8" s="290"/>
      <c r="K8" s="104" t="s">
        <v>181</v>
      </c>
      <c r="L8" s="104" t="s">
        <v>180</v>
      </c>
      <c r="M8" s="89">
        <v>499</v>
      </c>
      <c r="N8" s="292"/>
      <c r="Q8" s="298"/>
      <c r="R8" s="296"/>
      <c r="S8" s="300"/>
      <c r="T8" s="289"/>
      <c r="U8" s="289"/>
      <c r="V8" s="289"/>
      <c r="W8" s="289"/>
      <c r="X8" s="278" t="s">
        <v>206</v>
      </c>
      <c r="Y8" s="278" t="s">
        <v>205</v>
      </c>
      <c r="Z8" s="291"/>
    </row>
    <row r="9" spans="1:26" ht="18.75" customHeight="1">
      <c r="A9" s="209" t="s">
        <v>62</v>
      </c>
      <c r="B9" s="309"/>
      <c r="C9" s="78">
        <f aca="true" t="shared" si="0" ref="C9:N9">SUM(C11:C16,C28:C34)</f>
        <v>22641</v>
      </c>
      <c r="D9" s="37">
        <f t="shared" si="0"/>
        <v>13008</v>
      </c>
      <c r="E9" s="37">
        <f t="shared" si="0"/>
        <v>7689</v>
      </c>
      <c r="F9" s="37">
        <f t="shared" si="0"/>
        <v>1455</v>
      </c>
      <c r="G9" s="37">
        <f t="shared" si="0"/>
        <v>439</v>
      </c>
      <c r="H9" s="37">
        <f t="shared" si="0"/>
        <v>50</v>
      </c>
      <c r="I9" s="37">
        <f t="shared" si="0"/>
        <v>318082</v>
      </c>
      <c r="J9" s="37">
        <f t="shared" si="0"/>
        <v>23176</v>
      </c>
      <c r="K9" s="37">
        <f t="shared" si="0"/>
        <v>86054</v>
      </c>
      <c r="L9" s="37">
        <f t="shared" si="0"/>
        <v>74669</v>
      </c>
      <c r="M9" s="37">
        <f t="shared" si="0"/>
        <v>84932</v>
      </c>
      <c r="N9" s="37">
        <f t="shared" si="0"/>
        <v>49251</v>
      </c>
      <c r="Q9" s="299"/>
      <c r="R9" s="297"/>
      <c r="S9" s="295"/>
      <c r="T9" s="290"/>
      <c r="U9" s="290"/>
      <c r="V9" s="290"/>
      <c r="W9" s="290"/>
      <c r="X9" s="295"/>
      <c r="Y9" s="295"/>
      <c r="Z9" s="292"/>
    </row>
    <row r="10" spans="1:26" ht="18.75" customHeight="1">
      <c r="A10" s="310"/>
      <c r="B10" s="311"/>
      <c r="C10" s="118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Q10" s="124"/>
      <c r="R10" s="94"/>
      <c r="S10" s="123" t="s">
        <v>204</v>
      </c>
      <c r="T10" s="123" t="s">
        <v>203</v>
      </c>
      <c r="U10" s="123" t="s">
        <v>97</v>
      </c>
      <c r="V10" s="123" t="s">
        <v>202</v>
      </c>
      <c r="W10" s="123" t="s">
        <v>202</v>
      </c>
      <c r="X10" s="123" t="s">
        <v>202</v>
      </c>
      <c r="Y10" s="123" t="s">
        <v>202</v>
      </c>
      <c r="Z10" s="123" t="s">
        <v>202</v>
      </c>
    </row>
    <row r="11" spans="1:26" ht="18.75" customHeight="1">
      <c r="A11" s="202" t="s">
        <v>179</v>
      </c>
      <c r="B11" s="241"/>
      <c r="C11" s="113">
        <f>SUM(D11:H11)</f>
        <v>81</v>
      </c>
      <c r="D11" s="113">
        <v>52</v>
      </c>
      <c r="E11" s="113">
        <v>28</v>
      </c>
      <c r="F11" s="113">
        <v>1</v>
      </c>
      <c r="G11" s="112" t="s">
        <v>161</v>
      </c>
      <c r="H11" s="112" t="s">
        <v>5</v>
      </c>
      <c r="I11" s="113">
        <f>SUM(J11:N11)</f>
        <v>411</v>
      </c>
      <c r="J11" s="113">
        <v>105</v>
      </c>
      <c r="K11" s="113">
        <v>271</v>
      </c>
      <c r="L11" s="113">
        <v>35</v>
      </c>
      <c r="M11" s="112" t="s">
        <v>5</v>
      </c>
      <c r="N11" s="112" t="s">
        <v>5</v>
      </c>
      <c r="Q11" s="55" t="s">
        <v>64</v>
      </c>
      <c r="R11" s="9">
        <v>30148</v>
      </c>
      <c r="S11" s="9">
        <v>397891</v>
      </c>
      <c r="T11" s="9">
        <v>14443010</v>
      </c>
      <c r="U11" s="9">
        <v>7007288</v>
      </c>
      <c r="V11" s="9">
        <v>5159</v>
      </c>
      <c r="W11" s="9">
        <v>5330</v>
      </c>
      <c r="X11" s="9">
        <v>6668600</v>
      </c>
      <c r="Y11" s="9">
        <v>595712</v>
      </c>
      <c r="Z11" s="9">
        <v>1928495</v>
      </c>
    </row>
    <row r="12" spans="1:26" ht="18.75" customHeight="1">
      <c r="A12" s="245" t="s">
        <v>178</v>
      </c>
      <c r="B12" s="302"/>
      <c r="C12" s="113">
        <f>SUM(D12:H12)</f>
        <v>53</v>
      </c>
      <c r="D12" s="115">
        <v>31</v>
      </c>
      <c r="E12" s="115">
        <v>18</v>
      </c>
      <c r="F12" s="115">
        <v>4</v>
      </c>
      <c r="G12" s="112" t="s">
        <v>5</v>
      </c>
      <c r="H12" s="112" t="s">
        <v>5</v>
      </c>
      <c r="I12" s="113">
        <f>SUM(J12:N12)</f>
        <v>450</v>
      </c>
      <c r="J12" s="115">
        <v>25</v>
      </c>
      <c r="K12" s="115">
        <v>203</v>
      </c>
      <c r="L12" s="115">
        <v>222</v>
      </c>
      <c r="M12" s="112" t="s">
        <v>5</v>
      </c>
      <c r="N12" s="112" t="s">
        <v>5</v>
      </c>
      <c r="Q12" s="122" t="s">
        <v>201</v>
      </c>
      <c r="R12" s="9">
        <v>30217</v>
      </c>
      <c r="S12" s="9">
        <v>405108</v>
      </c>
      <c r="T12" s="9">
        <v>13921160</v>
      </c>
      <c r="U12" s="9">
        <v>7322437</v>
      </c>
      <c r="V12" s="9">
        <v>5303</v>
      </c>
      <c r="W12" s="9">
        <v>5322</v>
      </c>
      <c r="X12" s="9">
        <v>6324444</v>
      </c>
      <c r="Y12" s="9">
        <v>592507</v>
      </c>
      <c r="Z12" s="9">
        <v>1754569</v>
      </c>
    </row>
    <row r="13" spans="1:26" ht="18.75" customHeight="1">
      <c r="A13" s="202" t="s">
        <v>177</v>
      </c>
      <c r="B13" s="241"/>
      <c r="C13" s="113">
        <f>SUM(D13:H13)</f>
        <v>12</v>
      </c>
      <c r="D13" s="113">
        <v>3</v>
      </c>
      <c r="E13" s="113">
        <v>7</v>
      </c>
      <c r="F13" s="113">
        <v>2</v>
      </c>
      <c r="G13" s="112" t="s">
        <v>5</v>
      </c>
      <c r="H13" s="112" t="s">
        <v>5</v>
      </c>
      <c r="I13" s="113">
        <f>SUM(J13:N13)</f>
        <v>180</v>
      </c>
      <c r="J13" s="113">
        <v>2</v>
      </c>
      <c r="K13" s="113">
        <v>69</v>
      </c>
      <c r="L13" s="113">
        <v>109</v>
      </c>
      <c r="M13" s="112" t="s">
        <v>5</v>
      </c>
      <c r="N13" s="112" t="s">
        <v>5</v>
      </c>
      <c r="Q13" s="122" t="s">
        <v>200</v>
      </c>
      <c r="R13" s="9">
        <v>30608</v>
      </c>
      <c r="S13" s="9">
        <v>409691</v>
      </c>
      <c r="T13" s="9">
        <v>14559121</v>
      </c>
      <c r="U13" s="9">
        <v>7340517</v>
      </c>
      <c r="V13" s="9">
        <v>4923</v>
      </c>
      <c r="W13" s="9">
        <v>5711</v>
      </c>
      <c r="X13" s="9">
        <v>5739568</v>
      </c>
      <c r="Y13" s="9">
        <v>593779</v>
      </c>
      <c r="Z13" s="9">
        <v>1952857</v>
      </c>
    </row>
    <row r="14" spans="1:26" ht="18.75" customHeight="1">
      <c r="A14" s="202" t="s">
        <v>176</v>
      </c>
      <c r="B14" s="241"/>
      <c r="C14" s="113">
        <f>SUM(D14:H14)</f>
        <v>54</v>
      </c>
      <c r="D14" s="113">
        <v>26</v>
      </c>
      <c r="E14" s="113">
        <v>26</v>
      </c>
      <c r="F14" s="113">
        <v>2</v>
      </c>
      <c r="G14" s="112" t="s">
        <v>5</v>
      </c>
      <c r="H14" s="112" t="s">
        <v>5</v>
      </c>
      <c r="I14" s="113">
        <f>SUM(J14:N14)</f>
        <v>403</v>
      </c>
      <c r="J14" s="113">
        <v>37</v>
      </c>
      <c r="K14" s="113">
        <v>255</v>
      </c>
      <c r="L14" s="113">
        <v>111</v>
      </c>
      <c r="M14" s="112" t="s">
        <v>5</v>
      </c>
      <c r="N14" s="112" t="s">
        <v>5</v>
      </c>
      <c r="Q14" s="122" t="s">
        <v>199</v>
      </c>
      <c r="R14" s="9">
        <v>30534</v>
      </c>
      <c r="S14" s="9">
        <v>407415</v>
      </c>
      <c r="T14" s="9">
        <v>13333868</v>
      </c>
      <c r="U14" s="9">
        <v>7178769</v>
      </c>
      <c r="V14" s="9">
        <v>4734</v>
      </c>
      <c r="W14" s="9">
        <v>5768</v>
      </c>
      <c r="X14" s="9">
        <v>8334449</v>
      </c>
      <c r="Y14" s="9">
        <v>625129</v>
      </c>
      <c r="Z14" s="9">
        <v>1937984</v>
      </c>
    </row>
    <row r="15" spans="1:26" ht="18.75" customHeight="1">
      <c r="A15" s="202" t="s">
        <v>175</v>
      </c>
      <c r="B15" s="241"/>
      <c r="C15" s="113">
        <f>SUM(D15:H15)</f>
        <v>3943</v>
      </c>
      <c r="D15" s="113">
        <v>2347</v>
      </c>
      <c r="E15" s="113">
        <v>1419</v>
      </c>
      <c r="F15" s="113">
        <v>141</v>
      </c>
      <c r="G15" s="113">
        <v>34</v>
      </c>
      <c r="H15" s="113">
        <v>2</v>
      </c>
      <c r="I15" s="113">
        <f>SUM(J15:N15)</f>
        <v>33765</v>
      </c>
      <c r="J15" s="113">
        <v>4143</v>
      </c>
      <c r="K15" s="113">
        <v>14984</v>
      </c>
      <c r="L15" s="113">
        <v>6752</v>
      </c>
      <c r="M15" s="113">
        <v>6645</v>
      </c>
      <c r="N15" s="113">
        <v>1241</v>
      </c>
      <c r="Q15" s="121" t="s">
        <v>198</v>
      </c>
      <c r="R15" s="119">
        <v>30674</v>
      </c>
      <c r="S15" s="119">
        <v>424019</v>
      </c>
      <c r="T15" s="120" t="s">
        <v>196</v>
      </c>
      <c r="U15" s="119">
        <v>6895960</v>
      </c>
      <c r="V15" s="120" t="s">
        <v>196</v>
      </c>
      <c r="W15" s="120" t="s">
        <v>196</v>
      </c>
      <c r="X15" s="119">
        <v>6521154</v>
      </c>
      <c r="Y15" s="119">
        <v>641864</v>
      </c>
      <c r="Z15" s="119">
        <v>1816277</v>
      </c>
    </row>
    <row r="16" spans="1:26" ht="18.75" customHeight="1">
      <c r="A16" s="202" t="s">
        <v>174</v>
      </c>
      <c r="B16" s="241"/>
      <c r="C16" s="113">
        <f aca="true" t="shared" si="1" ref="C16:N16">SUM(C17:C27)</f>
        <v>5228</v>
      </c>
      <c r="D16" s="113">
        <f t="shared" si="1"/>
        <v>2821</v>
      </c>
      <c r="E16" s="113">
        <f t="shared" si="1"/>
        <v>1826</v>
      </c>
      <c r="F16" s="113">
        <f t="shared" si="1"/>
        <v>429</v>
      </c>
      <c r="G16" s="113">
        <f t="shared" si="1"/>
        <v>130</v>
      </c>
      <c r="H16" s="113">
        <f t="shared" si="1"/>
        <v>22</v>
      </c>
      <c r="I16" s="113">
        <f t="shared" si="1"/>
        <v>93578</v>
      </c>
      <c r="J16" s="113">
        <f t="shared" si="1"/>
        <v>4683</v>
      </c>
      <c r="K16" s="113">
        <f t="shared" si="1"/>
        <v>21986</v>
      </c>
      <c r="L16" s="113">
        <f t="shared" si="1"/>
        <v>21788</v>
      </c>
      <c r="M16" s="113">
        <f t="shared" si="1"/>
        <v>24761</v>
      </c>
      <c r="N16" s="113">
        <f t="shared" si="1"/>
        <v>20360</v>
      </c>
      <c r="Q16" s="7" t="s">
        <v>194</v>
      </c>
      <c r="R16" s="7"/>
      <c r="S16" s="7"/>
      <c r="T16" s="7"/>
      <c r="U16" s="7"/>
      <c r="V16" s="7"/>
      <c r="W16" s="7"/>
      <c r="X16" s="7"/>
      <c r="Y16" s="7"/>
      <c r="Z16" s="7"/>
    </row>
    <row r="17" spans="1:14" ht="18.75" customHeight="1">
      <c r="A17" s="83"/>
      <c r="B17" s="55" t="s">
        <v>173</v>
      </c>
      <c r="C17" s="113">
        <f aca="true" t="shared" si="2" ref="C17:C34">SUM(D17:H17)</f>
        <v>522</v>
      </c>
      <c r="D17" s="113">
        <v>234</v>
      </c>
      <c r="E17" s="113">
        <v>227</v>
      </c>
      <c r="F17" s="113">
        <v>47</v>
      </c>
      <c r="G17" s="113">
        <v>13</v>
      </c>
      <c r="H17" s="113">
        <v>1</v>
      </c>
      <c r="I17" s="113">
        <f aca="true" t="shared" si="3" ref="I17:I34">SUM(J17:N17)</f>
        <v>8585</v>
      </c>
      <c r="J17" s="113">
        <v>446</v>
      </c>
      <c r="K17" s="113">
        <v>2678</v>
      </c>
      <c r="L17" s="113">
        <v>2609</v>
      </c>
      <c r="M17" s="113">
        <v>2159</v>
      </c>
      <c r="N17" s="113">
        <v>693</v>
      </c>
    </row>
    <row r="18" spans="1:26" ht="18.75" customHeight="1">
      <c r="A18" s="83"/>
      <c r="B18" s="55" t="s">
        <v>172</v>
      </c>
      <c r="C18" s="113">
        <f t="shared" si="2"/>
        <v>1389</v>
      </c>
      <c r="D18" s="113">
        <v>862</v>
      </c>
      <c r="E18" s="113">
        <v>392</v>
      </c>
      <c r="F18" s="113">
        <v>112</v>
      </c>
      <c r="G18" s="113">
        <v>22</v>
      </c>
      <c r="H18" s="113">
        <v>1</v>
      </c>
      <c r="I18" s="113">
        <f t="shared" si="3"/>
        <v>16777</v>
      </c>
      <c r="J18" s="113">
        <v>1350</v>
      </c>
      <c r="K18" s="113">
        <v>4959</v>
      </c>
      <c r="L18" s="113">
        <v>5427</v>
      </c>
      <c r="M18" s="113">
        <v>3911</v>
      </c>
      <c r="N18" s="113">
        <v>1130</v>
      </c>
      <c r="Q18" s="199" t="s">
        <v>229</v>
      </c>
      <c r="R18" s="199"/>
      <c r="S18" s="199"/>
      <c r="T18" s="199"/>
      <c r="U18" s="199"/>
      <c r="V18" s="199"/>
      <c r="W18" s="199"/>
      <c r="X18" s="199"/>
      <c r="Y18" s="199"/>
      <c r="Z18" s="64"/>
    </row>
    <row r="19" spans="1:26" ht="18.75" customHeight="1">
      <c r="A19" s="83"/>
      <c r="B19" s="55" t="s">
        <v>171</v>
      </c>
      <c r="C19" s="113">
        <f t="shared" si="2"/>
        <v>462</v>
      </c>
      <c r="D19" s="113">
        <v>325</v>
      </c>
      <c r="E19" s="113">
        <v>123</v>
      </c>
      <c r="F19" s="113">
        <v>11</v>
      </c>
      <c r="G19" s="113">
        <v>1</v>
      </c>
      <c r="H19" s="113">
        <v>2</v>
      </c>
      <c r="I19" s="113">
        <f t="shared" si="3"/>
        <v>3970</v>
      </c>
      <c r="J19" s="113">
        <v>537</v>
      </c>
      <c r="K19" s="113">
        <v>1180</v>
      </c>
      <c r="L19" s="113">
        <v>464</v>
      </c>
      <c r="M19" s="113">
        <v>223</v>
      </c>
      <c r="N19" s="113">
        <v>1566</v>
      </c>
      <c r="Q19" s="200" t="s">
        <v>228</v>
      </c>
      <c r="R19" s="200"/>
      <c r="S19" s="200"/>
      <c r="T19" s="200"/>
      <c r="U19" s="200"/>
      <c r="V19" s="200"/>
      <c r="W19" s="200"/>
      <c r="X19" s="200"/>
      <c r="Y19" s="200"/>
      <c r="Z19" s="56"/>
    </row>
    <row r="20" spans="1:25" ht="18.75" customHeight="1" thickBot="1">
      <c r="A20" s="83"/>
      <c r="B20" s="114" t="s">
        <v>170</v>
      </c>
      <c r="C20" s="113">
        <f t="shared" si="2"/>
        <v>361</v>
      </c>
      <c r="D20" s="113">
        <v>183</v>
      </c>
      <c r="E20" s="113">
        <v>129</v>
      </c>
      <c r="F20" s="113">
        <v>34</v>
      </c>
      <c r="G20" s="113">
        <v>14</v>
      </c>
      <c r="H20" s="113">
        <v>1</v>
      </c>
      <c r="I20" s="113">
        <f t="shared" si="3"/>
        <v>6788</v>
      </c>
      <c r="J20" s="113">
        <v>320</v>
      </c>
      <c r="K20" s="113">
        <v>1662</v>
      </c>
      <c r="L20" s="113">
        <v>1699</v>
      </c>
      <c r="M20" s="113">
        <v>2557</v>
      </c>
      <c r="N20" s="113">
        <v>550</v>
      </c>
      <c r="Q20" s="14"/>
      <c r="R20" s="14"/>
      <c r="S20" s="14"/>
      <c r="T20" s="14"/>
      <c r="U20" s="14"/>
      <c r="V20" s="14"/>
      <c r="W20" s="14"/>
      <c r="X20" s="14"/>
      <c r="Y20" s="15" t="s">
        <v>227</v>
      </c>
    </row>
    <row r="21" spans="1:25" ht="18.75" customHeight="1">
      <c r="A21" s="83"/>
      <c r="B21" s="55" t="s">
        <v>169</v>
      </c>
      <c r="C21" s="113">
        <f t="shared" si="2"/>
        <v>61</v>
      </c>
      <c r="D21" s="113">
        <v>18</v>
      </c>
      <c r="E21" s="113">
        <v>31</v>
      </c>
      <c r="F21" s="113">
        <v>8</v>
      </c>
      <c r="G21" s="113">
        <v>4</v>
      </c>
      <c r="H21" s="112" t="s">
        <v>161</v>
      </c>
      <c r="I21" s="113">
        <f t="shared" si="3"/>
        <v>1561</v>
      </c>
      <c r="J21" s="113">
        <v>31</v>
      </c>
      <c r="K21" s="113">
        <v>391</v>
      </c>
      <c r="L21" s="113">
        <v>407</v>
      </c>
      <c r="M21" s="113">
        <v>732</v>
      </c>
      <c r="N21" s="112" t="s">
        <v>5</v>
      </c>
      <c r="Q21" s="211" t="s">
        <v>226</v>
      </c>
      <c r="R21" s="212"/>
      <c r="S21" s="17" t="s">
        <v>64</v>
      </c>
      <c r="T21" s="17" t="s">
        <v>14</v>
      </c>
      <c r="U21" s="17" t="s">
        <v>15</v>
      </c>
      <c r="V21" s="17" t="s">
        <v>16</v>
      </c>
      <c r="W21" s="17" t="s">
        <v>63</v>
      </c>
      <c r="X21" s="67" t="s">
        <v>230</v>
      </c>
      <c r="Y21" s="66" t="s">
        <v>231</v>
      </c>
    </row>
    <row r="22" spans="1:25" ht="18.75" customHeight="1">
      <c r="A22" s="83"/>
      <c r="B22" s="55" t="s">
        <v>168</v>
      </c>
      <c r="C22" s="113">
        <f t="shared" si="2"/>
        <v>251</v>
      </c>
      <c r="D22" s="113">
        <v>116</v>
      </c>
      <c r="E22" s="113">
        <v>124</v>
      </c>
      <c r="F22" s="113">
        <v>8</v>
      </c>
      <c r="G22" s="113">
        <v>2</v>
      </c>
      <c r="H22" s="113">
        <v>1</v>
      </c>
      <c r="I22" s="113">
        <f t="shared" si="3"/>
        <v>3340</v>
      </c>
      <c r="J22" s="113">
        <v>179</v>
      </c>
      <c r="K22" s="113">
        <v>1497</v>
      </c>
      <c r="L22" s="113">
        <v>433</v>
      </c>
      <c r="M22" s="113">
        <v>228</v>
      </c>
      <c r="N22" s="113">
        <v>1003</v>
      </c>
      <c r="Q22" s="288" t="s">
        <v>225</v>
      </c>
      <c r="R22" s="126" t="s">
        <v>232</v>
      </c>
      <c r="S22" s="78">
        <f aca="true" t="shared" si="4" ref="S22:Y22">SUM(S25,S27,S29,S31,S33,S35,S37)</f>
        <v>36625</v>
      </c>
      <c r="T22" s="37">
        <f t="shared" si="4"/>
        <v>40713</v>
      </c>
      <c r="U22" s="37">
        <f t="shared" si="4"/>
        <v>42220</v>
      </c>
      <c r="V22" s="37">
        <f t="shared" si="4"/>
        <v>40965</v>
      </c>
      <c r="W22" s="37">
        <f t="shared" si="4"/>
        <v>39348</v>
      </c>
      <c r="X22" s="37">
        <f t="shared" si="4"/>
        <v>35949</v>
      </c>
      <c r="Y22" s="37">
        <f t="shared" si="4"/>
        <v>3399</v>
      </c>
    </row>
    <row r="23" spans="1:25" ht="18.75" customHeight="1">
      <c r="A23" s="83"/>
      <c r="B23" s="55" t="s">
        <v>167</v>
      </c>
      <c r="C23" s="113">
        <f t="shared" si="2"/>
        <v>100</v>
      </c>
      <c r="D23" s="113">
        <v>51</v>
      </c>
      <c r="E23" s="113">
        <v>39</v>
      </c>
      <c r="F23" s="113">
        <v>8</v>
      </c>
      <c r="G23" s="113">
        <v>2</v>
      </c>
      <c r="H23" s="112" t="s">
        <v>161</v>
      </c>
      <c r="I23" s="113">
        <f t="shared" si="3"/>
        <v>1197</v>
      </c>
      <c r="J23" s="113">
        <v>85</v>
      </c>
      <c r="K23" s="113">
        <v>451</v>
      </c>
      <c r="L23" s="113">
        <v>435</v>
      </c>
      <c r="M23" s="113">
        <v>226</v>
      </c>
      <c r="N23" s="112" t="s">
        <v>5</v>
      </c>
      <c r="Q23" s="210"/>
      <c r="R23" s="127" t="s">
        <v>233</v>
      </c>
      <c r="S23" s="77">
        <v>5314</v>
      </c>
      <c r="T23" s="38">
        <v>5241</v>
      </c>
      <c r="U23" s="38">
        <v>5292</v>
      </c>
      <c r="V23" s="38">
        <v>5126</v>
      </c>
      <c r="W23" s="38">
        <v>5007</v>
      </c>
      <c r="X23" s="38">
        <v>4698</v>
      </c>
      <c r="Y23" s="38">
        <v>309</v>
      </c>
    </row>
    <row r="24" spans="1:25" ht="18.75" customHeight="1">
      <c r="A24" s="83"/>
      <c r="B24" s="55" t="s">
        <v>166</v>
      </c>
      <c r="C24" s="113">
        <f t="shared" si="2"/>
        <v>32</v>
      </c>
      <c r="D24" s="113">
        <v>13</v>
      </c>
      <c r="E24" s="113">
        <v>15</v>
      </c>
      <c r="F24" s="115">
        <v>1</v>
      </c>
      <c r="G24" s="115">
        <v>3</v>
      </c>
      <c r="H24" s="112" t="s">
        <v>161</v>
      </c>
      <c r="I24" s="113">
        <f t="shared" si="3"/>
        <v>902</v>
      </c>
      <c r="J24" s="113">
        <v>22</v>
      </c>
      <c r="K24" s="113">
        <v>174</v>
      </c>
      <c r="L24" s="113">
        <v>99</v>
      </c>
      <c r="M24" s="113">
        <v>607</v>
      </c>
      <c r="N24" s="112" t="s">
        <v>5</v>
      </c>
      <c r="Q24" s="210"/>
      <c r="R24" s="127" t="s">
        <v>234</v>
      </c>
      <c r="S24" s="77">
        <f aca="true" t="shared" si="5" ref="S24:Y24">SUM(S26,S28,S30,S32,S34,S36,S38)</f>
        <v>7007288</v>
      </c>
      <c r="T24" s="38">
        <f t="shared" si="5"/>
        <v>7322434</v>
      </c>
      <c r="U24" s="38">
        <f t="shared" si="5"/>
        <v>7340513</v>
      </c>
      <c r="V24" s="38">
        <f t="shared" si="5"/>
        <v>7178768</v>
      </c>
      <c r="W24" s="38">
        <f t="shared" si="5"/>
        <v>6895960</v>
      </c>
      <c r="X24" s="38">
        <f t="shared" si="5"/>
        <v>6280242</v>
      </c>
      <c r="Y24" s="38">
        <f t="shared" si="5"/>
        <v>615718</v>
      </c>
    </row>
    <row r="25" spans="1:25" ht="18.75" customHeight="1">
      <c r="A25" s="83"/>
      <c r="B25" s="55" t="s">
        <v>165</v>
      </c>
      <c r="C25" s="113">
        <f t="shared" si="2"/>
        <v>504</v>
      </c>
      <c r="D25" s="113">
        <v>252</v>
      </c>
      <c r="E25" s="113">
        <v>210</v>
      </c>
      <c r="F25" s="113">
        <v>38</v>
      </c>
      <c r="G25" s="113">
        <v>4</v>
      </c>
      <c r="H25" s="112" t="s">
        <v>161</v>
      </c>
      <c r="I25" s="113">
        <f t="shared" si="3"/>
        <v>5350</v>
      </c>
      <c r="J25" s="113">
        <v>396</v>
      </c>
      <c r="K25" s="113">
        <v>2608</v>
      </c>
      <c r="L25" s="113">
        <v>1731</v>
      </c>
      <c r="M25" s="113">
        <v>615</v>
      </c>
      <c r="N25" s="112" t="s">
        <v>5</v>
      </c>
      <c r="Q25" s="202" t="s">
        <v>224</v>
      </c>
      <c r="R25" s="99" t="s">
        <v>235</v>
      </c>
      <c r="S25" s="8">
        <v>21977</v>
      </c>
      <c r="T25" s="9">
        <v>23157</v>
      </c>
      <c r="U25" s="9">
        <v>22917</v>
      </c>
      <c r="V25" s="9">
        <v>22039</v>
      </c>
      <c r="W25" s="9">
        <v>20586</v>
      </c>
      <c r="X25" s="9">
        <v>18763</v>
      </c>
      <c r="Y25" s="9">
        <v>1823</v>
      </c>
    </row>
    <row r="26" spans="1:25" ht="18.75" customHeight="1">
      <c r="A26" s="83"/>
      <c r="B26" s="55" t="s">
        <v>164</v>
      </c>
      <c r="C26" s="113">
        <f t="shared" si="2"/>
        <v>1152</v>
      </c>
      <c r="D26" s="113">
        <v>524</v>
      </c>
      <c r="E26" s="113">
        <v>415</v>
      </c>
      <c r="F26" s="113">
        <v>137</v>
      </c>
      <c r="G26" s="113">
        <v>61</v>
      </c>
      <c r="H26" s="113">
        <v>15</v>
      </c>
      <c r="I26" s="113">
        <f t="shared" si="3"/>
        <v>40970</v>
      </c>
      <c r="J26" s="113">
        <v>910</v>
      </c>
      <c r="K26" s="113">
        <v>5034</v>
      </c>
      <c r="L26" s="113">
        <v>7264</v>
      </c>
      <c r="M26" s="113">
        <v>13009</v>
      </c>
      <c r="N26" s="113">
        <v>14753</v>
      </c>
      <c r="Q26" s="203"/>
      <c r="R26" s="99" t="s">
        <v>236</v>
      </c>
      <c r="S26" s="8">
        <v>2308377</v>
      </c>
      <c r="T26" s="9">
        <v>2548188</v>
      </c>
      <c r="U26" s="9">
        <v>2404885</v>
      </c>
      <c r="V26" s="9">
        <v>2224843</v>
      </c>
      <c r="W26" s="9">
        <v>2096311</v>
      </c>
      <c r="X26" s="9">
        <v>1843538</v>
      </c>
      <c r="Y26" s="9">
        <v>252773</v>
      </c>
    </row>
    <row r="27" spans="1:25" ht="18.75" customHeight="1">
      <c r="A27" s="83"/>
      <c r="B27" s="55" t="s">
        <v>163</v>
      </c>
      <c r="C27" s="113">
        <f t="shared" si="2"/>
        <v>394</v>
      </c>
      <c r="D27" s="113">
        <v>243</v>
      </c>
      <c r="E27" s="113">
        <v>121</v>
      </c>
      <c r="F27" s="115">
        <v>25</v>
      </c>
      <c r="G27" s="115">
        <v>4</v>
      </c>
      <c r="H27" s="115">
        <v>1</v>
      </c>
      <c r="I27" s="113">
        <f t="shared" si="3"/>
        <v>4138</v>
      </c>
      <c r="J27" s="113">
        <v>407</v>
      </c>
      <c r="K27" s="113">
        <v>1352</v>
      </c>
      <c r="L27" s="113">
        <v>1220</v>
      </c>
      <c r="M27" s="113">
        <v>494</v>
      </c>
      <c r="N27" s="112">
        <v>665</v>
      </c>
      <c r="Q27" s="202" t="s">
        <v>223</v>
      </c>
      <c r="R27" s="99" t="s">
        <v>237</v>
      </c>
      <c r="S27" s="8">
        <v>4685</v>
      </c>
      <c r="T27" s="9">
        <v>5405</v>
      </c>
      <c r="U27" s="9">
        <v>5084</v>
      </c>
      <c r="V27" s="9">
        <v>4643</v>
      </c>
      <c r="W27" s="9">
        <v>4406</v>
      </c>
      <c r="X27" s="9">
        <v>4093</v>
      </c>
      <c r="Y27" s="9">
        <v>313</v>
      </c>
    </row>
    <row r="28" spans="1:25" ht="18.75" customHeight="1">
      <c r="A28" s="202" t="s">
        <v>162</v>
      </c>
      <c r="B28" s="241"/>
      <c r="C28" s="113">
        <f t="shared" si="2"/>
        <v>12</v>
      </c>
      <c r="D28" s="113">
        <v>7</v>
      </c>
      <c r="E28" s="113">
        <v>3</v>
      </c>
      <c r="F28" s="113">
        <v>1</v>
      </c>
      <c r="G28" s="112" t="s">
        <v>161</v>
      </c>
      <c r="H28" s="113">
        <v>1</v>
      </c>
      <c r="I28" s="113">
        <f t="shared" si="3"/>
        <v>1785</v>
      </c>
      <c r="J28" s="113">
        <v>13</v>
      </c>
      <c r="K28" s="113">
        <v>46</v>
      </c>
      <c r="L28" s="113">
        <v>42</v>
      </c>
      <c r="M28" s="112" t="s">
        <v>161</v>
      </c>
      <c r="N28" s="113">
        <v>1684</v>
      </c>
      <c r="Q28" s="203"/>
      <c r="R28" s="99" t="s">
        <v>236</v>
      </c>
      <c r="S28" s="8">
        <v>768681</v>
      </c>
      <c r="T28" s="9">
        <v>894323</v>
      </c>
      <c r="U28" s="9">
        <v>873696</v>
      </c>
      <c r="V28" s="9">
        <v>818584</v>
      </c>
      <c r="W28" s="9">
        <v>761490</v>
      </c>
      <c r="X28" s="9">
        <v>718150</v>
      </c>
      <c r="Y28" s="9">
        <v>43340</v>
      </c>
    </row>
    <row r="29" spans="1:25" ht="18.75" customHeight="1">
      <c r="A29" s="202" t="s">
        <v>159</v>
      </c>
      <c r="B29" s="241"/>
      <c r="C29" s="113">
        <f t="shared" si="2"/>
        <v>898</v>
      </c>
      <c r="D29" s="113">
        <v>299</v>
      </c>
      <c r="E29" s="113">
        <v>425</v>
      </c>
      <c r="F29" s="113">
        <v>135</v>
      </c>
      <c r="G29" s="113">
        <v>32</v>
      </c>
      <c r="H29" s="113">
        <v>7</v>
      </c>
      <c r="I29" s="113">
        <f t="shared" si="3"/>
        <v>29191</v>
      </c>
      <c r="J29" s="113">
        <v>604</v>
      </c>
      <c r="K29" s="113">
        <v>5217</v>
      </c>
      <c r="L29" s="113">
        <v>6635</v>
      </c>
      <c r="M29" s="113">
        <v>6758</v>
      </c>
      <c r="N29" s="113">
        <v>9977</v>
      </c>
      <c r="Q29" s="202" t="s">
        <v>222</v>
      </c>
      <c r="R29" s="99" t="s">
        <v>237</v>
      </c>
      <c r="S29" s="8">
        <v>236</v>
      </c>
      <c r="T29" s="9">
        <v>176</v>
      </c>
      <c r="U29" s="9">
        <v>233</v>
      </c>
      <c r="V29" s="9">
        <v>216</v>
      </c>
      <c r="W29" s="9">
        <v>199</v>
      </c>
      <c r="X29" s="9">
        <v>189</v>
      </c>
      <c r="Y29" s="9">
        <v>10</v>
      </c>
    </row>
    <row r="30" spans="1:25" ht="18.75" customHeight="1">
      <c r="A30" s="307" t="s">
        <v>158</v>
      </c>
      <c r="B30" s="308"/>
      <c r="C30" s="113">
        <f t="shared" si="2"/>
        <v>5046</v>
      </c>
      <c r="D30" s="113">
        <v>3125</v>
      </c>
      <c r="E30" s="113">
        <v>1560</v>
      </c>
      <c r="F30" s="113">
        <v>277</v>
      </c>
      <c r="G30" s="113">
        <v>79</v>
      </c>
      <c r="H30" s="113">
        <v>5</v>
      </c>
      <c r="I30" s="113">
        <f t="shared" si="3"/>
        <v>56066</v>
      </c>
      <c r="J30" s="113">
        <v>5319</v>
      </c>
      <c r="K30" s="113">
        <v>17190</v>
      </c>
      <c r="L30" s="113">
        <v>14370</v>
      </c>
      <c r="M30" s="113">
        <v>14969</v>
      </c>
      <c r="N30" s="113">
        <v>4218</v>
      </c>
      <c r="Q30" s="203"/>
      <c r="R30" s="99" t="s">
        <v>236</v>
      </c>
      <c r="S30" s="8">
        <v>455125</v>
      </c>
      <c r="T30" s="9">
        <v>308804</v>
      </c>
      <c r="U30" s="9">
        <v>455015</v>
      </c>
      <c r="V30" s="9">
        <v>418604</v>
      </c>
      <c r="W30" s="9">
        <v>361439</v>
      </c>
      <c r="X30" s="9">
        <v>352089</v>
      </c>
      <c r="Y30" s="9">
        <v>9350</v>
      </c>
    </row>
    <row r="31" spans="1:25" ht="18.75" customHeight="1">
      <c r="A31" s="202" t="s">
        <v>157</v>
      </c>
      <c r="B31" s="241"/>
      <c r="C31" s="113">
        <f t="shared" si="2"/>
        <v>473</v>
      </c>
      <c r="D31" s="113">
        <v>252</v>
      </c>
      <c r="E31" s="113">
        <v>154</v>
      </c>
      <c r="F31" s="113">
        <v>43</v>
      </c>
      <c r="G31" s="112">
        <v>21</v>
      </c>
      <c r="H31" s="112">
        <v>3</v>
      </c>
      <c r="I31" s="113">
        <f t="shared" si="3"/>
        <v>13441</v>
      </c>
      <c r="J31" s="113">
        <v>444</v>
      </c>
      <c r="K31" s="113">
        <v>1825</v>
      </c>
      <c r="L31" s="113">
        <v>2376</v>
      </c>
      <c r="M31" s="112">
        <v>4189</v>
      </c>
      <c r="N31" s="112">
        <v>4607</v>
      </c>
      <c r="Q31" s="202" t="s">
        <v>221</v>
      </c>
      <c r="R31" s="99" t="s">
        <v>237</v>
      </c>
      <c r="S31" s="8">
        <v>5</v>
      </c>
      <c r="T31" s="9">
        <v>9</v>
      </c>
      <c r="U31" s="9">
        <v>7</v>
      </c>
      <c r="V31" s="9">
        <v>8</v>
      </c>
      <c r="W31" s="9">
        <v>9</v>
      </c>
      <c r="X31" s="9">
        <v>7</v>
      </c>
      <c r="Y31" s="12">
        <v>2</v>
      </c>
    </row>
    <row r="32" spans="1:25" ht="18.75" customHeight="1">
      <c r="A32" s="202" t="s">
        <v>156</v>
      </c>
      <c r="B32" s="241"/>
      <c r="C32" s="113">
        <f t="shared" si="2"/>
        <v>6573</v>
      </c>
      <c r="D32" s="113">
        <v>3909</v>
      </c>
      <c r="E32" s="113">
        <v>2124</v>
      </c>
      <c r="F32" s="113">
        <v>391</v>
      </c>
      <c r="G32" s="113">
        <v>139</v>
      </c>
      <c r="H32" s="113">
        <v>10</v>
      </c>
      <c r="I32" s="113">
        <f t="shared" si="3"/>
        <v>85253</v>
      </c>
      <c r="J32" s="113">
        <v>7554</v>
      </c>
      <c r="K32" s="113">
        <v>22904</v>
      </c>
      <c r="L32" s="113">
        <v>20731</v>
      </c>
      <c r="M32" s="113">
        <v>26900</v>
      </c>
      <c r="N32" s="113">
        <v>7164</v>
      </c>
      <c r="Q32" s="203"/>
      <c r="R32" s="99" t="s">
        <v>236</v>
      </c>
      <c r="S32" s="8">
        <v>33343</v>
      </c>
      <c r="T32" s="9">
        <v>56919</v>
      </c>
      <c r="U32" s="9">
        <v>40176</v>
      </c>
      <c r="V32" s="9">
        <v>66676</v>
      </c>
      <c r="W32" s="9">
        <v>58690</v>
      </c>
      <c r="X32" s="9">
        <v>49848</v>
      </c>
      <c r="Y32" s="12">
        <v>8842</v>
      </c>
    </row>
    <row r="33" spans="1:25" ht="18.75" customHeight="1">
      <c r="A33" s="202" t="s">
        <v>155</v>
      </c>
      <c r="B33" s="241"/>
      <c r="C33" s="113">
        <f t="shared" si="2"/>
        <v>261</v>
      </c>
      <c r="D33" s="113">
        <v>131</v>
      </c>
      <c r="E33" s="113">
        <v>98</v>
      </c>
      <c r="F33" s="113">
        <v>28</v>
      </c>
      <c r="G33" s="113">
        <v>4</v>
      </c>
      <c r="H33" s="112" t="s">
        <v>5</v>
      </c>
      <c r="I33" s="113">
        <f t="shared" si="3"/>
        <v>3491</v>
      </c>
      <c r="J33" s="113">
        <v>244</v>
      </c>
      <c r="K33" s="113">
        <v>1086</v>
      </c>
      <c r="L33" s="113">
        <v>1451</v>
      </c>
      <c r="M33" s="113">
        <v>710</v>
      </c>
      <c r="N33" s="112" t="s">
        <v>5</v>
      </c>
      <c r="Q33" s="202" t="s">
        <v>220</v>
      </c>
      <c r="R33" s="99" t="s">
        <v>237</v>
      </c>
      <c r="S33" s="8">
        <v>28</v>
      </c>
      <c r="T33" s="9">
        <v>28</v>
      </c>
      <c r="U33" s="9">
        <v>39</v>
      </c>
      <c r="V33" s="9">
        <v>37</v>
      </c>
      <c r="W33" s="9">
        <v>27</v>
      </c>
      <c r="X33" s="9">
        <v>25</v>
      </c>
      <c r="Y33" s="9">
        <v>2</v>
      </c>
    </row>
    <row r="34" spans="1:25" ht="18.75" customHeight="1">
      <c r="A34" s="239" t="s">
        <v>154</v>
      </c>
      <c r="B34" s="301"/>
      <c r="C34" s="110">
        <f t="shared" si="2"/>
        <v>7</v>
      </c>
      <c r="D34" s="110">
        <v>5</v>
      </c>
      <c r="E34" s="110">
        <v>1</v>
      </c>
      <c r="F34" s="109">
        <v>1</v>
      </c>
      <c r="G34" s="109" t="s">
        <v>5</v>
      </c>
      <c r="H34" s="111" t="s">
        <v>5</v>
      </c>
      <c r="I34" s="110">
        <f t="shared" si="3"/>
        <v>68</v>
      </c>
      <c r="J34" s="110">
        <v>3</v>
      </c>
      <c r="K34" s="110">
        <v>18</v>
      </c>
      <c r="L34" s="109">
        <v>47</v>
      </c>
      <c r="M34" s="109" t="s">
        <v>5</v>
      </c>
      <c r="N34" s="109" t="s">
        <v>5</v>
      </c>
      <c r="Q34" s="203"/>
      <c r="R34" s="99" t="s">
        <v>236</v>
      </c>
      <c r="S34" s="8">
        <v>16680</v>
      </c>
      <c r="T34" s="9">
        <v>16590</v>
      </c>
      <c r="U34" s="9">
        <v>23157</v>
      </c>
      <c r="V34" s="9">
        <v>23130</v>
      </c>
      <c r="W34" s="9">
        <v>17330</v>
      </c>
      <c r="X34" s="9">
        <v>16457</v>
      </c>
      <c r="Y34" s="9">
        <v>873</v>
      </c>
    </row>
    <row r="35" spans="1:25" ht="18.75" customHeight="1">
      <c r="A35" s="26" t="s">
        <v>153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Q35" s="203" t="s">
        <v>219</v>
      </c>
      <c r="R35" s="99" t="s">
        <v>237</v>
      </c>
      <c r="S35" s="59" t="s">
        <v>5</v>
      </c>
      <c r="T35" s="12" t="s">
        <v>161</v>
      </c>
      <c r="U35" s="12" t="s">
        <v>161</v>
      </c>
      <c r="V35" s="12" t="s">
        <v>161</v>
      </c>
      <c r="W35" s="9">
        <v>426</v>
      </c>
      <c r="X35" s="9">
        <v>372</v>
      </c>
      <c r="Y35" s="9">
        <v>54</v>
      </c>
    </row>
    <row r="36" spans="17:25" ht="18.75" customHeight="1">
      <c r="Q36" s="203"/>
      <c r="R36" s="99" t="s">
        <v>236</v>
      </c>
      <c r="S36" s="59" t="s">
        <v>5</v>
      </c>
      <c r="T36" s="12" t="s">
        <v>161</v>
      </c>
      <c r="U36" s="12" t="s">
        <v>161</v>
      </c>
      <c r="V36" s="12" t="s">
        <v>161</v>
      </c>
      <c r="W36" s="9">
        <v>63773</v>
      </c>
      <c r="X36" s="9">
        <v>54161</v>
      </c>
      <c r="Y36" s="9">
        <v>9612</v>
      </c>
    </row>
    <row r="37" spans="17:25" ht="18.75" customHeight="1">
      <c r="Q37" s="202" t="s">
        <v>218</v>
      </c>
      <c r="R37" s="99" t="s">
        <v>237</v>
      </c>
      <c r="S37" s="8">
        <v>9694</v>
      </c>
      <c r="T37" s="9">
        <v>11938</v>
      </c>
      <c r="U37" s="9">
        <v>13940</v>
      </c>
      <c r="V37" s="9">
        <v>14022</v>
      </c>
      <c r="W37" s="9">
        <v>13695</v>
      </c>
      <c r="X37" s="9">
        <v>12500</v>
      </c>
      <c r="Y37" s="9">
        <v>1195</v>
      </c>
    </row>
    <row r="38" spans="17:25" ht="18.75" customHeight="1">
      <c r="Q38" s="208"/>
      <c r="R38" s="100" t="s">
        <v>236</v>
      </c>
      <c r="S38" s="10">
        <v>3425082</v>
      </c>
      <c r="T38" s="11">
        <v>3497610</v>
      </c>
      <c r="U38" s="11">
        <v>3543584</v>
      </c>
      <c r="V38" s="11">
        <v>3626931</v>
      </c>
      <c r="W38" s="11">
        <v>3536927</v>
      </c>
      <c r="X38" s="11">
        <v>3245999</v>
      </c>
      <c r="Y38" s="11">
        <v>290928</v>
      </c>
    </row>
    <row r="39" spans="17:26" ht="18.75" customHeight="1">
      <c r="Q39" s="7" t="s">
        <v>194</v>
      </c>
      <c r="R39" s="7"/>
      <c r="S39" s="27"/>
      <c r="T39" s="125"/>
      <c r="U39" s="125"/>
      <c r="V39" s="125"/>
      <c r="W39" s="125"/>
      <c r="X39" s="125"/>
      <c r="Y39" s="125"/>
      <c r="Z39" s="125"/>
    </row>
    <row r="41" spans="17:27" ht="18.75" customHeight="1">
      <c r="Q41" s="199" t="s">
        <v>251</v>
      </c>
      <c r="R41" s="199"/>
      <c r="S41" s="199"/>
      <c r="T41" s="199"/>
      <c r="U41" s="199"/>
      <c r="V41" s="199"/>
      <c r="W41" s="199"/>
      <c r="X41" s="199"/>
      <c r="Y41" s="199"/>
      <c r="Z41" s="199"/>
      <c r="AA41" s="144"/>
    </row>
    <row r="42" spans="17:27" ht="18.75" customHeight="1">
      <c r="Q42" s="200" t="s">
        <v>250</v>
      </c>
      <c r="R42" s="200"/>
      <c r="S42" s="200"/>
      <c r="T42" s="200"/>
      <c r="U42" s="200"/>
      <c r="V42" s="200"/>
      <c r="W42" s="200"/>
      <c r="X42" s="200"/>
      <c r="Y42" s="200"/>
      <c r="Z42" s="200"/>
      <c r="AA42" s="41"/>
    </row>
    <row r="43" spans="17:26" ht="18.75" customHeight="1" thickBot="1">
      <c r="Q43" s="7"/>
      <c r="R43" s="40"/>
      <c r="S43" s="40"/>
      <c r="T43" s="40"/>
      <c r="U43" s="40"/>
      <c r="V43" s="40"/>
      <c r="W43" s="40"/>
      <c r="X43" s="40"/>
      <c r="Y43" s="40"/>
      <c r="Z43" s="15" t="s">
        <v>249</v>
      </c>
    </row>
    <row r="44" spans="17:26" ht="18.75" customHeight="1">
      <c r="Q44" s="143"/>
      <c r="R44" s="142" t="s">
        <v>248</v>
      </c>
      <c r="S44" s="284" t="s">
        <v>247</v>
      </c>
      <c r="T44" s="284" t="s">
        <v>246</v>
      </c>
      <c r="U44" s="284" t="s">
        <v>245</v>
      </c>
      <c r="V44" s="284" t="s">
        <v>244</v>
      </c>
      <c r="W44" s="285" t="s">
        <v>243</v>
      </c>
      <c r="X44" s="285" t="s">
        <v>242</v>
      </c>
      <c r="Y44" s="285" t="s">
        <v>241</v>
      </c>
      <c r="Z44" s="286" t="s">
        <v>240</v>
      </c>
    </row>
    <row r="45" spans="17:26" ht="18.75" customHeight="1">
      <c r="Q45" s="68" t="s">
        <v>239</v>
      </c>
      <c r="R45" s="89"/>
      <c r="S45" s="270"/>
      <c r="T45" s="270"/>
      <c r="U45" s="270"/>
      <c r="V45" s="270"/>
      <c r="W45" s="279"/>
      <c r="X45" s="279"/>
      <c r="Y45" s="279"/>
      <c r="Z45" s="287"/>
    </row>
    <row r="46" spans="17:26" ht="18.75" customHeight="1">
      <c r="Q46" s="288" t="s">
        <v>225</v>
      </c>
      <c r="R46" s="126" t="s">
        <v>232</v>
      </c>
      <c r="S46" s="78">
        <f aca="true" t="shared" si="6" ref="S46:Y47">SUM(S48,S50,S52,S54,S56,S58,S60)</f>
        <v>11</v>
      </c>
      <c r="T46" s="37">
        <f t="shared" si="6"/>
        <v>21698</v>
      </c>
      <c r="U46" s="37">
        <f t="shared" si="6"/>
        <v>6229</v>
      </c>
      <c r="V46" s="37">
        <f t="shared" si="6"/>
        <v>4716</v>
      </c>
      <c r="W46" s="37">
        <f t="shared" si="6"/>
        <v>2953</v>
      </c>
      <c r="X46" s="37">
        <f t="shared" si="6"/>
        <v>3741</v>
      </c>
      <c r="Y46" s="37">
        <f t="shared" si="6"/>
        <v>39348</v>
      </c>
      <c r="Z46" s="141"/>
    </row>
    <row r="47" spans="17:26" ht="18.75" customHeight="1">
      <c r="Q47" s="210"/>
      <c r="R47" s="127" t="s">
        <v>234</v>
      </c>
      <c r="S47" s="77">
        <f t="shared" si="6"/>
        <v>137</v>
      </c>
      <c r="T47" s="38">
        <f t="shared" si="6"/>
        <v>3820233</v>
      </c>
      <c r="U47" s="38">
        <f t="shared" si="6"/>
        <v>1201375</v>
      </c>
      <c r="V47" s="38">
        <f t="shared" si="6"/>
        <v>826204</v>
      </c>
      <c r="W47" s="38">
        <f t="shared" si="6"/>
        <v>459198</v>
      </c>
      <c r="X47" s="38">
        <f t="shared" si="6"/>
        <v>588815</v>
      </c>
      <c r="Y47" s="38">
        <f t="shared" si="6"/>
        <v>6895962</v>
      </c>
      <c r="Z47" s="140">
        <v>96.06</v>
      </c>
    </row>
    <row r="48" spans="17:26" ht="18.75" customHeight="1">
      <c r="Q48" s="202" t="s">
        <v>224</v>
      </c>
      <c r="R48" s="99" t="s">
        <v>237</v>
      </c>
      <c r="S48" s="86">
        <v>11</v>
      </c>
      <c r="T48" s="113">
        <v>12092</v>
      </c>
      <c r="U48" s="113">
        <v>2723</v>
      </c>
      <c r="V48" s="113">
        <v>2283</v>
      </c>
      <c r="W48" s="113">
        <v>1795</v>
      </c>
      <c r="X48" s="113">
        <v>1682</v>
      </c>
      <c r="Y48" s="113">
        <f aca="true" t="shared" si="7" ref="Y48:Y61">SUM(S48:X48)</f>
        <v>20586</v>
      </c>
      <c r="Z48" s="138"/>
    </row>
    <row r="49" spans="17:26" ht="18.75" customHeight="1">
      <c r="Q49" s="203"/>
      <c r="R49" s="99" t="s">
        <v>236</v>
      </c>
      <c r="S49" s="86">
        <v>137</v>
      </c>
      <c r="T49" s="137">
        <v>1159830</v>
      </c>
      <c r="U49" s="113">
        <v>298353</v>
      </c>
      <c r="V49" s="113">
        <v>286506</v>
      </c>
      <c r="W49" s="113">
        <v>194802</v>
      </c>
      <c r="X49" s="113">
        <v>156683</v>
      </c>
      <c r="Y49" s="113">
        <f t="shared" si="7"/>
        <v>2096311</v>
      </c>
      <c r="Z49" s="138">
        <v>94.22</v>
      </c>
    </row>
    <row r="50" spans="17:26" ht="18.75" customHeight="1">
      <c r="Q50" s="202" t="s">
        <v>223</v>
      </c>
      <c r="R50" s="99" t="s">
        <v>237</v>
      </c>
      <c r="S50" s="133" t="s">
        <v>161</v>
      </c>
      <c r="T50" s="137">
        <v>2125</v>
      </c>
      <c r="U50" s="113">
        <v>659</v>
      </c>
      <c r="V50" s="112">
        <v>530</v>
      </c>
      <c r="W50" s="113">
        <v>446</v>
      </c>
      <c r="X50" s="113">
        <v>646</v>
      </c>
      <c r="Y50" s="113">
        <f t="shared" si="7"/>
        <v>4406</v>
      </c>
      <c r="Z50" s="138"/>
    </row>
    <row r="51" spans="17:26" ht="18.75" customHeight="1">
      <c r="Q51" s="203"/>
      <c r="R51" s="99" t="s">
        <v>236</v>
      </c>
      <c r="S51" s="133" t="s">
        <v>161</v>
      </c>
      <c r="T51" s="136">
        <v>396320</v>
      </c>
      <c r="U51" s="112">
        <v>110826</v>
      </c>
      <c r="V51" s="112">
        <v>84249</v>
      </c>
      <c r="W51" s="112">
        <v>63235</v>
      </c>
      <c r="X51" s="112">
        <v>106861</v>
      </c>
      <c r="Y51" s="113">
        <f t="shared" si="7"/>
        <v>761491</v>
      </c>
      <c r="Z51" s="138">
        <v>93.02</v>
      </c>
    </row>
    <row r="52" spans="1:26" ht="18.75" customHeight="1">
      <c r="A52" s="199" t="s">
        <v>263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Q52" s="202" t="s">
        <v>222</v>
      </c>
      <c r="R52" s="99" t="s">
        <v>237</v>
      </c>
      <c r="S52" s="133" t="s">
        <v>161</v>
      </c>
      <c r="T52" s="139">
        <v>113</v>
      </c>
      <c r="U52" s="139">
        <v>26</v>
      </c>
      <c r="V52" s="139">
        <v>25</v>
      </c>
      <c r="W52" s="139">
        <v>22</v>
      </c>
      <c r="X52" s="139">
        <v>13</v>
      </c>
      <c r="Y52" s="113">
        <f t="shared" si="7"/>
        <v>199</v>
      </c>
      <c r="Z52" s="138"/>
    </row>
    <row r="53" spans="1:26" ht="18.75" customHeight="1">
      <c r="A53" s="200" t="s">
        <v>262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Q53" s="203"/>
      <c r="R53" s="99" t="s">
        <v>236</v>
      </c>
      <c r="S53" s="133" t="s">
        <v>161</v>
      </c>
      <c r="T53" s="137">
        <v>215949</v>
      </c>
      <c r="U53" s="137">
        <v>52913</v>
      </c>
      <c r="V53" s="137">
        <v>33782</v>
      </c>
      <c r="W53" s="137">
        <v>31082</v>
      </c>
      <c r="X53" s="137">
        <v>27714</v>
      </c>
      <c r="Y53" s="113">
        <f t="shared" si="7"/>
        <v>361440</v>
      </c>
      <c r="Z53" s="138">
        <v>86.34</v>
      </c>
    </row>
    <row r="54" spans="1:26" ht="18.75" customHeight="1" thickBot="1">
      <c r="A54" s="14"/>
      <c r="C54" s="14"/>
      <c r="E54" s="40"/>
      <c r="G54" s="40"/>
      <c r="I54" s="7"/>
      <c r="K54" s="7"/>
      <c r="M54" s="145" t="s">
        <v>227</v>
      </c>
      <c r="Q54" s="202" t="s">
        <v>221</v>
      </c>
      <c r="R54" s="99" t="s">
        <v>237</v>
      </c>
      <c r="S54" s="133" t="s">
        <v>161</v>
      </c>
      <c r="T54" s="137">
        <v>3</v>
      </c>
      <c r="U54" s="137">
        <v>4</v>
      </c>
      <c r="V54" s="137">
        <v>2</v>
      </c>
      <c r="W54" s="136" t="s">
        <v>5</v>
      </c>
      <c r="X54" s="136" t="s">
        <v>5</v>
      </c>
      <c r="Y54" s="113">
        <f t="shared" si="7"/>
        <v>9</v>
      </c>
      <c r="Z54" s="131"/>
    </row>
    <row r="55" spans="1:26" ht="18.75" customHeight="1">
      <c r="A55" s="272" t="s">
        <v>265</v>
      </c>
      <c r="B55" s="273"/>
      <c r="C55" s="263" t="s">
        <v>264</v>
      </c>
      <c r="D55" s="264"/>
      <c r="E55" s="219" t="s">
        <v>261</v>
      </c>
      <c r="F55" s="211"/>
      <c r="G55" s="211"/>
      <c r="H55" s="211"/>
      <c r="I55" s="211"/>
      <c r="J55" s="211"/>
      <c r="K55" s="212"/>
      <c r="L55" s="280" t="s">
        <v>260</v>
      </c>
      <c r="M55" s="281"/>
      <c r="Q55" s="203"/>
      <c r="R55" s="99" t="s">
        <v>236</v>
      </c>
      <c r="S55" s="133" t="s">
        <v>161</v>
      </c>
      <c r="T55" s="132">
        <v>24311</v>
      </c>
      <c r="U55" s="132">
        <v>23960</v>
      </c>
      <c r="V55" s="132">
        <v>10420</v>
      </c>
      <c r="W55" s="135" t="s">
        <v>5</v>
      </c>
      <c r="X55" s="135" t="s">
        <v>5</v>
      </c>
      <c r="Y55" s="113">
        <f t="shared" si="7"/>
        <v>58691</v>
      </c>
      <c r="Z55" s="131">
        <v>88.02</v>
      </c>
    </row>
    <row r="56" spans="1:26" ht="18.75" customHeight="1">
      <c r="A56" s="200"/>
      <c r="B56" s="274"/>
      <c r="C56" s="265"/>
      <c r="D56" s="266"/>
      <c r="E56" s="269" t="s">
        <v>259</v>
      </c>
      <c r="F56" s="269"/>
      <c r="G56" s="269" t="s">
        <v>258</v>
      </c>
      <c r="H56" s="269"/>
      <c r="I56" s="269" t="s">
        <v>257</v>
      </c>
      <c r="J56" s="269"/>
      <c r="K56" s="278" t="s">
        <v>256</v>
      </c>
      <c r="L56" s="265"/>
      <c r="M56" s="282"/>
      <c r="Q56" s="202" t="s">
        <v>220</v>
      </c>
      <c r="R56" s="99" t="s">
        <v>237</v>
      </c>
      <c r="S56" s="133" t="s">
        <v>161</v>
      </c>
      <c r="T56" s="132">
        <v>12</v>
      </c>
      <c r="U56" s="132">
        <v>6</v>
      </c>
      <c r="V56" s="132">
        <v>5</v>
      </c>
      <c r="W56" s="132">
        <v>1</v>
      </c>
      <c r="X56" s="132">
        <v>3</v>
      </c>
      <c r="Y56" s="113">
        <f t="shared" si="7"/>
        <v>27</v>
      </c>
      <c r="Z56" s="134"/>
    </row>
    <row r="57" spans="1:26" ht="18.75" customHeight="1">
      <c r="A57" s="275"/>
      <c r="B57" s="276"/>
      <c r="C57" s="267"/>
      <c r="D57" s="268"/>
      <c r="E57" s="270"/>
      <c r="F57" s="270"/>
      <c r="G57" s="270"/>
      <c r="H57" s="270"/>
      <c r="I57" s="270"/>
      <c r="J57" s="270"/>
      <c r="K57" s="279"/>
      <c r="L57" s="267"/>
      <c r="M57" s="283"/>
      <c r="Q57" s="203"/>
      <c r="R57" s="99" t="s">
        <v>236</v>
      </c>
      <c r="S57" s="133" t="s">
        <v>161</v>
      </c>
      <c r="T57" s="132">
        <v>8739</v>
      </c>
      <c r="U57" s="132">
        <v>3446</v>
      </c>
      <c r="V57" s="132">
        <v>3042</v>
      </c>
      <c r="W57" s="132">
        <v>565</v>
      </c>
      <c r="X57" s="132">
        <v>1537</v>
      </c>
      <c r="Y57" s="113">
        <f t="shared" si="7"/>
        <v>17329</v>
      </c>
      <c r="Z57" s="131">
        <v>74.92</v>
      </c>
    </row>
    <row r="58" spans="1:26" ht="18.75" customHeight="1">
      <c r="A58" s="277" t="s">
        <v>266</v>
      </c>
      <c r="B58" s="274"/>
      <c r="C58" s="271">
        <v>14450428</v>
      </c>
      <c r="D58" s="250"/>
      <c r="E58" s="250">
        <v>12353076</v>
      </c>
      <c r="F58" s="250"/>
      <c r="G58" s="250">
        <v>1480134</v>
      </c>
      <c r="H58" s="250"/>
      <c r="I58" s="250">
        <v>862986</v>
      </c>
      <c r="J58" s="250"/>
      <c r="K58" s="12">
        <v>8276</v>
      </c>
      <c r="L58" s="250">
        <v>2083717</v>
      </c>
      <c r="M58" s="250"/>
      <c r="Q58" s="203" t="s">
        <v>219</v>
      </c>
      <c r="R58" s="99" t="s">
        <v>237</v>
      </c>
      <c r="S58" s="133" t="s">
        <v>161</v>
      </c>
      <c r="T58" s="132">
        <v>225</v>
      </c>
      <c r="U58" s="132">
        <v>61</v>
      </c>
      <c r="V58" s="132">
        <v>53</v>
      </c>
      <c r="W58" s="132">
        <v>33</v>
      </c>
      <c r="X58" s="132">
        <v>54</v>
      </c>
      <c r="Y58" s="113">
        <f t="shared" si="7"/>
        <v>426</v>
      </c>
      <c r="Z58" s="131"/>
    </row>
    <row r="59" spans="1:26" ht="18.75" customHeight="1">
      <c r="A59" s="257" t="s">
        <v>255</v>
      </c>
      <c r="B59" s="258"/>
      <c r="C59" s="220">
        <v>14779489</v>
      </c>
      <c r="D59" s="221"/>
      <c r="E59" s="221">
        <v>13095642</v>
      </c>
      <c r="F59" s="221"/>
      <c r="G59" s="221">
        <v>1429360</v>
      </c>
      <c r="H59" s="221"/>
      <c r="I59" s="221">
        <v>908594</v>
      </c>
      <c r="J59" s="221"/>
      <c r="K59" s="12">
        <v>8291</v>
      </c>
      <c r="L59" s="221">
        <v>2247564</v>
      </c>
      <c r="M59" s="221"/>
      <c r="Q59" s="203"/>
      <c r="R59" s="99" t="s">
        <v>236</v>
      </c>
      <c r="S59" s="133" t="s">
        <v>161</v>
      </c>
      <c r="T59" s="132">
        <v>36402</v>
      </c>
      <c r="U59" s="132">
        <v>8831</v>
      </c>
      <c r="V59" s="132">
        <v>7486</v>
      </c>
      <c r="W59" s="132">
        <v>5089</v>
      </c>
      <c r="X59" s="132">
        <v>5965</v>
      </c>
      <c r="Y59" s="113">
        <f t="shared" si="7"/>
        <v>63773</v>
      </c>
      <c r="Z59" s="131">
        <v>105.03</v>
      </c>
    </row>
    <row r="60" spans="1:26" ht="18.75" customHeight="1">
      <c r="A60" s="257" t="s">
        <v>254</v>
      </c>
      <c r="B60" s="258"/>
      <c r="C60" s="220">
        <v>15174361</v>
      </c>
      <c r="D60" s="221"/>
      <c r="E60" s="221">
        <v>14109659</v>
      </c>
      <c r="F60" s="221"/>
      <c r="G60" s="221">
        <v>1334751</v>
      </c>
      <c r="H60" s="221"/>
      <c r="I60" s="221">
        <v>1060311</v>
      </c>
      <c r="J60" s="221"/>
      <c r="K60" s="12">
        <v>8561</v>
      </c>
      <c r="L60" s="221">
        <v>2462457</v>
      </c>
      <c r="M60" s="221"/>
      <c r="Q60" s="202" t="s">
        <v>218</v>
      </c>
      <c r="R60" s="99" t="s">
        <v>237</v>
      </c>
      <c r="S60" s="133" t="s">
        <v>161</v>
      </c>
      <c r="T60" s="132">
        <v>7128</v>
      </c>
      <c r="U60" s="132">
        <v>2750</v>
      </c>
      <c r="V60" s="132">
        <v>1818</v>
      </c>
      <c r="W60" s="132">
        <v>656</v>
      </c>
      <c r="X60" s="132">
        <v>1343</v>
      </c>
      <c r="Y60" s="113">
        <f t="shared" si="7"/>
        <v>13695</v>
      </c>
      <c r="Z60" s="131"/>
    </row>
    <row r="61" spans="1:26" ht="18.75" customHeight="1">
      <c r="A61" s="259" t="s">
        <v>253</v>
      </c>
      <c r="B61" s="260"/>
      <c r="C61" s="254">
        <v>15072563</v>
      </c>
      <c r="D61" s="251"/>
      <c r="E61" s="251">
        <v>17383469</v>
      </c>
      <c r="F61" s="251"/>
      <c r="G61" s="253">
        <v>1228484</v>
      </c>
      <c r="H61" s="253"/>
      <c r="I61" s="253">
        <v>1201051</v>
      </c>
      <c r="J61" s="253"/>
      <c r="K61" s="12">
        <v>9915</v>
      </c>
      <c r="L61" s="251">
        <v>2535981</v>
      </c>
      <c r="M61" s="251"/>
      <c r="Q61" s="208"/>
      <c r="R61" s="100" t="s">
        <v>236</v>
      </c>
      <c r="S61" s="130" t="s">
        <v>161</v>
      </c>
      <c r="T61" s="129">
        <v>1978682</v>
      </c>
      <c r="U61" s="129">
        <v>703046</v>
      </c>
      <c r="V61" s="129">
        <v>400719</v>
      </c>
      <c r="W61" s="129">
        <v>164425</v>
      </c>
      <c r="X61" s="129">
        <v>290055</v>
      </c>
      <c r="Y61" s="110">
        <f t="shared" si="7"/>
        <v>3536927</v>
      </c>
      <c r="Z61" s="128">
        <v>99.17</v>
      </c>
    </row>
    <row r="62" spans="1:27" ht="18.75" customHeight="1">
      <c r="A62" s="261" t="s">
        <v>197</v>
      </c>
      <c r="B62" s="262"/>
      <c r="C62" s="255">
        <v>14391743</v>
      </c>
      <c r="D62" s="256"/>
      <c r="E62" s="252">
        <v>18175472</v>
      </c>
      <c r="F62" s="252"/>
      <c r="G62" s="252">
        <v>1252731</v>
      </c>
      <c r="H62" s="252"/>
      <c r="I62" s="252">
        <v>723818</v>
      </c>
      <c r="J62" s="252"/>
      <c r="K62" s="150">
        <v>9353</v>
      </c>
      <c r="L62" s="252">
        <v>2407957</v>
      </c>
      <c r="M62" s="252"/>
      <c r="Q62" s="7" t="s">
        <v>238</v>
      </c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8.75" customHeight="1">
      <c r="A63" s="26" t="s">
        <v>153</v>
      </c>
      <c r="B63" s="27"/>
      <c r="C63" s="27"/>
      <c r="D63" s="27"/>
      <c r="E63" s="27"/>
      <c r="F63" s="27"/>
      <c r="G63" s="27"/>
      <c r="Q63" s="7" t="s">
        <v>194</v>
      </c>
      <c r="R63" s="7"/>
      <c r="S63" s="7"/>
      <c r="T63" s="7"/>
      <c r="U63" s="7"/>
      <c r="V63" s="7"/>
      <c r="W63" s="7"/>
      <c r="X63" s="7"/>
      <c r="Y63" s="7"/>
      <c r="Z63" s="7"/>
      <c r="AA63" s="7"/>
    </row>
  </sheetData>
  <sheetProtection/>
  <mergeCells count="108">
    <mergeCell ref="C6:H6"/>
    <mergeCell ref="A3:N3"/>
    <mergeCell ref="A4:N4"/>
    <mergeCell ref="C7:C8"/>
    <mergeCell ref="I7:I8"/>
    <mergeCell ref="I6:N6"/>
    <mergeCell ref="D7:D8"/>
    <mergeCell ref="H7:H8"/>
    <mergeCell ref="J7:J8"/>
    <mergeCell ref="N7:N8"/>
    <mergeCell ref="A11:B11"/>
    <mergeCell ref="A12:B12"/>
    <mergeCell ref="A13:B13"/>
    <mergeCell ref="A14:B14"/>
    <mergeCell ref="A6:B8"/>
    <mergeCell ref="A30:B30"/>
    <mergeCell ref="A9:B9"/>
    <mergeCell ref="A10:B10"/>
    <mergeCell ref="A15:B15"/>
    <mergeCell ref="A16:B16"/>
    <mergeCell ref="R6:R9"/>
    <mergeCell ref="Q6:Q9"/>
    <mergeCell ref="S6:S9"/>
    <mergeCell ref="V6:V9"/>
    <mergeCell ref="A34:B34"/>
    <mergeCell ref="A28:B28"/>
    <mergeCell ref="A29:B29"/>
    <mergeCell ref="A32:B32"/>
    <mergeCell ref="A33:B33"/>
    <mergeCell ref="A31:B31"/>
    <mergeCell ref="Q35:Q36"/>
    <mergeCell ref="Q4:Z4"/>
    <mergeCell ref="Q3:Z3"/>
    <mergeCell ref="W6:W9"/>
    <mergeCell ref="Z6:Z9"/>
    <mergeCell ref="X6:Y7"/>
    <mergeCell ref="T6:T9"/>
    <mergeCell ref="U6:U9"/>
    <mergeCell ref="X8:X9"/>
    <mergeCell ref="Y8:Y9"/>
    <mergeCell ref="Q31:Q32"/>
    <mergeCell ref="Q33:Q34"/>
    <mergeCell ref="Q21:R21"/>
    <mergeCell ref="Q18:Y18"/>
    <mergeCell ref="Q19:Y19"/>
    <mergeCell ref="Q37:Q38"/>
    <mergeCell ref="Q22:Q24"/>
    <mergeCell ref="Q29:Q30"/>
    <mergeCell ref="Q25:Q26"/>
    <mergeCell ref="Q27:Q28"/>
    <mergeCell ref="Q60:Q61"/>
    <mergeCell ref="Q46:Q47"/>
    <mergeCell ref="Q48:Q49"/>
    <mergeCell ref="Q50:Q51"/>
    <mergeCell ref="Q52:Q53"/>
    <mergeCell ref="Q54:Q55"/>
    <mergeCell ref="Q56:Q57"/>
    <mergeCell ref="Q58:Q59"/>
    <mergeCell ref="Q41:Z41"/>
    <mergeCell ref="Q42:Z42"/>
    <mergeCell ref="V44:V45"/>
    <mergeCell ref="W44:W45"/>
    <mergeCell ref="Y44:Y45"/>
    <mergeCell ref="T44:T45"/>
    <mergeCell ref="U44:U45"/>
    <mergeCell ref="X44:X45"/>
    <mergeCell ref="Z44:Z45"/>
    <mergeCell ref="S44:S45"/>
    <mergeCell ref="A52:M52"/>
    <mergeCell ref="A53:M53"/>
    <mergeCell ref="A55:B57"/>
    <mergeCell ref="A58:B58"/>
    <mergeCell ref="G56:H57"/>
    <mergeCell ref="I56:J57"/>
    <mergeCell ref="K56:K57"/>
    <mergeCell ref="L55:M57"/>
    <mergeCell ref="C55:D57"/>
    <mergeCell ref="E56:F57"/>
    <mergeCell ref="E55:K55"/>
    <mergeCell ref="C58:D58"/>
    <mergeCell ref="C59:D59"/>
    <mergeCell ref="C60:D60"/>
    <mergeCell ref="E61:F61"/>
    <mergeCell ref="E62:F62"/>
    <mergeCell ref="A59:B59"/>
    <mergeCell ref="A60:B60"/>
    <mergeCell ref="A61:B61"/>
    <mergeCell ref="A62:B62"/>
    <mergeCell ref="I58:J58"/>
    <mergeCell ref="I59:J59"/>
    <mergeCell ref="I60:J60"/>
    <mergeCell ref="I61:J61"/>
    <mergeCell ref="I62:J62"/>
    <mergeCell ref="C61:D61"/>
    <mergeCell ref="C62:D62"/>
    <mergeCell ref="E58:F58"/>
    <mergeCell ref="E59:F59"/>
    <mergeCell ref="E60:F60"/>
    <mergeCell ref="L58:M58"/>
    <mergeCell ref="L59:M59"/>
    <mergeCell ref="L60:M60"/>
    <mergeCell ref="L61:M61"/>
    <mergeCell ref="L62:M62"/>
    <mergeCell ref="G58:H58"/>
    <mergeCell ref="G59:H59"/>
    <mergeCell ref="G60:H60"/>
    <mergeCell ref="G61:H61"/>
    <mergeCell ref="G62:H62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1"/>
  <sheetViews>
    <sheetView tabSelected="1" zoomScalePageLayoutView="0" workbookViewId="0" topLeftCell="A24">
      <selection activeCell="A28" sqref="A28:N28"/>
    </sheetView>
  </sheetViews>
  <sheetFormatPr defaultColWidth="10.59765625" defaultRowHeight="22.5" customHeight="1"/>
  <cols>
    <col min="1" max="1" width="3.09765625" style="0" customWidth="1"/>
    <col min="2" max="2" width="28.09765625" style="0" customWidth="1"/>
    <col min="3" max="4" width="9.3984375" style="0" customWidth="1"/>
    <col min="5" max="5" width="6.8984375" style="0" customWidth="1"/>
    <col min="6" max="6" width="5" style="0" customWidth="1"/>
    <col min="7" max="7" width="3.09765625" style="0" customWidth="1"/>
    <col min="8" max="8" width="13.09765625" style="0" customWidth="1"/>
    <col min="9" max="9" width="3.09765625" style="0" customWidth="1"/>
    <col min="10" max="10" width="11.8984375" style="0" customWidth="1"/>
    <col min="11" max="12" width="9.3984375" style="0" customWidth="1"/>
    <col min="13" max="13" width="7.5" style="0" customWidth="1"/>
    <col min="14" max="14" width="6.8984375" style="0" customWidth="1"/>
    <col min="15" max="17" width="10.59765625" style="0" customWidth="1"/>
    <col min="18" max="18" width="11.8984375" style="0" customWidth="1"/>
    <col min="19" max="19" width="10.59765625" style="0" customWidth="1"/>
    <col min="20" max="24" width="11.8984375" style="0" customWidth="1"/>
  </cols>
  <sheetData>
    <row r="1" spans="1:29" ht="22.5" customHeight="1">
      <c r="A1" s="42" t="s">
        <v>267</v>
      </c>
      <c r="AC1" s="65" t="s">
        <v>428</v>
      </c>
    </row>
    <row r="3" spans="1:27" ht="22.5" customHeight="1">
      <c r="A3" s="199" t="s">
        <v>310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Q3" s="199" t="s">
        <v>391</v>
      </c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27" ht="22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Q4" s="200" t="s">
        <v>390</v>
      </c>
      <c r="R4" s="200"/>
      <c r="S4" s="200"/>
      <c r="T4" s="200"/>
      <c r="U4" s="200"/>
      <c r="V4" s="200"/>
      <c r="W4" s="200"/>
      <c r="X4" s="200"/>
      <c r="Y4" s="200"/>
      <c r="Z4" s="200"/>
      <c r="AA4" s="200"/>
    </row>
    <row r="5" spans="1:27" ht="22.5" customHeight="1" thickBot="1">
      <c r="A5" s="303" t="s">
        <v>309</v>
      </c>
      <c r="B5" s="304"/>
      <c r="C5" s="285" t="s">
        <v>307</v>
      </c>
      <c r="D5" s="280" t="s">
        <v>308</v>
      </c>
      <c r="E5" s="281"/>
      <c r="F5" s="362"/>
      <c r="G5" s="364" t="s">
        <v>312</v>
      </c>
      <c r="H5" s="304"/>
      <c r="I5" s="304"/>
      <c r="J5" s="322"/>
      <c r="K5" s="285" t="s">
        <v>307</v>
      </c>
      <c r="L5" s="280" t="s">
        <v>306</v>
      </c>
      <c r="M5" s="281"/>
      <c r="N5" s="281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2.5" customHeight="1">
      <c r="A6" s="306"/>
      <c r="B6" s="306"/>
      <c r="C6" s="295"/>
      <c r="D6" s="292"/>
      <c r="E6" s="321"/>
      <c r="F6" s="363"/>
      <c r="G6" s="365"/>
      <c r="H6" s="306"/>
      <c r="I6" s="306"/>
      <c r="J6" s="299"/>
      <c r="K6" s="295"/>
      <c r="L6" s="292"/>
      <c r="M6" s="321"/>
      <c r="N6" s="321"/>
      <c r="Q6" s="337" t="s">
        <v>392</v>
      </c>
      <c r="R6" s="219" t="s">
        <v>389</v>
      </c>
      <c r="S6" s="211"/>
      <c r="T6" s="212"/>
      <c r="U6" s="219" t="s">
        <v>388</v>
      </c>
      <c r="V6" s="211"/>
      <c r="W6" s="212"/>
      <c r="X6" s="219" t="s">
        <v>387</v>
      </c>
      <c r="Y6" s="211"/>
      <c r="Z6" s="211"/>
      <c r="AA6" s="211"/>
    </row>
    <row r="7" spans="1:27" ht="22.5" customHeight="1">
      <c r="A7" s="209" t="s">
        <v>305</v>
      </c>
      <c r="B7" s="209"/>
      <c r="C7" s="179">
        <f>SUM(C9:C23,K7:K23)</f>
        <v>283</v>
      </c>
      <c r="D7" s="178">
        <f>SUM(D9:D23,L7:L23)</f>
        <v>10258</v>
      </c>
      <c r="E7" s="177">
        <f>SUM(E9:E23,M7:M23)</f>
        <v>999</v>
      </c>
      <c r="F7" s="176" t="s">
        <v>204</v>
      </c>
      <c r="G7" s="175"/>
      <c r="H7" s="238" t="s">
        <v>304</v>
      </c>
      <c r="I7" s="238"/>
      <c r="J7" s="358"/>
      <c r="K7" s="174">
        <v>1</v>
      </c>
      <c r="L7" s="173">
        <v>86</v>
      </c>
      <c r="M7" s="172">
        <v>19</v>
      </c>
      <c r="N7" s="146" t="s">
        <v>204</v>
      </c>
      <c r="Q7" s="330"/>
      <c r="R7" s="278" t="s">
        <v>385</v>
      </c>
      <c r="S7" s="331" t="s">
        <v>386</v>
      </c>
      <c r="T7" s="269" t="s">
        <v>383</v>
      </c>
      <c r="U7" s="278" t="s">
        <v>385</v>
      </c>
      <c r="V7" s="269" t="s">
        <v>384</v>
      </c>
      <c r="W7" s="269" t="s">
        <v>383</v>
      </c>
      <c r="X7" s="278" t="s">
        <v>382</v>
      </c>
      <c r="Y7" s="278" t="s">
        <v>381</v>
      </c>
      <c r="Z7" s="326" t="s">
        <v>380</v>
      </c>
      <c r="AA7" s="329" t="s">
        <v>379</v>
      </c>
    </row>
    <row r="8" spans="1:27" ht="22.5" customHeight="1">
      <c r="A8" s="202" t="s">
        <v>303</v>
      </c>
      <c r="B8" s="202"/>
      <c r="C8" s="84"/>
      <c r="D8" s="40"/>
      <c r="E8" s="157"/>
      <c r="F8" s="158"/>
      <c r="G8" s="161"/>
      <c r="H8" s="202" t="s">
        <v>302</v>
      </c>
      <c r="I8" s="202"/>
      <c r="J8" s="359"/>
      <c r="K8" s="163">
        <v>1</v>
      </c>
      <c r="L8" s="171" t="s">
        <v>160</v>
      </c>
      <c r="M8" s="166"/>
      <c r="N8" s="58"/>
      <c r="Q8" s="330"/>
      <c r="R8" s="300"/>
      <c r="S8" s="332"/>
      <c r="T8" s="289"/>
      <c r="U8" s="300"/>
      <c r="V8" s="289"/>
      <c r="W8" s="338"/>
      <c r="X8" s="300"/>
      <c r="Y8" s="300"/>
      <c r="Z8" s="327"/>
      <c r="AA8" s="330"/>
    </row>
    <row r="9" spans="1:27" ht="22.5" customHeight="1">
      <c r="A9" s="83"/>
      <c r="B9" s="19" t="s">
        <v>301</v>
      </c>
      <c r="C9" s="57">
        <v>1</v>
      </c>
      <c r="D9" s="56">
        <v>60</v>
      </c>
      <c r="E9" s="157"/>
      <c r="F9" s="158" t="s">
        <v>204</v>
      </c>
      <c r="G9" s="7"/>
      <c r="H9" s="355" t="s">
        <v>300</v>
      </c>
      <c r="I9" s="356"/>
      <c r="J9" s="361"/>
      <c r="K9" s="57">
        <v>1</v>
      </c>
      <c r="L9" s="7"/>
      <c r="M9" s="170">
        <v>50</v>
      </c>
      <c r="N9" s="40" t="s">
        <v>204</v>
      </c>
      <c r="Q9" s="321"/>
      <c r="R9" s="295"/>
      <c r="S9" s="333"/>
      <c r="T9" s="290"/>
      <c r="U9" s="295"/>
      <c r="V9" s="290"/>
      <c r="W9" s="270"/>
      <c r="X9" s="295"/>
      <c r="Y9" s="295"/>
      <c r="Z9" s="328"/>
      <c r="AA9" s="321"/>
    </row>
    <row r="10" spans="1:27" ht="22.5" customHeight="1">
      <c r="A10" s="83"/>
      <c r="B10" s="19" t="s">
        <v>299</v>
      </c>
      <c r="C10" s="57">
        <v>8</v>
      </c>
      <c r="D10" s="56">
        <v>512</v>
      </c>
      <c r="E10" s="157"/>
      <c r="F10" s="158" t="s">
        <v>204</v>
      </c>
      <c r="G10" s="161"/>
      <c r="H10" s="355" t="s">
        <v>298</v>
      </c>
      <c r="I10" s="356"/>
      <c r="J10" s="361"/>
      <c r="K10" s="57">
        <v>2</v>
      </c>
      <c r="L10" s="7"/>
      <c r="M10" s="170">
        <v>60</v>
      </c>
      <c r="N10" s="40" t="s">
        <v>204</v>
      </c>
      <c r="Q10" s="95"/>
      <c r="R10" s="47"/>
      <c r="S10" s="187" t="s">
        <v>282</v>
      </c>
      <c r="T10" s="187" t="s">
        <v>282</v>
      </c>
      <c r="U10" s="47"/>
      <c r="V10" s="187" t="s">
        <v>282</v>
      </c>
      <c r="W10" s="187" t="s">
        <v>282</v>
      </c>
      <c r="X10" s="47"/>
      <c r="Y10" s="47"/>
      <c r="Z10" s="47"/>
      <c r="AA10" s="47"/>
    </row>
    <row r="11" spans="1:27" ht="22.5" customHeight="1">
      <c r="A11" s="83"/>
      <c r="B11" s="19" t="s">
        <v>297</v>
      </c>
      <c r="C11" s="57">
        <v>2</v>
      </c>
      <c r="D11" s="56">
        <v>49</v>
      </c>
      <c r="E11" s="157"/>
      <c r="F11" s="158" t="s">
        <v>204</v>
      </c>
      <c r="G11" s="360" t="s">
        <v>296</v>
      </c>
      <c r="H11" s="356"/>
      <c r="I11" s="356"/>
      <c r="J11" s="361"/>
      <c r="K11" s="84"/>
      <c r="L11" s="40"/>
      <c r="M11" s="157"/>
      <c r="N11" s="56"/>
      <c r="Q11" s="19" t="s">
        <v>64</v>
      </c>
      <c r="R11" s="57">
        <v>41</v>
      </c>
      <c r="S11" s="56">
        <v>539</v>
      </c>
      <c r="T11" s="56">
        <v>49</v>
      </c>
      <c r="U11" s="56">
        <v>35</v>
      </c>
      <c r="V11" s="12" t="s">
        <v>378</v>
      </c>
      <c r="W11" s="12" t="s">
        <v>378</v>
      </c>
      <c r="X11" s="113">
        <f>SUM(Y11:AA11)</f>
        <v>3483</v>
      </c>
      <c r="Y11" s="9">
        <v>2169</v>
      </c>
      <c r="Z11" s="9">
        <v>1099</v>
      </c>
      <c r="AA11" s="9">
        <v>215</v>
      </c>
    </row>
    <row r="12" spans="1:27" ht="22.5" customHeight="1">
      <c r="A12" s="83"/>
      <c r="B12" s="19" t="s">
        <v>295</v>
      </c>
      <c r="C12" s="57">
        <v>4</v>
      </c>
      <c r="D12" s="56">
        <v>192</v>
      </c>
      <c r="E12" s="157"/>
      <c r="F12" s="158" t="s">
        <v>204</v>
      </c>
      <c r="G12" s="161"/>
      <c r="H12" s="355" t="s">
        <v>294</v>
      </c>
      <c r="I12" s="356"/>
      <c r="J12" s="361"/>
      <c r="K12" s="57">
        <v>30</v>
      </c>
      <c r="L12" s="169">
        <v>1040</v>
      </c>
      <c r="M12" s="168">
        <v>618</v>
      </c>
      <c r="N12" s="40" t="s">
        <v>204</v>
      </c>
      <c r="Q12" s="147" t="s">
        <v>377</v>
      </c>
      <c r="R12" s="57">
        <v>40</v>
      </c>
      <c r="S12" s="56">
        <v>569</v>
      </c>
      <c r="T12" s="56">
        <v>36</v>
      </c>
      <c r="U12" s="56">
        <v>33</v>
      </c>
      <c r="V12" s="12">
        <v>494</v>
      </c>
      <c r="W12" s="12">
        <v>30</v>
      </c>
      <c r="X12" s="113">
        <f>SUM(Y12:AA12)</f>
        <v>3384</v>
      </c>
      <c r="Y12" s="12">
        <v>2068</v>
      </c>
      <c r="Z12" s="12">
        <v>1162</v>
      </c>
      <c r="AA12" s="12">
        <v>154</v>
      </c>
    </row>
    <row r="13" spans="1:27" ht="22.5" customHeight="1">
      <c r="A13" s="83"/>
      <c r="B13" s="19" t="s">
        <v>293</v>
      </c>
      <c r="C13" s="57">
        <v>2</v>
      </c>
      <c r="D13" s="7"/>
      <c r="E13" s="167">
        <v>80</v>
      </c>
      <c r="F13" s="158" t="s">
        <v>204</v>
      </c>
      <c r="G13" s="360" t="s">
        <v>292</v>
      </c>
      <c r="H13" s="356"/>
      <c r="I13" s="356"/>
      <c r="J13" s="361"/>
      <c r="K13" s="84"/>
      <c r="L13" s="40"/>
      <c r="M13" s="157"/>
      <c r="N13" s="56"/>
      <c r="Q13" s="147" t="s">
        <v>376</v>
      </c>
      <c r="R13" s="57">
        <v>41</v>
      </c>
      <c r="S13" s="186">
        <v>1000</v>
      </c>
      <c r="T13" s="56">
        <v>50</v>
      </c>
      <c r="U13" s="56">
        <v>34</v>
      </c>
      <c r="V13" s="9">
        <v>924</v>
      </c>
      <c r="W13" s="9">
        <v>45</v>
      </c>
      <c r="X13" s="113">
        <f>SUM(Y13:AA13)</f>
        <v>4223</v>
      </c>
      <c r="Y13" s="12">
        <v>2614</v>
      </c>
      <c r="Z13" s="12">
        <v>1359</v>
      </c>
      <c r="AA13" s="12">
        <v>250</v>
      </c>
    </row>
    <row r="14" spans="1:27" ht="22.5" customHeight="1">
      <c r="A14" s="83"/>
      <c r="B14" s="19" t="s">
        <v>291</v>
      </c>
      <c r="C14" s="57">
        <v>7</v>
      </c>
      <c r="D14" s="56">
        <v>36</v>
      </c>
      <c r="E14" s="157"/>
      <c r="F14" s="158" t="s">
        <v>204</v>
      </c>
      <c r="G14" s="161"/>
      <c r="H14" s="355" t="s">
        <v>290</v>
      </c>
      <c r="I14" s="356"/>
      <c r="J14" s="361"/>
      <c r="K14" s="57">
        <v>39</v>
      </c>
      <c r="L14" s="9">
        <v>3355</v>
      </c>
      <c r="M14" s="157"/>
      <c r="N14" s="40" t="s">
        <v>204</v>
      </c>
      <c r="Q14" s="148" t="s">
        <v>375</v>
      </c>
      <c r="R14" s="8">
        <v>41</v>
      </c>
      <c r="S14" s="9">
        <v>1268</v>
      </c>
      <c r="T14" s="9">
        <v>50</v>
      </c>
      <c r="U14" s="9">
        <v>35</v>
      </c>
      <c r="V14" s="9">
        <v>1177</v>
      </c>
      <c r="W14" s="9">
        <v>46</v>
      </c>
      <c r="X14" s="113">
        <f>SUM(Y14:AA14)</f>
        <v>4493</v>
      </c>
      <c r="Y14" s="12">
        <v>2484</v>
      </c>
      <c r="Z14" s="12">
        <v>1687</v>
      </c>
      <c r="AA14" s="12">
        <v>322</v>
      </c>
    </row>
    <row r="15" spans="1:27" ht="22.5" customHeight="1">
      <c r="A15" s="83"/>
      <c r="B15" s="19" t="s">
        <v>289</v>
      </c>
      <c r="C15" s="57">
        <v>3</v>
      </c>
      <c r="D15" s="56">
        <v>43</v>
      </c>
      <c r="E15" s="157"/>
      <c r="F15" s="158" t="s">
        <v>288</v>
      </c>
      <c r="G15" s="162"/>
      <c r="H15" s="355" t="s">
        <v>287</v>
      </c>
      <c r="I15" s="356"/>
      <c r="J15" s="361"/>
      <c r="K15" s="163">
        <v>7</v>
      </c>
      <c r="L15" s="58">
        <v>650</v>
      </c>
      <c r="M15" s="166"/>
      <c r="N15" s="82" t="s">
        <v>204</v>
      </c>
      <c r="Q15" s="149" t="s">
        <v>198</v>
      </c>
      <c r="R15" s="185">
        <v>41</v>
      </c>
      <c r="S15" s="119">
        <v>1509</v>
      </c>
      <c r="T15" s="119">
        <v>57</v>
      </c>
      <c r="U15" s="119">
        <v>34</v>
      </c>
      <c r="V15" s="119">
        <v>1462</v>
      </c>
      <c r="W15" s="119">
        <v>57</v>
      </c>
      <c r="X15" s="184">
        <f>SUM(Y15:AA15)</f>
        <v>4924</v>
      </c>
      <c r="Y15" s="120">
        <v>2698</v>
      </c>
      <c r="Z15" s="120">
        <v>1950</v>
      </c>
      <c r="AA15" s="120">
        <v>276</v>
      </c>
    </row>
    <row r="16" spans="1:27" ht="22.5" customHeight="1">
      <c r="A16" s="83"/>
      <c r="B16" s="19" t="s">
        <v>286</v>
      </c>
      <c r="C16" s="57">
        <v>1</v>
      </c>
      <c r="D16" s="160">
        <v>120</v>
      </c>
      <c r="E16" s="159">
        <v>60</v>
      </c>
      <c r="F16" s="158" t="s">
        <v>204</v>
      </c>
      <c r="G16" s="162"/>
      <c r="H16" s="355" t="s">
        <v>285</v>
      </c>
      <c r="I16" s="356"/>
      <c r="J16" s="361"/>
      <c r="K16" s="163">
        <v>8</v>
      </c>
      <c r="L16" s="58">
        <v>520</v>
      </c>
      <c r="M16" s="166"/>
      <c r="N16" s="82" t="s">
        <v>204</v>
      </c>
      <c r="Q16" s="7" t="s">
        <v>374</v>
      </c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2.5" customHeight="1">
      <c r="A17" s="83"/>
      <c r="B17" s="19" t="s">
        <v>284</v>
      </c>
      <c r="C17" s="57">
        <v>2</v>
      </c>
      <c r="D17" s="56">
        <v>110</v>
      </c>
      <c r="E17" s="157"/>
      <c r="F17" s="158" t="s">
        <v>204</v>
      </c>
      <c r="G17" s="162"/>
      <c r="H17" s="245" t="s">
        <v>283</v>
      </c>
      <c r="I17" s="203"/>
      <c r="J17" s="359"/>
      <c r="K17" s="163">
        <v>106</v>
      </c>
      <c r="L17" s="165">
        <v>2635</v>
      </c>
      <c r="M17" s="157"/>
      <c r="N17" s="82" t="s">
        <v>282</v>
      </c>
      <c r="Q17" s="7" t="s">
        <v>373</v>
      </c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14" ht="22.5" customHeight="1">
      <c r="A18" s="202" t="s">
        <v>281</v>
      </c>
      <c r="B18" s="202"/>
      <c r="C18" s="84"/>
      <c r="D18" s="40"/>
      <c r="E18" s="157"/>
      <c r="F18" s="158"/>
      <c r="G18" s="162"/>
      <c r="H18" s="350" t="s">
        <v>311</v>
      </c>
      <c r="I18" s="164"/>
      <c r="J18" s="91" t="s">
        <v>280</v>
      </c>
      <c r="K18" s="163">
        <v>4</v>
      </c>
      <c r="L18" s="15" t="s">
        <v>195</v>
      </c>
      <c r="M18" s="157"/>
      <c r="N18" s="58"/>
    </row>
    <row r="19" spans="1:14" ht="22.5" customHeight="1">
      <c r="A19" s="83"/>
      <c r="B19" s="19" t="s">
        <v>279</v>
      </c>
      <c r="C19" s="57">
        <v>3</v>
      </c>
      <c r="D19" s="56">
        <v>340</v>
      </c>
      <c r="E19" s="157"/>
      <c r="F19" s="158" t="s">
        <v>204</v>
      </c>
      <c r="G19" s="162"/>
      <c r="H19" s="351"/>
      <c r="I19" s="7"/>
      <c r="J19" s="55" t="s">
        <v>278</v>
      </c>
      <c r="K19" s="57">
        <v>27</v>
      </c>
      <c r="L19" s="15" t="s">
        <v>195</v>
      </c>
      <c r="M19" s="157"/>
      <c r="N19" s="56"/>
    </row>
    <row r="20" spans="1:14" ht="22.5" customHeight="1">
      <c r="A20" s="202" t="s">
        <v>277</v>
      </c>
      <c r="B20" s="202"/>
      <c r="C20" s="84"/>
      <c r="D20" s="40"/>
      <c r="E20" s="157"/>
      <c r="F20" s="158"/>
      <c r="G20" s="7"/>
      <c r="H20" s="351"/>
      <c r="I20" s="7"/>
      <c r="J20" s="55" t="s">
        <v>276</v>
      </c>
      <c r="K20" s="57">
        <v>9</v>
      </c>
      <c r="L20" s="15" t="s">
        <v>195</v>
      </c>
      <c r="M20" s="157"/>
      <c r="N20" s="56"/>
    </row>
    <row r="21" spans="1:14" ht="22.5" customHeight="1">
      <c r="A21" s="83"/>
      <c r="B21" s="19" t="s">
        <v>275</v>
      </c>
      <c r="C21" s="57">
        <v>1</v>
      </c>
      <c r="D21" s="56">
        <v>50</v>
      </c>
      <c r="E21" s="157"/>
      <c r="F21" s="158" t="s">
        <v>204</v>
      </c>
      <c r="G21" s="161"/>
      <c r="H21" s="355" t="s">
        <v>274</v>
      </c>
      <c r="I21" s="356"/>
      <c r="J21" s="361"/>
      <c r="K21" s="57">
        <v>5</v>
      </c>
      <c r="L21" s="15" t="s">
        <v>195</v>
      </c>
      <c r="M21" s="157"/>
      <c r="N21" s="56"/>
    </row>
    <row r="22" spans="1:14" ht="22.5" customHeight="1">
      <c r="A22" s="83"/>
      <c r="B22" s="19" t="s">
        <v>273</v>
      </c>
      <c r="C22" s="57">
        <v>4</v>
      </c>
      <c r="D22" s="160">
        <v>380</v>
      </c>
      <c r="E22" s="159">
        <v>4</v>
      </c>
      <c r="F22" s="158" t="s">
        <v>204</v>
      </c>
      <c r="G22" s="360" t="s">
        <v>272</v>
      </c>
      <c r="H22" s="356"/>
      <c r="I22" s="356"/>
      <c r="J22" s="361"/>
      <c r="K22" s="84"/>
      <c r="L22" s="40"/>
      <c r="M22" s="157"/>
      <c r="N22" s="56"/>
    </row>
    <row r="23" spans="1:29" ht="22.5" customHeight="1">
      <c r="A23" s="156"/>
      <c r="B23" s="44" t="s">
        <v>271</v>
      </c>
      <c r="C23" s="155">
        <v>4</v>
      </c>
      <c r="D23" s="154">
        <v>70</v>
      </c>
      <c r="E23" s="153">
        <v>108</v>
      </c>
      <c r="F23" s="152" t="s">
        <v>204</v>
      </c>
      <c r="G23" s="51"/>
      <c r="H23" s="317" t="s">
        <v>270</v>
      </c>
      <c r="I23" s="318"/>
      <c r="J23" s="319"/>
      <c r="K23" s="68">
        <v>1</v>
      </c>
      <c r="L23" s="68">
        <v>10</v>
      </c>
      <c r="M23" s="151"/>
      <c r="N23" s="87" t="s">
        <v>204</v>
      </c>
      <c r="Q23" s="199" t="s">
        <v>404</v>
      </c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</row>
    <row r="24" spans="1:29" ht="22.5" customHeight="1">
      <c r="A24" s="27" t="s">
        <v>269</v>
      </c>
      <c r="B24" s="7"/>
      <c r="C24" s="7"/>
      <c r="D24" s="7"/>
      <c r="E24" s="7"/>
      <c r="F24" s="58"/>
      <c r="G24" s="83"/>
      <c r="H24" s="47"/>
      <c r="I24" s="47"/>
      <c r="J24" s="47"/>
      <c r="K24" s="7"/>
      <c r="L24" s="7"/>
      <c r="M24" s="7"/>
      <c r="N24" s="7"/>
      <c r="Q24" s="200" t="s">
        <v>403</v>
      </c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</row>
    <row r="25" spans="1:29" ht="22.5" customHeight="1" thickBot="1">
      <c r="A25" s="27" t="s">
        <v>268</v>
      </c>
      <c r="B25" s="7"/>
      <c r="C25" s="7"/>
      <c r="D25" s="7"/>
      <c r="E25" s="7"/>
      <c r="F25" s="58"/>
      <c r="G25" s="83"/>
      <c r="H25" s="355"/>
      <c r="I25" s="356"/>
      <c r="J25" s="357"/>
      <c r="K25" s="56"/>
      <c r="L25" s="56"/>
      <c r="M25" s="56"/>
      <c r="N25" s="56"/>
      <c r="Q25" s="1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145" t="s">
        <v>402</v>
      </c>
    </row>
    <row r="26" spans="17:29" ht="22.5" customHeight="1">
      <c r="Q26" s="272" t="s">
        <v>405</v>
      </c>
      <c r="R26" s="286" t="s">
        <v>401</v>
      </c>
      <c r="S26" s="322"/>
      <c r="T26" s="219" t="s">
        <v>400</v>
      </c>
      <c r="U26" s="211"/>
      <c r="V26" s="211"/>
      <c r="W26" s="212"/>
      <c r="X26" s="286" t="s">
        <v>399</v>
      </c>
      <c r="Y26" s="322"/>
      <c r="Z26" s="286" t="s">
        <v>398</v>
      </c>
      <c r="AA26" s="322"/>
      <c r="AB26" s="280" t="s">
        <v>397</v>
      </c>
      <c r="AC26" s="320"/>
    </row>
    <row r="27" spans="17:29" ht="22.5" customHeight="1">
      <c r="Q27" s="305"/>
      <c r="R27" s="323"/>
      <c r="S27" s="299"/>
      <c r="T27" s="324" t="s">
        <v>396</v>
      </c>
      <c r="U27" s="325"/>
      <c r="V27" s="324" t="s">
        <v>395</v>
      </c>
      <c r="W27" s="325"/>
      <c r="X27" s="323"/>
      <c r="Y27" s="299"/>
      <c r="Z27" s="323"/>
      <c r="AA27" s="299"/>
      <c r="AB27" s="292"/>
      <c r="AC27" s="321"/>
    </row>
    <row r="28" spans="1:29" ht="22.5" customHeight="1">
      <c r="A28" s="199" t="s">
        <v>369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Q28" s="306"/>
      <c r="R28" s="190" t="s">
        <v>394</v>
      </c>
      <c r="S28" s="96" t="s">
        <v>393</v>
      </c>
      <c r="T28" s="96" t="s">
        <v>394</v>
      </c>
      <c r="U28" s="96" t="s">
        <v>393</v>
      </c>
      <c r="V28" s="96" t="s">
        <v>394</v>
      </c>
      <c r="W28" s="96" t="s">
        <v>393</v>
      </c>
      <c r="X28" s="96" t="s">
        <v>394</v>
      </c>
      <c r="Y28" s="96" t="s">
        <v>393</v>
      </c>
      <c r="Z28" s="96" t="s">
        <v>394</v>
      </c>
      <c r="AA28" s="96" t="s">
        <v>393</v>
      </c>
      <c r="AB28" s="96" t="s">
        <v>394</v>
      </c>
      <c r="AC28" s="87" t="s">
        <v>393</v>
      </c>
    </row>
    <row r="29" spans="1:29" ht="22.5" customHeight="1" thickBot="1">
      <c r="A29" s="7"/>
      <c r="B29" s="7"/>
      <c r="C29" s="7"/>
      <c r="D29" s="7"/>
      <c r="E29" s="7"/>
      <c r="G29" s="7"/>
      <c r="I29" s="7"/>
      <c r="J29" s="7"/>
      <c r="K29" s="7"/>
      <c r="L29" s="7"/>
      <c r="M29" s="7"/>
      <c r="N29" s="7"/>
      <c r="Q29" s="46" t="s">
        <v>13</v>
      </c>
      <c r="R29" s="189">
        <f aca="true" t="shared" si="0" ref="R29:S33">SUM(T29,V29,X29,Z29,AB29)</f>
        <v>2168789</v>
      </c>
      <c r="S29" s="188">
        <f t="shared" si="0"/>
        <v>110490</v>
      </c>
      <c r="T29" s="45">
        <v>148386</v>
      </c>
      <c r="U29" s="45">
        <v>53022</v>
      </c>
      <c r="V29" s="45">
        <v>1719681</v>
      </c>
      <c r="W29" s="45">
        <v>39413</v>
      </c>
      <c r="X29" s="45">
        <v>114117</v>
      </c>
      <c r="Y29" s="45">
        <v>2490</v>
      </c>
      <c r="Z29" s="45">
        <v>75300</v>
      </c>
      <c r="AA29" s="45">
        <v>1245</v>
      </c>
      <c r="AB29" s="45">
        <v>111305</v>
      </c>
      <c r="AC29" s="45">
        <v>14320</v>
      </c>
    </row>
    <row r="30" spans="1:29" ht="22.5" customHeight="1">
      <c r="A30" s="272" t="s">
        <v>370</v>
      </c>
      <c r="B30" s="273"/>
      <c r="C30" s="285" t="s">
        <v>367</v>
      </c>
      <c r="D30" s="285" t="s">
        <v>366</v>
      </c>
      <c r="E30" s="280" t="s">
        <v>365</v>
      </c>
      <c r="F30" s="264"/>
      <c r="G30" s="286" t="s">
        <v>364</v>
      </c>
      <c r="H30" s="345"/>
      <c r="I30" s="341" t="s">
        <v>368</v>
      </c>
      <c r="J30" s="273"/>
      <c r="K30" s="285" t="s">
        <v>367</v>
      </c>
      <c r="L30" s="285" t="s">
        <v>366</v>
      </c>
      <c r="M30" s="336" t="s">
        <v>371</v>
      </c>
      <c r="N30" s="263" t="s">
        <v>372</v>
      </c>
      <c r="Q30" s="147" t="s">
        <v>255</v>
      </c>
      <c r="R30" s="86">
        <f t="shared" si="0"/>
        <v>2332259</v>
      </c>
      <c r="S30" s="113">
        <f t="shared" si="0"/>
        <v>119358</v>
      </c>
      <c r="T30" s="9">
        <v>154348</v>
      </c>
      <c r="U30" s="9">
        <v>57306</v>
      </c>
      <c r="V30" s="9">
        <v>1840915</v>
      </c>
      <c r="W30" s="9">
        <v>41971</v>
      </c>
      <c r="X30" s="9">
        <v>127429</v>
      </c>
      <c r="Y30" s="9">
        <v>2804</v>
      </c>
      <c r="Z30" s="9">
        <v>79687</v>
      </c>
      <c r="AA30" s="9">
        <v>1236</v>
      </c>
      <c r="AB30" s="9">
        <v>129880</v>
      </c>
      <c r="AC30" s="9">
        <v>16041</v>
      </c>
    </row>
    <row r="31" spans="1:29" ht="22.5" customHeight="1">
      <c r="A31" s="352"/>
      <c r="B31" s="353"/>
      <c r="C31" s="354"/>
      <c r="D31" s="354"/>
      <c r="E31" s="267"/>
      <c r="F31" s="268"/>
      <c r="G31" s="346"/>
      <c r="H31" s="347"/>
      <c r="I31" s="237"/>
      <c r="J31" s="276"/>
      <c r="K31" s="279"/>
      <c r="L31" s="279"/>
      <c r="M31" s="270"/>
      <c r="N31" s="267"/>
      <c r="Q31" s="147" t="s">
        <v>254</v>
      </c>
      <c r="R31" s="86">
        <f t="shared" si="0"/>
        <v>2469518</v>
      </c>
      <c r="S31" s="113">
        <f t="shared" si="0"/>
        <v>123327</v>
      </c>
      <c r="T31" s="9">
        <v>157537</v>
      </c>
      <c r="U31" s="9">
        <v>59712</v>
      </c>
      <c r="V31" s="9">
        <v>1942144</v>
      </c>
      <c r="W31" s="9">
        <v>42259</v>
      </c>
      <c r="X31" s="9">
        <v>135488</v>
      </c>
      <c r="Y31" s="9">
        <v>2902</v>
      </c>
      <c r="Z31" s="9">
        <v>93816</v>
      </c>
      <c r="AA31" s="9">
        <v>1358</v>
      </c>
      <c r="AB31" s="9">
        <v>140533</v>
      </c>
      <c r="AC31" s="9">
        <v>17096</v>
      </c>
    </row>
    <row r="32" spans="1:29" ht="22.5" customHeight="1">
      <c r="A32" s="209" t="s">
        <v>363</v>
      </c>
      <c r="B32" s="309"/>
      <c r="C32" s="78">
        <f>SUM(C34:C43,C46,C52,K32,K39,K45,K53,K59)</f>
        <v>432</v>
      </c>
      <c r="D32" s="37">
        <f>SUM(D34:D43,D46,D52,L32,L39,L45,L53,L59)</f>
        <v>4103</v>
      </c>
      <c r="E32" s="343">
        <f>SUM(E34:E43,E46,E52,M32,M39,M45,M53,M59)</f>
        <v>36388</v>
      </c>
      <c r="F32" s="343"/>
      <c r="G32" s="343">
        <f>SUM(G34:G43,G46,G52,N32,N39,N45,N53,N59)</f>
        <v>33659</v>
      </c>
      <c r="H32" s="344"/>
      <c r="I32" s="342" t="s">
        <v>362</v>
      </c>
      <c r="J32" s="309"/>
      <c r="K32" s="38">
        <f>SUM(K33:K37)</f>
        <v>40</v>
      </c>
      <c r="L32" s="38">
        <f>SUM(L33:L37)</f>
        <v>292</v>
      </c>
      <c r="M32" s="38">
        <f>SUM(M33:M37)</f>
        <v>3485</v>
      </c>
      <c r="N32" s="38">
        <f>SUM(N33:N37)</f>
        <v>3285</v>
      </c>
      <c r="Q32" s="148" t="s">
        <v>253</v>
      </c>
      <c r="R32" s="86">
        <f t="shared" si="0"/>
        <v>2682950</v>
      </c>
      <c r="S32" s="113">
        <f t="shared" si="0"/>
        <v>125708</v>
      </c>
      <c r="T32" s="9">
        <v>164303</v>
      </c>
      <c r="U32" s="9">
        <v>61668</v>
      </c>
      <c r="V32" s="9">
        <v>2100170</v>
      </c>
      <c r="W32" s="9">
        <v>41862</v>
      </c>
      <c r="X32" s="9">
        <v>141578</v>
      </c>
      <c r="Y32" s="9">
        <v>2937</v>
      </c>
      <c r="Z32" s="9">
        <v>126824</v>
      </c>
      <c r="AA32" s="9">
        <v>1759</v>
      </c>
      <c r="AB32" s="9">
        <v>150075</v>
      </c>
      <c r="AC32" s="9">
        <v>17482</v>
      </c>
    </row>
    <row r="33" spans="1:29" ht="22.5" customHeight="1">
      <c r="A33" s="348"/>
      <c r="B33" s="349"/>
      <c r="C33" s="182"/>
      <c r="D33" s="181"/>
      <c r="E33" s="181"/>
      <c r="G33" s="181"/>
      <c r="I33" s="161"/>
      <c r="J33" s="55" t="s">
        <v>361</v>
      </c>
      <c r="K33" s="8">
        <v>12</v>
      </c>
      <c r="L33" s="9">
        <v>102</v>
      </c>
      <c r="M33" s="9">
        <v>1230</v>
      </c>
      <c r="N33" s="9">
        <v>1263</v>
      </c>
      <c r="Q33" s="149" t="s">
        <v>197</v>
      </c>
      <c r="R33" s="185">
        <f t="shared" si="0"/>
        <v>2910761</v>
      </c>
      <c r="S33" s="119">
        <f t="shared" si="0"/>
        <v>132383</v>
      </c>
      <c r="T33" s="119">
        <v>171221</v>
      </c>
      <c r="U33" s="119">
        <v>63989</v>
      </c>
      <c r="V33" s="119">
        <v>2233005</v>
      </c>
      <c r="W33" s="119">
        <v>44295</v>
      </c>
      <c r="X33" s="119">
        <v>154016</v>
      </c>
      <c r="Y33" s="119">
        <v>3183</v>
      </c>
      <c r="Z33" s="119">
        <v>193840</v>
      </c>
      <c r="AA33" s="119">
        <v>2802</v>
      </c>
      <c r="AB33" s="119">
        <v>158679</v>
      </c>
      <c r="AC33" s="119">
        <v>18114</v>
      </c>
    </row>
    <row r="34" spans="1:29" ht="22.5" customHeight="1">
      <c r="A34" s="226" t="s">
        <v>360</v>
      </c>
      <c r="B34" s="335"/>
      <c r="C34" s="77">
        <v>112</v>
      </c>
      <c r="D34" s="38">
        <v>1427</v>
      </c>
      <c r="E34" s="343">
        <v>10803</v>
      </c>
      <c r="F34" s="343"/>
      <c r="G34" s="343">
        <v>10414</v>
      </c>
      <c r="H34" s="344"/>
      <c r="I34" s="161"/>
      <c r="J34" s="55" t="s">
        <v>359</v>
      </c>
      <c r="K34" s="8">
        <v>6</v>
      </c>
      <c r="L34" s="9">
        <v>39</v>
      </c>
      <c r="M34" s="9">
        <v>400</v>
      </c>
      <c r="N34" s="9">
        <v>349</v>
      </c>
      <c r="Q34" s="7" t="s">
        <v>37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14" ht="22.5" customHeight="1">
      <c r="A35" s="226" t="s">
        <v>358</v>
      </c>
      <c r="B35" s="335"/>
      <c r="C35" s="77">
        <v>23</v>
      </c>
      <c r="D35" s="38">
        <v>231</v>
      </c>
      <c r="E35" s="343">
        <v>1780</v>
      </c>
      <c r="F35" s="343"/>
      <c r="G35" s="343">
        <v>1568</v>
      </c>
      <c r="H35" s="344"/>
      <c r="I35" s="161"/>
      <c r="J35" s="55" t="s">
        <v>357</v>
      </c>
      <c r="K35" s="8">
        <v>5</v>
      </c>
      <c r="L35" s="9">
        <v>32</v>
      </c>
      <c r="M35" s="9">
        <v>400</v>
      </c>
      <c r="N35" s="9">
        <v>370</v>
      </c>
    </row>
    <row r="36" spans="1:14" ht="22.5" customHeight="1">
      <c r="A36" s="226" t="s">
        <v>356</v>
      </c>
      <c r="B36" s="335"/>
      <c r="C36" s="77">
        <v>43</v>
      </c>
      <c r="D36" s="38">
        <v>430</v>
      </c>
      <c r="E36" s="343">
        <v>3865</v>
      </c>
      <c r="F36" s="343"/>
      <c r="G36" s="343">
        <v>3557</v>
      </c>
      <c r="H36" s="344"/>
      <c r="I36" s="161"/>
      <c r="J36" s="55" t="s">
        <v>355</v>
      </c>
      <c r="K36" s="8">
        <v>8</v>
      </c>
      <c r="L36" s="9">
        <v>50</v>
      </c>
      <c r="M36" s="9">
        <v>590</v>
      </c>
      <c r="N36" s="9">
        <v>509</v>
      </c>
    </row>
    <row r="37" spans="1:14" ht="22.5" customHeight="1">
      <c r="A37" s="226" t="s">
        <v>354</v>
      </c>
      <c r="B37" s="335"/>
      <c r="C37" s="77">
        <v>10</v>
      </c>
      <c r="D37" s="38">
        <v>71</v>
      </c>
      <c r="E37" s="343">
        <v>650</v>
      </c>
      <c r="F37" s="343"/>
      <c r="G37" s="343">
        <v>547</v>
      </c>
      <c r="H37" s="344"/>
      <c r="I37" s="161"/>
      <c r="J37" s="55" t="s">
        <v>353</v>
      </c>
      <c r="K37" s="8">
        <v>9</v>
      </c>
      <c r="L37" s="9">
        <v>69</v>
      </c>
      <c r="M37" s="9">
        <v>865</v>
      </c>
      <c r="N37" s="9">
        <v>794</v>
      </c>
    </row>
    <row r="38" spans="1:14" ht="22.5" customHeight="1">
      <c r="A38" s="226" t="s">
        <v>352</v>
      </c>
      <c r="B38" s="335"/>
      <c r="C38" s="77">
        <v>13</v>
      </c>
      <c r="D38" s="38">
        <v>70</v>
      </c>
      <c r="E38" s="343">
        <v>660</v>
      </c>
      <c r="F38" s="343"/>
      <c r="G38" s="343">
        <v>549</v>
      </c>
      <c r="H38" s="344"/>
      <c r="I38" s="161"/>
      <c r="J38" s="116"/>
      <c r="K38" s="84"/>
      <c r="L38" s="40"/>
      <c r="M38" s="40"/>
      <c r="N38" s="40"/>
    </row>
    <row r="39" spans="1:14" ht="22.5" customHeight="1">
      <c r="A39" s="226" t="s">
        <v>351</v>
      </c>
      <c r="B39" s="335"/>
      <c r="C39" s="77">
        <v>30</v>
      </c>
      <c r="D39" s="38">
        <v>281</v>
      </c>
      <c r="E39" s="343">
        <v>2535</v>
      </c>
      <c r="F39" s="343"/>
      <c r="G39" s="343">
        <v>2310</v>
      </c>
      <c r="H39" s="344"/>
      <c r="I39" s="334" t="s">
        <v>350</v>
      </c>
      <c r="J39" s="335"/>
      <c r="K39" s="38">
        <f>SUM(K40:K43)</f>
        <v>25</v>
      </c>
      <c r="L39" s="38">
        <f>SUM(L40:L43)</f>
        <v>192</v>
      </c>
      <c r="M39" s="38">
        <f>SUM(M40:M43)</f>
        <v>1660</v>
      </c>
      <c r="N39" s="38">
        <f>SUM(N40:N43)</f>
        <v>1457</v>
      </c>
    </row>
    <row r="40" spans="1:24" ht="22.5" customHeight="1">
      <c r="A40" s="226" t="s">
        <v>349</v>
      </c>
      <c r="B40" s="335"/>
      <c r="C40" s="77">
        <v>15</v>
      </c>
      <c r="D40" s="38">
        <v>96</v>
      </c>
      <c r="E40" s="343">
        <v>840</v>
      </c>
      <c r="F40" s="343"/>
      <c r="G40" s="343">
        <v>726</v>
      </c>
      <c r="H40" s="344"/>
      <c r="I40" s="161"/>
      <c r="J40" s="55" t="s">
        <v>348</v>
      </c>
      <c r="K40" s="8">
        <v>8</v>
      </c>
      <c r="L40" s="9">
        <v>44</v>
      </c>
      <c r="M40" s="9">
        <v>355</v>
      </c>
      <c r="N40" s="9">
        <v>310</v>
      </c>
      <c r="Q40" s="199" t="s">
        <v>420</v>
      </c>
      <c r="R40" s="199"/>
      <c r="S40" s="199"/>
      <c r="T40" s="199"/>
      <c r="U40" s="199"/>
      <c r="V40" s="199"/>
      <c r="W40" s="199"/>
      <c r="X40" s="199"/>
    </row>
    <row r="41" spans="1:24" ht="22.5" customHeight="1" thickBot="1">
      <c r="A41" s="226" t="s">
        <v>347</v>
      </c>
      <c r="B41" s="335"/>
      <c r="C41" s="77">
        <v>16</v>
      </c>
      <c r="D41" s="38">
        <v>215</v>
      </c>
      <c r="E41" s="343">
        <v>2010</v>
      </c>
      <c r="F41" s="343"/>
      <c r="G41" s="343">
        <v>1885</v>
      </c>
      <c r="H41" s="344"/>
      <c r="I41" s="161"/>
      <c r="J41" s="55" t="s">
        <v>346</v>
      </c>
      <c r="K41" s="8">
        <v>4</v>
      </c>
      <c r="L41" s="9">
        <v>30</v>
      </c>
      <c r="M41" s="9">
        <v>305</v>
      </c>
      <c r="N41" s="9">
        <v>265</v>
      </c>
      <c r="Q41" s="7"/>
      <c r="R41" s="7"/>
      <c r="S41" s="7"/>
      <c r="T41" s="7"/>
      <c r="U41" s="7"/>
      <c r="V41" s="7"/>
      <c r="W41" s="7"/>
      <c r="X41" s="15" t="s">
        <v>419</v>
      </c>
    </row>
    <row r="42" spans="1:24" ht="22.5" customHeight="1">
      <c r="A42" s="348"/>
      <c r="B42" s="349"/>
      <c r="C42" s="182"/>
      <c r="D42" s="181"/>
      <c r="E42" s="181"/>
      <c r="G42" s="181"/>
      <c r="I42" s="161"/>
      <c r="J42" s="55" t="s">
        <v>345</v>
      </c>
      <c r="K42" s="8">
        <v>9</v>
      </c>
      <c r="L42" s="9">
        <v>82</v>
      </c>
      <c r="M42" s="9">
        <v>650</v>
      </c>
      <c r="N42" s="9">
        <v>563</v>
      </c>
      <c r="Q42" s="211" t="s">
        <v>418</v>
      </c>
      <c r="R42" s="211"/>
      <c r="S42" s="212"/>
      <c r="T42" s="63" t="s">
        <v>13</v>
      </c>
      <c r="U42" s="63" t="s">
        <v>417</v>
      </c>
      <c r="V42" s="63" t="s">
        <v>416</v>
      </c>
      <c r="W42" s="63" t="s">
        <v>415</v>
      </c>
      <c r="X42" s="63" t="s">
        <v>414</v>
      </c>
    </row>
    <row r="43" spans="1:24" ht="22.5" customHeight="1">
      <c r="A43" s="226" t="s">
        <v>344</v>
      </c>
      <c r="B43" s="335"/>
      <c r="C43" s="38">
        <f>SUM(C44)</f>
        <v>6</v>
      </c>
      <c r="D43" s="38">
        <f>SUM(D44)</f>
        <v>38</v>
      </c>
      <c r="E43" s="343">
        <f>SUM(E44)</f>
        <v>330</v>
      </c>
      <c r="F43" s="343"/>
      <c r="G43" s="343">
        <f>SUM(G44)</f>
        <v>300</v>
      </c>
      <c r="H43" s="344"/>
      <c r="I43" s="161"/>
      <c r="J43" s="55" t="s">
        <v>343</v>
      </c>
      <c r="K43" s="8">
        <v>4</v>
      </c>
      <c r="L43" s="9">
        <v>36</v>
      </c>
      <c r="M43" s="9">
        <v>350</v>
      </c>
      <c r="N43" s="9">
        <v>319</v>
      </c>
      <c r="Q43" s="314" t="s">
        <v>421</v>
      </c>
      <c r="R43" s="314"/>
      <c r="S43" s="34" t="s">
        <v>413</v>
      </c>
      <c r="T43" s="78">
        <f>SUM(T45,T47,T49,T51,T53,T55,T57)</f>
        <v>6727</v>
      </c>
      <c r="U43" s="37">
        <f>SUM(U45,U47,U49,U51,U53,U55,U57)</f>
        <v>6897</v>
      </c>
      <c r="V43" s="37">
        <f>SUM(V45,V47,V49,V51,V53,V55,V57)</f>
        <v>6977</v>
      </c>
      <c r="W43" s="37">
        <f>SUM(W45,W47,W49,W51,W53,W55,W57)</f>
        <v>7371</v>
      </c>
      <c r="X43" s="37">
        <f>SUM(X45,X47,X49,X51,X53,X55,X57)</f>
        <v>7769</v>
      </c>
    </row>
    <row r="44" spans="1:24" ht="22.5" customHeight="1">
      <c r="A44" s="83"/>
      <c r="B44" s="55" t="s">
        <v>342</v>
      </c>
      <c r="C44" s="8">
        <v>6</v>
      </c>
      <c r="D44" s="9">
        <v>38</v>
      </c>
      <c r="E44" s="221">
        <v>330</v>
      </c>
      <c r="F44" s="221"/>
      <c r="G44" s="221">
        <v>300</v>
      </c>
      <c r="H44" s="339"/>
      <c r="I44" s="161"/>
      <c r="J44" s="116"/>
      <c r="K44" s="84"/>
      <c r="L44" s="40"/>
      <c r="M44" s="40"/>
      <c r="N44" s="40"/>
      <c r="Q44" s="315"/>
      <c r="R44" s="315"/>
      <c r="S44" s="36" t="s">
        <v>412</v>
      </c>
      <c r="T44" s="77">
        <f>SUM(T46,T48,T50,T52,T54,T56,T58,T59)</f>
        <v>6433357</v>
      </c>
      <c r="U44" s="38">
        <f>SUM(U46,U48,U50,U52,U54,U56,U58,U59)</f>
        <v>6650510</v>
      </c>
      <c r="V44" s="38">
        <f>SUM(V46,V48,V50,V52,V54,V56,V58,V59)</f>
        <v>7072869</v>
      </c>
      <c r="W44" s="38">
        <f>SUM(W46,W48,W50,W52,W54,W56,W58,W59)</f>
        <v>7513780</v>
      </c>
      <c r="X44" s="38">
        <f>SUM(X46,X48,X50,X52,X54,X56,X58,X59)</f>
        <v>7944155</v>
      </c>
    </row>
    <row r="45" spans="1:24" ht="22.5" customHeight="1">
      <c r="A45" s="83"/>
      <c r="B45" s="55"/>
      <c r="C45" s="84"/>
      <c r="D45" s="40"/>
      <c r="E45" s="40"/>
      <c r="G45" s="40"/>
      <c r="I45" s="334" t="s">
        <v>341</v>
      </c>
      <c r="J45" s="335"/>
      <c r="K45" s="38">
        <f>SUM(K46:K51)</f>
        <v>23</v>
      </c>
      <c r="L45" s="38">
        <f>SUM(L46:L51)</f>
        <v>176</v>
      </c>
      <c r="M45" s="38">
        <f>SUM(M46:M51)</f>
        <v>1420</v>
      </c>
      <c r="N45" s="38">
        <f>SUM(N46:N51)</f>
        <v>1277</v>
      </c>
      <c r="Q45" s="316" t="s">
        <v>411</v>
      </c>
      <c r="R45" s="316"/>
      <c r="S45" s="55" t="s">
        <v>410</v>
      </c>
      <c r="T45" s="9">
        <v>2345</v>
      </c>
      <c r="U45" s="9">
        <v>2389</v>
      </c>
      <c r="V45" s="9">
        <v>2420</v>
      </c>
      <c r="W45" s="9">
        <v>2557</v>
      </c>
      <c r="X45" s="9">
        <v>2682</v>
      </c>
    </row>
    <row r="46" spans="1:24" ht="22.5" customHeight="1">
      <c r="A46" s="226" t="s">
        <v>340</v>
      </c>
      <c r="B46" s="335"/>
      <c r="C46" s="38">
        <f>SUM(C47:C50)</f>
        <v>24</v>
      </c>
      <c r="D46" s="38">
        <f>SUM(D47:D50)</f>
        <v>193</v>
      </c>
      <c r="E46" s="343">
        <f>SUM(E47:E50)</f>
        <v>2320</v>
      </c>
      <c r="F46" s="343"/>
      <c r="G46" s="343">
        <f>SUM(G47:G50)</f>
        <v>2152</v>
      </c>
      <c r="H46" s="344"/>
      <c r="I46" s="161"/>
      <c r="J46" s="55" t="s">
        <v>339</v>
      </c>
      <c r="K46" s="8">
        <v>3</v>
      </c>
      <c r="L46" s="9">
        <v>32</v>
      </c>
      <c r="M46" s="9">
        <v>220</v>
      </c>
      <c r="N46" s="9">
        <v>189</v>
      </c>
      <c r="Q46" s="316"/>
      <c r="R46" s="316"/>
      <c r="S46" s="55" t="s">
        <v>409</v>
      </c>
      <c r="T46" s="9">
        <v>1407278</v>
      </c>
      <c r="U46" s="9">
        <v>1503486</v>
      </c>
      <c r="V46" s="9">
        <v>1615183</v>
      </c>
      <c r="W46" s="9">
        <v>1747648</v>
      </c>
      <c r="X46" s="191">
        <v>1840743</v>
      </c>
    </row>
    <row r="47" spans="1:24" ht="22.5" customHeight="1">
      <c r="A47" s="83"/>
      <c r="B47" s="55" t="s">
        <v>338</v>
      </c>
      <c r="C47" s="8">
        <v>8</v>
      </c>
      <c r="D47" s="9">
        <v>59</v>
      </c>
      <c r="E47" s="221">
        <v>710</v>
      </c>
      <c r="F47" s="221"/>
      <c r="G47" s="221">
        <v>692</v>
      </c>
      <c r="H47" s="339"/>
      <c r="I47" s="161"/>
      <c r="J47" s="55" t="s">
        <v>337</v>
      </c>
      <c r="K47" s="8">
        <v>5</v>
      </c>
      <c r="L47" s="9">
        <v>30</v>
      </c>
      <c r="M47" s="9">
        <v>265</v>
      </c>
      <c r="N47" s="9">
        <v>244</v>
      </c>
      <c r="Q47" s="316" t="s">
        <v>422</v>
      </c>
      <c r="R47" s="316"/>
      <c r="S47" s="55" t="s">
        <v>410</v>
      </c>
      <c r="T47" s="9">
        <v>1607</v>
      </c>
      <c r="U47" s="9">
        <v>1673</v>
      </c>
      <c r="V47" s="9">
        <v>1726</v>
      </c>
      <c r="W47" s="9">
        <v>1867</v>
      </c>
      <c r="X47" s="9">
        <v>1987</v>
      </c>
    </row>
    <row r="48" spans="1:24" ht="22.5" customHeight="1">
      <c r="A48" s="83"/>
      <c r="B48" s="55" t="s">
        <v>336</v>
      </c>
      <c r="C48" s="8">
        <v>7</v>
      </c>
      <c r="D48" s="9">
        <v>59</v>
      </c>
      <c r="E48" s="221">
        <v>740</v>
      </c>
      <c r="F48" s="221"/>
      <c r="G48" s="221">
        <v>712</v>
      </c>
      <c r="H48" s="339"/>
      <c r="I48" s="161"/>
      <c r="J48" s="55" t="s">
        <v>335</v>
      </c>
      <c r="K48" s="8">
        <v>7</v>
      </c>
      <c r="L48" s="9">
        <v>32</v>
      </c>
      <c r="M48" s="9">
        <v>340</v>
      </c>
      <c r="N48" s="9">
        <v>274</v>
      </c>
      <c r="Q48" s="316"/>
      <c r="R48" s="316"/>
      <c r="S48" s="55" t="s">
        <v>409</v>
      </c>
      <c r="T48" s="9">
        <v>287021</v>
      </c>
      <c r="U48" s="9">
        <v>318580</v>
      </c>
      <c r="V48" s="9">
        <v>356037</v>
      </c>
      <c r="W48" s="9">
        <v>398816</v>
      </c>
      <c r="X48" s="9">
        <v>444961</v>
      </c>
    </row>
    <row r="49" spans="1:24" ht="22.5" customHeight="1">
      <c r="A49" s="83"/>
      <c r="B49" s="55" t="s">
        <v>334</v>
      </c>
      <c r="C49" s="8">
        <v>6</v>
      </c>
      <c r="D49" s="9">
        <v>52</v>
      </c>
      <c r="E49" s="221">
        <v>590</v>
      </c>
      <c r="F49" s="221"/>
      <c r="G49" s="221">
        <v>537</v>
      </c>
      <c r="H49" s="339"/>
      <c r="I49" s="161"/>
      <c r="J49" s="55" t="s">
        <v>333</v>
      </c>
      <c r="K49" s="8">
        <v>2</v>
      </c>
      <c r="L49" s="9">
        <v>45</v>
      </c>
      <c r="M49" s="9">
        <v>300</v>
      </c>
      <c r="N49" s="9">
        <v>313</v>
      </c>
      <c r="Q49" s="316" t="s">
        <v>423</v>
      </c>
      <c r="R49" s="316"/>
      <c r="S49" s="55" t="s">
        <v>410</v>
      </c>
      <c r="T49" s="9">
        <v>203</v>
      </c>
      <c r="U49" s="9">
        <v>191</v>
      </c>
      <c r="V49" s="9">
        <v>155</v>
      </c>
      <c r="W49" s="9">
        <v>149</v>
      </c>
      <c r="X49" s="9">
        <v>152</v>
      </c>
    </row>
    <row r="50" spans="1:24" ht="22.5" customHeight="1">
      <c r="A50" s="83"/>
      <c r="B50" s="55" t="s">
        <v>332</v>
      </c>
      <c r="C50" s="8">
        <v>3</v>
      </c>
      <c r="D50" s="9">
        <v>23</v>
      </c>
      <c r="E50" s="221">
        <v>280</v>
      </c>
      <c r="F50" s="221"/>
      <c r="G50" s="221">
        <v>211</v>
      </c>
      <c r="H50" s="339"/>
      <c r="I50" s="161"/>
      <c r="J50" s="55" t="s">
        <v>331</v>
      </c>
      <c r="K50" s="8">
        <v>4</v>
      </c>
      <c r="L50" s="9">
        <v>17</v>
      </c>
      <c r="M50" s="9">
        <v>140</v>
      </c>
      <c r="N50" s="9">
        <v>120</v>
      </c>
      <c r="Q50" s="316"/>
      <c r="R50" s="316"/>
      <c r="S50" s="55" t="s">
        <v>409</v>
      </c>
      <c r="T50" s="9">
        <v>18008</v>
      </c>
      <c r="U50" s="9">
        <v>15986</v>
      </c>
      <c r="V50" s="9">
        <v>12991</v>
      </c>
      <c r="W50" s="9">
        <v>12587</v>
      </c>
      <c r="X50" s="9">
        <v>12996</v>
      </c>
    </row>
    <row r="51" spans="1:24" ht="22.5" customHeight="1">
      <c r="A51" s="83"/>
      <c r="B51" s="55"/>
      <c r="C51" s="84"/>
      <c r="D51" s="40"/>
      <c r="E51" s="40"/>
      <c r="G51" s="40"/>
      <c r="I51" s="161"/>
      <c r="J51" s="55" t="s">
        <v>330</v>
      </c>
      <c r="K51" s="8">
        <v>2</v>
      </c>
      <c r="L51" s="9">
        <v>20</v>
      </c>
      <c r="M51" s="9">
        <v>155</v>
      </c>
      <c r="N51" s="9">
        <v>137</v>
      </c>
      <c r="Q51" s="316" t="s">
        <v>424</v>
      </c>
      <c r="R51" s="316"/>
      <c r="S51" s="55" t="s">
        <v>410</v>
      </c>
      <c r="T51" s="9">
        <v>2568</v>
      </c>
      <c r="U51" s="9">
        <v>2636</v>
      </c>
      <c r="V51" s="9">
        <v>2668</v>
      </c>
      <c r="W51" s="9">
        <v>2791</v>
      </c>
      <c r="X51" s="9">
        <v>2939</v>
      </c>
    </row>
    <row r="52" spans="1:24" ht="22.5" customHeight="1">
      <c r="A52" s="226" t="s">
        <v>329</v>
      </c>
      <c r="B52" s="335"/>
      <c r="C52" s="38">
        <f>SUM(C53:C60)</f>
        <v>26</v>
      </c>
      <c r="D52" s="38">
        <f>SUM(D53:D60)</f>
        <v>266</v>
      </c>
      <c r="E52" s="343">
        <f>SUM(E53:E60)</f>
        <v>2730</v>
      </c>
      <c r="F52" s="343"/>
      <c r="G52" s="343">
        <f>SUM(G53:G60)</f>
        <v>2575</v>
      </c>
      <c r="H52" s="344"/>
      <c r="I52" s="161"/>
      <c r="J52" s="116"/>
      <c r="K52" s="84"/>
      <c r="L52" s="40"/>
      <c r="M52" s="40"/>
      <c r="N52" s="40"/>
      <c r="Q52" s="316"/>
      <c r="R52" s="316"/>
      <c r="S52" s="55" t="s">
        <v>409</v>
      </c>
      <c r="T52" s="9">
        <v>4117120</v>
      </c>
      <c r="U52" s="9">
        <v>4204173</v>
      </c>
      <c r="V52" s="9">
        <v>4464241</v>
      </c>
      <c r="W52" s="9">
        <v>4715458</v>
      </c>
      <c r="X52" s="191">
        <v>5002979</v>
      </c>
    </row>
    <row r="53" spans="1:24" ht="22.5" customHeight="1">
      <c r="A53" s="83"/>
      <c r="B53" s="55" t="s">
        <v>328</v>
      </c>
      <c r="C53" s="8">
        <v>3</v>
      </c>
      <c r="D53" s="9">
        <v>38</v>
      </c>
      <c r="E53" s="221">
        <v>490</v>
      </c>
      <c r="F53" s="221"/>
      <c r="G53" s="221">
        <v>450</v>
      </c>
      <c r="H53" s="339"/>
      <c r="I53" s="334" t="s">
        <v>327</v>
      </c>
      <c r="J53" s="335"/>
      <c r="K53" s="38">
        <f>SUM(K54:K57)</f>
        <v>21</v>
      </c>
      <c r="L53" s="38">
        <f>SUM(L54:L57)</f>
        <v>104</v>
      </c>
      <c r="M53" s="38">
        <f>SUM(M54:M57)</f>
        <v>1075</v>
      </c>
      <c r="N53" s="38">
        <f>SUM(N54:N57)</f>
        <v>881</v>
      </c>
      <c r="Q53" s="316" t="s">
        <v>425</v>
      </c>
      <c r="R53" s="316"/>
      <c r="S53" s="55" t="s">
        <v>410</v>
      </c>
      <c r="T53" s="12" t="s">
        <v>160</v>
      </c>
      <c r="U53" s="9">
        <v>0</v>
      </c>
      <c r="V53" s="9">
        <v>0</v>
      </c>
      <c r="W53" s="12" t="s">
        <v>160</v>
      </c>
      <c r="X53" s="9">
        <v>0</v>
      </c>
    </row>
    <row r="54" spans="1:24" ht="22.5" customHeight="1">
      <c r="A54" s="83"/>
      <c r="B54" s="55" t="s">
        <v>326</v>
      </c>
      <c r="C54" s="8">
        <v>7</v>
      </c>
      <c r="D54" s="9">
        <v>54</v>
      </c>
      <c r="E54" s="221">
        <v>620</v>
      </c>
      <c r="F54" s="221"/>
      <c r="G54" s="221">
        <v>552</v>
      </c>
      <c r="H54" s="339"/>
      <c r="I54" s="161"/>
      <c r="J54" s="55" t="s">
        <v>325</v>
      </c>
      <c r="K54" s="8">
        <v>6</v>
      </c>
      <c r="L54" s="9">
        <v>34</v>
      </c>
      <c r="M54" s="9">
        <v>345</v>
      </c>
      <c r="N54" s="9">
        <v>288</v>
      </c>
      <c r="Q54" s="316"/>
      <c r="R54" s="316"/>
      <c r="S54" s="55" t="s">
        <v>409</v>
      </c>
      <c r="T54" s="12" t="s">
        <v>160</v>
      </c>
      <c r="U54" s="9">
        <v>332</v>
      </c>
      <c r="V54" s="9">
        <v>408</v>
      </c>
      <c r="W54" s="12" t="s">
        <v>160</v>
      </c>
      <c r="X54" s="9">
        <v>464</v>
      </c>
    </row>
    <row r="55" spans="1:24" ht="22.5" customHeight="1">
      <c r="A55" s="83"/>
      <c r="B55" s="55" t="s">
        <v>324</v>
      </c>
      <c r="C55" s="8">
        <v>11</v>
      </c>
      <c r="D55" s="9">
        <v>138</v>
      </c>
      <c r="E55" s="221">
        <v>1240</v>
      </c>
      <c r="F55" s="221"/>
      <c r="G55" s="221">
        <v>1288</v>
      </c>
      <c r="H55" s="339"/>
      <c r="I55" s="161"/>
      <c r="J55" s="55" t="s">
        <v>323</v>
      </c>
      <c r="K55" s="8">
        <v>4</v>
      </c>
      <c r="L55" s="9">
        <v>15</v>
      </c>
      <c r="M55" s="9">
        <v>160</v>
      </c>
      <c r="N55" s="9">
        <v>124</v>
      </c>
      <c r="Q55" s="316" t="s">
        <v>426</v>
      </c>
      <c r="R55" s="316"/>
      <c r="S55" s="55" t="s">
        <v>410</v>
      </c>
      <c r="T55" s="9">
        <v>1</v>
      </c>
      <c r="U55" s="9">
        <v>4</v>
      </c>
      <c r="V55" s="9">
        <v>4</v>
      </c>
      <c r="W55" s="9">
        <v>3</v>
      </c>
      <c r="X55" s="9">
        <v>4</v>
      </c>
    </row>
    <row r="56" spans="1:24" ht="22.5" customHeight="1">
      <c r="A56" s="83"/>
      <c r="B56" s="55" t="s">
        <v>322</v>
      </c>
      <c r="C56" s="8">
        <v>1</v>
      </c>
      <c r="D56" s="9">
        <v>7</v>
      </c>
      <c r="E56" s="221">
        <v>60</v>
      </c>
      <c r="F56" s="221"/>
      <c r="G56" s="221">
        <v>54</v>
      </c>
      <c r="H56" s="339"/>
      <c r="I56" s="161"/>
      <c r="J56" s="55" t="s">
        <v>321</v>
      </c>
      <c r="K56" s="8">
        <v>7</v>
      </c>
      <c r="L56" s="9">
        <v>37</v>
      </c>
      <c r="M56" s="9">
        <v>405</v>
      </c>
      <c r="N56" s="9">
        <v>341</v>
      </c>
      <c r="Q56" s="316"/>
      <c r="R56" s="316"/>
      <c r="S56" s="55" t="s">
        <v>409</v>
      </c>
      <c r="T56" s="9">
        <v>635</v>
      </c>
      <c r="U56" s="9">
        <v>1635</v>
      </c>
      <c r="V56" s="9">
        <v>754</v>
      </c>
      <c r="W56" s="9">
        <v>252</v>
      </c>
      <c r="X56" s="9">
        <v>469</v>
      </c>
    </row>
    <row r="57" spans="1:24" ht="22.5" customHeight="1">
      <c r="A57" s="83"/>
      <c r="B57" s="55" t="s">
        <v>320</v>
      </c>
      <c r="C57" s="8">
        <v>1</v>
      </c>
      <c r="D57" s="9">
        <v>8</v>
      </c>
      <c r="E57" s="221">
        <v>90</v>
      </c>
      <c r="F57" s="221"/>
      <c r="G57" s="221">
        <v>53</v>
      </c>
      <c r="H57" s="339"/>
      <c r="I57" s="161"/>
      <c r="J57" s="55" t="s">
        <v>319</v>
      </c>
      <c r="K57" s="8">
        <v>4</v>
      </c>
      <c r="L57" s="9">
        <v>18</v>
      </c>
      <c r="M57" s="9">
        <v>165</v>
      </c>
      <c r="N57" s="9">
        <v>128</v>
      </c>
      <c r="Q57" s="316" t="s">
        <v>427</v>
      </c>
      <c r="R57" s="316"/>
      <c r="S57" s="55" t="s">
        <v>410</v>
      </c>
      <c r="T57" s="9">
        <v>3</v>
      </c>
      <c r="U57" s="9">
        <v>4</v>
      </c>
      <c r="V57" s="9">
        <v>4</v>
      </c>
      <c r="W57" s="9">
        <v>4</v>
      </c>
      <c r="X57" s="9">
        <v>5</v>
      </c>
    </row>
    <row r="58" spans="1:24" ht="22.5" customHeight="1">
      <c r="A58" s="83"/>
      <c r="B58" s="55" t="s">
        <v>318</v>
      </c>
      <c r="C58" s="8">
        <v>1</v>
      </c>
      <c r="D58" s="9">
        <v>13</v>
      </c>
      <c r="E58" s="221">
        <v>150</v>
      </c>
      <c r="F58" s="221"/>
      <c r="G58" s="221">
        <v>115</v>
      </c>
      <c r="H58" s="339"/>
      <c r="I58" s="161"/>
      <c r="J58" s="116"/>
      <c r="K58" s="84"/>
      <c r="L58" s="40"/>
      <c r="M58" s="40"/>
      <c r="N58" s="40"/>
      <c r="Q58" s="316"/>
      <c r="R58" s="316"/>
      <c r="S58" s="55" t="s">
        <v>409</v>
      </c>
      <c r="T58" s="9">
        <v>5365</v>
      </c>
      <c r="U58" s="9">
        <v>5865</v>
      </c>
      <c r="V58" s="9">
        <v>5830</v>
      </c>
      <c r="W58" s="9">
        <v>7675</v>
      </c>
      <c r="X58" s="9">
        <v>8093</v>
      </c>
    </row>
    <row r="59" spans="1:24" ht="22.5" customHeight="1">
      <c r="A59" s="83"/>
      <c r="B59" s="55" t="s">
        <v>317</v>
      </c>
      <c r="C59" s="8">
        <v>1</v>
      </c>
      <c r="D59" s="9">
        <v>2</v>
      </c>
      <c r="E59" s="221">
        <v>20</v>
      </c>
      <c r="F59" s="221"/>
      <c r="G59" s="221">
        <v>12</v>
      </c>
      <c r="H59" s="339"/>
      <c r="I59" s="334" t="s">
        <v>316</v>
      </c>
      <c r="J59" s="335"/>
      <c r="K59" s="38">
        <f>SUM(K60)</f>
        <v>5</v>
      </c>
      <c r="L59" s="38">
        <f>SUM(L60)</f>
        <v>21</v>
      </c>
      <c r="M59" s="38">
        <f>SUM(M60)</f>
        <v>225</v>
      </c>
      <c r="N59" s="38">
        <f>SUM(N60)</f>
        <v>176</v>
      </c>
      <c r="Q59" s="317" t="s">
        <v>408</v>
      </c>
      <c r="R59" s="318"/>
      <c r="S59" s="319"/>
      <c r="T59" s="11">
        <v>597930</v>
      </c>
      <c r="U59" s="11">
        <v>600453</v>
      </c>
      <c r="V59" s="11">
        <v>617425</v>
      </c>
      <c r="W59" s="11">
        <v>631344</v>
      </c>
      <c r="X59" s="11">
        <v>633450</v>
      </c>
    </row>
    <row r="60" spans="1:24" ht="22.5" customHeight="1">
      <c r="A60" s="156"/>
      <c r="B60" s="25" t="s">
        <v>315</v>
      </c>
      <c r="C60" s="10">
        <v>1</v>
      </c>
      <c r="D60" s="11">
        <v>6</v>
      </c>
      <c r="E60" s="249">
        <v>60</v>
      </c>
      <c r="F60" s="249"/>
      <c r="G60" s="249">
        <v>51</v>
      </c>
      <c r="H60" s="340"/>
      <c r="I60" s="180"/>
      <c r="J60" s="25" t="s">
        <v>314</v>
      </c>
      <c r="K60" s="10">
        <v>5</v>
      </c>
      <c r="L60" s="11">
        <v>21</v>
      </c>
      <c r="M60" s="11">
        <v>225</v>
      </c>
      <c r="N60" s="11">
        <v>176</v>
      </c>
      <c r="Q60" s="7" t="s">
        <v>407</v>
      </c>
      <c r="R60" s="7"/>
      <c r="S60" s="7"/>
      <c r="T60" s="7"/>
      <c r="U60" s="7"/>
      <c r="V60" s="7"/>
      <c r="W60" s="7"/>
      <c r="X60" s="7"/>
    </row>
    <row r="61" spans="1:24" ht="22.5" customHeight="1">
      <c r="A61" s="13" t="s">
        <v>313</v>
      </c>
      <c r="B61" s="13"/>
      <c r="C61" s="7"/>
      <c r="D61" s="7"/>
      <c r="E61" s="7"/>
      <c r="F61" s="7"/>
      <c r="G61" s="7"/>
      <c r="I61" s="7"/>
      <c r="J61" s="7"/>
      <c r="K61" s="7"/>
      <c r="L61" s="7"/>
      <c r="M61" s="7"/>
      <c r="Q61" s="7" t="s">
        <v>406</v>
      </c>
      <c r="R61" s="7"/>
      <c r="S61" s="7"/>
      <c r="T61" s="7"/>
      <c r="U61" s="7"/>
      <c r="V61" s="7"/>
      <c r="W61" s="7"/>
      <c r="X61" s="7"/>
    </row>
  </sheetData>
  <sheetProtection/>
  <mergeCells count="144">
    <mergeCell ref="A3:N3"/>
    <mergeCell ref="K5:K6"/>
    <mergeCell ref="L5:N6"/>
    <mergeCell ref="G5:J6"/>
    <mergeCell ref="A7:B7"/>
    <mergeCell ref="H9:J9"/>
    <mergeCell ref="D5:F6"/>
    <mergeCell ref="A8:B8"/>
    <mergeCell ref="A5:B6"/>
    <mergeCell ref="C5:C6"/>
    <mergeCell ref="H16:J16"/>
    <mergeCell ref="H15:J15"/>
    <mergeCell ref="H12:J12"/>
    <mergeCell ref="G13:J13"/>
    <mergeCell ref="H7:J7"/>
    <mergeCell ref="H8:J8"/>
    <mergeCell ref="G22:J22"/>
    <mergeCell ref="H17:J17"/>
    <mergeCell ref="H14:J14"/>
    <mergeCell ref="H10:J10"/>
    <mergeCell ref="G11:J11"/>
    <mergeCell ref="H21:J21"/>
    <mergeCell ref="A52:B52"/>
    <mergeCell ref="A46:B46"/>
    <mergeCell ref="A30:B31"/>
    <mergeCell ref="C30:C31"/>
    <mergeCell ref="D30:D31"/>
    <mergeCell ref="A20:B20"/>
    <mergeCell ref="A28:N28"/>
    <mergeCell ref="A35:B35"/>
    <mergeCell ref="A32:B32"/>
    <mergeCell ref="A33:B33"/>
    <mergeCell ref="A36:B36"/>
    <mergeCell ref="H18:H20"/>
    <mergeCell ref="H25:J25"/>
    <mergeCell ref="H23:J23"/>
    <mergeCell ref="A18:B18"/>
    <mergeCell ref="L30:L31"/>
    <mergeCell ref="G30:H31"/>
    <mergeCell ref="A41:B41"/>
    <mergeCell ref="A42:B42"/>
    <mergeCell ref="A43:B43"/>
    <mergeCell ref="A37:B37"/>
    <mergeCell ref="A38:B38"/>
    <mergeCell ref="A39:B39"/>
    <mergeCell ref="A40:B40"/>
    <mergeCell ref="G32:H32"/>
    <mergeCell ref="A34:B34"/>
    <mergeCell ref="E30:F31"/>
    <mergeCell ref="E32:F32"/>
    <mergeCell ref="E34:F34"/>
    <mergeCell ref="E35:F35"/>
    <mergeCell ref="E36:F36"/>
    <mergeCell ref="E37:F37"/>
    <mergeCell ref="E38:F38"/>
    <mergeCell ref="E39:F39"/>
    <mergeCell ref="E40:F40"/>
    <mergeCell ref="E41:F41"/>
    <mergeCell ref="E43:F43"/>
    <mergeCell ref="E44:F44"/>
    <mergeCell ref="E46:F46"/>
    <mergeCell ref="E47:F47"/>
    <mergeCell ref="E48:F48"/>
    <mergeCell ref="E49:F49"/>
    <mergeCell ref="E50:F50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G34:H34"/>
    <mergeCell ref="G35:H35"/>
    <mergeCell ref="G36:H36"/>
    <mergeCell ref="G37:H37"/>
    <mergeCell ref="G38:H38"/>
    <mergeCell ref="G39:H39"/>
    <mergeCell ref="G40:H40"/>
    <mergeCell ref="G41:H41"/>
    <mergeCell ref="G43:H43"/>
    <mergeCell ref="G44:H44"/>
    <mergeCell ref="G46:H46"/>
    <mergeCell ref="G47:H47"/>
    <mergeCell ref="G48:H48"/>
    <mergeCell ref="G49:H49"/>
    <mergeCell ref="G50:H50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I30:J31"/>
    <mergeCell ref="I32:J32"/>
    <mergeCell ref="I39:J39"/>
    <mergeCell ref="I45:J45"/>
    <mergeCell ref="I53:J53"/>
    <mergeCell ref="I59:J59"/>
    <mergeCell ref="K30:K31"/>
    <mergeCell ref="M30:M31"/>
    <mergeCell ref="N30:N31"/>
    <mergeCell ref="Q3:AA3"/>
    <mergeCell ref="Q4:AA4"/>
    <mergeCell ref="Q6:Q9"/>
    <mergeCell ref="U7:U9"/>
    <mergeCell ref="W7:W9"/>
    <mergeCell ref="V7:V9"/>
    <mergeCell ref="U6:W6"/>
    <mergeCell ref="R6:T6"/>
    <mergeCell ref="X6:AA6"/>
    <mergeCell ref="X7:X9"/>
    <mergeCell ref="Y7:Y9"/>
    <mergeCell ref="Z7:Z9"/>
    <mergeCell ref="AA7:AA9"/>
    <mergeCell ref="R7:R9"/>
    <mergeCell ref="S7:S9"/>
    <mergeCell ref="Q26:Q28"/>
    <mergeCell ref="Q24:AC24"/>
    <mergeCell ref="Z26:AA27"/>
    <mergeCell ref="T27:U27"/>
    <mergeCell ref="V27:W27"/>
    <mergeCell ref="T7:T9"/>
    <mergeCell ref="Q55:R56"/>
    <mergeCell ref="Q57:R58"/>
    <mergeCell ref="Q59:S59"/>
    <mergeCell ref="Q40:X40"/>
    <mergeCell ref="Q42:S42"/>
    <mergeCell ref="Q23:AC23"/>
    <mergeCell ref="AB26:AC27"/>
    <mergeCell ref="X26:Y27"/>
    <mergeCell ref="T26:W26"/>
    <mergeCell ref="R26:S27"/>
    <mergeCell ref="Q43:R44"/>
    <mergeCell ref="Q45:R46"/>
    <mergeCell ref="Q47:R48"/>
    <mergeCell ref="Q49:R50"/>
    <mergeCell ref="Q51:R52"/>
    <mergeCell ref="Q53:R54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C4" sqref="C4"/>
    </sheetView>
  </sheetViews>
  <sheetFormatPr defaultColWidth="13.09765625" defaultRowHeight="16.5" customHeight="1"/>
  <cols>
    <col min="1" max="1" width="3.09765625" style="0" customWidth="1"/>
  </cols>
  <sheetData>
    <row r="1" spans="1:14" ht="16.5" customHeight="1">
      <c r="A1" s="42" t="s">
        <v>429</v>
      </c>
      <c r="N1" s="65" t="s">
        <v>444</v>
      </c>
    </row>
    <row r="3" spans="1:14" ht="16.5" customHeight="1">
      <c r="A3" s="368" t="s">
        <v>443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4" ht="16.5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16.5" customHeight="1">
      <c r="A5" s="375" t="s">
        <v>442</v>
      </c>
      <c r="B5" s="322"/>
      <c r="C5" s="371" t="s">
        <v>445</v>
      </c>
      <c r="D5" s="369" t="s">
        <v>441</v>
      </c>
      <c r="E5" s="370"/>
      <c r="F5" s="370"/>
      <c r="G5" s="370"/>
      <c r="H5" s="370"/>
      <c r="I5" s="370"/>
      <c r="J5" s="370"/>
      <c r="K5" s="370"/>
      <c r="L5" s="370"/>
      <c r="M5" s="370"/>
      <c r="N5" s="370"/>
    </row>
    <row r="6" spans="1:14" ht="16.5" customHeight="1">
      <c r="A6" s="376"/>
      <c r="B6" s="298"/>
      <c r="C6" s="289"/>
      <c r="D6" s="372" t="s">
        <v>440</v>
      </c>
      <c r="E6" s="372" t="s">
        <v>439</v>
      </c>
      <c r="F6" s="372" t="s">
        <v>438</v>
      </c>
      <c r="G6" s="372" t="s">
        <v>437</v>
      </c>
      <c r="H6" s="372" t="s">
        <v>436</v>
      </c>
      <c r="I6" s="372" t="s">
        <v>435</v>
      </c>
      <c r="J6" s="379" t="s">
        <v>446</v>
      </c>
      <c r="K6" s="372" t="s">
        <v>434</v>
      </c>
      <c r="L6" s="377" t="s">
        <v>433</v>
      </c>
      <c r="M6" s="372" t="s">
        <v>432</v>
      </c>
      <c r="N6" s="378" t="s">
        <v>447</v>
      </c>
    </row>
    <row r="7" spans="1:14" ht="16.5" customHeight="1">
      <c r="A7" s="352"/>
      <c r="B7" s="353"/>
      <c r="C7" s="297"/>
      <c r="D7" s="354"/>
      <c r="E7" s="354"/>
      <c r="F7" s="354"/>
      <c r="G7" s="354"/>
      <c r="H7" s="354"/>
      <c r="I7" s="354"/>
      <c r="J7" s="354"/>
      <c r="K7" s="354"/>
      <c r="L7" s="297"/>
      <c r="M7" s="354"/>
      <c r="N7" s="287"/>
    </row>
    <row r="8" spans="1:14" ht="16.5" customHeight="1">
      <c r="A8" s="373" t="s">
        <v>431</v>
      </c>
      <c r="B8" s="374"/>
      <c r="C8" s="38">
        <f aca="true" t="shared" si="0" ref="C8:N8">SUM(C10:C19,C22,C28,C38,C45,C51,C59,C65)</f>
        <v>2716</v>
      </c>
      <c r="D8" s="38">
        <f t="shared" si="0"/>
        <v>200816</v>
      </c>
      <c r="E8" s="38">
        <f t="shared" si="0"/>
        <v>72844</v>
      </c>
      <c r="F8" s="38">
        <f t="shared" si="0"/>
        <v>9571</v>
      </c>
      <c r="G8" s="38">
        <f t="shared" si="0"/>
        <v>4427</v>
      </c>
      <c r="H8" s="38">
        <f t="shared" si="0"/>
        <v>36899</v>
      </c>
      <c r="I8" s="38">
        <f t="shared" si="0"/>
        <v>4260</v>
      </c>
      <c r="J8" s="38">
        <f t="shared" si="0"/>
        <v>6495</v>
      </c>
      <c r="K8" s="38">
        <f t="shared" si="0"/>
        <v>8802</v>
      </c>
      <c r="L8" s="38">
        <f t="shared" si="0"/>
        <v>9093</v>
      </c>
      <c r="M8" s="38">
        <f t="shared" si="0"/>
        <v>10810</v>
      </c>
      <c r="N8" s="38">
        <f t="shared" si="0"/>
        <v>37615</v>
      </c>
    </row>
    <row r="9" spans="1:14" ht="16.5" customHeight="1">
      <c r="A9" s="38"/>
      <c r="B9" s="198"/>
      <c r="C9" s="118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16.5" customHeight="1">
      <c r="A10" s="366" t="s">
        <v>360</v>
      </c>
      <c r="B10" s="367"/>
      <c r="C10" s="77">
        <v>887</v>
      </c>
      <c r="D10" s="38">
        <f aca="true" t="shared" si="1" ref="D10:D17">SUM(E10:N10)</f>
        <v>84291</v>
      </c>
      <c r="E10" s="38">
        <v>31969</v>
      </c>
      <c r="F10" s="38">
        <v>3902</v>
      </c>
      <c r="G10" s="38">
        <v>2070</v>
      </c>
      <c r="H10" s="38">
        <v>13442</v>
      </c>
      <c r="I10" s="38">
        <v>1507</v>
      </c>
      <c r="J10" s="38">
        <v>2999</v>
      </c>
      <c r="K10" s="38">
        <v>4099</v>
      </c>
      <c r="L10" s="38">
        <v>2046</v>
      </c>
      <c r="M10" s="38">
        <v>5522</v>
      </c>
      <c r="N10" s="38">
        <v>16735</v>
      </c>
    </row>
    <row r="11" spans="1:14" ht="16.5" customHeight="1">
      <c r="A11" s="366" t="s">
        <v>358</v>
      </c>
      <c r="B11" s="367"/>
      <c r="C11" s="77">
        <v>133</v>
      </c>
      <c r="D11" s="38">
        <f t="shared" si="1"/>
        <v>19950</v>
      </c>
      <c r="E11" s="38">
        <v>7755</v>
      </c>
      <c r="F11" s="38">
        <v>1014</v>
      </c>
      <c r="G11" s="38">
        <v>303</v>
      </c>
      <c r="H11" s="38">
        <v>6289</v>
      </c>
      <c r="I11" s="38">
        <v>286</v>
      </c>
      <c r="J11" s="38">
        <v>268</v>
      </c>
      <c r="K11" s="38">
        <v>249</v>
      </c>
      <c r="L11" s="38">
        <v>1097</v>
      </c>
      <c r="M11" s="38">
        <v>708</v>
      </c>
      <c r="N11" s="38">
        <v>1981</v>
      </c>
    </row>
    <row r="12" spans="1:14" ht="16.5" customHeight="1">
      <c r="A12" s="366" t="s">
        <v>356</v>
      </c>
      <c r="B12" s="367"/>
      <c r="C12" s="77">
        <v>220</v>
      </c>
      <c r="D12" s="38">
        <f t="shared" si="1"/>
        <v>20626</v>
      </c>
      <c r="E12" s="38">
        <v>4500</v>
      </c>
      <c r="F12" s="38">
        <v>1336</v>
      </c>
      <c r="G12" s="38">
        <v>754</v>
      </c>
      <c r="H12" s="38">
        <v>4687</v>
      </c>
      <c r="I12" s="38">
        <v>638</v>
      </c>
      <c r="J12" s="38">
        <v>1282</v>
      </c>
      <c r="K12" s="38">
        <v>971</v>
      </c>
      <c r="L12" s="38">
        <v>713</v>
      </c>
      <c r="M12" s="38">
        <v>1396</v>
      </c>
      <c r="N12" s="38">
        <v>4349</v>
      </c>
    </row>
    <row r="13" spans="1:14" ht="16.5" customHeight="1">
      <c r="A13" s="366" t="s">
        <v>354</v>
      </c>
      <c r="B13" s="367"/>
      <c r="C13" s="77">
        <v>104</v>
      </c>
      <c r="D13" s="38">
        <f t="shared" si="1"/>
        <v>3393</v>
      </c>
      <c r="E13" s="38">
        <v>1053</v>
      </c>
      <c r="F13" s="38">
        <v>163</v>
      </c>
      <c r="G13" s="38">
        <v>80</v>
      </c>
      <c r="H13" s="38">
        <v>656</v>
      </c>
      <c r="I13" s="38">
        <v>62</v>
      </c>
      <c r="J13" s="38">
        <v>78</v>
      </c>
      <c r="K13" s="38">
        <v>89</v>
      </c>
      <c r="L13" s="38">
        <v>54</v>
      </c>
      <c r="M13" s="38">
        <v>163</v>
      </c>
      <c r="N13" s="38">
        <v>995</v>
      </c>
    </row>
    <row r="14" spans="1:14" ht="16.5" customHeight="1">
      <c r="A14" s="366" t="s">
        <v>352</v>
      </c>
      <c r="B14" s="367"/>
      <c r="C14" s="77">
        <v>89</v>
      </c>
      <c r="D14" s="38">
        <f t="shared" si="1"/>
        <v>3025</v>
      </c>
      <c r="E14" s="38">
        <v>804</v>
      </c>
      <c r="F14" s="38">
        <v>161</v>
      </c>
      <c r="G14" s="38">
        <v>78</v>
      </c>
      <c r="H14" s="38">
        <v>232</v>
      </c>
      <c r="I14" s="38">
        <v>116</v>
      </c>
      <c r="J14" s="38">
        <v>88</v>
      </c>
      <c r="K14" s="38">
        <v>73</v>
      </c>
      <c r="L14" s="38">
        <v>209</v>
      </c>
      <c r="M14" s="38">
        <v>195</v>
      </c>
      <c r="N14" s="38">
        <v>1069</v>
      </c>
    </row>
    <row r="15" spans="1:14" ht="16.5" customHeight="1">
      <c r="A15" s="366" t="s">
        <v>351</v>
      </c>
      <c r="B15" s="367"/>
      <c r="C15" s="77">
        <v>148</v>
      </c>
      <c r="D15" s="38">
        <f t="shared" si="1"/>
        <v>23306</v>
      </c>
      <c r="E15" s="38">
        <v>9606</v>
      </c>
      <c r="F15" s="38">
        <v>540</v>
      </c>
      <c r="G15" s="38">
        <v>248</v>
      </c>
      <c r="H15" s="38">
        <v>4616</v>
      </c>
      <c r="I15" s="38">
        <v>388</v>
      </c>
      <c r="J15" s="38">
        <v>521</v>
      </c>
      <c r="K15" s="38">
        <v>140</v>
      </c>
      <c r="L15" s="38">
        <v>3026</v>
      </c>
      <c r="M15" s="38">
        <v>545</v>
      </c>
      <c r="N15" s="38">
        <v>3676</v>
      </c>
    </row>
    <row r="16" spans="1:14" ht="16.5" customHeight="1">
      <c r="A16" s="366" t="s">
        <v>349</v>
      </c>
      <c r="B16" s="367"/>
      <c r="C16" s="77">
        <v>83</v>
      </c>
      <c r="D16" s="38">
        <f t="shared" si="1"/>
        <v>6698</v>
      </c>
      <c r="E16" s="38">
        <v>1233</v>
      </c>
      <c r="F16" s="38">
        <v>300</v>
      </c>
      <c r="G16" s="38">
        <v>238</v>
      </c>
      <c r="H16" s="38">
        <v>253</v>
      </c>
      <c r="I16" s="38">
        <v>191</v>
      </c>
      <c r="J16" s="38">
        <v>231</v>
      </c>
      <c r="K16" s="38">
        <v>2156</v>
      </c>
      <c r="L16" s="38">
        <v>258</v>
      </c>
      <c r="M16" s="38">
        <v>308</v>
      </c>
      <c r="N16" s="38">
        <v>1530</v>
      </c>
    </row>
    <row r="17" spans="1:14" ht="16.5" customHeight="1">
      <c r="A17" s="366" t="s">
        <v>347</v>
      </c>
      <c r="B17" s="367"/>
      <c r="C17" s="77">
        <v>118</v>
      </c>
      <c r="D17" s="38">
        <f t="shared" si="1"/>
        <v>5982</v>
      </c>
      <c r="E17" s="38">
        <v>2892</v>
      </c>
      <c r="F17" s="38">
        <v>264</v>
      </c>
      <c r="G17" s="38">
        <v>71</v>
      </c>
      <c r="H17" s="38">
        <v>181</v>
      </c>
      <c r="I17" s="38">
        <v>300</v>
      </c>
      <c r="J17" s="38">
        <v>59</v>
      </c>
      <c r="K17" s="38">
        <v>97</v>
      </c>
      <c r="L17" s="38">
        <v>294</v>
      </c>
      <c r="M17" s="38">
        <v>342</v>
      </c>
      <c r="N17" s="38">
        <v>1482</v>
      </c>
    </row>
    <row r="18" spans="1:14" ht="16.5" customHeight="1">
      <c r="A18" s="38"/>
      <c r="B18" s="198"/>
      <c r="C18" s="197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</row>
    <row r="19" spans="1:14" ht="16.5" customHeight="1">
      <c r="A19" s="366" t="s">
        <v>344</v>
      </c>
      <c r="B19" s="367"/>
      <c r="C19" s="38">
        <f aca="true" t="shared" si="2" ref="C19:N19">SUM(C20)</f>
        <v>38</v>
      </c>
      <c r="D19" s="38">
        <f t="shared" si="2"/>
        <v>1242</v>
      </c>
      <c r="E19" s="38">
        <f t="shared" si="2"/>
        <v>393</v>
      </c>
      <c r="F19" s="38">
        <f t="shared" si="2"/>
        <v>55</v>
      </c>
      <c r="G19" s="38">
        <f t="shared" si="2"/>
        <v>27</v>
      </c>
      <c r="H19" s="38">
        <f t="shared" si="2"/>
        <v>119</v>
      </c>
      <c r="I19" s="38">
        <f t="shared" si="2"/>
        <v>26</v>
      </c>
      <c r="J19" s="38">
        <f t="shared" si="2"/>
        <v>58</v>
      </c>
      <c r="K19" s="38">
        <f t="shared" si="2"/>
        <v>17</v>
      </c>
      <c r="L19" s="38">
        <f t="shared" si="2"/>
        <v>61</v>
      </c>
      <c r="M19" s="38">
        <f t="shared" si="2"/>
        <v>65</v>
      </c>
      <c r="N19" s="38">
        <f t="shared" si="2"/>
        <v>421</v>
      </c>
    </row>
    <row r="20" spans="1:14" ht="16.5" customHeight="1">
      <c r="A20" s="196"/>
      <c r="B20" s="195" t="s">
        <v>342</v>
      </c>
      <c r="C20" s="86">
        <v>38</v>
      </c>
      <c r="D20" s="113">
        <f>SUM(E20:N20)</f>
        <v>1242</v>
      </c>
      <c r="E20" s="113">
        <v>393</v>
      </c>
      <c r="F20" s="113">
        <v>55</v>
      </c>
      <c r="G20" s="113">
        <v>27</v>
      </c>
      <c r="H20" s="113">
        <v>119</v>
      </c>
      <c r="I20" s="113">
        <v>26</v>
      </c>
      <c r="J20" s="113">
        <v>58</v>
      </c>
      <c r="K20" s="113">
        <v>17</v>
      </c>
      <c r="L20" s="113">
        <v>61</v>
      </c>
      <c r="M20" s="113">
        <v>65</v>
      </c>
      <c r="N20" s="113">
        <v>421</v>
      </c>
    </row>
    <row r="21" spans="1:14" ht="16.5" customHeight="1">
      <c r="A21" s="196"/>
      <c r="B21" s="195"/>
      <c r="C21" s="118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</row>
    <row r="22" spans="1:14" ht="16.5" customHeight="1">
      <c r="A22" s="366" t="s">
        <v>340</v>
      </c>
      <c r="B22" s="367"/>
      <c r="C22" s="38">
        <f aca="true" t="shared" si="3" ref="C22:N22">SUM(C23:C26)</f>
        <v>87</v>
      </c>
      <c r="D22" s="38">
        <f t="shared" si="3"/>
        <v>3772</v>
      </c>
      <c r="E22" s="38">
        <f t="shared" si="3"/>
        <v>1960</v>
      </c>
      <c r="F22" s="38">
        <f t="shared" si="3"/>
        <v>183</v>
      </c>
      <c r="G22" s="38">
        <f t="shared" si="3"/>
        <v>27</v>
      </c>
      <c r="H22" s="38">
        <f t="shared" si="3"/>
        <v>484</v>
      </c>
      <c r="I22" s="38">
        <f t="shared" si="3"/>
        <v>154</v>
      </c>
      <c r="J22" s="38">
        <f t="shared" si="3"/>
        <v>27</v>
      </c>
      <c r="K22" s="38">
        <f t="shared" si="3"/>
        <v>33</v>
      </c>
      <c r="L22" s="38">
        <f t="shared" si="3"/>
        <v>312</v>
      </c>
      <c r="M22" s="38">
        <f t="shared" si="3"/>
        <v>109</v>
      </c>
      <c r="N22" s="38">
        <f t="shared" si="3"/>
        <v>483</v>
      </c>
    </row>
    <row r="23" spans="1:14" ht="16.5" customHeight="1">
      <c r="A23" s="196"/>
      <c r="B23" s="195" t="s">
        <v>338</v>
      </c>
      <c r="C23" s="86">
        <v>25</v>
      </c>
      <c r="D23" s="113">
        <f>SUM(E23:N23)</f>
        <v>917</v>
      </c>
      <c r="E23" s="113">
        <v>411</v>
      </c>
      <c r="F23" s="113">
        <v>68</v>
      </c>
      <c r="G23" s="113">
        <v>7</v>
      </c>
      <c r="H23" s="113">
        <v>109</v>
      </c>
      <c r="I23" s="113">
        <v>23</v>
      </c>
      <c r="J23" s="113">
        <v>23</v>
      </c>
      <c r="K23" s="113">
        <v>11</v>
      </c>
      <c r="L23" s="113">
        <v>127</v>
      </c>
      <c r="M23" s="113">
        <v>36</v>
      </c>
      <c r="N23" s="113">
        <v>102</v>
      </c>
    </row>
    <row r="24" spans="1:14" ht="16.5" customHeight="1">
      <c r="A24" s="196"/>
      <c r="B24" s="195" t="s">
        <v>336</v>
      </c>
      <c r="C24" s="86">
        <v>27</v>
      </c>
      <c r="D24" s="113">
        <f>SUM(E24:N24)</f>
        <v>671</v>
      </c>
      <c r="E24" s="113">
        <v>426</v>
      </c>
      <c r="F24" s="113">
        <v>25</v>
      </c>
      <c r="G24" s="113">
        <v>10</v>
      </c>
      <c r="H24" s="113">
        <v>23</v>
      </c>
      <c r="I24" s="113">
        <v>12</v>
      </c>
      <c r="J24" s="113">
        <v>2</v>
      </c>
      <c r="K24" s="113">
        <v>2</v>
      </c>
      <c r="L24" s="113">
        <v>97</v>
      </c>
      <c r="M24" s="113">
        <v>18</v>
      </c>
      <c r="N24" s="113">
        <v>56</v>
      </c>
    </row>
    <row r="25" spans="1:14" ht="16.5" customHeight="1">
      <c r="A25" s="196"/>
      <c r="B25" s="195" t="s">
        <v>334</v>
      </c>
      <c r="C25" s="86">
        <v>24</v>
      </c>
      <c r="D25" s="113">
        <f>SUM(E25:N25)</f>
        <v>1401</v>
      </c>
      <c r="E25" s="113">
        <v>484</v>
      </c>
      <c r="F25" s="113">
        <v>79</v>
      </c>
      <c r="G25" s="113">
        <v>7</v>
      </c>
      <c r="H25" s="113">
        <v>291</v>
      </c>
      <c r="I25" s="113">
        <v>119</v>
      </c>
      <c r="J25" s="113">
        <v>1</v>
      </c>
      <c r="K25" s="113">
        <v>17</v>
      </c>
      <c r="L25" s="113">
        <v>81</v>
      </c>
      <c r="M25" s="113">
        <v>47</v>
      </c>
      <c r="N25" s="113">
        <v>275</v>
      </c>
    </row>
    <row r="26" spans="1:14" ht="16.5" customHeight="1">
      <c r="A26" s="196"/>
      <c r="B26" s="195" t="s">
        <v>332</v>
      </c>
      <c r="C26" s="86">
        <v>11</v>
      </c>
      <c r="D26" s="113">
        <f>SUM(E26:N26)</f>
        <v>783</v>
      </c>
      <c r="E26" s="113">
        <v>639</v>
      </c>
      <c r="F26" s="113">
        <v>11</v>
      </c>
      <c r="G26" s="113">
        <v>3</v>
      </c>
      <c r="H26" s="113">
        <v>61</v>
      </c>
      <c r="I26" s="112" t="s">
        <v>160</v>
      </c>
      <c r="J26" s="113">
        <v>1</v>
      </c>
      <c r="K26" s="112">
        <v>3</v>
      </c>
      <c r="L26" s="113">
        <v>7</v>
      </c>
      <c r="M26" s="113">
        <v>8</v>
      </c>
      <c r="N26" s="113">
        <v>50</v>
      </c>
    </row>
    <row r="27" spans="1:14" ht="16.5" customHeight="1">
      <c r="A27" s="196"/>
      <c r="B27" s="195"/>
      <c r="C27" s="118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4" ht="16.5" customHeight="1">
      <c r="A28" s="366" t="s">
        <v>329</v>
      </c>
      <c r="B28" s="367"/>
      <c r="C28" s="38">
        <f aca="true" t="shared" si="4" ref="C28:N28">SUM(C29:C36)</f>
        <v>202</v>
      </c>
      <c r="D28" s="38">
        <f t="shared" si="4"/>
        <v>3884</v>
      </c>
      <c r="E28" s="38">
        <f t="shared" si="4"/>
        <v>1244</v>
      </c>
      <c r="F28" s="38">
        <f t="shared" si="4"/>
        <v>242</v>
      </c>
      <c r="G28" s="38">
        <f t="shared" si="4"/>
        <v>88</v>
      </c>
      <c r="H28" s="38">
        <f t="shared" si="4"/>
        <v>456</v>
      </c>
      <c r="I28" s="38">
        <f t="shared" si="4"/>
        <v>97</v>
      </c>
      <c r="J28" s="38">
        <f t="shared" si="4"/>
        <v>148</v>
      </c>
      <c r="K28" s="38">
        <f t="shared" si="4"/>
        <v>222</v>
      </c>
      <c r="L28" s="38">
        <f t="shared" si="4"/>
        <v>201</v>
      </c>
      <c r="M28" s="38">
        <f t="shared" si="4"/>
        <v>330</v>
      </c>
      <c r="N28" s="38">
        <f t="shared" si="4"/>
        <v>856</v>
      </c>
    </row>
    <row r="29" spans="1:14" ht="16.5" customHeight="1">
      <c r="A29" s="196"/>
      <c r="B29" s="195" t="s">
        <v>328</v>
      </c>
      <c r="C29" s="86">
        <v>22</v>
      </c>
      <c r="D29" s="113">
        <f aca="true" t="shared" si="5" ref="D29:D36">SUM(E29:N29)</f>
        <v>581</v>
      </c>
      <c r="E29" s="113">
        <v>348</v>
      </c>
      <c r="F29" s="113">
        <v>25</v>
      </c>
      <c r="G29" s="113">
        <v>3</v>
      </c>
      <c r="H29" s="113">
        <v>47</v>
      </c>
      <c r="I29" s="113">
        <v>6</v>
      </c>
      <c r="J29" s="113">
        <v>1</v>
      </c>
      <c r="K29" s="113">
        <v>4</v>
      </c>
      <c r="L29" s="113">
        <v>15</v>
      </c>
      <c r="M29" s="113">
        <v>12</v>
      </c>
      <c r="N29" s="113">
        <v>120</v>
      </c>
    </row>
    <row r="30" spans="1:14" ht="16.5" customHeight="1">
      <c r="A30" s="196"/>
      <c r="B30" s="195" t="s">
        <v>326</v>
      </c>
      <c r="C30" s="86">
        <v>54</v>
      </c>
      <c r="D30" s="113">
        <f t="shared" si="5"/>
        <v>961</v>
      </c>
      <c r="E30" s="113">
        <v>290</v>
      </c>
      <c r="F30" s="113">
        <v>70</v>
      </c>
      <c r="G30" s="113">
        <v>27</v>
      </c>
      <c r="H30" s="113">
        <v>96</v>
      </c>
      <c r="I30" s="113">
        <v>20</v>
      </c>
      <c r="J30" s="113">
        <v>15</v>
      </c>
      <c r="K30" s="113">
        <v>44</v>
      </c>
      <c r="L30" s="113">
        <v>88</v>
      </c>
      <c r="M30" s="113">
        <v>150</v>
      </c>
      <c r="N30" s="113">
        <v>161</v>
      </c>
    </row>
    <row r="31" spans="1:14" ht="16.5" customHeight="1">
      <c r="A31" s="196"/>
      <c r="B31" s="195" t="s">
        <v>324</v>
      </c>
      <c r="C31" s="86">
        <v>78</v>
      </c>
      <c r="D31" s="113">
        <f t="shared" si="5"/>
        <v>1318</v>
      </c>
      <c r="E31" s="113">
        <v>441</v>
      </c>
      <c r="F31" s="113">
        <v>41</v>
      </c>
      <c r="G31" s="113">
        <v>39</v>
      </c>
      <c r="H31" s="113">
        <v>59</v>
      </c>
      <c r="I31" s="113">
        <v>32</v>
      </c>
      <c r="J31" s="113">
        <v>126</v>
      </c>
      <c r="K31" s="113">
        <v>31</v>
      </c>
      <c r="L31" s="113">
        <v>41</v>
      </c>
      <c r="M31" s="113">
        <v>78</v>
      </c>
      <c r="N31" s="113">
        <v>430</v>
      </c>
    </row>
    <row r="32" spans="1:14" ht="16.5" customHeight="1">
      <c r="A32" s="196"/>
      <c r="B32" s="195" t="s">
        <v>322</v>
      </c>
      <c r="C32" s="86">
        <v>8</v>
      </c>
      <c r="D32" s="113">
        <f t="shared" si="5"/>
        <v>521</v>
      </c>
      <c r="E32" s="113">
        <v>62</v>
      </c>
      <c r="F32" s="113">
        <v>73</v>
      </c>
      <c r="G32" s="113">
        <v>1</v>
      </c>
      <c r="H32" s="113">
        <v>99</v>
      </c>
      <c r="I32" s="113">
        <v>15</v>
      </c>
      <c r="J32" s="113">
        <v>2</v>
      </c>
      <c r="K32" s="113">
        <v>70</v>
      </c>
      <c r="L32" s="113">
        <v>33</v>
      </c>
      <c r="M32" s="113">
        <v>70</v>
      </c>
      <c r="N32" s="113">
        <v>96</v>
      </c>
    </row>
    <row r="33" spans="1:14" ht="16.5" customHeight="1">
      <c r="A33" s="196"/>
      <c r="B33" s="195" t="s">
        <v>320</v>
      </c>
      <c r="C33" s="86">
        <v>10</v>
      </c>
      <c r="D33" s="113">
        <f t="shared" si="5"/>
        <v>85</v>
      </c>
      <c r="E33" s="112">
        <v>13</v>
      </c>
      <c r="F33" s="113">
        <v>7</v>
      </c>
      <c r="G33" s="113">
        <v>3</v>
      </c>
      <c r="H33" s="113">
        <v>49</v>
      </c>
      <c r="I33" s="112">
        <v>3</v>
      </c>
      <c r="J33" s="112">
        <v>2</v>
      </c>
      <c r="K33" s="113">
        <v>3</v>
      </c>
      <c r="L33" s="112">
        <v>5</v>
      </c>
      <c r="M33" s="112" t="s">
        <v>5</v>
      </c>
      <c r="N33" s="112" t="s">
        <v>5</v>
      </c>
    </row>
    <row r="34" spans="1:14" ht="16.5" customHeight="1">
      <c r="A34" s="196"/>
      <c r="B34" s="195" t="s">
        <v>318</v>
      </c>
      <c r="C34" s="86">
        <v>15</v>
      </c>
      <c r="D34" s="113">
        <f t="shared" si="5"/>
        <v>277</v>
      </c>
      <c r="E34" s="113">
        <v>66</v>
      </c>
      <c r="F34" s="113">
        <v>18</v>
      </c>
      <c r="G34" s="113">
        <v>6</v>
      </c>
      <c r="H34" s="113">
        <v>67</v>
      </c>
      <c r="I34" s="113">
        <v>10</v>
      </c>
      <c r="J34" s="112" t="s">
        <v>160</v>
      </c>
      <c r="K34" s="113">
        <v>51</v>
      </c>
      <c r="L34" s="112">
        <v>6</v>
      </c>
      <c r="M34" s="113">
        <v>13</v>
      </c>
      <c r="N34" s="113">
        <v>40</v>
      </c>
    </row>
    <row r="35" spans="1:14" ht="16.5" customHeight="1">
      <c r="A35" s="196"/>
      <c r="B35" s="195" t="s">
        <v>317</v>
      </c>
      <c r="C35" s="86">
        <v>7</v>
      </c>
      <c r="D35" s="113">
        <f t="shared" si="5"/>
        <v>98</v>
      </c>
      <c r="E35" s="112">
        <v>12</v>
      </c>
      <c r="F35" s="113">
        <v>5</v>
      </c>
      <c r="G35" s="113">
        <v>8</v>
      </c>
      <c r="H35" s="113">
        <v>36</v>
      </c>
      <c r="I35" s="112">
        <v>10</v>
      </c>
      <c r="J35" s="113">
        <v>2</v>
      </c>
      <c r="K35" s="113">
        <v>17</v>
      </c>
      <c r="L35" s="112" t="s">
        <v>160</v>
      </c>
      <c r="M35" s="113">
        <v>6</v>
      </c>
      <c r="N35" s="113">
        <v>2</v>
      </c>
    </row>
    <row r="36" spans="1:14" ht="16.5" customHeight="1">
      <c r="A36" s="196"/>
      <c r="B36" s="195" t="s">
        <v>315</v>
      </c>
      <c r="C36" s="86">
        <v>8</v>
      </c>
      <c r="D36" s="113">
        <f t="shared" si="5"/>
        <v>43</v>
      </c>
      <c r="E36" s="113">
        <v>12</v>
      </c>
      <c r="F36" s="113">
        <v>3</v>
      </c>
      <c r="G36" s="113">
        <v>1</v>
      </c>
      <c r="H36" s="113">
        <v>3</v>
      </c>
      <c r="I36" s="113">
        <v>1</v>
      </c>
      <c r="J36" s="112" t="s">
        <v>160</v>
      </c>
      <c r="K36" s="113">
        <v>2</v>
      </c>
      <c r="L36" s="113">
        <v>13</v>
      </c>
      <c r="M36" s="112">
        <v>1</v>
      </c>
      <c r="N36" s="113">
        <v>7</v>
      </c>
    </row>
    <row r="37" spans="1:14" ht="16.5" customHeight="1">
      <c r="A37" s="196"/>
      <c r="B37" s="195"/>
      <c r="C37" s="118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</row>
    <row r="38" spans="1:14" ht="16.5" customHeight="1">
      <c r="A38" s="366" t="s">
        <v>362</v>
      </c>
      <c r="B38" s="367"/>
      <c r="C38" s="38">
        <f aca="true" t="shared" si="6" ref="C38:N38">SUM(C39:C43)</f>
        <v>193</v>
      </c>
      <c r="D38" s="38">
        <f t="shared" si="6"/>
        <v>5382</v>
      </c>
      <c r="E38" s="38">
        <f t="shared" si="6"/>
        <v>1770</v>
      </c>
      <c r="F38" s="38">
        <f t="shared" si="6"/>
        <v>349</v>
      </c>
      <c r="G38" s="38">
        <f t="shared" si="6"/>
        <v>113</v>
      </c>
      <c r="H38" s="38">
        <f t="shared" si="6"/>
        <v>972</v>
      </c>
      <c r="I38" s="38">
        <f t="shared" si="6"/>
        <v>135</v>
      </c>
      <c r="J38" s="38">
        <f t="shared" si="6"/>
        <v>308</v>
      </c>
      <c r="K38" s="38">
        <f t="shared" si="6"/>
        <v>278</v>
      </c>
      <c r="L38" s="38">
        <f t="shared" si="6"/>
        <v>315</v>
      </c>
      <c r="M38" s="38">
        <f t="shared" si="6"/>
        <v>342</v>
      </c>
      <c r="N38" s="38">
        <f t="shared" si="6"/>
        <v>800</v>
      </c>
    </row>
    <row r="39" spans="1:14" ht="16.5" customHeight="1">
      <c r="A39" s="196"/>
      <c r="B39" s="195" t="s">
        <v>361</v>
      </c>
      <c r="C39" s="86">
        <v>66</v>
      </c>
      <c r="D39" s="113">
        <f>SUM(E39:N39)</f>
        <v>2520</v>
      </c>
      <c r="E39" s="113">
        <v>774</v>
      </c>
      <c r="F39" s="113">
        <v>161</v>
      </c>
      <c r="G39" s="113">
        <v>54</v>
      </c>
      <c r="H39" s="113">
        <v>406</v>
      </c>
      <c r="I39" s="113">
        <v>55</v>
      </c>
      <c r="J39" s="113">
        <v>90</v>
      </c>
      <c r="K39" s="113">
        <v>208</v>
      </c>
      <c r="L39" s="113">
        <v>198</v>
      </c>
      <c r="M39" s="113">
        <v>121</v>
      </c>
      <c r="N39" s="113">
        <v>453</v>
      </c>
    </row>
    <row r="40" spans="1:14" ht="16.5" customHeight="1">
      <c r="A40" s="196"/>
      <c r="B40" s="195" t="s">
        <v>359</v>
      </c>
      <c r="C40" s="86">
        <v>26</v>
      </c>
      <c r="D40" s="113">
        <f>SUM(E40:N40)</f>
        <v>281</v>
      </c>
      <c r="E40" s="113">
        <v>91</v>
      </c>
      <c r="F40" s="112">
        <v>8</v>
      </c>
      <c r="G40" s="112" t="s">
        <v>160</v>
      </c>
      <c r="H40" s="112">
        <v>54</v>
      </c>
      <c r="I40" s="112" t="s">
        <v>160</v>
      </c>
      <c r="J40" s="113">
        <v>80</v>
      </c>
      <c r="K40" s="112" t="s">
        <v>160</v>
      </c>
      <c r="L40" s="113">
        <v>13</v>
      </c>
      <c r="M40" s="113">
        <v>9</v>
      </c>
      <c r="N40" s="113">
        <v>26</v>
      </c>
    </row>
    <row r="41" spans="1:14" ht="16.5" customHeight="1">
      <c r="A41" s="196"/>
      <c r="B41" s="195" t="s">
        <v>357</v>
      </c>
      <c r="C41" s="86">
        <v>22</v>
      </c>
      <c r="D41" s="113">
        <f>SUM(E41:N41)</f>
        <v>828</v>
      </c>
      <c r="E41" s="113">
        <v>171</v>
      </c>
      <c r="F41" s="113">
        <v>69</v>
      </c>
      <c r="G41" s="113">
        <v>26</v>
      </c>
      <c r="H41" s="113">
        <v>162</v>
      </c>
      <c r="I41" s="113">
        <v>29</v>
      </c>
      <c r="J41" s="113">
        <v>93</v>
      </c>
      <c r="K41" s="113">
        <v>36</v>
      </c>
      <c r="L41" s="113">
        <v>61</v>
      </c>
      <c r="M41" s="113">
        <v>54</v>
      </c>
      <c r="N41" s="113">
        <v>127</v>
      </c>
    </row>
    <row r="42" spans="1:14" ht="16.5" customHeight="1">
      <c r="A42" s="196"/>
      <c r="B42" s="195" t="s">
        <v>355</v>
      </c>
      <c r="C42" s="86">
        <v>27</v>
      </c>
      <c r="D42" s="113">
        <f>SUM(E42:N42)</f>
        <v>334</v>
      </c>
      <c r="E42" s="113">
        <v>18</v>
      </c>
      <c r="F42" s="113">
        <v>42</v>
      </c>
      <c r="G42" s="113">
        <v>24</v>
      </c>
      <c r="H42" s="113">
        <v>47</v>
      </c>
      <c r="I42" s="113">
        <v>27</v>
      </c>
      <c r="J42" s="113">
        <v>31</v>
      </c>
      <c r="K42" s="113">
        <v>16</v>
      </c>
      <c r="L42" s="113">
        <v>31</v>
      </c>
      <c r="M42" s="113">
        <v>22</v>
      </c>
      <c r="N42" s="113">
        <v>76</v>
      </c>
    </row>
    <row r="43" spans="1:14" ht="16.5" customHeight="1">
      <c r="A43" s="196"/>
      <c r="B43" s="195" t="s">
        <v>353</v>
      </c>
      <c r="C43" s="86">
        <v>52</v>
      </c>
      <c r="D43" s="113">
        <f>SUM(E43:N43)</f>
        <v>1419</v>
      </c>
      <c r="E43" s="113">
        <v>716</v>
      </c>
      <c r="F43" s="113">
        <v>69</v>
      </c>
      <c r="G43" s="113">
        <v>9</v>
      </c>
      <c r="H43" s="113">
        <v>303</v>
      </c>
      <c r="I43" s="113">
        <v>24</v>
      </c>
      <c r="J43" s="113">
        <v>14</v>
      </c>
      <c r="K43" s="113">
        <v>18</v>
      </c>
      <c r="L43" s="113">
        <v>12</v>
      </c>
      <c r="M43" s="113">
        <v>136</v>
      </c>
      <c r="N43" s="113">
        <v>118</v>
      </c>
    </row>
    <row r="44" spans="1:14" ht="16.5" customHeight="1">
      <c r="A44" s="196"/>
      <c r="B44" s="195"/>
      <c r="C44" s="118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14" ht="16.5" customHeight="1">
      <c r="A45" s="366" t="s">
        <v>350</v>
      </c>
      <c r="B45" s="367"/>
      <c r="C45" s="38">
        <f aca="true" t="shared" si="7" ref="C45:N45">SUM(C46:C49)</f>
        <v>132</v>
      </c>
      <c r="D45" s="38">
        <f t="shared" si="7"/>
        <v>2740</v>
      </c>
      <c r="E45" s="38">
        <f t="shared" si="7"/>
        <v>884</v>
      </c>
      <c r="F45" s="38">
        <f t="shared" si="7"/>
        <v>213</v>
      </c>
      <c r="G45" s="38">
        <f t="shared" si="7"/>
        <v>73</v>
      </c>
      <c r="H45" s="38">
        <f t="shared" si="7"/>
        <v>443</v>
      </c>
      <c r="I45" s="38">
        <f t="shared" si="7"/>
        <v>54</v>
      </c>
      <c r="J45" s="38">
        <f t="shared" si="7"/>
        <v>105</v>
      </c>
      <c r="K45" s="38">
        <f t="shared" si="7"/>
        <v>106</v>
      </c>
      <c r="L45" s="38">
        <f t="shared" si="7"/>
        <v>124</v>
      </c>
      <c r="M45" s="38">
        <f t="shared" si="7"/>
        <v>114</v>
      </c>
      <c r="N45" s="38">
        <f t="shared" si="7"/>
        <v>624</v>
      </c>
    </row>
    <row r="46" spans="1:14" ht="16.5" customHeight="1">
      <c r="A46" s="9"/>
      <c r="B46" s="195" t="s">
        <v>348</v>
      </c>
      <c r="C46" s="86">
        <v>37</v>
      </c>
      <c r="D46" s="113">
        <f>SUM(E46:N46)</f>
        <v>823</v>
      </c>
      <c r="E46" s="113">
        <v>296</v>
      </c>
      <c r="F46" s="113">
        <v>56</v>
      </c>
      <c r="G46" s="113">
        <v>25</v>
      </c>
      <c r="H46" s="113">
        <v>132</v>
      </c>
      <c r="I46" s="113">
        <v>8</v>
      </c>
      <c r="J46" s="113">
        <v>32</v>
      </c>
      <c r="K46" s="113">
        <v>35</v>
      </c>
      <c r="L46" s="113">
        <v>12</v>
      </c>
      <c r="M46" s="113">
        <v>27</v>
      </c>
      <c r="N46" s="113">
        <v>200</v>
      </c>
    </row>
    <row r="47" spans="1:14" ht="16.5" customHeight="1">
      <c r="A47" s="9"/>
      <c r="B47" s="195" t="s">
        <v>346</v>
      </c>
      <c r="C47" s="86">
        <v>22</v>
      </c>
      <c r="D47" s="113">
        <f>SUM(E47:N47)</f>
        <v>518</v>
      </c>
      <c r="E47" s="113">
        <v>60</v>
      </c>
      <c r="F47" s="113">
        <v>40</v>
      </c>
      <c r="G47" s="113">
        <v>13</v>
      </c>
      <c r="H47" s="113">
        <v>52</v>
      </c>
      <c r="I47" s="113">
        <v>18</v>
      </c>
      <c r="J47" s="113">
        <v>21</v>
      </c>
      <c r="K47" s="113">
        <v>3</v>
      </c>
      <c r="L47" s="113">
        <v>49</v>
      </c>
      <c r="M47" s="113">
        <v>39</v>
      </c>
      <c r="N47" s="113">
        <v>223</v>
      </c>
    </row>
    <row r="48" spans="1:14" ht="16.5" customHeight="1">
      <c r="A48" s="9"/>
      <c r="B48" s="195" t="s">
        <v>345</v>
      </c>
      <c r="C48" s="86">
        <v>50</v>
      </c>
      <c r="D48" s="113">
        <f>SUM(E48:N48)</f>
        <v>1161</v>
      </c>
      <c r="E48" s="113">
        <v>402</v>
      </c>
      <c r="F48" s="113">
        <v>82</v>
      </c>
      <c r="G48" s="113">
        <v>33</v>
      </c>
      <c r="H48" s="113">
        <v>237</v>
      </c>
      <c r="I48" s="113">
        <v>28</v>
      </c>
      <c r="J48" s="113">
        <v>45</v>
      </c>
      <c r="K48" s="113">
        <v>67</v>
      </c>
      <c r="L48" s="113">
        <v>51</v>
      </c>
      <c r="M48" s="113">
        <v>39</v>
      </c>
      <c r="N48" s="113">
        <v>177</v>
      </c>
    </row>
    <row r="49" spans="1:14" ht="16.5" customHeight="1">
      <c r="A49" s="9"/>
      <c r="B49" s="195" t="s">
        <v>343</v>
      </c>
      <c r="C49" s="86">
        <v>23</v>
      </c>
      <c r="D49" s="113">
        <f>SUM(E49:N49)</f>
        <v>238</v>
      </c>
      <c r="E49" s="113">
        <v>126</v>
      </c>
      <c r="F49" s="113">
        <v>35</v>
      </c>
      <c r="G49" s="113">
        <v>2</v>
      </c>
      <c r="H49" s="113">
        <v>22</v>
      </c>
      <c r="I49" s="112" t="s">
        <v>160</v>
      </c>
      <c r="J49" s="112">
        <v>7</v>
      </c>
      <c r="K49" s="113">
        <v>1</v>
      </c>
      <c r="L49" s="113">
        <v>12</v>
      </c>
      <c r="M49" s="113">
        <v>9</v>
      </c>
      <c r="N49" s="113">
        <v>24</v>
      </c>
    </row>
    <row r="50" spans="1:14" ht="16.5" customHeight="1">
      <c r="A50" s="9"/>
      <c r="B50" s="195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16.5" customHeight="1">
      <c r="A51" s="366" t="s">
        <v>341</v>
      </c>
      <c r="B51" s="367"/>
      <c r="C51" s="38">
        <f aca="true" t="shared" si="8" ref="C51:N51">SUM(C52:C57)</f>
        <v>115</v>
      </c>
      <c r="D51" s="38">
        <f t="shared" si="8"/>
        <v>3522</v>
      </c>
      <c r="E51" s="38">
        <f t="shared" si="8"/>
        <v>920</v>
      </c>
      <c r="F51" s="38">
        <f t="shared" si="8"/>
        <v>292</v>
      </c>
      <c r="G51" s="38">
        <f t="shared" si="8"/>
        <v>47</v>
      </c>
      <c r="H51" s="38">
        <f t="shared" si="8"/>
        <v>846</v>
      </c>
      <c r="I51" s="38">
        <f t="shared" si="8"/>
        <v>68</v>
      </c>
      <c r="J51" s="38">
        <f t="shared" si="8"/>
        <v>112</v>
      </c>
      <c r="K51" s="38">
        <f t="shared" si="8"/>
        <v>46</v>
      </c>
      <c r="L51" s="38">
        <f t="shared" si="8"/>
        <v>140</v>
      </c>
      <c r="M51" s="38">
        <f t="shared" si="8"/>
        <v>131</v>
      </c>
      <c r="N51" s="38">
        <f t="shared" si="8"/>
        <v>920</v>
      </c>
    </row>
    <row r="52" spans="1:14" ht="16.5" customHeight="1">
      <c r="A52" s="196"/>
      <c r="B52" s="195" t="s">
        <v>339</v>
      </c>
      <c r="C52" s="86">
        <v>15</v>
      </c>
      <c r="D52" s="113">
        <f aca="true" t="shared" si="9" ref="D52:D57">SUM(E52:N52)</f>
        <v>237</v>
      </c>
      <c r="E52" s="113">
        <v>156</v>
      </c>
      <c r="F52" s="113">
        <v>15</v>
      </c>
      <c r="G52" s="113">
        <v>5</v>
      </c>
      <c r="H52" s="113">
        <v>5</v>
      </c>
      <c r="I52" s="112" t="s">
        <v>160</v>
      </c>
      <c r="J52" s="113">
        <v>7</v>
      </c>
      <c r="K52" s="113">
        <v>7</v>
      </c>
      <c r="L52" s="113">
        <v>9</v>
      </c>
      <c r="M52" s="113">
        <v>30</v>
      </c>
      <c r="N52" s="113">
        <v>3</v>
      </c>
    </row>
    <row r="53" spans="1:14" ht="16.5" customHeight="1">
      <c r="A53" s="196"/>
      <c r="B53" s="195" t="s">
        <v>337</v>
      </c>
      <c r="C53" s="86">
        <v>16</v>
      </c>
      <c r="D53" s="113">
        <f t="shared" si="9"/>
        <v>990</v>
      </c>
      <c r="E53" s="113">
        <v>203</v>
      </c>
      <c r="F53" s="113">
        <v>80</v>
      </c>
      <c r="G53" s="113">
        <v>10</v>
      </c>
      <c r="H53" s="113">
        <v>236</v>
      </c>
      <c r="I53" s="113">
        <v>43</v>
      </c>
      <c r="J53" s="113">
        <v>19</v>
      </c>
      <c r="K53" s="113">
        <v>7</v>
      </c>
      <c r="L53" s="113">
        <v>31</v>
      </c>
      <c r="M53" s="113">
        <v>15</v>
      </c>
      <c r="N53" s="113">
        <v>346</v>
      </c>
    </row>
    <row r="54" spans="1:14" ht="16.5" customHeight="1">
      <c r="A54" s="196"/>
      <c r="B54" s="195" t="s">
        <v>335</v>
      </c>
      <c r="C54" s="86">
        <v>29</v>
      </c>
      <c r="D54" s="113">
        <f t="shared" si="9"/>
        <v>942</v>
      </c>
      <c r="E54" s="113">
        <v>151</v>
      </c>
      <c r="F54" s="113">
        <v>162</v>
      </c>
      <c r="G54" s="113">
        <v>10</v>
      </c>
      <c r="H54" s="113">
        <v>402</v>
      </c>
      <c r="I54" s="113">
        <v>5</v>
      </c>
      <c r="J54" s="113">
        <v>15</v>
      </c>
      <c r="K54" s="112" t="s">
        <v>160</v>
      </c>
      <c r="L54" s="113">
        <v>70</v>
      </c>
      <c r="M54" s="113">
        <v>29</v>
      </c>
      <c r="N54" s="113">
        <v>98</v>
      </c>
    </row>
    <row r="55" spans="1:14" ht="16.5" customHeight="1">
      <c r="A55" s="196"/>
      <c r="B55" s="195" t="s">
        <v>333</v>
      </c>
      <c r="C55" s="86">
        <v>29</v>
      </c>
      <c r="D55" s="113">
        <f t="shared" si="9"/>
        <v>140</v>
      </c>
      <c r="E55" s="113">
        <v>59</v>
      </c>
      <c r="F55" s="113">
        <v>2</v>
      </c>
      <c r="G55" s="113">
        <v>6</v>
      </c>
      <c r="H55" s="113">
        <v>38</v>
      </c>
      <c r="I55" s="113">
        <v>1</v>
      </c>
      <c r="J55" s="113">
        <v>8</v>
      </c>
      <c r="K55" s="113">
        <v>2</v>
      </c>
      <c r="L55" s="113">
        <v>7</v>
      </c>
      <c r="M55" s="113">
        <v>11</v>
      </c>
      <c r="N55" s="113">
        <v>6</v>
      </c>
    </row>
    <row r="56" spans="1:14" ht="16.5" customHeight="1">
      <c r="A56" s="196"/>
      <c r="B56" s="195" t="s">
        <v>331</v>
      </c>
      <c r="C56" s="86">
        <v>13</v>
      </c>
      <c r="D56" s="113">
        <f t="shared" si="9"/>
        <v>277</v>
      </c>
      <c r="E56" s="113">
        <v>36</v>
      </c>
      <c r="F56" s="113">
        <v>6</v>
      </c>
      <c r="G56" s="113">
        <v>3</v>
      </c>
      <c r="H56" s="113">
        <v>35</v>
      </c>
      <c r="I56" s="113">
        <v>3</v>
      </c>
      <c r="J56" s="113">
        <v>13</v>
      </c>
      <c r="K56" s="113">
        <v>26</v>
      </c>
      <c r="L56" s="113">
        <v>6</v>
      </c>
      <c r="M56" s="113">
        <v>9</v>
      </c>
      <c r="N56" s="113">
        <v>140</v>
      </c>
    </row>
    <row r="57" spans="1:14" ht="16.5" customHeight="1">
      <c r="A57" s="196"/>
      <c r="B57" s="195" t="s">
        <v>330</v>
      </c>
      <c r="C57" s="86">
        <v>13</v>
      </c>
      <c r="D57" s="113">
        <f t="shared" si="9"/>
        <v>936</v>
      </c>
      <c r="E57" s="113">
        <v>315</v>
      </c>
      <c r="F57" s="113">
        <v>27</v>
      </c>
      <c r="G57" s="113">
        <v>13</v>
      </c>
      <c r="H57" s="113">
        <v>130</v>
      </c>
      <c r="I57" s="113">
        <v>16</v>
      </c>
      <c r="J57" s="113">
        <v>50</v>
      </c>
      <c r="K57" s="113">
        <v>4</v>
      </c>
      <c r="L57" s="113">
        <v>17</v>
      </c>
      <c r="M57" s="113">
        <v>37</v>
      </c>
      <c r="N57" s="113">
        <v>327</v>
      </c>
    </row>
    <row r="58" spans="1:14" ht="16.5" customHeight="1">
      <c r="A58" s="196"/>
      <c r="B58" s="195"/>
      <c r="C58" s="118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ht="16.5" customHeight="1">
      <c r="A59" s="366" t="s">
        <v>327</v>
      </c>
      <c r="B59" s="367"/>
      <c r="C59" s="38">
        <f aca="true" t="shared" si="10" ref="C59:N59">SUM(C60:C63)</f>
        <v>141</v>
      </c>
      <c r="D59" s="38">
        <f t="shared" si="10"/>
        <v>12354</v>
      </c>
      <c r="E59" s="38">
        <f t="shared" si="10"/>
        <v>5508</v>
      </c>
      <c r="F59" s="38">
        <f t="shared" si="10"/>
        <v>545</v>
      </c>
      <c r="G59" s="38">
        <f t="shared" si="10"/>
        <v>210</v>
      </c>
      <c r="H59" s="38">
        <f t="shared" si="10"/>
        <v>3133</v>
      </c>
      <c r="I59" s="38">
        <f t="shared" si="10"/>
        <v>219</v>
      </c>
      <c r="J59" s="38">
        <f t="shared" si="10"/>
        <v>200</v>
      </c>
      <c r="K59" s="38">
        <f t="shared" si="10"/>
        <v>224</v>
      </c>
      <c r="L59" s="38">
        <f t="shared" si="10"/>
        <v>227</v>
      </c>
      <c r="M59" s="38">
        <f t="shared" si="10"/>
        <v>525</v>
      </c>
      <c r="N59" s="38">
        <f t="shared" si="10"/>
        <v>1563</v>
      </c>
    </row>
    <row r="60" spans="1:14" ht="16.5" customHeight="1">
      <c r="A60" s="196"/>
      <c r="B60" s="195" t="s">
        <v>325</v>
      </c>
      <c r="C60" s="86">
        <v>41</v>
      </c>
      <c r="D60" s="113">
        <f>SUM(E60:N60)</f>
        <v>1102</v>
      </c>
      <c r="E60" s="113">
        <v>371</v>
      </c>
      <c r="F60" s="113">
        <v>67</v>
      </c>
      <c r="G60" s="113">
        <v>18</v>
      </c>
      <c r="H60" s="113">
        <v>28</v>
      </c>
      <c r="I60" s="113">
        <v>39</v>
      </c>
      <c r="J60" s="113">
        <v>16</v>
      </c>
      <c r="K60" s="113">
        <v>15</v>
      </c>
      <c r="L60" s="113">
        <v>23</v>
      </c>
      <c r="M60" s="113">
        <v>175</v>
      </c>
      <c r="N60" s="113">
        <v>350</v>
      </c>
    </row>
    <row r="61" spans="1:14" ht="16.5" customHeight="1">
      <c r="A61" s="196"/>
      <c r="B61" s="195" t="s">
        <v>323</v>
      </c>
      <c r="C61" s="86">
        <v>44</v>
      </c>
      <c r="D61" s="113">
        <f>SUM(E61:N61)</f>
        <v>8652</v>
      </c>
      <c r="E61" s="113">
        <v>4528</v>
      </c>
      <c r="F61" s="113">
        <v>259</v>
      </c>
      <c r="G61" s="113">
        <v>98</v>
      </c>
      <c r="H61" s="113">
        <v>2488</v>
      </c>
      <c r="I61" s="113">
        <v>118</v>
      </c>
      <c r="J61" s="113">
        <v>84</v>
      </c>
      <c r="K61" s="113">
        <v>107</v>
      </c>
      <c r="L61" s="113">
        <v>86</v>
      </c>
      <c r="M61" s="113">
        <v>164</v>
      </c>
      <c r="N61" s="113">
        <v>720</v>
      </c>
    </row>
    <row r="62" spans="1:14" ht="16.5" customHeight="1">
      <c r="A62" s="196"/>
      <c r="B62" s="195" t="s">
        <v>321</v>
      </c>
      <c r="C62" s="86">
        <v>43</v>
      </c>
      <c r="D62" s="113">
        <f>SUM(E62:N62)</f>
        <v>2196</v>
      </c>
      <c r="E62" s="113">
        <v>489</v>
      </c>
      <c r="F62" s="113">
        <v>196</v>
      </c>
      <c r="G62" s="113">
        <v>79</v>
      </c>
      <c r="H62" s="113">
        <v>553</v>
      </c>
      <c r="I62" s="113">
        <v>41</v>
      </c>
      <c r="J62" s="113">
        <v>43</v>
      </c>
      <c r="K62" s="113">
        <v>57</v>
      </c>
      <c r="L62" s="113">
        <v>89</v>
      </c>
      <c r="M62" s="113">
        <v>166</v>
      </c>
      <c r="N62" s="113">
        <v>483</v>
      </c>
    </row>
    <row r="63" spans="1:14" ht="16.5" customHeight="1">
      <c r="A63" s="196"/>
      <c r="B63" s="195" t="s">
        <v>319</v>
      </c>
      <c r="C63" s="86">
        <v>13</v>
      </c>
      <c r="D63" s="113">
        <f>SUM(E63:N63)</f>
        <v>404</v>
      </c>
      <c r="E63" s="113">
        <v>120</v>
      </c>
      <c r="F63" s="113">
        <v>23</v>
      </c>
      <c r="G63" s="113">
        <v>15</v>
      </c>
      <c r="H63" s="113">
        <v>64</v>
      </c>
      <c r="I63" s="113">
        <v>21</v>
      </c>
      <c r="J63" s="113">
        <v>57</v>
      </c>
      <c r="K63" s="113">
        <v>45</v>
      </c>
      <c r="L63" s="113">
        <v>29</v>
      </c>
      <c r="M63" s="113">
        <v>20</v>
      </c>
      <c r="N63" s="113">
        <v>10</v>
      </c>
    </row>
    <row r="64" spans="1:14" ht="16.5" customHeight="1">
      <c r="A64" s="196"/>
      <c r="B64" s="195"/>
      <c r="C64" s="118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</row>
    <row r="65" spans="1:14" ht="16.5" customHeight="1">
      <c r="A65" s="366" t="s">
        <v>316</v>
      </c>
      <c r="B65" s="367"/>
      <c r="C65" s="38">
        <f aca="true" t="shared" si="11" ref="C65:N65">SUM(C66)</f>
        <v>26</v>
      </c>
      <c r="D65" s="38">
        <f t="shared" si="11"/>
        <v>649</v>
      </c>
      <c r="E65" s="38">
        <f t="shared" si="11"/>
        <v>353</v>
      </c>
      <c r="F65" s="38">
        <f t="shared" si="11"/>
        <v>12</v>
      </c>
      <c r="G65" s="38">
        <f t="shared" si="11"/>
        <v>0</v>
      </c>
      <c r="H65" s="38">
        <f t="shared" si="11"/>
        <v>90</v>
      </c>
      <c r="I65" s="38">
        <f t="shared" si="11"/>
        <v>19</v>
      </c>
      <c r="J65" s="38">
        <f t="shared" si="11"/>
        <v>11</v>
      </c>
      <c r="K65" s="38">
        <f t="shared" si="11"/>
        <v>2</v>
      </c>
      <c r="L65" s="38">
        <f t="shared" si="11"/>
        <v>16</v>
      </c>
      <c r="M65" s="38">
        <f t="shared" si="11"/>
        <v>15</v>
      </c>
      <c r="N65" s="38">
        <f t="shared" si="11"/>
        <v>131</v>
      </c>
    </row>
    <row r="66" spans="1:14" ht="16.5" customHeight="1">
      <c r="A66" s="194"/>
      <c r="B66" s="193" t="s">
        <v>314</v>
      </c>
      <c r="C66" s="192">
        <v>26</v>
      </c>
      <c r="D66" s="110">
        <f>SUM(E66:N66)</f>
        <v>649</v>
      </c>
      <c r="E66" s="110">
        <v>353</v>
      </c>
      <c r="F66" s="110">
        <v>12</v>
      </c>
      <c r="G66" s="109" t="s">
        <v>5</v>
      </c>
      <c r="H66" s="110">
        <v>90</v>
      </c>
      <c r="I66" s="110">
        <v>19</v>
      </c>
      <c r="J66" s="110">
        <v>11</v>
      </c>
      <c r="K66" s="110">
        <v>2</v>
      </c>
      <c r="L66" s="110">
        <v>16</v>
      </c>
      <c r="M66" s="110">
        <v>15</v>
      </c>
      <c r="N66" s="110">
        <v>131</v>
      </c>
    </row>
    <row r="67" spans="1:14" ht="16.5" customHeight="1">
      <c r="A67" s="58" t="s">
        <v>430</v>
      </c>
      <c r="B67" s="9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1:14" ht="16.5" customHeight="1">
      <c r="A68" s="125" t="s">
        <v>373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</row>
  </sheetData>
  <sheetProtection/>
  <mergeCells count="32">
    <mergeCell ref="M6:M7"/>
    <mergeCell ref="N6:N7"/>
    <mergeCell ref="G6:G7"/>
    <mergeCell ref="H6:H7"/>
    <mergeCell ref="I6:I7"/>
    <mergeCell ref="J6:J7"/>
    <mergeCell ref="A8:B8"/>
    <mergeCell ref="A10:B10"/>
    <mergeCell ref="A11:B11"/>
    <mergeCell ref="A5:B7"/>
    <mergeCell ref="K6:K7"/>
    <mergeCell ref="L6:L7"/>
    <mergeCell ref="A3:N3"/>
    <mergeCell ref="D5:N5"/>
    <mergeCell ref="A59:B59"/>
    <mergeCell ref="A16:B16"/>
    <mergeCell ref="A17:B17"/>
    <mergeCell ref="C5:C7"/>
    <mergeCell ref="D6:D7"/>
    <mergeCell ref="E6:E7"/>
    <mergeCell ref="F6:F7"/>
    <mergeCell ref="A14:B14"/>
    <mergeCell ref="A19:B19"/>
    <mergeCell ref="A22:B22"/>
    <mergeCell ref="A12:B12"/>
    <mergeCell ref="A13:B13"/>
    <mergeCell ref="A65:B65"/>
    <mergeCell ref="A28:B28"/>
    <mergeCell ref="A38:B38"/>
    <mergeCell ref="A45:B45"/>
    <mergeCell ref="A51:B51"/>
    <mergeCell ref="A15:B15"/>
  </mergeCells>
  <printOptions horizontalCentered="1"/>
  <pageMargins left="0.5118110236220472" right="0.31496062992125984" top="0.35433070866141736" bottom="0.15748031496062992" header="0" footer="0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川向　裕</cp:lastModifiedBy>
  <cp:lastPrinted>2013-05-17T02:35:52Z</cp:lastPrinted>
  <dcterms:created xsi:type="dcterms:W3CDTF">1998-03-25T08:29:28Z</dcterms:created>
  <dcterms:modified xsi:type="dcterms:W3CDTF">2015-09-03T05:33:01Z</dcterms:modified>
  <cp:category/>
  <cp:version/>
  <cp:contentType/>
  <cp:contentStatus/>
</cp:coreProperties>
</file>