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5"/>
  </bookViews>
  <sheets>
    <sheet name="240" sheetId="1" r:id="rId1"/>
    <sheet name="242" sheetId="2" r:id="rId2"/>
    <sheet name="244" sheetId="3" r:id="rId3"/>
    <sheet name="246" sheetId="4" r:id="rId4"/>
    <sheet name="248" sheetId="5" r:id="rId5"/>
    <sheet name="250" sheetId="6" r:id="rId6"/>
  </sheets>
  <definedNames>
    <definedName name="DATABASE" localSheetId="0">'240'!$E$11</definedName>
    <definedName name="_xlnm.Print_Area" localSheetId="0">'240'!$A$1:$W$75</definedName>
    <definedName name="_xlnm.Print_Area" localSheetId="1">'242'!$A$1:$L$65</definedName>
    <definedName name="_xlnm.Print_Area" localSheetId="2">'244'!$A$1:$AF$63</definedName>
    <definedName name="_xlnm.Print_Area" localSheetId="3">'246'!$A$1:$AA$66</definedName>
    <definedName name="_xlnm.Print_Area" localSheetId="4">'248'!$A$1:$M$69</definedName>
    <definedName name="_xlnm.Print_Area" localSheetId="5">'250'!$A$1:$AN$67</definedName>
  </definedNames>
  <calcPr fullCalcOnLoad="1"/>
</workbook>
</file>

<file path=xl/sharedStrings.xml><?xml version="1.0" encoding="utf-8"?>
<sst xmlns="http://schemas.openxmlformats.org/spreadsheetml/2006/main" count="2552" uniqueCount="546">
  <si>
    <t>（単位：人）</t>
  </si>
  <si>
    <t>病　　　　　　　　　　　　　　　　　　　　　　　　　　　　院</t>
  </si>
  <si>
    <t>―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</si>
  <si>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</si>
  <si>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</si>
  <si>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</si>
  <si>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</si>
  <si>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</si>
  <si>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</si>
  <si>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</si>
  <si>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</si>
  <si>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</si>
  <si>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</si>
  <si>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</si>
  <si>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</si>
  <si>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</si>
  <si>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</si>
  <si>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</si>
  <si>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</si>
  <si>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</si>
  <si>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</si>
  <si>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</si>
  <si>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</si>
  <si>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</si>
  <si>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</si>
  <si>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</si>
  <si>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</si>
  <si>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</si>
  <si>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</si>
  <si>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</si>
  <si>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</si>
  <si>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</si>
  <si>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</si>
  <si>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</si>
  <si>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</si>
  <si>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</si>
  <si>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</si>
  <si>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</si>
  <si>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</si>
  <si>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</si>
  <si>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</si>
  <si>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</si>
  <si>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</si>
  <si>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</si>
  <si>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</si>
  <si>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</si>
  <si>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</si>
  <si>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</si>
  <si>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</si>
  <si>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</si>
  <si>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</si>
  <si>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</si>
  <si>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…</t>
  </si>
  <si>
    <t xml:space="preserve">１４５　　市 町 村 別 医 療 関 係 施 設 数 及 び 医 療 関 係 者 数 </t>
  </si>
  <si>
    <r>
      <t xml:space="preserve">    </t>
    </r>
    <r>
      <rPr>
        <sz val="12"/>
        <rFont val="ＭＳ 明朝"/>
        <family val="1"/>
      </rPr>
      <t xml:space="preserve">  ８</t>
    </r>
  </si>
  <si>
    <r>
      <t xml:space="preserve">    </t>
    </r>
    <r>
      <rPr>
        <sz val="12"/>
        <rFont val="ＭＳ 明朝"/>
        <family val="1"/>
      </rPr>
      <t xml:space="preserve">  ９</t>
    </r>
  </si>
  <si>
    <r>
      <t>注１　医療施設数については、</t>
    </r>
    <r>
      <rPr>
        <sz val="12"/>
        <rFont val="ＭＳ 明朝"/>
        <family val="1"/>
      </rPr>
      <t>10月１日現在である。ただし、</t>
    </r>
    <r>
      <rPr>
        <sz val="12"/>
        <rFont val="ＭＳ 明朝"/>
        <family val="1"/>
      </rPr>
      <t>薬局数については、平成８年までは12月31日現在であり、それ以降は翌年３月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</si>
  <si>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</t>
    </r>
    <r>
      <rPr>
        <sz val="12"/>
        <rFont val="ＭＳ 明朝"/>
        <family val="1"/>
      </rPr>
      <t>隔年調査である。</t>
    </r>
  </si>
  <si>
    <t>資料　石川県健康推進課「医療施設調査」「医師・歯科医師・薬剤師調査」「衛生行政業務報告」</t>
  </si>
  <si>
    <t>診療所数</t>
  </si>
  <si>
    <r>
      <t xml:space="preserve">歯科診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療所数</t>
    </r>
  </si>
  <si>
    <t>看護婦　　　（看護士　　　を含む）</t>
  </si>
  <si>
    <t>准看護婦　　　（准看護士      を含む）</t>
  </si>
  <si>
    <r>
      <t xml:space="preserve">   </t>
    </r>
    <r>
      <rPr>
        <sz val="12"/>
        <rFont val="ＭＳ 明朝"/>
        <family val="1"/>
      </rPr>
      <t xml:space="preserve">   ７</t>
    </r>
  </si>
  <si>
    <r>
      <t>平成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</si>
  <si>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総　数</t>
  </si>
  <si>
    <t>精　神</t>
  </si>
  <si>
    <t>結　核</t>
  </si>
  <si>
    <t>伝　染</t>
  </si>
  <si>
    <t>一　般</t>
  </si>
  <si>
    <t>病　　　　　　床　　　　　　数</t>
  </si>
  <si>
    <t>病　　　　　　院　　　　　　数</t>
  </si>
  <si>
    <r>
      <t>病床</t>
    </r>
    <r>
      <rPr>
        <sz val="12"/>
        <rFont val="ＭＳ 明朝"/>
        <family val="1"/>
      </rPr>
      <t>数</t>
    </r>
  </si>
  <si>
    <t>診　療　所</t>
  </si>
  <si>
    <r>
      <t>薬局</t>
    </r>
    <r>
      <rPr>
        <sz val="12"/>
        <rFont val="ＭＳ 明朝"/>
        <family val="1"/>
      </rPr>
      <t>数</t>
    </r>
  </si>
  <si>
    <t>医　師</t>
  </si>
  <si>
    <r>
      <t xml:space="preserve">歯科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医師</t>
    </r>
  </si>
  <si>
    <r>
      <t>薬剤</t>
    </r>
    <r>
      <rPr>
        <sz val="12"/>
        <rFont val="ＭＳ 明朝"/>
        <family val="1"/>
      </rPr>
      <t>師</t>
    </r>
  </si>
  <si>
    <r>
      <t>保健</t>
    </r>
    <r>
      <rPr>
        <sz val="12"/>
        <rFont val="ＭＳ 明朝"/>
        <family val="1"/>
      </rPr>
      <t>婦</t>
    </r>
  </si>
  <si>
    <r>
      <t>助産</t>
    </r>
    <r>
      <rPr>
        <sz val="12"/>
        <rFont val="ＭＳ 明朝"/>
        <family val="1"/>
      </rPr>
      <t>婦</t>
    </r>
  </si>
  <si>
    <t>年次及び
市町村別</t>
  </si>
  <si>
    <t xml:space="preserve">     10</t>
  </si>
  <si>
    <t>２１　　衛　　　生　　　及　　　び　　　環　　　境</t>
  </si>
  <si>
    <r>
      <t>衛生及び環境　2</t>
    </r>
    <r>
      <rPr>
        <sz val="12"/>
        <rFont val="ＭＳ 明朝"/>
        <family val="1"/>
      </rPr>
      <t>41</t>
    </r>
  </si>
  <si>
    <t>240  衛生及び環境</t>
  </si>
  <si>
    <t>242  衛生及び環境</t>
  </si>
  <si>
    <t>資料　石川県健康推進課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</si>
  <si>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死因分類については平成７年から国際疾病分類の第10回修正（ICD－10）を使用した。</t>
    </r>
  </si>
  <si>
    <t>交通事故</t>
  </si>
  <si>
    <t>肺炎</t>
  </si>
  <si>
    <t>気管、気管支及び肺の悪性新生物</t>
  </si>
  <si>
    <t>02110</t>
  </si>
  <si>
    <t>胃の悪性新生物</t>
  </si>
  <si>
    <t>02103</t>
  </si>
  <si>
    <t>呼吸器結核</t>
  </si>
  <si>
    <t>01201</t>
  </si>
  <si>
    <t>（再　　　　　　掲）</t>
  </si>
  <si>
    <t>（分類番号順）</t>
  </si>
  <si>
    <t>他殺</t>
  </si>
  <si>
    <t>20300</t>
  </si>
  <si>
    <t>20300</t>
  </si>
  <si>
    <t>妊娠、分娩及び産じょく</t>
  </si>
  <si>
    <t>15000</t>
  </si>
  <si>
    <t>15000</t>
  </si>
  <si>
    <t>眼及び付属期の疾患</t>
  </si>
  <si>
    <t>07000</t>
  </si>
  <si>
    <t>ヒト免疫不全ウイルス[ＨＩＶ]病</t>
  </si>
  <si>
    <t>01500</t>
  </si>
  <si>
    <t>耳及び乳様突起の疾患</t>
  </si>
  <si>
    <t>08000</t>
  </si>
  <si>
    <t>耳及び乳様突起の疾患</t>
  </si>
  <si>
    <t>08000</t>
  </si>
  <si>
    <t>乳児突然死症候群</t>
  </si>
  <si>
    <r>
      <t>1</t>
    </r>
    <r>
      <rPr>
        <sz val="12"/>
        <rFont val="ＭＳ 明朝"/>
        <family val="1"/>
      </rPr>
      <t>8200</t>
    </r>
  </si>
  <si>
    <t>乳児突然死症候群</t>
  </si>
  <si>
    <t>18200</t>
  </si>
  <si>
    <t>インフルエンザ</t>
  </si>
  <si>
    <t>10100</t>
  </si>
  <si>
    <t>10100</t>
  </si>
  <si>
    <t>アルツハイマー病</t>
  </si>
  <si>
    <t>06400</t>
  </si>
  <si>
    <t>06400</t>
  </si>
  <si>
    <t>髄膜炎</t>
  </si>
  <si>
    <t>06100</t>
  </si>
  <si>
    <t>06100</t>
  </si>
  <si>
    <t>皮膚及び皮下組織の疾患</t>
  </si>
  <si>
    <t>12000</t>
  </si>
  <si>
    <t>12000</t>
  </si>
  <si>
    <t>腸管感染症</t>
  </si>
  <si>
    <r>
      <t>0</t>
    </r>
    <r>
      <rPr>
        <sz val="12"/>
        <rFont val="ＭＳ 明朝"/>
        <family val="1"/>
      </rPr>
      <t>1100</t>
    </r>
  </si>
  <si>
    <t>01100</t>
  </si>
  <si>
    <t>周産期に発生した病態</t>
  </si>
  <si>
    <t>急性気管支炎</t>
  </si>
  <si>
    <t>10300</t>
  </si>
  <si>
    <t>10300</t>
  </si>
  <si>
    <t>脊髄性筋萎縮症及び関連症候群</t>
  </si>
  <si>
    <t>06200</t>
  </si>
  <si>
    <t>06200</t>
  </si>
  <si>
    <t>貧血</t>
  </si>
  <si>
    <r>
      <t>0</t>
    </r>
    <r>
      <rPr>
        <sz val="12"/>
        <rFont val="ＭＳ 明朝"/>
        <family val="1"/>
      </rPr>
      <t>3100</t>
    </r>
  </si>
  <si>
    <t>03100</t>
  </si>
  <si>
    <t>パーキンソン病</t>
  </si>
  <si>
    <t>06300</t>
  </si>
  <si>
    <t>06300</t>
  </si>
  <si>
    <t>血管性及び詳細不明の痴呆</t>
  </si>
  <si>
    <r>
      <t>0</t>
    </r>
    <r>
      <rPr>
        <sz val="12"/>
        <rFont val="ＭＳ 明朝"/>
        <family val="1"/>
      </rPr>
      <t>5100</t>
    </r>
  </si>
  <si>
    <t>05100</t>
  </si>
  <si>
    <t>結核</t>
  </si>
  <si>
    <r>
      <t>0</t>
    </r>
    <r>
      <rPr>
        <sz val="12"/>
        <rFont val="ＭＳ 明朝"/>
        <family val="1"/>
      </rPr>
      <t>1200</t>
    </r>
  </si>
  <si>
    <t>01200</t>
  </si>
  <si>
    <t>ヘルニア及び腸閉塞</t>
  </si>
  <si>
    <r>
      <t>1</t>
    </r>
    <r>
      <rPr>
        <sz val="12"/>
        <rFont val="ＭＳ 明朝"/>
        <family val="1"/>
      </rPr>
      <t>1200</t>
    </r>
  </si>
  <si>
    <t>11200</t>
  </si>
  <si>
    <t>ウイルス肝炎</t>
  </si>
  <si>
    <t>01400</t>
  </si>
  <si>
    <t>01400</t>
  </si>
  <si>
    <t>先天奇形、変形及び染色体異常</t>
  </si>
  <si>
    <t>17000</t>
  </si>
  <si>
    <t>17000</t>
  </si>
  <si>
    <t>筋骨格系及び結合組織の疾患</t>
  </si>
  <si>
    <r>
      <t>1</t>
    </r>
    <r>
      <rPr>
        <sz val="12"/>
        <rFont val="ＭＳ 明朝"/>
        <family val="1"/>
      </rPr>
      <t>3000</t>
    </r>
  </si>
  <si>
    <t>13000</t>
  </si>
  <si>
    <t>胃潰瘍及び十二指腸潰瘍</t>
  </si>
  <si>
    <r>
      <t>1</t>
    </r>
    <r>
      <rPr>
        <sz val="12"/>
        <rFont val="ＭＳ 明朝"/>
        <family val="1"/>
      </rPr>
      <t>1100</t>
    </r>
  </si>
  <si>
    <t>11100</t>
  </si>
  <si>
    <t>糸球体疾患及び腎尿細管間質性疾患</t>
  </si>
  <si>
    <r>
      <t>1</t>
    </r>
    <r>
      <rPr>
        <sz val="12"/>
        <rFont val="ＭＳ 明朝"/>
        <family val="1"/>
      </rPr>
      <t>4100</t>
    </r>
  </si>
  <si>
    <t>14100</t>
  </si>
  <si>
    <t>喘息</t>
  </si>
  <si>
    <t>10500</t>
  </si>
  <si>
    <t>10500</t>
  </si>
  <si>
    <t>その他の新生物</t>
  </si>
  <si>
    <t>02200</t>
  </si>
  <si>
    <t>大動脈瘤及び解離</t>
  </si>
  <si>
    <r>
      <t>0</t>
    </r>
    <r>
      <rPr>
        <sz val="12"/>
        <rFont val="ＭＳ 明朝"/>
        <family val="1"/>
      </rPr>
      <t>9400</t>
    </r>
  </si>
  <si>
    <t>09400</t>
  </si>
  <si>
    <t>敗血症（新生児の細菌性敗血症を除く）</t>
  </si>
  <si>
    <r>
      <t>0</t>
    </r>
    <r>
      <rPr>
        <sz val="12"/>
        <rFont val="ＭＳ 明朝"/>
        <family val="1"/>
      </rPr>
      <t>1300</t>
    </r>
  </si>
  <si>
    <t>01300</t>
  </si>
  <si>
    <t>高血圧性疾患</t>
  </si>
  <si>
    <t>09100</t>
  </si>
  <si>
    <t>09100</t>
  </si>
  <si>
    <t>糖尿病</t>
  </si>
  <si>
    <t>11300</t>
  </si>
  <si>
    <t>肝疾患</t>
  </si>
  <si>
    <t>04100</t>
  </si>
  <si>
    <t>慢性閉塞性肺疾患</t>
  </si>
  <si>
    <t>10400</t>
  </si>
  <si>
    <t>10400</t>
  </si>
  <si>
    <t>腎不全</t>
  </si>
  <si>
    <t>14200</t>
  </si>
  <si>
    <t>14200</t>
  </si>
  <si>
    <t>老衰</t>
  </si>
  <si>
    <t>18100</t>
  </si>
  <si>
    <t>自殺</t>
  </si>
  <si>
    <t>不慮の事故</t>
  </si>
  <si>
    <t>20100</t>
  </si>
  <si>
    <t>10200</t>
  </si>
  <si>
    <t>心疾患（高血圧性心疾患を除く）</t>
  </si>
  <si>
    <r>
      <t>0</t>
    </r>
    <r>
      <rPr>
        <sz val="12"/>
        <rFont val="ＭＳ 明朝"/>
        <family val="1"/>
      </rPr>
      <t>9200</t>
    </r>
  </si>
  <si>
    <t>09200</t>
  </si>
  <si>
    <t>脳血管疾患</t>
  </si>
  <si>
    <r>
      <t>09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00</t>
    </r>
  </si>
  <si>
    <t>09300</t>
  </si>
  <si>
    <t>悪性新生物</t>
  </si>
  <si>
    <t>02100</t>
  </si>
  <si>
    <t>死亡総数</t>
  </si>
  <si>
    <t>（死亡数順）</t>
  </si>
  <si>
    <t>（死亡数順）</t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</si>
  <si>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</si>
  <si>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平成９年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</si>
  <si>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</si>
  <si>
    <t>８ 年</t>
  </si>
  <si>
    <t>平成７年</t>
  </si>
  <si>
    <r>
      <t>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率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（人口10万対）</t>
    </r>
  </si>
  <si>
    <t>死  亡  数</t>
  </si>
  <si>
    <t>死　　　　因　　　　別</t>
  </si>
  <si>
    <t>分類符号</t>
  </si>
  <si>
    <t>死　亡　数</t>
  </si>
  <si>
    <t>１４６　　主　　要　　死　　因　　別　　死　　亡　　数　　等</t>
  </si>
  <si>
    <t>衛生及び環境　243</t>
  </si>
  <si>
    <t>244  衛生及び環境</t>
  </si>
  <si>
    <t>資料　石川県厚生政策課、金沢市保健所</t>
  </si>
  <si>
    <r>
      <t xml:space="preserve">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事務職員、技能労務職員を除き、センター職員を加えた人数である。</t>
    </r>
  </si>
  <si>
    <t>―</t>
  </si>
  <si>
    <t>金沢市保健所</t>
  </si>
  <si>
    <t>　〃　能登北部保健所</t>
  </si>
  <si>
    <t>　〃　能登中部保健所</t>
  </si>
  <si>
    <t>　〃　石川中央保健所</t>
  </si>
  <si>
    <t>石川県南加賀保健所</t>
  </si>
  <si>
    <t xml:space="preserve">          11</t>
  </si>
  <si>
    <r>
      <t xml:space="preserve">       </t>
    </r>
    <r>
      <rPr>
        <sz val="12"/>
        <rFont val="ＭＳ 明朝"/>
        <family val="1"/>
      </rPr>
      <t xml:space="preserve">     10</t>
    </r>
  </si>
  <si>
    <r>
      <t xml:space="preserve">      </t>
    </r>
    <r>
      <rPr>
        <sz val="12"/>
        <rFont val="ＭＳ 明朝"/>
        <family val="1"/>
      </rPr>
      <t xml:space="preserve">      ９</t>
    </r>
  </si>
  <si>
    <r>
      <t xml:space="preserve">      </t>
    </r>
    <r>
      <rPr>
        <sz val="12"/>
        <rFont val="ＭＳ 明朝"/>
        <family val="1"/>
      </rPr>
      <t xml:space="preserve">      ８</t>
    </r>
  </si>
  <si>
    <t>その他</t>
  </si>
  <si>
    <t>作　業　　　　療法士</t>
  </si>
  <si>
    <t>歯　科　　　　衛生士</t>
  </si>
  <si>
    <t>化学職</t>
  </si>
  <si>
    <t>看護婦</t>
  </si>
  <si>
    <t>保健婦</t>
  </si>
  <si>
    <t>管　理　　　　　栄養士</t>
  </si>
  <si>
    <t>衛　生　　　検　査　　　　技　師</t>
  </si>
  <si>
    <t>臨　床　　　　検　査　　　　技　師</t>
  </si>
  <si>
    <r>
      <t xml:space="preserve">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　　　　放射線　　　　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</si>
  <si>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t>獣医師</t>
  </si>
  <si>
    <t>薬剤師</t>
  </si>
  <si>
    <t>医　師</t>
  </si>
  <si>
    <t>総　数</t>
  </si>
  <si>
    <t>年　次　及　び　　　　　　保　健　所　別</t>
  </si>
  <si>
    <t>(単位：人)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</si>
  <si>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</si>
  <si>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１４７　 保  健  所  職  員  現  員  数（各年4月1日現在）</t>
  </si>
  <si>
    <t>資料　石川県健康推進課「衛生行政業務報告」</t>
  </si>
  <si>
    <r>
      <t>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平成８年までは年報、平成９年からは年度報(４月１日～翌年</t>
    </r>
    <r>
      <rPr>
        <sz val="12"/>
        <rFont val="ＭＳ 明朝"/>
        <family val="1"/>
      </rPr>
      <t>３月31日）である。</t>
    </r>
  </si>
  <si>
    <t>クリー　　ニング　　所</t>
  </si>
  <si>
    <t>美容所</t>
  </si>
  <si>
    <t>理容所</t>
  </si>
  <si>
    <t>公　衆　　浴　場</t>
  </si>
  <si>
    <t>下　宿</t>
  </si>
  <si>
    <t>簡　易　　宿　所</t>
  </si>
  <si>
    <t>旅　館</t>
  </si>
  <si>
    <t>ホテル</t>
  </si>
  <si>
    <t>常設の　　興業場</t>
  </si>
  <si>
    <t>火　葬
（年間件数）</t>
  </si>
  <si>
    <r>
      <t>埋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葬
（年間</t>
    </r>
    <r>
      <rPr>
        <sz val="12"/>
        <rFont val="ＭＳ 明朝"/>
        <family val="1"/>
      </rPr>
      <t>件数）</t>
    </r>
  </si>
  <si>
    <t>納骨堂</t>
  </si>
  <si>
    <t>火葬場</t>
  </si>
  <si>
    <t>墓　地</t>
  </si>
  <si>
    <t>１４８　　環　境　衛　生　関　係　施　設　数（各年１２月３１日現在）</t>
  </si>
  <si>
    <t xml:space="preserve">  ７</t>
  </si>
  <si>
    <r>
      <t xml:space="preserve">     </t>
    </r>
    <r>
      <rPr>
        <sz val="12"/>
        <rFont val="ＭＳ 明朝"/>
        <family val="1"/>
      </rPr>
      <t>９年度</t>
    </r>
  </si>
  <si>
    <t>10</t>
  </si>
  <si>
    <r>
      <t xml:space="preserve"> </t>
    </r>
    <r>
      <rPr>
        <sz val="12"/>
        <rFont val="ＭＳ 明朝"/>
        <family val="1"/>
      </rPr>
      <t>８</t>
    </r>
  </si>
  <si>
    <t>資料　石川県健康推進課「衛生行政業務報告」</t>
  </si>
  <si>
    <t>その他</t>
  </si>
  <si>
    <t>菓  子　販売業</t>
  </si>
  <si>
    <t>そう菜　  販売業</t>
  </si>
  <si>
    <r>
      <t xml:space="preserve">野  菜　果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　販売業</t>
    </r>
  </si>
  <si>
    <t>乳さく   　取　業</t>
  </si>
  <si>
    <t>豆  腐　製造業</t>
  </si>
  <si>
    <t>醤  油　製造業</t>
  </si>
  <si>
    <t>めん類　製造業</t>
  </si>
  <si>
    <t>魚介類　販売業</t>
  </si>
  <si>
    <r>
      <t xml:space="preserve">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肉　販売業</t>
    </r>
  </si>
  <si>
    <t>乳　類　  販売業</t>
  </si>
  <si>
    <r>
      <t>アイスクリーム類 製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>業</t>
    </r>
  </si>
  <si>
    <t>菓　子　製造業</t>
  </si>
  <si>
    <t>喫茶店　営  業</t>
  </si>
  <si>
    <r>
      <t xml:space="preserve">飲食店　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</si>
  <si>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１４９　　食　品　衛　生　監　視　対　象　施　設　数</t>
  </si>
  <si>
    <t>資料　石川県健康推進課、薬事衛生課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</si>
  <si>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疑似患者は含まれていない。</t>
    </r>
  </si>
  <si>
    <t>日  本　　脳　炎</t>
  </si>
  <si>
    <t>ペスト</t>
  </si>
  <si>
    <r>
      <t xml:space="preserve">流行性　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脊　　髄膜炎</t>
    </r>
  </si>
  <si>
    <t>ジフテ    リ  ヤ</t>
  </si>
  <si>
    <t>しょう     こう熱</t>
  </si>
  <si>
    <t>発しん    チフス</t>
  </si>
  <si>
    <t>痘そう</t>
  </si>
  <si>
    <t>パラチ    フ  ス</t>
  </si>
  <si>
    <t>腸  チ    フ  ス</t>
  </si>
  <si>
    <t>疫  痢</t>
  </si>
  <si>
    <t>赤  痢</t>
  </si>
  <si>
    <t>コレラ</t>
  </si>
  <si>
    <t>総  数</t>
  </si>
  <si>
    <t>食中毒</t>
  </si>
  <si>
    <t>法　　　　　定　　　　　伝　　　　　染　　　　　病</t>
  </si>
  <si>
    <t>１５０　　法  定  伝  染  病  及  び  食  中  毒  患  者  数</t>
  </si>
  <si>
    <t>年   　　次</t>
  </si>
  <si>
    <t>平　成　６　年</t>
  </si>
  <si>
    <t xml:space="preserve">  　７</t>
  </si>
  <si>
    <t xml:space="preserve">    　　　 ８</t>
  </si>
  <si>
    <r>
      <t xml:space="preserve">   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９</t>
    </r>
  </si>
  <si>
    <t xml:space="preserve">         10</t>
  </si>
  <si>
    <t>資料　石川県健康推進課「保健所運営報告」「地域保健事業報告」</t>
  </si>
  <si>
    <t xml:space="preserve">          10 </t>
  </si>
  <si>
    <r>
      <t xml:space="preserve">        </t>
    </r>
    <r>
      <rPr>
        <sz val="12"/>
        <rFont val="ＭＳ 明朝"/>
        <family val="1"/>
      </rPr>
      <t xml:space="preserve">    ８</t>
    </r>
  </si>
  <si>
    <r>
      <t xml:space="preserve">        </t>
    </r>
    <r>
      <rPr>
        <sz val="12"/>
        <rFont val="ＭＳ 明朝"/>
        <family val="1"/>
      </rPr>
      <t xml:space="preserve">    ７</t>
    </r>
  </si>
  <si>
    <t>陽 性 者</t>
  </si>
  <si>
    <t>被判定者数</t>
  </si>
  <si>
    <t>結核発病のお     それのある者</t>
  </si>
  <si>
    <t>発見結核 患 者 数</t>
  </si>
  <si>
    <r>
      <t>直接</t>
    </r>
    <r>
      <rPr>
        <sz val="12"/>
        <rFont val="ＭＳ 明朝"/>
        <family val="1"/>
      </rPr>
      <t>撮</t>
    </r>
    <r>
      <rPr>
        <sz val="12"/>
        <rFont val="ＭＳ 明朝"/>
        <family val="1"/>
      </rPr>
      <t>影            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数</t>
    </r>
  </si>
  <si>
    <r>
      <t xml:space="preserve">間接撮影                         人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</si>
  <si>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Ｂ 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Ｇ　　　　　　　　　　　　接種者数</t>
    </r>
  </si>
  <si>
    <t>ツベルクリン反応</t>
  </si>
  <si>
    <t>年次及び保健所別</t>
  </si>
  <si>
    <t>１５１　　結  核  予  防  法  に  基  づ  く  検  診  成  績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</si>
  <si>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成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</si>
  <si>
    <r>
      <t xml:space="preserve">      </t>
    </r>
    <r>
      <rPr>
        <sz val="12"/>
        <rFont val="ＭＳ 明朝"/>
        <family val="1"/>
      </rPr>
      <t xml:space="preserve">      ９ 年度</t>
    </r>
  </si>
  <si>
    <r>
      <t>注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平成８年までは年報、平成９年からは年度報（４月１日～翌年３</t>
    </r>
    <r>
      <rPr>
        <sz val="12"/>
        <rFont val="ＭＳ 明朝"/>
        <family val="1"/>
      </rPr>
      <t>月31日）である。</t>
    </r>
  </si>
  <si>
    <t>資料　石川県統計課「石川県学校保健統計調査」</t>
  </si>
  <si>
    <t>11</t>
  </si>
  <si>
    <t>　　６</t>
  </si>
  <si>
    <t>平成元年度</t>
  </si>
  <si>
    <t>女</t>
  </si>
  <si>
    <t>男</t>
  </si>
  <si>
    <t>１７　　　歳</t>
  </si>
  <si>
    <t>１６　　　歳</t>
  </si>
  <si>
    <t>１５　　　歳</t>
  </si>
  <si>
    <t>１４　　　歳</t>
  </si>
  <si>
    <t>１３　　　歳</t>
  </si>
  <si>
    <t>１２　　　歳</t>
  </si>
  <si>
    <t>高　　　　　等　　　　　学　　　　　校</t>
  </si>
  <si>
    <t>中　　　　　　　学　　　　　　　校</t>
  </si>
  <si>
    <t>区       　　分</t>
  </si>
  <si>
    <t>11</t>
  </si>
  <si>
    <t>平成元年度</t>
  </si>
  <si>
    <t>１１　　　歳</t>
  </si>
  <si>
    <t>１０　　　歳</t>
  </si>
  <si>
    <t>９　　　歳</t>
  </si>
  <si>
    <t>８　　　歳</t>
  </si>
  <si>
    <t>７　　　歳</t>
  </si>
  <si>
    <t>６　　　歳</t>
  </si>
  <si>
    <t>小　　　　　　　　　　　　　　　　学　　　　　　　　　　　　　　　　校</t>
  </si>
  <si>
    <t>（単位：cm、 kg）</t>
  </si>
  <si>
    <t>１５２　　児　童　生　徒　年　齢　別　平  均  体  位</t>
  </si>
  <si>
    <t>衛生及び環境　245</t>
  </si>
  <si>
    <t>年　    　次
（ 年　  度 ）</t>
  </si>
  <si>
    <t>年    　　次
（ 年  　度 ）</t>
  </si>
  <si>
    <r>
      <t xml:space="preserve">身　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長</t>
    </r>
  </si>
  <si>
    <r>
      <t xml:space="preserve">体 </t>
    </r>
    <r>
      <rPr>
        <sz val="12"/>
        <rFont val="ＭＳ 明朝"/>
        <family val="1"/>
      </rPr>
      <t xml:space="preserve">   　　　</t>
    </r>
    <r>
      <rPr>
        <sz val="12"/>
        <rFont val="ＭＳ 明朝"/>
        <family val="1"/>
      </rPr>
      <t>重</t>
    </r>
  </si>
  <si>
    <r>
      <t xml:space="preserve">座 </t>
    </r>
    <r>
      <rPr>
        <sz val="12"/>
        <rFont val="ＭＳ 明朝"/>
        <family val="1"/>
      </rPr>
      <t xml:space="preserve">   　　　</t>
    </r>
    <r>
      <rPr>
        <sz val="12"/>
        <rFont val="ＭＳ 明朝"/>
        <family val="1"/>
      </rPr>
      <t>高</t>
    </r>
  </si>
  <si>
    <r>
      <t xml:space="preserve">身 </t>
    </r>
    <r>
      <rPr>
        <sz val="12"/>
        <rFont val="ＭＳ 明朝"/>
        <family val="1"/>
      </rPr>
      <t xml:space="preserve">   　　　</t>
    </r>
    <r>
      <rPr>
        <sz val="12"/>
        <rFont val="ＭＳ 明朝"/>
        <family val="1"/>
      </rPr>
      <t>長</t>
    </r>
  </si>
  <si>
    <t>平　成　６　　年</t>
  </si>
  <si>
    <t>246  衛生及び環境</t>
  </si>
  <si>
    <t>資料　石川県環境整備課「一般廃棄物処理事業実態調査」</t>
  </si>
  <si>
    <t>　２　水洗化人口については、金沢市、輪島市、山中町以外の市町村はそれぞれの地域の組合にも含まれている。</t>
  </si>
  <si>
    <t>注１　ごみ処理量その他については、上記以外の市町村での独自処理量があるので、年度計と内訳は一致しない。　</t>
  </si>
  <si>
    <t>珠洲市内浦町環境衛生組合</t>
  </si>
  <si>
    <t>能都三郷生活環境振興組合</t>
  </si>
  <si>
    <t>穴水町門前町環境衛生施設組合</t>
  </si>
  <si>
    <t>七尾鹿島広域圏事務組合</t>
  </si>
  <si>
    <t>羽咋郡市広域圏事務組合</t>
  </si>
  <si>
    <t>河北郡環境衛生事業組合</t>
  </si>
  <si>
    <t>松任石川中央医療施設組合</t>
  </si>
  <si>
    <t>松任石川広域事務組合</t>
  </si>
  <si>
    <t>能美郡広域事務組合</t>
  </si>
  <si>
    <t>手取川流域環境衛生事業組合</t>
  </si>
  <si>
    <t>小松加賀環境衛生事務組合</t>
  </si>
  <si>
    <t>９</t>
  </si>
  <si>
    <t>８</t>
  </si>
  <si>
    <t>７</t>
  </si>
  <si>
    <t>平　成　６　年　度</t>
  </si>
  <si>
    <t>その他</t>
  </si>
  <si>
    <t>し   尿      処理施設</t>
  </si>
  <si>
    <t>総    量</t>
  </si>
  <si>
    <t>そ の 他</t>
  </si>
  <si>
    <t>埋    立</t>
  </si>
  <si>
    <t>焼却施設</t>
  </si>
  <si>
    <t>計</t>
  </si>
  <si>
    <t>一 部 事 務 組 合 別</t>
  </si>
  <si>
    <t>水洗化人口　　　　　　　　　　　　（人）</t>
  </si>
  <si>
    <t>自家処理     人    口　　　　　　（人）</t>
  </si>
  <si>
    <t>し　尿　処　理　量（kℓ/年）</t>
  </si>
  <si>
    <t>し尿処理計画　　　　　　　区域内人口      （人）</t>
  </si>
  <si>
    <t>自  家     処理量　　　　（ｔ/年）</t>
  </si>
  <si>
    <t>ご　み　処　理　量（ｔ/年）</t>
  </si>
  <si>
    <t>総    計</t>
  </si>
  <si>
    <t>ごみ処理計画                  収 集 人 口　          　　　（人）</t>
  </si>
  <si>
    <t>年度並びに市町村及び</t>
  </si>
  <si>
    <t>１５３　　　ご　　　み　　　及　　　び　　　し　　　尿　　　処　　　理　　　状　　　況　</t>
  </si>
  <si>
    <t>ご　　　　　　　　　　　　　　　み</t>
  </si>
  <si>
    <t>し　　　　　　　　　　　　　　　尿</t>
  </si>
  <si>
    <t>小          　計</t>
  </si>
  <si>
    <t>資料　石川県環境政策課「環境大気調査報告書」</t>
  </si>
  <si>
    <t xml:space="preserve">    11</t>
  </si>
  <si>
    <r>
      <t xml:space="preserve"> </t>
    </r>
    <r>
      <rPr>
        <sz val="12"/>
        <rFont val="ＭＳ 明朝"/>
        <family val="1"/>
      </rPr>
      <t xml:space="preserve">    10</t>
    </r>
  </si>
  <si>
    <r>
      <t xml:space="preserve">  </t>
    </r>
    <r>
      <rPr>
        <sz val="12"/>
        <rFont val="ＭＳ 明朝"/>
        <family val="1"/>
      </rPr>
      <t xml:space="preserve">   ９</t>
    </r>
  </si>
  <si>
    <r>
      <t xml:space="preserve">   </t>
    </r>
    <r>
      <rPr>
        <sz val="12"/>
        <rFont val="ＭＳ 明朝"/>
        <family val="1"/>
      </rPr>
      <t xml:space="preserve">  ８</t>
    </r>
  </si>
  <si>
    <t>三　 馬　　　　測定局</t>
  </si>
  <si>
    <t>松　 任　　　測定局</t>
  </si>
  <si>
    <t>羽　 咋　　　測定局</t>
  </si>
  <si>
    <t>大聖寺　　　測定局</t>
  </si>
  <si>
    <t>小　 松　　　測定局</t>
  </si>
  <si>
    <t>七 　尾　　　測定局</t>
  </si>
  <si>
    <t>松　 任　　　　　測定局</t>
  </si>
  <si>
    <t>小　 松　　　　　測定局</t>
  </si>
  <si>
    <t>七　尾　　　　　測定局</t>
  </si>
  <si>
    <t>（ppmＣ）</t>
  </si>
  <si>
    <t>炭化水素</t>
  </si>
  <si>
    <t>光　化　学　オ　キ　シ　ダ　ン　ト（ppm）</t>
  </si>
  <si>
    <t>浮　遊　粒　子　状　物　質（mg/㎥）</t>
  </si>
  <si>
    <r>
      <t>年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次</t>
    </r>
  </si>
  <si>
    <t xml:space="preserve">    11</t>
  </si>
  <si>
    <r>
      <t xml:space="preserve">  </t>
    </r>
    <r>
      <rPr>
        <sz val="12"/>
        <rFont val="ＭＳ 明朝"/>
        <family val="1"/>
      </rPr>
      <t xml:space="preserve">   10</t>
    </r>
  </si>
  <si>
    <r>
      <t xml:space="preserve">  </t>
    </r>
    <r>
      <rPr>
        <sz val="12"/>
        <rFont val="ＭＳ 明朝"/>
        <family val="1"/>
      </rPr>
      <t xml:space="preserve">   ９</t>
    </r>
  </si>
  <si>
    <r>
      <t xml:space="preserve">  </t>
    </r>
    <r>
      <rPr>
        <sz val="12"/>
        <rFont val="ＭＳ 明朝"/>
        <family val="1"/>
      </rPr>
      <t xml:space="preserve">   ８</t>
    </r>
  </si>
  <si>
    <t>二　　酸　　化　　窒　　素（ppm）</t>
  </si>
  <si>
    <t>二　　酸　　化　　硫　　黄　（ppm）</t>
  </si>
  <si>
    <t>年　次</t>
  </si>
  <si>
    <t>１５４　　大　　気　　汚　　染　　物　　質　　測　　定　　年　　平　　均　　値　</t>
  </si>
  <si>
    <r>
      <t>平成７</t>
    </r>
    <r>
      <rPr>
        <sz val="12"/>
        <rFont val="ＭＳ 明朝"/>
        <family val="1"/>
      </rPr>
      <t>年</t>
    </r>
  </si>
  <si>
    <r>
      <t>一酸化炭素(ppm</t>
    </r>
    <r>
      <rPr>
        <sz val="12"/>
        <rFont val="ＭＳ 明朝"/>
        <family val="1"/>
      </rPr>
      <t>)</t>
    </r>
  </si>
  <si>
    <t>資料　石川県環境政策課「公害苦情件数調査結果」</t>
  </si>
  <si>
    <t>構成比</t>
  </si>
  <si>
    <t>件　数</t>
  </si>
  <si>
    <t>そ の 他</t>
  </si>
  <si>
    <t>悪　  　臭</t>
  </si>
  <si>
    <t>地 盤 沈 下</t>
  </si>
  <si>
    <t>振　　  動</t>
  </si>
  <si>
    <t>騒　　  音</t>
  </si>
  <si>
    <t>土 壌 汚 染</t>
  </si>
  <si>
    <t>水 質 汚 濁</t>
  </si>
  <si>
    <t>大 気 汚 染</t>
  </si>
  <si>
    <t>総　　  　数</t>
  </si>
  <si>
    <t>（構成比：％）</t>
  </si>
  <si>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</si>
  <si>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r>
      <t xml:space="preserve">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</si>
  <si>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 xml:space="preserve"> ９</t>
    </r>
  </si>
  <si>
    <r>
      <t xml:space="preserve"> </t>
    </r>
    <r>
      <rPr>
        <sz val="12"/>
        <rFont val="ＭＳ 明朝"/>
        <family val="1"/>
      </rPr>
      <t xml:space="preserve">   10</t>
    </r>
  </si>
  <si>
    <t xml:space="preserve">   11</t>
  </si>
  <si>
    <t>１５５　大気汚染、水質汚濁、騒音など公害苦情受理件数</t>
  </si>
  <si>
    <t xml:space="preserve"> </t>
  </si>
  <si>
    <t xml:space="preserve"> </t>
  </si>
  <si>
    <t xml:space="preserve">  </t>
  </si>
  <si>
    <t>衛生及び環境　247</t>
  </si>
  <si>
    <t>248  衛生及び環境</t>
  </si>
  <si>
    <t>資料　石川県下水道課</t>
  </si>
  <si>
    <t>　２　合併処理浄化槽は、下水道処理開始公示済区域外の合併処理浄化槽である。</t>
  </si>
  <si>
    <r>
      <t>注１　住民基本台帳人口は平成1</t>
    </r>
    <r>
      <rPr>
        <sz val="12"/>
        <rFont val="ＭＳ 明朝"/>
        <family val="1"/>
      </rPr>
      <t>2年３月31日現在、整備人口は平成12年４月１日現在である。</t>
    </r>
  </si>
  <si>
    <t>珠洲郡</t>
  </si>
  <si>
    <t>鳳至郡</t>
  </si>
  <si>
    <t>鹿島郡</t>
  </si>
  <si>
    <t>羽咋郡</t>
  </si>
  <si>
    <t>河北郡</t>
  </si>
  <si>
    <t>石川郡</t>
  </si>
  <si>
    <t>能美郡</t>
  </si>
  <si>
    <t>江沼郡</t>
  </si>
  <si>
    <t>県計</t>
  </si>
  <si>
    <r>
      <t>整 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</si>
  <si>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t>整備人口</t>
  </si>
  <si>
    <r>
      <t>整備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>口</t>
    </r>
  </si>
  <si>
    <t>合　　　計</t>
  </si>
  <si>
    <t>コミュニティ排水処理施設</t>
  </si>
  <si>
    <t>合併処理浄化槽</t>
  </si>
  <si>
    <t>農業集落排水処理施設</t>
  </si>
  <si>
    <r>
      <t>公 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道</t>
    </r>
  </si>
  <si>
    <r>
      <t xml:space="preserve">住民基本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台帳人口</t>
    </r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</si>
  <si>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</si>
  <si>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t>（単位：人、％）</t>
  </si>
  <si>
    <t>衛生及び環境　249</t>
  </si>
  <si>
    <t>１５６　　汚　水　処　理　施　設　整　備　状　況（平成11年度末現在）</t>
  </si>
  <si>
    <t>250  衛生及び環境</t>
  </si>
  <si>
    <t>資料　石川県環境政策課</t>
  </si>
  <si>
    <t>　４　河川の環境基準類型Ｃ，Ｄ，Ｅ及び湖沼・海域の環境基準類型Ｂ，Ｃにおいては大腸菌群数の基準は無い。</t>
  </si>
  <si>
    <t>　３　ＣＯＤ（化学的酸素要求量）は湖沼と海域に、油分等（ｎ－ヘキサン抽出物質）は海域に適用される。</t>
  </si>
  <si>
    <t>　２　環境基準地点のみの数値である。</t>
  </si>
  <si>
    <r>
      <t>注１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ｍ/ｎとは「水質環境基準に適合しない検体数/調査実施検体数」である。</t>
    </r>
  </si>
  <si>
    <t>～</t>
  </si>
  <si>
    <t>／</t>
  </si>
  <si>
    <t>海域Ｃ</t>
  </si>
  <si>
    <t>海域Ｂ</t>
  </si>
  <si>
    <t>金　　沢　　港</t>
  </si>
  <si>
    <t>×</t>
  </si>
  <si>
    <t>湖沼Ｂ</t>
  </si>
  <si>
    <t>河　　北　　潟</t>
  </si>
  <si>
    <t>／</t>
  </si>
  <si>
    <t>湖沼Ａ</t>
  </si>
  <si>
    <t>木　　場　　潟</t>
  </si>
  <si>
    <t>柴　　山　　潟</t>
  </si>
  <si>
    <t>Ｂ</t>
  </si>
  <si>
    <t>Ａ</t>
  </si>
  <si>
    <t>若　　山　　川</t>
  </si>
  <si>
    <t>町　　野　　川</t>
  </si>
  <si>
    <t>鳳　　至　　川</t>
  </si>
  <si>
    <t>河　原　田　川</t>
  </si>
  <si>
    <t>Ｃ</t>
  </si>
  <si>
    <t>御　　祓　　川</t>
  </si>
  <si>
    <t>於　　古　　川</t>
  </si>
  <si>
    <t>米　　町　　川</t>
  </si>
  <si>
    <t>子　　浦　　川</t>
  </si>
  <si>
    <t>長　　曽　　川</t>
  </si>
  <si>
    <t>羽　　咋　　川</t>
  </si>
  <si>
    <t>森　　下　　川</t>
  </si>
  <si>
    <t>津　　幡　　川</t>
  </si>
  <si>
    <t>能　　瀬　　川</t>
  </si>
  <si>
    <t>宇　ノ　気　川</t>
  </si>
  <si>
    <t>河北潟・大野川</t>
  </si>
  <si>
    <t>浅　　野　　川</t>
  </si>
  <si>
    <t>Ｅ</t>
  </si>
  <si>
    <t>伏　　見　　川</t>
  </si>
  <si>
    <t>Ｄ</t>
  </si>
  <si>
    <t>犀川</t>
  </si>
  <si>
    <t>ＡＡ</t>
  </si>
  <si>
    <t>大　　日　　川</t>
  </si>
  <si>
    <t>尾　　添　　川</t>
  </si>
  <si>
    <t>手　　取　　川</t>
  </si>
  <si>
    <t>梯川</t>
  </si>
  <si>
    <t>八　日　市　川</t>
  </si>
  <si>
    <t>動　　橋　　川</t>
  </si>
  <si>
    <t>大　聖　寺　川</t>
  </si>
  <si>
    <t>河　川　総　括</t>
  </si>
  <si>
    <t>最低値～最高値</t>
  </si>
  <si>
    <t>ｍ／ｎ</t>
  </si>
  <si>
    <t>大 腸 菌 群 数（ＭＮＰ／100mℓ）</t>
  </si>
  <si>
    <t>浮 遊 物 質 量ＳＳ　　　　　　　　（ｎ―ヘキサン抽出物質（油分））</t>
  </si>
  <si>
    <t>生物化学的酸素要求量　ＢＯＤ　　　　（科学的酸素要求量ＣＯＤ）</t>
  </si>
  <si>
    <t>溶 存 酸 素 量ＤＯ</t>
  </si>
  <si>
    <t>水素イオン濃度（ｐＨ）</t>
  </si>
  <si>
    <t>地点数</t>
  </si>
  <si>
    <t>類 型</t>
  </si>
  <si>
    <t>水  　域　  名</t>
  </si>
  <si>
    <t>（単位：mg／ℓ）</t>
  </si>
  <si>
    <t>１５７　　主　　　要　　　河　　　川　　　水　　　質　　　状　　　況　（平成11年度）</t>
  </si>
  <si>
    <t>衛生及び環境　251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</si>
</sst>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"/>
    <numFmt numFmtId="179" formatCode="#,##0.000"/>
    <numFmt numFmtId="180" formatCode="#,##0.000;\-#,##0.000"/>
    <numFmt numFmtId="181" formatCode="0.000"/>
    <numFmt numFmtId="182" formatCode="#,##0.0;\-#,##0.0"/>
    <numFmt numFmtId="183" formatCode="#,##0_);[Red]\(#,##0\)"/>
    <numFmt numFmtId="184" formatCode="0_ "/>
    <numFmt numFmtId="185" formatCode="0.0_ "/>
    <numFmt numFmtId="186" formatCode="0.0;[Red]0.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38" fontId="0" fillId="0" borderId="15" xfId="48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right"/>
      <protection/>
    </xf>
    <xf numFmtId="38" fontId="0" fillId="0" borderId="15" xfId="48" applyFont="1" applyFill="1" applyBorder="1" applyAlignment="1">
      <alignment horizontal="right"/>
    </xf>
    <xf numFmtId="38" fontId="0" fillId="0" borderId="0" xfId="48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>
      <alignment/>
    </xf>
    <xf numFmtId="0" fontId="11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/>
      <protection/>
    </xf>
    <xf numFmtId="0" fontId="10" fillId="0" borderId="12" xfId="0" applyFont="1" applyFill="1" applyBorder="1" applyAlignment="1">
      <alignment horizontal="distributed"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>
      <alignment vertical="center"/>
    </xf>
    <xf numFmtId="0" fontId="10" fillId="0" borderId="0" xfId="0" applyFont="1" applyFill="1" applyBorder="1" applyAlignment="1" applyProtection="1" quotePrefix="1">
      <alignment vertical="center"/>
      <protection/>
    </xf>
    <xf numFmtId="0" fontId="10" fillId="0" borderId="1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29" fillId="0" borderId="19" xfId="0" applyNumberFormat="1" applyFont="1" applyFill="1" applyBorder="1" applyAlignment="1" applyProtection="1" quotePrefix="1">
      <alignment horizontal="right" vertical="center"/>
      <protection/>
    </xf>
    <xf numFmtId="0" fontId="10" fillId="0" borderId="22" xfId="0" applyFont="1" applyFill="1" applyBorder="1" applyAlignment="1" applyProtection="1" quotePrefix="1">
      <alignment horizontal="center" vertical="center"/>
      <protection/>
    </xf>
    <xf numFmtId="0" fontId="10" fillId="0" borderId="33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177" fontId="10" fillId="0" borderId="0" xfId="48" applyNumberFormat="1" applyFont="1" applyFill="1" applyBorder="1" applyAlignment="1" applyProtection="1">
      <alignment horizontal="center" vertical="center"/>
      <protection/>
    </xf>
    <xf numFmtId="38" fontId="10" fillId="0" borderId="19" xfId="0" applyNumberFormat="1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3" xfId="0" applyFill="1" applyBorder="1" applyAlignment="1" applyProtection="1" quotePrefix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 quotePrefix="1">
      <alignment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/>
    </xf>
    <xf numFmtId="177" fontId="10" fillId="0" borderId="15" xfId="48" applyNumberFormat="1" applyFont="1" applyFill="1" applyBorder="1" applyAlignment="1" applyProtection="1">
      <alignment vertical="center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38" fontId="10" fillId="0" borderId="34" xfId="0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horizontal="right" vertical="center"/>
      <protection/>
    </xf>
    <xf numFmtId="37" fontId="10" fillId="0" borderId="20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 quotePrefix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 quotePrefix="1">
      <alignment horizontal="lef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11" xfId="0" applyFont="1" applyFill="1" applyBorder="1" applyAlignment="1" applyProtection="1" quotePrefix="1">
      <alignment horizontal="center" vertical="center"/>
      <protection/>
    </xf>
    <xf numFmtId="6" fontId="0" fillId="0" borderId="12" xfId="57" applyFont="1" applyFill="1" applyBorder="1" applyAlignment="1" applyProtection="1" quotePrefix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6" fontId="0" fillId="0" borderId="12" xfId="57" applyFont="1" applyFill="1" applyBorder="1" applyAlignment="1" applyProtection="1" quotePrefix="1">
      <alignment vertical="center"/>
      <protection/>
    </xf>
    <xf numFmtId="0" fontId="0" fillId="0" borderId="12" xfId="0" applyFill="1" applyBorder="1" applyAlignment="1" applyProtection="1" quotePrefix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>
      <alignment vertical="center"/>
    </xf>
    <xf numFmtId="0" fontId="10" fillId="0" borderId="12" xfId="0" applyFont="1" applyFill="1" applyBorder="1" applyAlignment="1" applyProtection="1" quotePrefix="1">
      <alignment horizontal="left"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176" fontId="10" fillId="0" borderId="20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 quotePrefix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 quotePrefix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76" fontId="0" fillId="0" borderId="27" xfId="0" applyNumberFormat="1" applyFont="1" applyFill="1" applyBorder="1" applyAlignment="1" applyProtection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76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10" fillId="0" borderId="12" xfId="0" applyFont="1" applyFill="1" applyBorder="1" applyAlignment="1" applyProtection="1" quotePrefix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9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0" fillId="0" borderId="19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42" xfId="0" applyNumberFormat="1" applyFont="1" applyFill="1" applyBorder="1" applyAlignment="1" applyProtection="1">
      <alignment horizontal="right" vertical="center"/>
      <protection/>
    </xf>
    <xf numFmtId="37" fontId="10" fillId="0" borderId="4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9" fontId="10" fillId="0" borderId="10" xfId="0" applyNumberFormat="1" applyFont="1" applyFill="1" applyBorder="1" applyAlignment="1" applyProtection="1">
      <alignment vertical="center"/>
      <protection/>
    </xf>
    <xf numFmtId="178" fontId="10" fillId="0" borderId="10" xfId="0" applyNumberFormat="1" applyFont="1" applyFill="1" applyBorder="1" applyAlignment="1" applyProtection="1">
      <alignment vertical="center"/>
      <protection/>
    </xf>
    <xf numFmtId="179" fontId="10" fillId="0" borderId="10" xfId="0" applyNumberFormat="1" applyFont="1" applyFill="1" applyBorder="1" applyAlignment="1" applyProtection="1">
      <alignment vertical="center"/>
      <protection/>
    </xf>
    <xf numFmtId="180" fontId="10" fillId="0" borderId="10" xfId="0" applyNumberFormat="1" applyFont="1" applyFill="1" applyBorder="1" applyAlignment="1" applyProtection="1">
      <alignment vertical="center"/>
      <protection/>
    </xf>
    <xf numFmtId="180" fontId="10" fillId="0" borderId="2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vertical="center"/>
      <protection/>
    </xf>
    <xf numFmtId="40" fontId="0" fillId="0" borderId="15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/>
    </xf>
    <xf numFmtId="180" fontId="29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177" fontId="0" fillId="0" borderId="14" xfId="48" applyNumberFormat="1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177" fontId="10" fillId="0" borderId="0" xfId="48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distributed" vertical="center"/>
    </xf>
    <xf numFmtId="38" fontId="10" fillId="0" borderId="0" xfId="48" applyFont="1" applyFill="1" applyBorder="1" applyAlignment="1" applyProtection="1">
      <alignment vertical="center"/>
      <protection/>
    </xf>
    <xf numFmtId="177" fontId="10" fillId="0" borderId="0" xfId="48" applyNumberFormat="1" applyFont="1" applyFill="1" applyBorder="1" applyAlignment="1" applyProtection="1">
      <alignment horizontal="right" vertical="center"/>
      <protection/>
    </xf>
    <xf numFmtId="38" fontId="10" fillId="0" borderId="19" xfId="48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38" fontId="10" fillId="0" borderId="0" xfId="48" applyFont="1" applyFill="1" applyBorder="1" applyAlignment="1" applyProtection="1">
      <alignment horizontal="center" vertical="center"/>
      <protection/>
    </xf>
    <xf numFmtId="38" fontId="10" fillId="0" borderId="19" xfId="48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5" xfId="0" applyFont="1" applyFill="1" applyBorder="1" applyAlignment="1">
      <alignment horizontal="distributed" vertical="center"/>
    </xf>
    <xf numFmtId="0" fontId="10" fillId="0" borderId="15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0" xfId="0" applyFont="1" applyFill="1" applyBorder="1" applyAlignment="1">
      <alignment vertical="top"/>
    </xf>
    <xf numFmtId="0" fontId="32" fillId="0" borderId="10" xfId="0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top"/>
    </xf>
    <xf numFmtId="0" fontId="32" fillId="0" borderId="0" xfId="0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 applyProtection="1">
      <alignment horizontal="left" vertical="top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8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123825</xdr:rowOff>
    </xdr:from>
    <xdr:to>
      <xdr:col>1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504950" y="1790700"/>
          <a:ext cx="142875" cy="1190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104775</xdr:rowOff>
    </xdr:from>
    <xdr:to>
      <xdr:col>1</xdr:col>
      <xdr:colOff>180975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43050" y="3200400"/>
          <a:ext cx="12382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180975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71625" y="41243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180975</xdr:colOff>
      <xdr:row>21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571625" y="484822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85725</xdr:rowOff>
    </xdr:from>
    <xdr:to>
      <xdr:col>1</xdr:col>
      <xdr:colOff>190500</xdr:colOff>
      <xdr:row>24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581150" y="5324475"/>
          <a:ext cx="952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123825</xdr:rowOff>
    </xdr:from>
    <xdr:to>
      <xdr:col>1</xdr:col>
      <xdr:colOff>180975</xdr:colOff>
      <xdr:row>26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1571625" y="607695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76200</xdr:rowOff>
    </xdr:from>
    <xdr:to>
      <xdr:col>2</xdr:col>
      <xdr:colOff>0</xdr:colOff>
      <xdr:row>29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1543050" y="6505575"/>
          <a:ext cx="18097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76200</xdr:rowOff>
    </xdr:from>
    <xdr:to>
      <xdr:col>1</xdr:col>
      <xdr:colOff>190500</xdr:colOff>
      <xdr:row>31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1581150" y="6981825"/>
          <a:ext cx="952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76200</xdr:rowOff>
    </xdr:from>
    <xdr:to>
      <xdr:col>2</xdr:col>
      <xdr:colOff>0</xdr:colOff>
      <xdr:row>34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1543050" y="7934325"/>
          <a:ext cx="1809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85725</xdr:rowOff>
    </xdr:from>
    <xdr:to>
      <xdr:col>2</xdr:col>
      <xdr:colOff>0</xdr:colOff>
      <xdr:row>37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1524000" y="8658225"/>
          <a:ext cx="2000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180975</xdr:colOff>
      <xdr:row>40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571625" y="939165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95250</xdr:rowOff>
    </xdr:from>
    <xdr:to>
      <xdr:col>2</xdr:col>
      <xdr:colOff>0</xdr:colOff>
      <xdr:row>42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1590675" y="9858375"/>
          <a:ext cx="1333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85725</xdr:rowOff>
    </xdr:from>
    <xdr:to>
      <xdr:col>1</xdr:col>
      <xdr:colOff>190500</xdr:colOff>
      <xdr:row>47</xdr:row>
      <xdr:rowOff>161925</xdr:rowOff>
    </xdr:to>
    <xdr:sp>
      <xdr:nvSpPr>
        <xdr:cNvPr id="13" name="AutoShape 15"/>
        <xdr:cNvSpPr>
          <a:spLocks/>
        </xdr:cNvSpPr>
      </xdr:nvSpPr>
      <xdr:spPr>
        <a:xfrm>
          <a:off x="1581150" y="110394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95250</xdr:rowOff>
    </xdr:from>
    <xdr:to>
      <xdr:col>1</xdr:col>
      <xdr:colOff>190500</xdr:colOff>
      <xdr:row>49</xdr:row>
      <xdr:rowOff>161925</xdr:rowOff>
    </xdr:to>
    <xdr:sp>
      <xdr:nvSpPr>
        <xdr:cNvPr id="14" name="AutoShape 16"/>
        <xdr:cNvSpPr>
          <a:spLocks/>
        </xdr:cNvSpPr>
      </xdr:nvSpPr>
      <xdr:spPr>
        <a:xfrm>
          <a:off x="1581150" y="115252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50</xdr:row>
      <xdr:rowOff>95250</xdr:rowOff>
    </xdr:from>
    <xdr:to>
      <xdr:col>2</xdr:col>
      <xdr:colOff>0</xdr:colOff>
      <xdr:row>51</xdr:row>
      <xdr:rowOff>161925</xdr:rowOff>
    </xdr:to>
    <xdr:sp>
      <xdr:nvSpPr>
        <xdr:cNvPr id="15" name="AutoShape 17"/>
        <xdr:cNvSpPr>
          <a:spLocks/>
        </xdr:cNvSpPr>
      </xdr:nvSpPr>
      <xdr:spPr>
        <a:xfrm>
          <a:off x="1590675" y="12001500"/>
          <a:ext cx="1333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55</xdr:row>
      <xdr:rowOff>76200</xdr:rowOff>
    </xdr:from>
    <xdr:to>
      <xdr:col>1</xdr:col>
      <xdr:colOff>190500</xdr:colOff>
      <xdr:row>56</xdr:row>
      <xdr:rowOff>152400</xdr:rowOff>
    </xdr:to>
    <xdr:sp>
      <xdr:nvSpPr>
        <xdr:cNvPr id="16" name="AutoShape 18"/>
        <xdr:cNvSpPr>
          <a:spLocks/>
        </xdr:cNvSpPr>
      </xdr:nvSpPr>
      <xdr:spPr>
        <a:xfrm>
          <a:off x="1581150" y="13173075"/>
          <a:ext cx="952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60</xdr:row>
      <xdr:rowOff>95250</xdr:rowOff>
    </xdr:from>
    <xdr:to>
      <xdr:col>1</xdr:col>
      <xdr:colOff>190500</xdr:colOff>
      <xdr:row>61</xdr:row>
      <xdr:rowOff>142875</xdr:rowOff>
    </xdr:to>
    <xdr:sp>
      <xdr:nvSpPr>
        <xdr:cNvPr id="17" name="AutoShape 19"/>
        <xdr:cNvSpPr>
          <a:spLocks/>
        </xdr:cNvSpPr>
      </xdr:nvSpPr>
      <xdr:spPr>
        <a:xfrm>
          <a:off x="1581150" y="1438275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75"/>
  <sheetViews>
    <sheetView showGridLines="0" defaultGridColor="0" zoomScale="75" zoomScaleNormal="75" zoomScalePageLayoutView="0" colorId="27" workbookViewId="0" topLeftCell="K1">
      <selection activeCell="W1" sqref="W1"/>
    </sheetView>
  </sheetViews>
  <sheetFormatPr defaultColWidth="10.59765625" defaultRowHeight="18.75" customHeight="1"/>
  <cols>
    <col min="1" max="1" width="2.59765625" style="5" customWidth="1"/>
    <col min="2" max="2" width="9.59765625" style="5" customWidth="1"/>
    <col min="3" max="21" width="10.5" style="5" customWidth="1"/>
    <col min="22" max="22" width="13.8984375" style="5" customWidth="1"/>
    <col min="23" max="23" width="10.5" style="5" customWidth="1"/>
    <col min="24" max="16384" width="10.59765625" style="5" customWidth="1"/>
  </cols>
  <sheetData>
    <row r="1" spans="1:23" ht="18.75" customHeight="1">
      <c r="A1" s="80" t="s">
        <v>84</v>
      </c>
      <c r="W1" s="81" t="s">
        <v>83</v>
      </c>
    </row>
    <row r="3" spans="1:23" ht="18.75" customHeight="1">
      <c r="A3" s="78" t="s">
        <v>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9:16" ht="18.75" customHeight="1">
      <c r="I4" s="42"/>
      <c r="J4" s="42"/>
      <c r="K4" s="42"/>
      <c r="L4" s="42"/>
      <c r="M4" s="42"/>
      <c r="N4" s="42"/>
      <c r="O4" s="42"/>
      <c r="P4" s="42"/>
    </row>
    <row r="5" spans="1:23" s="1" customFormat="1" ht="18.75" customHeight="1">
      <c r="A5" s="77" t="s">
        <v>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2:23" s="1" customFormat="1" ht="18.7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" t="s">
        <v>0</v>
      </c>
    </row>
    <row r="7" spans="1:23" s="1" customFormat="1" ht="18.75" customHeight="1">
      <c r="A7" s="67" t="s">
        <v>80</v>
      </c>
      <c r="B7" s="68"/>
      <c r="C7" s="52" t="s">
        <v>1</v>
      </c>
      <c r="D7" s="63"/>
      <c r="E7" s="63"/>
      <c r="F7" s="63"/>
      <c r="G7" s="63"/>
      <c r="H7" s="63"/>
      <c r="I7" s="63"/>
      <c r="J7" s="63"/>
      <c r="K7" s="63"/>
      <c r="L7" s="53"/>
      <c r="M7" s="52" t="s">
        <v>73</v>
      </c>
      <c r="N7" s="53"/>
      <c r="O7" s="50" t="s">
        <v>60</v>
      </c>
      <c r="P7" s="57" t="s">
        <v>74</v>
      </c>
      <c r="Q7" s="57" t="s">
        <v>75</v>
      </c>
      <c r="R7" s="50" t="s">
        <v>76</v>
      </c>
      <c r="S7" s="57" t="s">
        <v>77</v>
      </c>
      <c r="T7" s="57" t="s">
        <v>78</v>
      </c>
      <c r="U7" s="50" t="s">
        <v>61</v>
      </c>
      <c r="V7" s="54" t="s">
        <v>62</v>
      </c>
      <c r="W7" s="47" t="s">
        <v>79</v>
      </c>
    </row>
    <row r="8" spans="1:23" s="1" customFormat="1" ht="18.75" customHeight="1">
      <c r="A8" s="69"/>
      <c r="B8" s="70"/>
      <c r="C8" s="64" t="s">
        <v>71</v>
      </c>
      <c r="D8" s="65"/>
      <c r="E8" s="65"/>
      <c r="F8" s="65"/>
      <c r="G8" s="66"/>
      <c r="H8" s="64" t="s">
        <v>70</v>
      </c>
      <c r="I8" s="65"/>
      <c r="J8" s="65"/>
      <c r="K8" s="65"/>
      <c r="L8" s="66"/>
      <c r="M8" s="45" t="s">
        <v>59</v>
      </c>
      <c r="N8" s="43" t="s">
        <v>72</v>
      </c>
      <c r="O8" s="51"/>
      <c r="P8" s="58"/>
      <c r="Q8" s="58"/>
      <c r="R8" s="51"/>
      <c r="S8" s="58"/>
      <c r="T8" s="58"/>
      <c r="U8" s="51"/>
      <c r="V8" s="55"/>
      <c r="W8" s="48"/>
    </row>
    <row r="9" spans="1:23" s="1" customFormat="1" ht="18.75" customHeight="1">
      <c r="A9" s="71"/>
      <c r="B9" s="72"/>
      <c r="C9" s="15" t="s">
        <v>65</v>
      </c>
      <c r="D9" s="15" t="s">
        <v>66</v>
      </c>
      <c r="E9" s="15" t="s">
        <v>67</v>
      </c>
      <c r="F9" s="15" t="s">
        <v>68</v>
      </c>
      <c r="G9" s="15" t="s">
        <v>69</v>
      </c>
      <c r="H9" s="15" t="s">
        <v>65</v>
      </c>
      <c r="I9" s="15" t="s">
        <v>66</v>
      </c>
      <c r="J9" s="15" t="s">
        <v>67</v>
      </c>
      <c r="K9" s="15" t="s">
        <v>68</v>
      </c>
      <c r="L9" s="15" t="s">
        <v>69</v>
      </c>
      <c r="M9" s="46"/>
      <c r="N9" s="44"/>
      <c r="O9" s="46"/>
      <c r="P9" s="44"/>
      <c r="Q9" s="44"/>
      <c r="R9" s="46"/>
      <c r="S9" s="44"/>
      <c r="T9" s="44"/>
      <c r="U9" s="46"/>
      <c r="V9" s="56"/>
      <c r="W9" s="49"/>
    </row>
    <row r="10" spans="1:37" s="1" customFormat="1" ht="18.75" customHeight="1">
      <c r="A10" s="61" t="s">
        <v>64</v>
      </c>
      <c r="B10" s="62"/>
      <c r="C10" s="35">
        <f>SUM(D10:G10)</f>
        <v>133</v>
      </c>
      <c r="D10" s="36">
        <v>13</v>
      </c>
      <c r="E10" s="37" t="s">
        <v>2</v>
      </c>
      <c r="F10" s="37" t="s">
        <v>2</v>
      </c>
      <c r="G10" s="36">
        <v>120</v>
      </c>
      <c r="H10" s="35">
        <f>SUM(I10:L10)</f>
        <v>21741</v>
      </c>
      <c r="I10" s="35">
        <v>4137</v>
      </c>
      <c r="J10" s="35">
        <v>448</v>
      </c>
      <c r="K10" s="35">
        <v>121</v>
      </c>
      <c r="L10" s="35">
        <v>17035</v>
      </c>
      <c r="M10" s="35">
        <v>747</v>
      </c>
      <c r="N10" s="35">
        <v>2738</v>
      </c>
      <c r="O10" s="35">
        <v>413</v>
      </c>
      <c r="P10" s="35">
        <v>255</v>
      </c>
      <c r="Q10" s="38">
        <v>2814</v>
      </c>
      <c r="R10" s="38">
        <v>571</v>
      </c>
      <c r="S10" s="38">
        <v>1998</v>
      </c>
      <c r="T10" s="38">
        <v>347</v>
      </c>
      <c r="U10" s="38">
        <v>6355</v>
      </c>
      <c r="V10" s="38">
        <v>4281</v>
      </c>
      <c r="W10" s="38">
        <v>242</v>
      </c>
      <c r="X10" s="3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23" s="1" customFormat="1" ht="18.75" customHeight="1">
      <c r="A11" s="73" t="s">
        <v>63</v>
      </c>
      <c r="B11" s="74"/>
      <c r="C11" s="39">
        <f>SUM(D11:G11)</f>
        <v>129</v>
      </c>
      <c r="D11" s="6">
        <v>13</v>
      </c>
      <c r="E11" s="8" t="s">
        <v>2</v>
      </c>
      <c r="F11" s="8" t="s">
        <v>2</v>
      </c>
      <c r="G11" s="6">
        <v>116</v>
      </c>
      <c r="H11" s="39">
        <f>SUM(I11:L11)</f>
        <v>21592</v>
      </c>
      <c r="I11" s="9">
        <v>4137</v>
      </c>
      <c r="J11" s="9">
        <v>420</v>
      </c>
      <c r="K11" s="9">
        <v>121</v>
      </c>
      <c r="L11" s="9">
        <v>16914</v>
      </c>
      <c r="M11" s="9">
        <v>763</v>
      </c>
      <c r="N11" s="9">
        <v>2718</v>
      </c>
      <c r="O11" s="9">
        <v>419</v>
      </c>
      <c r="P11" s="9">
        <v>252</v>
      </c>
      <c r="Q11" s="10" t="s">
        <v>52</v>
      </c>
      <c r="R11" s="10" t="s">
        <v>52</v>
      </c>
      <c r="S11" s="10" t="s">
        <v>52</v>
      </c>
      <c r="T11" s="10" t="s">
        <v>52</v>
      </c>
      <c r="U11" s="10" t="s">
        <v>52</v>
      </c>
      <c r="V11" s="10" t="s">
        <v>52</v>
      </c>
      <c r="W11" s="10" t="s">
        <v>52</v>
      </c>
    </row>
    <row r="12" spans="1:23" s="1" customFormat="1" ht="18.75" customHeight="1">
      <c r="A12" s="73" t="s">
        <v>54</v>
      </c>
      <c r="B12" s="74"/>
      <c r="C12" s="39">
        <f>SUM(D12:G12)</f>
        <v>128</v>
      </c>
      <c r="D12" s="6">
        <v>13</v>
      </c>
      <c r="E12" s="8" t="s">
        <v>2</v>
      </c>
      <c r="F12" s="8" t="s">
        <v>2</v>
      </c>
      <c r="G12" s="6">
        <v>115</v>
      </c>
      <c r="H12" s="39">
        <f>SUM(I12:L12)</f>
        <v>21472</v>
      </c>
      <c r="I12" s="9">
        <v>4092</v>
      </c>
      <c r="J12" s="9">
        <v>348</v>
      </c>
      <c r="K12" s="9">
        <v>121</v>
      </c>
      <c r="L12" s="9">
        <v>16911</v>
      </c>
      <c r="M12" s="9">
        <v>773</v>
      </c>
      <c r="N12" s="9">
        <v>2656</v>
      </c>
      <c r="O12" s="9">
        <v>431</v>
      </c>
      <c r="P12" s="9">
        <v>246</v>
      </c>
      <c r="Q12" s="10">
        <v>2852</v>
      </c>
      <c r="R12" s="10">
        <v>613</v>
      </c>
      <c r="S12" s="10">
        <v>2167</v>
      </c>
      <c r="T12" s="10">
        <v>359</v>
      </c>
      <c r="U12" s="10">
        <v>7059</v>
      </c>
      <c r="V12" s="10">
        <v>4419</v>
      </c>
      <c r="W12" s="10">
        <v>252</v>
      </c>
    </row>
    <row r="13" spans="1:23" s="1" customFormat="1" ht="18.75" customHeight="1">
      <c r="A13" s="73" t="s">
        <v>55</v>
      </c>
      <c r="B13" s="74"/>
      <c r="C13" s="39">
        <f>SUM(D13:G13)</f>
        <v>127</v>
      </c>
      <c r="D13" s="6">
        <v>13</v>
      </c>
      <c r="E13" s="8" t="s">
        <v>2</v>
      </c>
      <c r="F13" s="8" t="s">
        <v>2</v>
      </c>
      <c r="G13" s="6">
        <v>114</v>
      </c>
      <c r="H13" s="39">
        <f>SUM(I13:L13)</f>
        <v>21342</v>
      </c>
      <c r="I13" s="9">
        <v>4042</v>
      </c>
      <c r="J13" s="9">
        <v>324</v>
      </c>
      <c r="K13" s="9">
        <v>98</v>
      </c>
      <c r="L13" s="9">
        <v>16878</v>
      </c>
      <c r="M13" s="9">
        <v>788</v>
      </c>
      <c r="N13" s="9">
        <v>2609</v>
      </c>
      <c r="O13" s="9">
        <v>436</v>
      </c>
      <c r="P13" s="9">
        <v>246</v>
      </c>
      <c r="Q13" s="10" t="s">
        <v>52</v>
      </c>
      <c r="R13" s="10" t="s">
        <v>52</v>
      </c>
      <c r="S13" s="10" t="s">
        <v>52</v>
      </c>
      <c r="T13" s="10" t="s">
        <v>52</v>
      </c>
      <c r="U13" s="10" t="s">
        <v>52</v>
      </c>
      <c r="V13" s="10" t="s">
        <v>52</v>
      </c>
      <c r="W13" s="10" t="s">
        <v>52</v>
      </c>
    </row>
    <row r="14" spans="1:23" s="27" customFormat="1" ht="18.75" customHeight="1">
      <c r="A14" s="75" t="s">
        <v>81</v>
      </c>
      <c r="B14" s="76"/>
      <c r="C14" s="40">
        <f>SUM(C16:C25,C28,C34,C44,C51,C57,C65,C71)</f>
        <v>123</v>
      </c>
      <c r="D14" s="40">
        <f aca="true" t="shared" si="0" ref="D14:W14">SUM(D16:D25,D28,D34,D44,D51,D57,D65,D71)</f>
        <v>13</v>
      </c>
      <c r="E14" s="25" t="s">
        <v>2</v>
      </c>
      <c r="F14" s="25" t="s">
        <v>2</v>
      </c>
      <c r="G14" s="40">
        <f t="shared" si="0"/>
        <v>110</v>
      </c>
      <c r="H14" s="40">
        <f t="shared" si="0"/>
        <v>21074</v>
      </c>
      <c r="I14" s="40">
        <f t="shared" si="0"/>
        <v>4042</v>
      </c>
      <c r="J14" s="40">
        <f t="shared" si="0"/>
        <v>324</v>
      </c>
      <c r="K14" s="40">
        <f t="shared" si="0"/>
        <v>98</v>
      </c>
      <c r="L14" s="40">
        <f t="shared" si="0"/>
        <v>16610</v>
      </c>
      <c r="M14" s="40">
        <f t="shared" si="0"/>
        <v>795</v>
      </c>
      <c r="N14" s="40">
        <f t="shared" si="0"/>
        <v>2607</v>
      </c>
      <c r="O14" s="40">
        <f t="shared" si="0"/>
        <v>438</v>
      </c>
      <c r="P14" s="40">
        <f t="shared" si="0"/>
        <v>247</v>
      </c>
      <c r="Q14" s="40">
        <f t="shared" si="0"/>
        <v>3004</v>
      </c>
      <c r="R14" s="40">
        <f t="shared" si="0"/>
        <v>627</v>
      </c>
      <c r="S14" s="40">
        <f t="shared" si="0"/>
        <v>2293</v>
      </c>
      <c r="T14" s="40">
        <f t="shared" si="0"/>
        <v>383</v>
      </c>
      <c r="U14" s="40">
        <f t="shared" si="0"/>
        <v>7640</v>
      </c>
      <c r="V14" s="40">
        <f t="shared" si="0"/>
        <v>4434</v>
      </c>
      <c r="W14" s="40">
        <f t="shared" si="0"/>
        <v>239</v>
      </c>
    </row>
    <row r="15" spans="1:23" s="27" customFormat="1" ht="18.75" customHeight="1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27" customFormat="1" ht="18.75" customHeight="1">
      <c r="A16" s="59" t="s">
        <v>3</v>
      </c>
      <c r="B16" s="60"/>
      <c r="C16" s="41">
        <f aca="true" t="shared" si="1" ref="C16:C23">SUM(D16:G16)</f>
        <v>55</v>
      </c>
      <c r="D16" s="31">
        <v>6</v>
      </c>
      <c r="E16" s="25" t="s">
        <v>2</v>
      </c>
      <c r="F16" s="25" t="s">
        <v>2</v>
      </c>
      <c r="G16" s="31">
        <v>49</v>
      </c>
      <c r="H16" s="41">
        <f aca="true" t="shared" si="2" ref="H16:H23">SUM(I16:L16)</f>
        <v>10839</v>
      </c>
      <c r="I16" s="32">
        <v>2343</v>
      </c>
      <c r="J16" s="32">
        <v>118</v>
      </c>
      <c r="K16" s="32">
        <v>40</v>
      </c>
      <c r="L16" s="32">
        <v>8338</v>
      </c>
      <c r="M16" s="32">
        <v>378</v>
      </c>
      <c r="N16" s="32">
        <v>1156</v>
      </c>
      <c r="O16" s="32">
        <v>187</v>
      </c>
      <c r="P16" s="32">
        <v>107</v>
      </c>
      <c r="Q16" s="32">
        <v>1624</v>
      </c>
      <c r="R16" s="32">
        <v>290</v>
      </c>
      <c r="S16" s="32">
        <v>1426</v>
      </c>
      <c r="T16" s="32">
        <v>98</v>
      </c>
      <c r="U16" s="32">
        <v>4024</v>
      </c>
      <c r="V16" s="32">
        <v>1716</v>
      </c>
      <c r="W16" s="32">
        <v>110</v>
      </c>
    </row>
    <row r="17" spans="1:23" s="27" customFormat="1" ht="18.75" customHeight="1">
      <c r="A17" s="59" t="s">
        <v>4</v>
      </c>
      <c r="B17" s="60"/>
      <c r="C17" s="41">
        <f t="shared" si="1"/>
        <v>9</v>
      </c>
      <c r="D17" s="31">
        <v>2</v>
      </c>
      <c r="E17" s="25" t="s">
        <v>2</v>
      </c>
      <c r="F17" s="25" t="s">
        <v>2</v>
      </c>
      <c r="G17" s="31">
        <v>7</v>
      </c>
      <c r="H17" s="41">
        <f t="shared" si="2"/>
        <v>1652</v>
      </c>
      <c r="I17" s="32">
        <v>257</v>
      </c>
      <c r="J17" s="32">
        <v>115</v>
      </c>
      <c r="K17" s="32">
        <v>10</v>
      </c>
      <c r="L17" s="32">
        <v>1270</v>
      </c>
      <c r="M17" s="32">
        <v>30</v>
      </c>
      <c r="N17" s="32">
        <v>128</v>
      </c>
      <c r="O17" s="32">
        <v>28</v>
      </c>
      <c r="P17" s="32">
        <v>17</v>
      </c>
      <c r="Q17" s="32">
        <v>150</v>
      </c>
      <c r="R17" s="32">
        <v>34</v>
      </c>
      <c r="S17" s="32">
        <v>108</v>
      </c>
      <c r="T17" s="32">
        <v>20</v>
      </c>
      <c r="U17" s="32">
        <v>585</v>
      </c>
      <c r="V17" s="32">
        <v>381</v>
      </c>
      <c r="W17" s="32">
        <v>24</v>
      </c>
    </row>
    <row r="18" spans="1:23" s="27" customFormat="1" ht="18.75" customHeight="1">
      <c r="A18" s="59" t="s">
        <v>5</v>
      </c>
      <c r="B18" s="60"/>
      <c r="C18" s="41">
        <f t="shared" si="1"/>
        <v>18</v>
      </c>
      <c r="D18" s="31">
        <v>1</v>
      </c>
      <c r="E18" s="25" t="s">
        <v>2</v>
      </c>
      <c r="F18" s="25" t="s">
        <v>2</v>
      </c>
      <c r="G18" s="31">
        <v>17</v>
      </c>
      <c r="H18" s="41">
        <f t="shared" si="2"/>
        <v>1633</v>
      </c>
      <c r="I18" s="32">
        <v>349</v>
      </c>
      <c r="J18" s="32">
        <v>34</v>
      </c>
      <c r="K18" s="32">
        <v>20</v>
      </c>
      <c r="L18" s="32">
        <v>1230</v>
      </c>
      <c r="M18" s="32">
        <v>68</v>
      </c>
      <c r="N18" s="32">
        <v>296</v>
      </c>
      <c r="O18" s="32">
        <v>45</v>
      </c>
      <c r="P18" s="32">
        <v>27</v>
      </c>
      <c r="Q18" s="32">
        <v>181</v>
      </c>
      <c r="R18" s="32">
        <v>66</v>
      </c>
      <c r="S18" s="32">
        <v>149</v>
      </c>
      <c r="T18" s="32">
        <v>35</v>
      </c>
      <c r="U18" s="32">
        <v>462</v>
      </c>
      <c r="V18" s="32">
        <v>573</v>
      </c>
      <c r="W18" s="32">
        <v>23</v>
      </c>
    </row>
    <row r="19" spans="1:23" s="27" customFormat="1" ht="18.75" customHeight="1">
      <c r="A19" s="59" t="s">
        <v>6</v>
      </c>
      <c r="B19" s="60"/>
      <c r="C19" s="41">
        <f t="shared" si="1"/>
        <v>1</v>
      </c>
      <c r="D19" s="25" t="s">
        <v>2</v>
      </c>
      <c r="E19" s="25" t="s">
        <v>2</v>
      </c>
      <c r="F19" s="25" t="s">
        <v>2</v>
      </c>
      <c r="G19" s="31">
        <v>1</v>
      </c>
      <c r="H19" s="41">
        <f t="shared" si="2"/>
        <v>204</v>
      </c>
      <c r="I19" s="25" t="s">
        <v>2</v>
      </c>
      <c r="J19" s="25" t="s">
        <v>2</v>
      </c>
      <c r="K19" s="32">
        <v>4</v>
      </c>
      <c r="L19" s="32">
        <v>200</v>
      </c>
      <c r="M19" s="32">
        <v>19</v>
      </c>
      <c r="N19" s="32">
        <v>38</v>
      </c>
      <c r="O19" s="32">
        <v>11</v>
      </c>
      <c r="P19" s="32">
        <v>3</v>
      </c>
      <c r="Q19" s="32">
        <v>46</v>
      </c>
      <c r="R19" s="32">
        <v>14</v>
      </c>
      <c r="S19" s="32">
        <v>26</v>
      </c>
      <c r="T19" s="32">
        <v>15</v>
      </c>
      <c r="U19" s="32">
        <v>94</v>
      </c>
      <c r="V19" s="32">
        <v>65</v>
      </c>
      <c r="W19" s="32">
        <v>4</v>
      </c>
    </row>
    <row r="20" spans="1:23" s="27" customFormat="1" ht="18.75" customHeight="1">
      <c r="A20" s="59" t="s">
        <v>7</v>
      </c>
      <c r="B20" s="60"/>
      <c r="C20" s="41">
        <f t="shared" si="1"/>
        <v>1</v>
      </c>
      <c r="D20" s="25" t="s">
        <v>2</v>
      </c>
      <c r="E20" s="25" t="s">
        <v>2</v>
      </c>
      <c r="F20" s="25" t="s">
        <v>2</v>
      </c>
      <c r="G20" s="31">
        <v>1</v>
      </c>
      <c r="H20" s="41">
        <f t="shared" si="2"/>
        <v>199</v>
      </c>
      <c r="I20" s="25" t="s">
        <v>2</v>
      </c>
      <c r="J20" s="32">
        <v>7</v>
      </c>
      <c r="K20" s="25" t="s">
        <v>2</v>
      </c>
      <c r="L20" s="32">
        <v>192</v>
      </c>
      <c r="M20" s="32">
        <v>11</v>
      </c>
      <c r="N20" s="32">
        <v>52</v>
      </c>
      <c r="O20" s="32">
        <v>8</v>
      </c>
      <c r="P20" s="32">
        <v>3</v>
      </c>
      <c r="Q20" s="32">
        <v>29</v>
      </c>
      <c r="R20" s="32">
        <v>8</v>
      </c>
      <c r="S20" s="32">
        <v>27</v>
      </c>
      <c r="T20" s="32">
        <v>12</v>
      </c>
      <c r="U20" s="32">
        <v>79</v>
      </c>
      <c r="V20" s="32">
        <v>57</v>
      </c>
      <c r="W20" s="26" t="s">
        <v>2</v>
      </c>
    </row>
    <row r="21" spans="1:23" s="27" customFormat="1" ht="18.75" customHeight="1">
      <c r="A21" s="59" t="s">
        <v>8</v>
      </c>
      <c r="B21" s="60"/>
      <c r="C21" s="41">
        <f t="shared" si="1"/>
        <v>8</v>
      </c>
      <c r="D21" s="31">
        <v>2</v>
      </c>
      <c r="E21" s="25" t="s">
        <v>2</v>
      </c>
      <c r="F21" s="25" t="s">
        <v>2</v>
      </c>
      <c r="G21" s="31">
        <v>6</v>
      </c>
      <c r="H21" s="41">
        <f t="shared" si="2"/>
        <v>1429</v>
      </c>
      <c r="I21" s="32">
        <v>309</v>
      </c>
      <c r="J21" s="32">
        <v>50</v>
      </c>
      <c r="K21" s="25" t="s">
        <v>2</v>
      </c>
      <c r="L21" s="32">
        <v>1070</v>
      </c>
      <c r="M21" s="32">
        <v>39</v>
      </c>
      <c r="N21" s="32">
        <v>163</v>
      </c>
      <c r="O21" s="32">
        <v>22</v>
      </c>
      <c r="P21" s="32">
        <v>24</v>
      </c>
      <c r="Q21" s="32">
        <v>99</v>
      </c>
      <c r="R21" s="32">
        <v>26</v>
      </c>
      <c r="S21" s="32">
        <v>80</v>
      </c>
      <c r="T21" s="32">
        <v>18</v>
      </c>
      <c r="U21" s="32">
        <v>317</v>
      </c>
      <c r="V21" s="32">
        <v>401</v>
      </c>
      <c r="W21" s="32">
        <v>5</v>
      </c>
    </row>
    <row r="22" spans="1:23" s="27" customFormat="1" ht="18.75" customHeight="1">
      <c r="A22" s="59" t="s">
        <v>9</v>
      </c>
      <c r="B22" s="60"/>
      <c r="C22" s="41">
        <f t="shared" si="1"/>
        <v>3</v>
      </c>
      <c r="D22" s="25" t="s">
        <v>2</v>
      </c>
      <c r="E22" s="25" t="s">
        <v>2</v>
      </c>
      <c r="F22" s="25" t="s">
        <v>2</v>
      </c>
      <c r="G22" s="31">
        <v>3</v>
      </c>
      <c r="H22" s="41">
        <f t="shared" si="2"/>
        <v>279</v>
      </c>
      <c r="I22" s="25" t="s">
        <v>2</v>
      </c>
      <c r="J22" s="25" t="s">
        <v>2</v>
      </c>
      <c r="K22" s="32">
        <v>12</v>
      </c>
      <c r="L22" s="32">
        <v>267</v>
      </c>
      <c r="M22" s="32">
        <v>26</v>
      </c>
      <c r="N22" s="32">
        <v>126</v>
      </c>
      <c r="O22" s="32">
        <v>13</v>
      </c>
      <c r="P22" s="32">
        <v>2</v>
      </c>
      <c r="Q22" s="32">
        <v>54</v>
      </c>
      <c r="R22" s="32">
        <v>17</v>
      </c>
      <c r="S22" s="32">
        <v>23</v>
      </c>
      <c r="T22" s="32">
        <v>11</v>
      </c>
      <c r="U22" s="32">
        <v>140</v>
      </c>
      <c r="V22" s="32">
        <v>84</v>
      </c>
      <c r="W22" s="32">
        <v>7</v>
      </c>
    </row>
    <row r="23" spans="1:23" s="27" customFormat="1" ht="18.75" customHeight="1">
      <c r="A23" s="59" t="s">
        <v>10</v>
      </c>
      <c r="B23" s="60"/>
      <c r="C23" s="41">
        <f t="shared" si="1"/>
        <v>2</v>
      </c>
      <c r="D23" s="25" t="s">
        <v>2</v>
      </c>
      <c r="E23" s="25" t="s">
        <v>2</v>
      </c>
      <c r="F23" s="25" t="s">
        <v>2</v>
      </c>
      <c r="G23" s="31">
        <v>2</v>
      </c>
      <c r="H23" s="41">
        <f t="shared" si="2"/>
        <v>340</v>
      </c>
      <c r="I23" s="32">
        <v>30</v>
      </c>
      <c r="J23" s="25" t="s">
        <v>2</v>
      </c>
      <c r="K23" s="25" t="s">
        <v>2</v>
      </c>
      <c r="L23" s="32">
        <v>310</v>
      </c>
      <c r="M23" s="32">
        <v>43</v>
      </c>
      <c r="N23" s="32">
        <v>93</v>
      </c>
      <c r="O23" s="32">
        <v>17</v>
      </c>
      <c r="P23" s="32">
        <v>9</v>
      </c>
      <c r="Q23" s="32">
        <v>80</v>
      </c>
      <c r="R23" s="32">
        <v>20</v>
      </c>
      <c r="S23" s="32">
        <v>83</v>
      </c>
      <c r="T23" s="32">
        <v>23</v>
      </c>
      <c r="U23" s="32">
        <v>248</v>
      </c>
      <c r="V23" s="32">
        <v>151</v>
      </c>
      <c r="W23" s="32">
        <v>18</v>
      </c>
    </row>
    <row r="24" spans="1:23" s="27" customFormat="1" ht="18.7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27" customFormat="1" ht="18.75" customHeight="1">
      <c r="A25" s="59" t="s">
        <v>11</v>
      </c>
      <c r="B25" s="60"/>
      <c r="C25" s="40">
        <f>SUM(C26)</f>
        <v>1</v>
      </c>
      <c r="D25" s="25" t="s">
        <v>2</v>
      </c>
      <c r="E25" s="25" t="s">
        <v>2</v>
      </c>
      <c r="F25" s="25" t="s">
        <v>2</v>
      </c>
      <c r="G25" s="40">
        <f aca="true" t="shared" si="3" ref="G25:W25">SUM(G26)</f>
        <v>1</v>
      </c>
      <c r="H25" s="40">
        <f t="shared" si="3"/>
        <v>351</v>
      </c>
      <c r="I25" s="25" t="s">
        <v>2</v>
      </c>
      <c r="J25" s="25" t="s">
        <v>2</v>
      </c>
      <c r="K25" s="25" t="s">
        <v>2</v>
      </c>
      <c r="L25" s="40">
        <f t="shared" si="3"/>
        <v>351</v>
      </c>
      <c r="M25" s="40">
        <f t="shared" si="3"/>
        <v>4</v>
      </c>
      <c r="N25" s="40">
        <f t="shared" si="3"/>
        <v>19</v>
      </c>
      <c r="O25" s="40">
        <f t="shared" si="3"/>
        <v>2</v>
      </c>
      <c r="P25" s="40">
        <f t="shared" si="3"/>
        <v>2</v>
      </c>
      <c r="Q25" s="40">
        <f t="shared" si="3"/>
        <v>21</v>
      </c>
      <c r="R25" s="40">
        <f t="shared" si="3"/>
        <v>3</v>
      </c>
      <c r="S25" s="40">
        <f t="shared" si="3"/>
        <v>9</v>
      </c>
      <c r="T25" s="40">
        <f t="shared" si="3"/>
        <v>3</v>
      </c>
      <c r="U25" s="40">
        <f t="shared" si="3"/>
        <v>112</v>
      </c>
      <c r="V25" s="40">
        <f t="shared" si="3"/>
        <v>23</v>
      </c>
      <c r="W25" s="40">
        <f t="shared" si="3"/>
        <v>13</v>
      </c>
    </row>
    <row r="26" spans="1:23" ht="18.75" customHeight="1">
      <c r="A26" s="16"/>
      <c r="B26" s="17" t="s">
        <v>12</v>
      </c>
      <c r="C26" s="39">
        <f>SUM(D26:G26)</f>
        <v>1</v>
      </c>
      <c r="D26" s="8" t="s">
        <v>2</v>
      </c>
      <c r="E26" s="8" t="s">
        <v>2</v>
      </c>
      <c r="F26" s="8" t="s">
        <v>2</v>
      </c>
      <c r="G26" s="6">
        <v>1</v>
      </c>
      <c r="H26" s="39">
        <f>SUM(I26:L26)</f>
        <v>351</v>
      </c>
      <c r="I26" s="8" t="s">
        <v>2</v>
      </c>
      <c r="J26" s="8" t="s">
        <v>2</v>
      </c>
      <c r="K26" s="8" t="s">
        <v>2</v>
      </c>
      <c r="L26" s="9">
        <v>351</v>
      </c>
      <c r="M26" s="9">
        <v>4</v>
      </c>
      <c r="N26" s="9">
        <v>19</v>
      </c>
      <c r="O26" s="9">
        <v>2</v>
      </c>
      <c r="P26" s="9">
        <v>2</v>
      </c>
      <c r="Q26" s="9">
        <v>21</v>
      </c>
      <c r="R26" s="9">
        <v>3</v>
      </c>
      <c r="S26" s="9">
        <v>9</v>
      </c>
      <c r="T26" s="9">
        <v>3</v>
      </c>
      <c r="U26" s="9">
        <v>112</v>
      </c>
      <c r="V26" s="9">
        <v>23</v>
      </c>
      <c r="W26" s="9">
        <v>13</v>
      </c>
    </row>
    <row r="27" spans="1:23" ht="18.75" customHeight="1">
      <c r="A27" s="16"/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27" customFormat="1" ht="18.75" customHeight="1">
      <c r="A28" s="59" t="s">
        <v>13</v>
      </c>
      <c r="B28" s="60"/>
      <c r="C28" s="40">
        <f>SUM(C29:C32)</f>
        <v>3</v>
      </c>
      <c r="D28" s="25" t="s">
        <v>2</v>
      </c>
      <c r="E28" s="25" t="s">
        <v>2</v>
      </c>
      <c r="F28" s="25" t="s">
        <v>2</v>
      </c>
      <c r="G28" s="40">
        <f>SUM(G29:G32)</f>
        <v>3</v>
      </c>
      <c r="H28" s="40">
        <f>SUM(H29:H32)</f>
        <v>511</v>
      </c>
      <c r="I28" s="25" t="s">
        <v>2</v>
      </c>
      <c r="J28" s="25" t="s">
        <v>2</v>
      </c>
      <c r="K28" s="40">
        <f aca="true" t="shared" si="4" ref="K28:W28">SUM(K29:K32)</f>
        <v>12</v>
      </c>
      <c r="L28" s="40">
        <f t="shared" si="4"/>
        <v>499</v>
      </c>
      <c r="M28" s="40">
        <f t="shared" si="4"/>
        <v>21</v>
      </c>
      <c r="N28" s="40">
        <f t="shared" si="4"/>
        <v>25</v>
      </c>
      <c r="O28" s="40">
        <f t="shared" si="4"/>
        <v>13</v>
      </c>
      <c r="P28" s="40">
        <f t="shared" si="4"/>
        <v>8</v>
      </c>
      <c r="Q28" s="40">
        <f t="shared" si="4"/>
        <v>67</v>
      </c>
      <c r="R28" s="40">
        <f t="shared" si="4"/>
        <v>19</v>
      </c>
      <c r="S28" s="40">
        <f t="shared" si="4"/>
        <v>68</v>
      </c>
      <c r="T28" s="40">
        <f t="shared" si="4"/>
        <v>33</v>
      </c>
      <c r="U28" s="40">
        <f t="shared" si="4"/>
        <v>246</v>
      </c>
      <c r="V28" s="40">
        <f t="shared" si="4"/>
        <v>157</v>
      </c>
      <c r="W28" s="40">
        <f t="shared" si="4"/>
        <v>5</v>
      </c>
    </row>
    <row r="29" spans="1:23" ht="18.75" customHeight="1">
      <c r="A29" s="16"/>
      <c r="B29" s="17" t="s">
        <v>14</v>
      </c>
      <c r="C29" s="39">
        <f>SUM(D29:G29)</f>
        <v>1</v>
      </c>
      <c r="D29" s="8" t="s">
        <v>2</v>
      </c>
      <c r="E29" s="8" t="s">
        <v>2</v>
      </c>
      <c r="F29" s="8" t="s">
        <v>2</v>
      </c>
      <c r="G29" s="6">
        <v>1</v>
      </c>
      <c r="H29" s="39">
        <f>SUM(I29:L29)</f>
        <v>155</v>
      </c>
      <c r="I29" s="8" t="s">
        <v>2</v>
      </c>
      <c r="J29" s="8" t="s">
        <v>2</v>
      </c>
      <c r="K29" s="9">
        <v>12</v>
      </c>
      <c r="L29" s="9">
        <v>143</v>
      </c>
      <c r="M29" s="9">
        <v>7</v>
      </c>
      <c r="N29" s="8" t="s">
        <v>2</v>
      </c>
      <c r="O29" s="9">
        <v>3</v>
      </c>
      <c r="P29" s="9">
        <v>1</v>
      </c>
      <c r="Q29" s="9">
        <v>20</v>
      </c>
      <c r="R29" s="9">
        <v>4</v>
      </c>
      <c r="S29" s="9">
        <v>13</v>
      </c>
      <c r="T29" s="9">
        <v>8</v>
      </c>
      <c r="U29" s="9">
        <v>71</v>
      </c>
      <c r="V29" s="9">
        <v>51</v>
      </c>
      <c r="W29" s="10" t="s">
        <v>2</v>
      </c>
    </row>
    <row r="30" spans="1:23" ht="18.75" customHeight="1">
      <c r="A30" s="16"/>
      <c r="B30" s="17" t="s">
        <v>15</v>
      </c>
      <c r="C30" s="39">
        <f>SUM(D30:G30)</f>
        <v>1</v>
      </c>
      <c r="D30" s="8" t="s">
        <v>2</v>
      </c>
      <c r="E30" s="8" t="s">
        <v>2</v>
      </c>
      <c r="F30" s="8" t="s">
        <v>2</v>
      </c>
      <c r="G30" s="6">
        <v>1</v>
      </c>
      <c r="H30" s="39">
        <f>SUM(I30:L30)</f>
        <v>56</v>
      </c>
      <c r="I30" s="8" t="s">
        <v>2</v>
      </c>
      <c r="J30" s="8" t="s">
        <v>2</v>
      </c>
      <c r="K30" s="8" t="s">
        <v>2</v>
      </c>
      <c r="L30" s="9">
        <v>56</v>
      </c>
      <c r="M30" s="9">
        <v>7</v>
      </c>
      <c r="N30" s="9">
        <v>25</v>
      </c>
      <c r="O30" s="9">
        <v>7</v>
      </c>
      <c r="P30" s="9">
        <v>3</v>
      </c>
      <c r="Q30" s="9">
        <v>14</v>
      </c>
      <c r="R30" s="9">
        <v>7</v>
      </c>
      <c r="S30" s="9">
        <v>21</v>
      </c>
      <c r="T30" s="9">
        <v>9</v>
      </c>
      <c r="U30" s="9">
        <v>31</v>
      </c>
      <c r="V30" s="9">
        <v>38</v>
      </c>
      <c r="W30" s="10" t="s">
        <v>2</v>
      </c>
    </row>
    <row r="31" spans="1:23" ht="18.75" customHeight="1">
      <c r="A31" s="16"/>
      <c r="B31" s="17" t="s">
        <v>16</v>
      </c>
      <c r="C31" s="39">
        <f>SUM(D31:G31)</f>
        <v>1</v>
      </c>
      <c r="D31" s="8" t="s">
        <v>2</v>
      </c>
      <c r="E31" s="8" t="s">
        <v>2</v>
      </c>
      <c r="F31" s="8" t="s">
        <v>2</v>
      </c>
      <c r="G31" s="6">
        <v>1</v>
      </c>
      <c r="H31" s="39">
        <f>SUM(I31:L31)</f>
        <v>300</v>
      </c>
      <c r="I31" s="8" t="s">
        <v>2</v>
      </c>
      <c r="J31" s="8" t="s">
        <v>2</v>
      </c>
      <c r="K31" s="8" t="s">
        <v>2</v>
      </c>
      <c r="L31" s="9">
        <v>300</v>
      </c>
      <c r="M31" s="9">
        <v>5</v>
      </c>
      <c r="N31" s="8" t="s">
        <v>2</v>
      </c>
      <c r="O31" s="9">
        <v>2</v>
      </c>
      <c r="P31" s="9">
        <v>3</v>
      </c>
      <c r="Q31" s="9">
        <v>32</v>
      </c>
      <c r="R31" s="9">
        <v>6</v>
      </c>
      <c r="S31" s="9">
        <v>31</v>
      </c>
      <c r="T31" s="9">
        <v>10</v>
      </c>
      <c r="U31" s="9">
        <v>142</v>
      </c>
      <c r="V31" s="9">
        <v>66</v>
      </c>
      <c r="W31" s="9">
        <v>5</v>
      </c>
    </row>
    <row r="32" spans="1:23" ht="18.75" customHeight="1">
      <c r="A32" s="16"/>
      <c r="B32" s="17" t="s">
        <v>17</v>
      </c>
      <c r="C32" s="8" t="s">
        <v>2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  <c r="J32" s="8" t="s">
        <v>2</v>
      </c>
      <c r="K32" s="8" t="s">
        <v>2</v>
      </c>
      <c r="L32" s="8" t="s">
        <v>2</v>
      </c>
      <c r="M32" s="9">
        <v>2</v>
      </c>
      <c r="N32" s="8" t="s">
        <v>2</v>
      </c>
      <c r="O32" s="9">
        <v>1</v>
      </c>
      <c r="P32" s="8">
        <v>1</v>
      </c>
      <c r="Q32" s="9">
        <v>1</v>
      </c>
      <c r="R32" s="9">
        <v>2</v>
      </c>
      <c r="S32" s="8">
        <v>3</v>
      </c>
      <c r="T32" s="9">
        <v>6</v>
      </c>
      <c r="U32" s="8">
        <v>2</v>
      </c>
      <c r="V32" s="9">
        <v>2</v>
      </c>
      <c r="W32" s="10" t="s">
        <v>2</v>
      </c>
    </row>
    <row r="33" spans="1:23" ht="18.75" customHeight="1">
      <c r="A33" s="16"/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27" customFormat="1" ht="18.75" customHeight="1">
      <c r="A34" s="59" t="s">
        <v>18</v>
      </c>
      <c r="B34" s="60"/>
      <c r="C34" s="40">
        <f>SUM(C35:C42)</f>
        <v>8</v>
      </c>
      <c r="D34" s="40">
        <f aca="true" t="shared" si="5" ref="D34:W34">SUM(D35:D42)</f>
        <v>1</v>
      </c>
      <c r="E34" s="25" t="s">
        <v>2</v>
      </c>
      <c r="F34" s="25" t="s">
        <v>2</v>
      </c>
      <c r="G34" s="40">
        <f t="shared" si="5"/>
        <v>7</v>
      </c>
      <c r="H34" s="40">
        <f t="shared" si="5"/>
        <v>895</v>
      </c>
      <c r="I34" s="40">
        <f t="shared" si="5"/>
        <v>298</v>
      </c>
      <c r="J34" s="25" t="s">
        <v>2</v>
      </c>
      <c r="K34" s="25" t="s">
        <v>2</v>
      </c>
      <c r="L34" s="40">
        <f t="shared" si="5"/>
        <v>597</v>
      </c>
      <c r="M34" s="40">
        <f t="shared" si="5"/>
        <v>45</v>
      </c>
      <c r="N34" s="40">
        <f t="shared" si="5"/>
        <v>150</v>
      </c>
      <c r="O34" s="40">
        <f t="shared" si="5"/>
        <v>27</v>
      </c>
      <c r="P34" s="40">
        <f t="shared" si="5"/>
        <v>15</v>
      </c>
      <c r="Q34" s="40">
        <f t="shared" si="5"/>
        <v>72</v>
      </c>
      <c r="R34" s="40">
        <f t="shared" si="5"/>
        <v>31</v>
      </c>
      <c r="S34" s="40">
        <f t="shared" si="5"/>
        <v>99</v>
      </c>
      <c r="T34" s="40">
        <f t="shared" si="5"/>
        <v>33</v>
      </c>
      <c r="U34" s="40">
        <f t="shared" si="5"/>
        <v>243</v>
      </c>
      <c r="V34" s="40">
        <f t="shared" si="5"/>
        <v>304</v>
      </c>
      <c r="W34" s="40">
        <f t="shared" si="5"/>
        <v>6</v>
      </c>
    </row>
    <row r="35" spans="1:23" ht="18.75" customHeight="1">
      <c r="A35" s="19"/>
      <c r="B35" s="17" t="s">
        <v>19</v>
      </c>
      <c r="C35" s="8" t="s">
        <v>2</v>
      </c>
      <c r="D35" s="8" t="s">
        <v>2</v>
      </c>
      <c r="E35" s="8" t="s">
        <v>2</v>
      </c>
      <c r="F35" s="8" t="s">
        <v>2</v>
      </c>
      <c r="G35" s="8" t="s">
        <v>2</v>
      </c>
      <c r="H35" s="8" t="s">
        <v>2</v>
      </c>
      <c r="I35" s="8" t="s">
        <v>2</v>
      </c>
      <c r="J35" s="8" t="s">
        <v>2</v>
      </c>
      <c r="K35" s="8" t="s">
        <v>2</v>
      </c>
      <c r="L35" s="8" t="s">
        <v>2</v>
      </c>
      <c r="M35" s="9">
        <v>5</v>
      </c>
      <c r="N35" s="9">
        <v>27</v>
      </c>
      <c r="O35" s="9">
        <v>4</v>
      </c>
      <c r="P35" s="9">
        <v>3</v>
      </c>
      <c r="Q35" s="9">
        <v>5</v>
      </c>
      <c r="R35" s="9">
        <v>5</v>
      </c>
      <c r="S35" s="9">
        <v>9</v>
      </c>
      <c r="T35" s="9">
        <v>6</v>
      </c>
      <c r="U35" s="9">
        <v>8</v>
      </c>
      <c r="V35" s="9">
        <v>24</v>
      </c>
      <c r="W35" s="10" t="s">
        <v>2</v>
      </c>
    </row>
    <row r="36" spans="1:23" ht="18.75" customHeight="1">
      <c r="A36" s="19"/>
      <c r="B36" s="17" t="s">
        <v>20</v>
      </c>
      <c r="C36" s="39">
        <f>SUM(D36:G36)</f>
        <v>2</v>
      </c>
      <c r="D36" s="8" t="s">
        <v>2</v>
      </c>
      <c r="E36" s="8" t="s">
        <v>2</v>
      </c>
      <c r="F36" s="8" t="s">
        <v>2</v>
      </c>
      <c r="G36" s="6">
        <v>2</v>
      </c>
      <c r="H36" s="39">
        <f>SUM(I36:L36)</f>
        <v>199</v>
      </c>
      <c r="I36" s="8" t="s">
        <v>2</v>
      </c>
      <c r="J36" s="8" t="s">
        <v>2</v>
      </c>
      <c r="K36" s="8" t="s">
        <v>2</v>
      </c>
      <c r="L36" s="9">
        <v>199</v>
      </c>
      <c r="M36" s="9">
        <v>5</v>
      </c>
      <c r="N36" s="9">
        <v>32</v>
      </c>
      <c r="O36" s="9">
        <v>6</v>
      </c>
      <c r="P36" s="9">
        <v>7</v>
      </c>
      <c r="Q36" s="9">
        <v>18</v>
      </c>
      <c r="R36" s="9">
        <v>7</v>
      </c>
      <c r="S36" s="9">
        <v>34</v>
      </c>
      <c r="T36" s="9">
        <v>7</v>
      </c>
      <c r="U36" s="9">
        <v>77</v>
      </c>
      <c r="V36" s="9">
        <v>53</v>
      </c>
      <c r="W36" s="8">
        <v>1</v>
      </c>
    </row>
    <row r="37" spans="1:23" ht="18.75" customHeight="1">
      <c r="A37" s="19"/>
      <c r="B37" s="17" t="s">
        <v>21</v>
      </c>
      <c r="C37" s="39">
        <f>SUM(D37:G37)</f>
        <v>6</v>
      </c>
      <c r="D37" s="6">
        <v>1</v>
      </c>
      <c r="E37" s="8" t="s">
        <v>2</v>
      </c>
      <c r="F37" s="8" t="s">
        <v>2</v>
      </c>
      <c r="G37" s="6">
        <v>5</v>
      </c>
      <c r="H37" s="39">
        <f>SUM(I37:L37)</f>
        <v>696</v>
      </c>
      <c r="I37" s="9">
        <v>298</v>
      </c>
      <c r="J37" s="8" t="s">
        <v>2</v>
      </c>
      <c r="K37" s="8" t="s">
        <v>2</v>
      </c>
      <c r="L37" s="8">
        <v>398</v>
      </c>
      <c r="M37" s="9">
        <v>29</v>
      </c>
      <c r="N37" s="9">
        <v>91</v>
      </c>
      <c r="O37" s="9">
        <v>15</v>
      </c>
      <c r="P37" s="9">
        <v>5</v>
      </c>
      <c r="Q37" s="9">
        <v>46</v>
      </c>
      <c r="R37" s="9">
        <v>19</v>
      </c>
      <c r="S37" s="9">
        <v>55</v>
      </c>
      <c r="T37" s="9">
        <v>11</v>
      </c>
      <c r="U37" s="9">
        <v>151</v>
      </c>
      <c r="V37" s="9">
        <v>218</v>
      </c>
      <c r="W37" s="9">
        <v>5</v>
      </c>
    </row>
    <row r="38" spans="1:23" ht="18.75" customHeight="1">
      <c r="A38" s="19"/>
      <c r="B38" s="17" t="s">
        <v>22</v>
      </c>
      <c r="C38" s="8" t="s">
        <v>2</v>
      </c>
      <c r="D38" s="8" t="s">
        <v>2</v>
      </c>
      <c r="E38" s="8" t="s">
        <v>2</v>
      </c>
      <c r="F38" s="8" t="s">
        <v>2</v>
      </c>
      <c r="G38" s="8" t="s">
        <v>2</v>
      </c>
      <c r="H38" s="8" t="s">
        <v>2</v>
      </c>
      <c r="I38" s="8" t="s">
        <v>2</v>
      </c>
      <c r="J38" s="8" t="s">
        <v>2</v>
      </c>
      <c r="K38" s="8" t="s">
        <v>2</v>
      </c>
      <c r="L38" s="8" t="s">
        <v>2</v>
      </c>
      <c r="M38" s="9">
        <v>1</v>
      </c>
      <c r="N38" s="8" t="s">
        <v>2</v>
      </c>
      <c r="O38" s="8">
        <v>1</v>
      </c>
      <c r="P38" s="8" t="s">
        <v>2</v>
      </c>
      <c r="Q38" s="8" t="s">
        <v>2</v>
      </c>
      <c r="R38" s="8" t="s">
        <v>2</v>
      </c>
      <c r="S38" s="8" t="s">
        <v>2</v>
      </c>
      <c r="T38" s="9">
        <v>1</v>
      </c>
      <c r="U38" s="8">
        <v>2</v>
      </c>
      <c r="V38" s="8">
        <v>3</v>
      </c>
      <c r="W38" s="10" t="s">
        <v>2</v>
      </c>
    </row>
    <row r="39" spans="1:23" ht="18.75" customHeight="1">
      <c r="A39" s="19"/>
      <c r="B39" s="17" t="s">
        <v>23</v>
      </c>
      <c r="C39" s="8" t="s">
        <v>2</v>
      </c>
      <c r="D39" s="8" t="s">
        <v>2</v>
      </c>
      <c r="E39" s="8" t="s">
        <v>2</v>
      </c>
      <c r="F39" s="8" t="s">
        <v>2</v>
      </c>
      <c r="G39" s="8" t="s">
        <v>2</v>
      </c>
      <c r="H39" s="8" t="s">
        <v>2</v>
      </c>
      <c r="I39" s="8" t="s">
        <v>2</v>
      </c>
      <c r="J39" s="8" t="s">
        <v>2</v>
      </c>
      <c r="K39" s="8" t="s">
        <v>2</v>
      </c>
      <c r="L39" s="8" t="s">
        <v>2</v>
      </c>
      <c r="M39" s="9">
        <v>3</v>
      </c>
      <c r="N39" s="8" t="s">
        <v>2</v>
      </c>
      <c r="O39" s="8" t="s">
        <v>2</v>
      </c>
      <c r="P39" s="8" t="s">
        <v>2</v>
      </c>
      <c r="Q39" s="9">
        <v>1</v>
      </c>
      <c r="R39" s="8" t="s">
        <v>2</v>
      </c>
      <c r="S39" s="8" t="s">
        <v>2</v>
      </c>
      <c r="T39" s="9">
        <v>1</v>
      </c>
      <c r="U39" s="9">
        <v>3</v>
      </c>
      <c r="V39" s="9">
        <v>5</v>
      </c>
      <c r="W39" s="10" t="s">
        <v>2</v>
      </c>
    </row>
    <row r="40" spans="1:23" ht="18.75" customHeight="1">
      <c r="A40" s="19"/>
      <c r="B40" s="17" t="s">
        <v>24</v>
      </c>
      <c r="C40" s="8" t="s">
        <v>2</v>
      </c>
      <c r="D40" s="8" t="s">
        <v>2</v>
      </c>
      <c r="E40" s="8" t="s">
        <v>2</v>
      </c>
      <c r="F40" s="8" t="s">
        <v>2</v>
      </c>
      <c r="G40" s="8" t="s">
        <v>2</v>
      </c>
      <c r="H40" s="8" t="s">
        <v>2</v>
      </c>
      <c r="I40" s="8" t="s">
        <v>2</v>
      </c>
      <c r="J40" s="8" t="s">
        <v>2</v>
      </c>
      <c r="K40" s="8" t="s">
        <v>2</v>
      </c>
      <c r="L40" s="8" t="s">
        <v>2</v>
      </c>
      <c r="M40" s="9">
        <v>1</v>
      </c>
      <c r="N40" s="8" t="s">
        <v>2</v>
      </c>
      <c r="O40" s="8" t="s">
        <v>2</v>
      </c>
      <c r="P40" s="8" t="s">
        <v>2</v>
      </c>
      <c r="Q40" s="9">
        <v>1</v>
      </c>
      <c r="R40" s="8" t="s">
        <v>2</v>
      </c>
      <c r="S40" s="9">
        <v>1</v>
      </c>
      <c r="T40" s="9">
        <v>2</v>
      </c>
      <c r="U40" s="8">
        <v>1</v>
      </c>
      <c r="V40" s="8">
        <v>1</v>
      </c>
      <c r="W40" s="10" t="s">
        <v>2</v>
      </c>
    </row>
    <row r="41" spans="1:23" ht="18.75" customHeight="1">
      <c r="A41" s="19"/>
      <c r="B41" s="17" t="s">
        <v>25</v>
      </c>
      <c r="C41" s="8" t="s">
        <v>2</v>
      </c>
      <c r="D41" s="8" t="s">
        <v>2</v>
      </c>
      <c r="E41" s="8" t="s">
        <v>2</v>
      </c>
      <c r="F41" s="8" t="s">
        <v>2</v>
      </c>
      <c r="G41" s="8" t="s">
        <v>2</v>
      </c>
      <c r="H41" s="8" t="s">
        <v>2</v>
      </c>
      <c r="I41" s="8" t="s">
        <v>2</v>
      </c>
      <c r="J41" s="8" t="s">
        <v>2</v>
      </c>
      <c r="K41" s="8" t="s">
        <v>2</v>
      </c>
      <c r="L41" s="8" t="s">
        <v>2</v>
      </c>
      <c r="M41" s="8" t="s">
        <v>2</v>
      </c>
      <c r="N41" s="8" t="s">
        <v>2</v>
      </c>
      <c r="O41" s="8" t="s">
        <v>2</v>
      </c>
      <c r="P41" s="8" t="s">
        <v>2</v>
      </c>
      <c r="Q41" s="8" t="s">
        <v>2</v>
      </c>
      <c r="R41" s="8" t="s">
        <v>2</v>
      </c>
      <c r="S41" s="8" t="s">
        <v>2</v>
      </c>
      <c r="T41" s="8">
        <v>1</v>
      </c>
      <c r="U41" s="8" t="s">
        <v>2</v>
      </c>
      <c r="V41" s="8" t="s">
        <v>2</v>
      </c>
      <c r="W41" s="10" t="s">
        <v>2</v>
      </c>
    </row>
    <row r="42" spans="1:23" ht="18.75" customHeight="1">
      <c r="A42" s="19"/>
      <c r="B42" s="17" t="s">
        <v>26</v>
      </c>
      <c r="C42" s="8" t="s">
        <v>2</v>
      </c>
      <c r="D42" s="8" t="s">
        <v>2</v>
      </c>
      <c r="E42" s="8" t="s">
        <v>2</v>
      </c>
      <c r="F42" s="8" t="s">
        <v>2</v>
      </c>
      <c r="G42" s="8" t="s">
        <v>2</v>
      </c>
      <c r="H42" s="8" t="s">
        <v>2</v>
      </c>
      <c r="I42" s="8" t="s">
        <v>2</v>
      </c>
      <c r="J42" s="8" t="s">
        <v>2</v>
      </c>
      <c r="K42" s="8" t="s">
        <v>2</v>
      </c>
      <c r="L42" s="8" t="s">
        <v>2</v>
      </c>
      <c r="M42" s="9">
        <v>1</v>
      </c>
      <c r="N42" s="8" t="s">
        <v>2</v>
      </c>
      <c r="O42" s="9">
        <v>1</v>
      </c>
      <c r="P42" s="8" t="s">
        <v>2</v>
      </c>
      <c r="Q42" s="8">
        <v>1</v>
      </c>
      <c r="R42" s="8" t="s">
        <v>2</v>
      </c>
      <c r="S42" s="8" t="s">
        <v>2</v>
      </c>
      <c r="T42" s="9">
        <v>4</v>
      </c>
      <c r="U42" s="9">
        <v>1</v>
      </c>
      <c r="V42" s="8" t="s">
        <v>2</v>
      </c>
      <c r="W42" s="10" t="s">
        <v>2</v>
      </c>
    </row>
    <row r="43" spans="1:23" ht="18.75" customHeight="1">
      <c r="A43" s="19"/>
      <c r="B43" s="1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27" customFormat="1" ht="18.75" customHeight="1">
      <c r="A44" s="59" t="s">
        <v>27</v>
      </c>
      <c r="B44" s="60"/>
      <c r="C44" s="41">
        <f>SUM(C45:C49)</f>
        <v>6</v>
      </c>
      <c r="D44" s="41">
        <f aca="true" t="shared" si="6" ref="D44:W44">SUM(D45:D49)</f>
        <v>1</v>
      </c>
      <c r="E44" s="25" t="s">
        <v>2</v>
      </c>
      <c r="F44" s="25" t="s">
        <v>2</v>
      </c>
      <c r="G44" s="41">
        <f t="shared" si="6"/>
        <v>5</v>
      </c>
      <c r="H44" s="41">
        <f t="shared" si="6"/>
        <v>1812</v>
      </c>
      <c r="I44" s="41">
        <f t="shared" si="6"/>
        <v>456</v>
      </c>
      <c r="J44" s="25" t="s">
        <v>2</v>
      </c>
      <c r="K44" s="25" t="s">
        <v>2</v>
      </c>
      <c r="L44" s="41">
        <f t="shared" si="6"/>
        <v>1356</v>
      </c>
      <c r="M44" s="41">
        <f t="shared" si="6"/>
        <v>46</v>
      </c>
      <c r="N44" s="41">
        <f t="shared" si="6"/>
        <v>141</v>
      </c>
      <c r="O44" s="41">
        <f t="shared" si="6"/>
        <v>25</v>
      </c>
      <c r="P44" s="41">
        <f t="shared" si="6"/>
        <v>14</v>
      </c>
      <c r="Q44" s="41">
        <f t="shared" si="6"/>
        <v>472</v>
      </c>
      <c r="R44" s="41">
        <f t="shared" si="6"/>
        <v>54</v>
      </c>
      <c r="S44" s="41">
        <f t="shared" si="6"/>
        <v>113</v>
      </c>
      <c r="T44" s="41">
        <f t="shared" si="6"/>
        <v>31</v>
      </c>
      <c r="U44" s="41">
        <f t="shared" si="6"/>
        <v>803</v>
      </c>
      <c r="V44" s="41">
        <f t="shared" si="6"/>
        <v>201</v>
      </c>
      <c r="W44" s="41">
        <f t="shared" si="6"/>
        <v>14</v>
      </c>
    </row>
    <row r="45" spans="1:23" ht="18.75" customHeight="1">
      <c r="A45" s="19"/>
      <c r="B45" s="17" t="s">
        <v>28</v>
      </c>
      <c r="C45" s="39">
        <f>SUM(D45:G45)</f>
        <v>1</v>
      </c>
      <c r="D45" s="8" t="s">
        <v>2</v>
      </c>
      <c r="E45" s="8" t="s">
        <v>2</v>
      </c>
      <c r="F45" s="8" t="s">
        <v>2</v>
      </c>
      <c r="G45" s="6">
        <v>1</v>
      </c>
      <c r="H45" s="39">
        <f>SUM(I45:L45)</f>
        <v>80</v>
      </c>
      <c r="I45" s="8" t="s">
        <v>2</v>
      </c>
      <c r="J45" s="8" t="s">
        <v>2</v>
      </c>
      <c r="K45" s="8" t="s">
        <v>2</v>
      </c>
      <c r="L45" s="6">
        <v>80</v>
      </c>
      <c r="M45" s="9">
        <v>16</v>
      </c>
      <c r="N45" s="9">
        <v>73</v>
      </c>
      <c r="O45" s="9">
        <v>8</v>
      </c>
      <c r="P45" s="9">
        <v>3</v>
      </c>
      <c r="Q45" s="9">
        <v>27</v>
      </c>
      <c r="R45" s="9">
        <v>13</v>
      </c>
      <c r="S45" s="9">
        <v>22</v>
      </c>
      <c r="T45" s="9">
        <v>14</v>
      </c>
      <c r="U45" s="9">
        <v>57</v>
      </c>
      <c r="V45" s="9">
        <v>42</v>
      </c>
      <c r="W45" s="9">
        <v>4</v>
      </c>
    </row>
    <row r="46" spans="1:23" ht="18.75" customHeight="1">
      <c r="A46" s="19"/>
      <c r="B46" s="17" t="s">
        <v>29</v>
      </c>
      <c r="C46" s="39">
        <f>SUM(D46:G46)</f>
        <v>2</v>
      </c>
      <c r="D46" s="8">
        <v>1</v>
      </c>
      <c r="E46" s="8" t="s">
        <v>2</v>
      </c>
      <c r="F46" s="8" t="s">
        <v>2</v>
      </c>
      <c r="G46" s="6">
        <v>1</v>
      </c>
      <c r="H46" s="39">
        <f>SUM(I46:L46)</f>
        <v>604</v>
      </c>
      <c r="I46" s="9">
        <v>400</v>
      </c>
      <c r="J46" s="8" t="s">
        <v>2</v>
      </c>
      <c r="K46" s="8" t="s">
        <v>2</v>
      </c>
      <c r="L46" s="6">
        <v>204</v>
      </c>
      <c r="M46" s="9">
        <v>6</v>
      </c>
      <c r="N46" s="9">
        <v>19</v>
      </c>
      <c r="O46" s="9">
        <v>4</v>
      </c>
      <c r="P46" s="9">
        <v>3</v>
      </c>
      <c r="Q46" s="9">
        <v>20</v>
      </c>
      <c r="R46" s="9">
        <v>7</v>
      </c>
      <c r="S46" s="9">
        <v>17</v>
      </c>
      <c r="T46" s="9">
        <v>3</v>
      </c>
      <c r="U46" s="9">
        <v>146</v>
      </c>
      <c r="V46" s="9">
        <v>89</v>
      </c>
      <c r="W46" s="8">
        <v>1</v>
      </c>
    </row>
    <row r="47" spans="1:23" ht="18.75" customHeight="1">
      <c r="A47" s="19"/>
      <c r="B47" s="17" t="s">
        <v>30</v>
      </c>
      <c r="C47" s="8" t="s">
        <v>2</v>
      </c>
      <c r="D47" s="8" t="s">
        <v>2</v>
      </c>
      <c r="E47" s="8" t="s">
        <v>2</v>
      </c>
      <c r="F47" s="8" t="s">
        <v>2</v>
      </c>
      <c r="G47" s="8" t="s">
        <v>2</v>
      </c>
      <c r="H47" s="8" t="s">
        <v>2</v>
      </c>
      <c r="I47" s="8" t="s">
        <v>2</v>
      </c>
      <c r="J47" s="8" t="s">
        <v>2</v>
      </c>
      <c r="K47" s="8" t="s">
        <v>2</v>
      </c>
      <c r="L47" s="8" t="s">
        <v>2</v>
      </c>
      <c r="M47" s="9">
        <v>6</v>
      </c>
      <c r="N47" s="9">
        <v>19</v>
      </c>
      <c r="O47" s="9">
        <v>3</v>
      </c>
      <c r="P47" s="8" t="s">
        <v>2</v>
      </c>
      <c r="Q47" s="9">
        <v>7</v>
      </c>
      <c r="R47" s="9">
        <v>4</v>
      </c>
      <c r="S47" s="9">
        <v>5</v>
      </c>
      <c r="T47" s="9">
        <v>3</v>
      </c>
      <c r="U47" s="9">
        <v>12</v>
      </c>
      <c r="V47" s="9">
        <v>19</v>
      </c>
      <c r="W47" s="10" t="s">
        <v>2</v>
      </c>
    </row>
    <row r="48" spans="1:23" ht="18.75" customHeight="1">
      <c r="A48" s="19"/>
      <c r="B48" s="17" t="s">
        <v>31</v>
      </c>
      <c r="C48" s="39">
        <f>SUM(D48:G48)</f>
        <v>1</v>
      </c>
      <c r="D48" s="8" t="s">
        <v>2</v>
      </c>
      <c r="E48" s="8" t="s">
        <v>2</v>
      </c>
      <c r="F48" s="8" t="s">
        <v>2</v>
      </c>
      <c r="G48" s="6">
        <v>1</v>
      </c>
      <c r="H48" s="39">
        <f>SUM(I48:L48)</f>
        <v>35</v>
      </c>
      <c r="I48" s="8" t="s">
        <v>2</v>
      </c>
      <c r="J48" s="8" t="s">
        <v>2</v>
      </c>
      <c r="K48" s="8" t="s">
        <v>2</v>
      </c>
      <c r="L48" s="6">
        <v>35</v>
      </c>
      <c r="M48" s="9">
        <v>6</v>
      </c>
      <c r="N48" s="9">
        <v>4</v>
      </c>
      <c r="O48" s="9">
        <v>3</v>
      </c>
      <c r="P48" s="9">
        <v>3</v>
      </c>
      <c r="Q48" s="9">
        <v>7</v>
      </c>
      <c r="R48" s="9">
        <v>5</v>
      </c>
      <c r="S48" s="9">
        <v>7</v>
      </c>
      <c r="T48" s="9">
        <v>4</v>
      </c>
      <c r="U48" s="9">
        <v>18</v>
      </c>
      <c r="V48" s="9">
        <v>9</v>
      </c>
      <c r="W48" s="10" t="s">
        <v>2</v>
      </c>
    </row>
    <row r="49" spans="1:23" ht="18.75" customHeight="1">
      <c r="A49" s="19"/>
      <c r="B49" s="17" t="s">
        <v>32</v>
      </c>
      <c r="C49" s="39">
        <f>SUM(D49:G49)</f>
        <v>2</v>
      </c>
      <c r="D49" s="8" t="s">
        <v>2</v>
      </c>
      <c r="E49" s="8" t="s">
        <v>2</v>
      </c>
      <c r="F49" s="8" t="s">
        <v>2</v>
      </c>
      <c r="G49" s="6">
        <v>2</v>
      </c>
      <c r="H49" s="39">
        <f>SUM(I49:L49)</f>
        <v>1093</v>
      </c>
      <c r="I49" s="9">
        <v>56</v>
      </c>
      <c r="J49" s="8" t="s">
        <v>2</v>
      </c>
      <c r="K49" s="8" t="s">
        <v>2</v>
      </c>
      <c r="L49" s="9">
        <v>1037</v>
      </c>
      <c r="M49" s="9">
        <v>12</v>
      </c>
      <c r="N49" s="9">
        <v>26</v>
      </c>
      <c r="O49" s="9">
        <v>7</v>
      </c>
      <c r="P49" s="9">
        <v>5</v>
      </c>
      <c r="Q49" s="9">
        <v>411</v>
      </c>
      <c r="R49" s="9">
        <v>25</v>
      </c>
      <c r="S49" s="9">
        <v>62</v>
      </c>
      <c r="T49" s="9">
        <v>7</v>
      </c>
      <c r="U49" s="9">
        <v>570</v>
      </c>
      <c r="V49" s="9">
        <v>42</v>
      </c>
      <c r="W49" s="9">
        <v>9</v>
      </c>
    </row>
    <row r="50" spans="1:23" ht="18.75" customHeight="1">
      <c r="A50" s="19"/>
      <c r="B50" s="1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27" customFormat="1" ht="18.75" customHeight="1">
      <c r="A51" s="59" t="s">
        <v>33</v>
      </c>
      <c r="B51" s="60"/>
      <c r="C51" s="40">
        <f>SUM(C52:C55)</f>
        <v>4</v>
      </c>
      <c r="D51" s="25" t="s">
        <v>2</v>
      </c>
      <c r="E51" s="25" t="s">
        <v>2</v>
      </c>
      <c r="F51" s="25" t="s">
        <v>2</v>
      </c>
      <c r="G51" s="40">
        <f>SUM(G52:G55)</f>
        <v>4</v>
      </c>
      <c r="H51" s="40">
        <f>SUM(H52:H55)</f>
        <v>371</v>
      </c>
      <c r="I51" s="25" t="s">
        <v>2</v>
      </c>
      <c r="J51" s="25" t="s">
        <v>2</v>
      </c>
      <c r="K51" s="25" t="s">
        <v>2</v>
      </c>
      <c r="L51" s="40">
        <f>SUM(L52:L55)</f>
        <v>371</v>
      </c>
      <c r="M51" s="40">
        <f aca="true" t="shared" si="7" ref="M51:W51">SUM(M52:M55)</f>
        <v>13</v>
      </c>
      <c r="N51" s="40">
        <f t="shared" si="7"/>
        <v>71</v>
      </c>
      <c r="O51" s="40">
        <f t="shared" si="7"/>
        <v>10</v>
      </c>
      <c r="P51" s="40">
        <f t="shared" si="7"/>
        <v>5</v>
      </c>
      <c r="Q51" s="40">
        <f t="shared" si="7"/>
        <v>30</v>
      </c>
      <c r="R51" s="40">
        <f t="shared" si="7"/>
        <v>10</v>
      </c>
      <c r="S51" s="40">
        <f t="shared" si="7"/>
        <v>34</v>
      </c>
      <c r="T51" s="40">
        <f t="shared" si="7"/>
        <v>17</v>
      </c>
      <c r="U51" s="40">
        <f t="shared" si="7"/>
        <v>98</v>
      </c>
      <c r="V51" s="40">
        <f t="shared" si="7"/>
        <v>108</v>
      </c>
      <c r="W51" s="40">
        <f t="shared" si="7"/>
        <v>1</v>
      </c>
    </row>
    <row r="52" spans="1:23" ht="18.75" customHeight="1">
      <c r="A52" s="20"/>
      <c r="B52" s="17" t="s">
        <v>34</v>
      </c>
      <c r="C52" s="39">
        <f>SUM(D52:G52)</f>
        <v>2</v>
      </c>
      <c r="D52" s="8" t="s">
        <v>2</v>
      </c>
      <c r="E52" s="8" t="s">
        <v>2</v>
      </c>
      <c r="F52" s="8" t="s">
        <v>2</v>
      </c>
      <c r="G52" s="6">
        <v>2</v>
      </c>
      <c r="H52" s="39">
        <f>SUM(I52:L52)</f>
        <v>211</v>
      </c>
      <c r="I52" s="8" t="s">
        <v>2</v>
      </c>
      <c r="J52" s="8" t="s">
        <v>2</v>
      </c>
      <c r="K52" s="8" t="s">
        <v>2</v>
      </c>
      <c r="L52" s="9">
        <v>211</v>
      </c>
      <c r="M52" s="9">
        <v>1</v>
      </c>
      <c r="N52" s="8" t="s">
        <v>2</v>
      </c>
      <c r="O52" s="9">
        <v>3</v>
      </c>
      <c r="P52" s="9">
        <v>2</v>
      </c>
      <c r="Q52" s="9">
        <v>12</v>
      </c>
      <c r="R52" s="9">
        <v>3</v>
      </c>
      <c r="S52" s="9">
        <v>9</v>
      </c>
      <c r="T52" s="9">
        <v>3</v>
      </c>
      <c r="U52" s="9">
        <v>44</v>
      </c>
      <c r="V52" s="9">
        <v>39</v>
      </c>
      <c r="W52" s="10" t="s">
        <v>2</v>
      </c>
    </row>
    <row r="53" spans="1:23" ht="18.75" customHeight="1">
      <c r="A53" s="20"/>
      <c r="B53" s="17" t="s">
        <v>35</v>
      </c>
      <c r="C53" s="39">
        <f>SUM(D53:G53)</f>
        <v>1</v>
      </c>
      <c r="D53" s="8" t="s">
        <v>2</v>
      </c>
      <c r="E53" s="8" t="s">
        <v>2</v>
      </c>
      <c r="F53" s="8" t="s">
        <v>2</v>
      </c>
      <c r="G53" s="6">
        <v>1</v>
      </c>
      <c r="H53" s="39">
        <f>SUM(I53:L53)</f>
        <v>100</v>
      </c>
      <c r="I53" s="8" t="s">
        <v>2</v>
      </c>
      <c r="J53" s="8" t="s">
        <v>2</v>
      </c>
      <c r="K53" s="8" t="s">
        <v>2</v>
      </c>
      <c r="L53" s="9">
        <v>100</v>
      </c>
      <c r="M53" s="9">
        <v>1</v>
      </c>
      <c r="N53" s="8" t="s">
        <v>2</v>
      </c>
      <c r="O53" s="9">
        <v>1</v>
      </c>
      <c r="P53" s="9">
        <v>1</v>
      </c>
      <c r="Q53" s="9">
        <v>7</v>
      </c>
      <c r="R53" s="9">
        <v>2</v>
      </c>
      <c r="S53" s="9">
        <v>14</v>
      </c>
      <c r="T53" s="9">
        <v>3</v>
      </c>
      <c r="U53" s="9">
        <v>29</v>
      </c>
      <c r="V53" s="9">
        <v>30</v>
      </c>
      <c r="W53" s="10" t="s">
        <v>2</v>
      </c>
    </row>
    <row r="54" spans="1:23" ht="18.75" customHeight="1">
      <c r="A54" s="20"/>
      <c r="B54" s="17" t="s">
        <v>36</v>
      </c>
      <c r="C54" s="39">
        <f>SUM(D54:G54)</f>
        <v>1</v>
      </c>
      <c r="D54" s="8" t="s">
        <v>2</v>
      </c>
      <c r="E54" s="8" t="s">
        <v>2</v>
      </c>
      <c r="F54" s="8" t="s">
        <v>2</v>
      </c>
      <c r="G54" s="6">
        <v>1</v>
      </c>
      <c r="H54" s="39">
        <f>SUM(I54:L54)</f>
        <v>60</v>
      </c>
      <c r="I54" s="8" t="s">
        <v>2</v>
      </c>
      <c r="J54" s="8" t="s">
        <v>2</v>
      </c>
      <c r="K54" s="8" t="s">
        <v>2</v>
      </c>
      <c r="L54" s="9">
        <v>60</v>
      </c>
      <c r="M54" s="9">
        <v>7</v>
      </c>
      <c r="N54" s="9">
        <v>65</v>
      </c>
      <c r="O54" s="9">
        <v>4</v>
      </c>
      <c r="P54" s="9">
        <v>2</v>
      </c>
      <c r="Q54" s="9">
        <v>7</v>
      </c>
      <c r="R54" s="9">
        <v>4</v>
      </c>
      <c r="S54" s="9">
        <v>8</v>
      </c>
      <c r="T54" s="9">
        <v>6</v>
      </c>
      <c r="U54" s="9">
        <v>18</v>
      </c>
      <c r="V54" s="9">
        <v>34</v>
      </c>
      <c r="W54" s="9">
        <v>1</v>
      </c>
    </row>
    <row r="55" spans="1:23" ht="18.75" customHeight="1">
      <c r="A55" s="20"/>
      <c r="B55" s="17" t="s">
        <v>37</v>
      </c>
      <c r="C55" s="8" t="s">
        <v>2</v>
      </c>
      <c r="D55" s="8" t="s">
        <v>2</v>
      </c>
      <c r="E55" s="8" t="s">
        <v>2</v>
      </c>
      <c r="F55" s="8" t="s">
        <v>2</v>
      </c>
      <c r="G55" s="8" t="s">
        <v>2</v>
      </c>
      <c r="H55" s="8" t="s">
        <v>2</v>
      </c>
      <c r="I55" s="8" t="s">
        <v>2</v>
      </c>
      <c r="J55" s="8" t="s">
        <v>2</v>
      </c>
      <c r="K55" s="8" t="s">
        <v>2</v>
      </c>
      <c r="L55" s="8" t="s">
        <v>2</v>
      </c>
      <c r="M55" s="9">
        <v>4</v>
      </c>
      <c r="N55" s="9">
        <v>6</v>
      </c>
      <c r="O55" s="9">
        <v>2</v>
      </c>
      <c r="P55" s="8" t="s">
        <v>2</v>
      </c>
      <c r="Q55" s="9">
        <v>4</v>
      </c>
      <c r="R55" s="9">
        <v>1</v>
      </c>
      <c r="S55" s="9">
        <v>3</v>
      </c>
      <c r="T55" s="9">
        <v>5</v>
      </c>
      <c r="U55" s="9">
        <v>7</v>
      </c>
      <c r="V55" s="9">
        <v>5</v>
      </c>
      <c r="W55" s="10" t="s">
        <v>2</v>
      </c>
    </row>
    <row r="56" spans="1:23" ht="18.75" customHeight="1">
      <c r="A56" s="21"/>
      <c r="B56" s="22"/>
      <c r="C56" s="7"/>
      <c r="D56" s="7"/>
      <c r="E56" s="7"/>
      <c r="F56" s="7"/>
      <c r="G56" s="7"/>
      <c r="H56" s="7"/>
      <c r="I56" s="7"/>
      <c r="J56" s="7"/>
      <c r="K56" s="7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27" customFormat="1" ht="18.75" customHeight="1">
      <c r="A57" s="59" t="s">
        <v>38</v>
      </c>
      <c r="B57" s="60"/>
      <c r="C57" s="25" t="s">
        <v>2</v>
      </c>
      <c r="D57" s="25" t="s">
        <v>2</v>
      </c>
      <c r="E57" s="25" t="s">
        <v>2</v>
      </c>
      <c r="F57" s="25" t="s">
        <v>2</v>
      </c>
      <c r="G57" s="25" t="s">
        <v>2</v>
      </c>
      <c r="H57" s="25" t="s">
        <v>2</v>
      </c>
      <c r="I57" s="25" t="s">
        <v>2</v>
      </c>
      <c r="J57" s="25" t="s">
        <v>2</v>
      </c>
      <c r="K57" s="25" t="s">
        <v>2</v>
      </c>
      <c r="L57" s="25" t="s">
        <v>2</v>
      </c>
      <c r="M57" s="40">
        <f aca="true" t="shared" si="8" ref="M57:V57">SUM(M58:M63)</f>
        <v>24</v>
      </c>
      <c r="N57" s="40">
        <f t="shared" si="8"/>
        <v>85</v>
      </c>
      <c r="O57" s="40">
        <f t="shared" si="8"/>
        <v>14</v>
      </c>
      <c r="P57" s="40">
        <f t="shared" si="8"/>
        <v>3</v>
      </c>
      <c r="Q57" s="40">
        <f t="shared" si="8"/>
        <v>23</v>
      </c>
      <c r="R57" s="40">
        <f t="shared" si="8"/>
        <v>17</v>
      </c>
      <c r="S57" s="40">
        <f t="shared" si="8"/>
        <v>13</v>
      </c>
      <c r="T57" s="40">
        <f t="shared" si="8"/>
        <v>18</v>
      </c>
      <c r="U57" s="40">
        <f t="shared" si="8"/>
        <v>27</v>
      </c>
      <c r="V57" s="40">
        <f t="shared" si="8"/>
        <v>50</v>
      </c>
      <c r="W57" s="25" t="s">
        <v>2</v>
      </c>
    </row>
    <row r="58" spans="1:23" ht="18.75" customHeight="1">
      <c r="A58" s="19"/>
      <c r="B58" s="17" t="s">
        <v>39</v>
      </c>
      <c r="C58" s="8" t="s">
        <v>2</v>
      </c>
      <c r="D58" s="8" t="s">
        <v>2</v>
      </c>
      <c r="E58" s="8" t="s">
        <v>2</v>
      </c>
      <c r="F58" s="8" t="s">
        <v>2</v>
      </c>
      <c r="G58" s="8" t="s">
        <v>2</v>
      </c>
      <c r="H58" s="8" t="s">
        <v>2</v>
      </c>
      <c r="I58" s="8" t="s">
        <v>2</v>
      </c>
      <c r="J58" s="8" t="s">
        <v>2</v>
      </c>
      <c r="K58" s="8" t="s">
        <v>2</v>
      </c>
      <c r="L58" s="8" t="s">
        <v>2</v>
      </c>
      <c r="M58" s="9">
        <v>1</v>
      </c>
      <c r="N58" s="9">
        <v>19</v>
      </c>
      <c r="O58" s="9">
        <v>2</v>
      </c>
      <c r="P58" s="8" t="s">
        <v>2</v>
      </c>
      <c r="Q58" s="8" t="s">
        <v>2</v>
      </c>
      <c r="R58" s="9">
        <v>2</v>
      </c>
      <c r="S58" s="9">
        <v>1</v>
      </c>
      <c r="T58" s="9">
        <v>3</v>
      </c>
      <c r="U58" s="9">
        <v>11</v>
      </c>
      <c r="V58" s="9">
        <v>13</v>
      </c>
      <c r="W58" s="10" t="s">
        <v>2</v>
      </c>
    </row>
    <row r="59" spans="1:23" ht="18.75" customHeight="1">
      <c r="A59" s="19"/>
      <c r="B59" s="17" t="s">
        <v>40</v>
      </c>
      <c r="C59" s="8" t="s">
        <v>2</v>
      </c>
      <c r="D59" s="8" t="s">
        <v>2</v>
      </c>
      <c r="E59" s="8" t="s">
        <v>2</v>
      </c>
      <c r="F59" s="8" t="s">
        <v>2</v>
      </c>
      <c r="G59" s="8" t="s">
        <v>2</v>
      </c>
      <c r="H59" s="8" t="s">
        <v>2</v>
      </c>
      <c r="I59" s="8" t="s">
        <v>2</v>
      </c>
      <c r="J59" s="8" t="s">
        <v>2</v>
      </c>
      <c r="K59" s="8" t="s">
        <v>2</v>
      </c>
      <c r="L59" s="8" t="s">
        <v>2</v>
      </c>
      <c r="M59" s="9">
        <v>3</v>
      </c>
      <c r="N59" s="8" t="s">
        <v>2</v>
      </c>
      <c r="O59" s="9">
        <v>3</v>
      </c>
      <c r="P59" s="8" t="s">
        <v>2</v>
      </c>
      <c r="Q59" s="9">
        <v>3</v>
      </c>
      <c r="R59" s="9">
        <v>4</v>
      </c>
      <c r="S59" s="9">
        <v>1</v>
      </c>
      <c r="T59" s="9">
        <v>3</v>
      </c>
      <c r="U59" s="8">
        <v>1</v>
      </c>
      <c r="V59" s="9">
        <v>2</v>
      </c>
      <c r="W59" s="10" t="s">
        <v>2</v>
      </c>
    </row>
    <row r="60" spans="1:23" ht="18.75" customHeight="1">
      <c r="A60" s="19"/>
      <c r="B60" s="17" t="s">
        <v>41</v>
      </c>
      <c r="C60" s="8" t="s">
        <v>2</v>
      </c>
      <c r="D60" s="8" t="s">
        <v>2</v>
      </c>
      <c r="E60" s="8" t="s">
        <v>2</v>
      </c>
      <c r="F60" s="8" t="s">
        <v>2</v>
      </c>
      <c r="G60" s="8" t="s">
        <v>2</v>
      </c>
      <c r="H60" s="8" t="s">
        <v>2</v>
      </c>
      <c r="I60" s="8" t="s">
        <v>2</v>
      </c>
      <c r="J60" s="8" t="s">
        <v>2</v>
      </c>
      <c r="K60" s="8" t="s">
        <v>2</v>
      </c>
      <c r="L60" s="8" t="s">
        <v>2</v>
      </c>
      <c r="M60" s="9">
        <v>8</v>
      </c>
      <c r="N60" s="9">
        <v>19</v>
      </c>
      <c r="O60" s="9">
        <v>3</v>
      </c>
      <c r="P60" s="8">
        <v>1</v>
      </c>
      <c r="Q60" s="9">
        <v>8</v>
      </c>
      <c r="R60" s="9">
        <v>5</v>
      </c>
      <c r="S60" s="9">
        <v>3</v>
      </c>
      <c r="T60" s="9">
        <v>3</v>
      </c>
      <c r="U60" s="9">
        <v>5</v>
      </c>
      <c r="V60" s="9">
        <v>18</v>
      </c>
      <c r="W60" s="10" t="s">
        <v>2</v>
      </c>
    </row>
    <row r="61" spans="1:23" ht="18.75" customHeight="1">
      <c r="A61" s="19"/>
      <c r="B61" s="17" t="s">
        <v>42</v>
      </c>
      <c r="C61" s="8" t="s">
        <v>2</v>
      </c>
      <c r="D61" s="8" t="s">
        <v>2</v>
      </c>
      <c r="E61" s="8" t="s">
        <v>2</v>
      </c>
      <c r="F61" s="8" t="s">
        <v>2</v>
      </c>
      <c r="G61" s="8" t="s">
        <v>2</v>
      </c>
      <c r="H61" s="8" t="s">
        <v>2</v>
      </c>
      <c r="I61" s="8" t="s">
        <v>2</v>
      </c>
      <c r="J61" s="8" t="s">
        <v>2</v>
      </c>
      <c r="K61" s="8" t="s">
        <v>2</v>
      </c>
      <c r="L61" s="8" t="s">
        <v>2</v>
      </c>
      <c r="M61" s="9">
        <v>5</v>
      </c>
      <c r="N61" s="9">
        <v>44</v>
      </c>
      <c r="O61" s="9">
        <v>3</v>
      </c>
      <c r="P61" s="8" t="s">
        <v>2</v>
      </c>
      <c r="Q61" s="9">
        <v>6</v>
      </c>
      <c r="R61" s="9">
        <v>3</v>
      </c>
      <c r="S61" s="9">
        <v>4</v>
      </c>
      <c r="T61" s="9">
        <v>3</v>
      </c>
      <c r="U61" s="9">
        <v>3</v>
      </c>
      <c r="V61" s="9">
        <v>7</v>
      </c>
      <c r="W61" s="10" t="s">
        <v>2</v>
      </c>
    </row>
    <row r="62" spans="1:23" ht="18.75" customHeight="1">
      <c r="A62" s="19"/>
      <c r="B62" s="17" t="s">
        <v>43</v>
      </c>
      <c r="C62" s="8" t="s">
        <v>2</v>
      </c>
      <c r="D62" s="8" t="s">
        <v>2</v>
      </c>
      <c r="E62" s="8" t="s">
        <v>2</v>
      </c>
      <c r="F62" s="8" t="s">
        <v>2</v>
      </c>
      <c r="G62" s="8" t="s">
        <v>2</v>
      </c>
      <c r="H62" s="8" t="s">
        <v>2</v>
      </c>
      <c r="I62" s="8" t="s">
        <v>2</v>
      </c>
      <c r="J62" s="8" t="s">
        <v>2</v>
      </c>
      <c r="K62" s="8" t="s">
        <v>2</v>
      </c>
      <c r="L62" s="8" t="s">
        <v>2</v>
      </c>
      <c r="M62" s="9">
        <v>2</v>
      </c>
      <c r="N62" s="8" t="s">
        <v>2</v>
      </c>
      <c r="O62" s="9">
        <v>1</v>
      </c>
      <c r="P62" s="8" t="s">
        <v>2</v>
      </c>
      <c r="Q62" s="8" t="s">
        <v>2</v>
      </c>
      <c r="R62" s="9">
        <v>1</v>
      </c>
      <c r="S62" s="8" t="s">
        <v>2</v>
      </c>
      <c r="T62" s="9">
        <v>2</v>
      </c>
      <c r="U62" s="8">
        <v>1</v>
      </c>
      <c r="V62" s="9">
        <v>2</v>
      </c>
      <c r="W62" s="10" t="s">
        <v>2</v>
      </c>
    </row>
    <row r="63" spans="1:23" ht="18.75" customHeight="1">
      <c r="A63" s="19"/>
      <c r="B63" s="17" t="s">
        <v>44</v>
      </c>
      <c r="C63" s="8" t="s">
        <v>2</v>
      </c>
      <c r="D63" s="8" t="s">
        <v>2</v>
      </c>
      <c r="E63" s="8" t="s">
        <v>2</v>
      </c>
      <c r="F63" s="8" t="s">
        <v>2</v>
      </c>
      <c r="G63" s="8" t="s">
        <v>2</v>
      </c>
      <c r="H63" s="8" t="s">
        <v>2</v>
      </c>
      <c r="I63" s="8" t="s">
        <v>2</v>
      </c>
      <c r="J63" s="8" t="s">
        <v>2</v>
      </c>
      <c r="K63" s="8" t="s">
        <v>2</v>
      </c>
      <c r="L63" s="8" t="s">
        <v>2</v>
      </c>
      <c r="M63" s="9">
        <v>5</v>
      </c>
      <c r="N63" s="9">
        <v>3</v>
      </c>
      <c r="O63" s="9">
        <v>2</v>
      </c>
      <c r="P63" s="9">
        <v>2</v>
      </c>
      <c r="Q63" s="9">
        <v>6</v>
      </c>
      <c r="R63" s="9">
        <v>2</v>
      </c>
      <c r="S63" s="9">
        <v>4</v>
      </c>
      <c r="T63" s="9">
        <v>4</v>
      </c>
      <c r="U63" s="9">
        <v>6</v>
      </c>
      <c r="V63" s="9">
        <v>8</v>
      </c>
      <c r="W63" s="10" t="s">
        <v>2</v>
      </c>
    </row>
    <row r="64" spans="1:23" ht="18.75" customHeight="1">
      <c r="A64" s="19"/>
      <c r="B64" s="1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27" customFormat="1" ht="18.75" customHeight="1">
      <c r="A65" s="59" t="s">
        <v>45</v>
      </c>
      <c r="B65" s="60"/>
      <c r="C65" s="40">
        <f>SUM(C66:C69)</f>
        <v>4</v>
      </c>
      <c r="D65" s="25" t="s">
        <v>2</v>
      </c>
      <c r="E65" s="25" t="s">
        <v>2</v>
      </c>
      <c r="F65" s="25" t="s">
        <v>2</v>
      </c>
      <c r="G65" s="40">
        <f>SUM(G66:G69)</f>
        <v>4</v>
      </c>
      <c r="H65" s="40">
        <f>SUM(H66:H69)</f>
        <v>559</v>
      </c>
      <c r="I65" s="25" t="s">
        <v>2</v>
      </c>
      <c r="J65" s="25" t="s">
        <v>2</v>
      </c>
      <c r="K65" s="25" t="s">
        <v>2</v>
      </c>
      <c r="L65" s="40">
        <f>SUM(L66:L69)</f>
        <v>559</v>
      </c>
      <c r="M65" s="40">
        <f aca="true" t="shared" si="9" ref="M65:W65">SUM(M66:M69)</f>
        <v>26</v>
      </c>
      <c r="N65" s="40">
        <f t="shared" si="9"/>
        <v>48</v>
      </c>
      <c r="O65" s="40">
        <f t="shared" si="9"/>
        <v>14</v>
      </c>
      <c r="P65" s="40">
        <f t="shared" si="9"/>
        <v>8</v>
      </c>
      <c r="Q65" s="40">
        <f t="shared" si="9"/>
        <v>54</v>
      </c>
      <c r="R65" s="40">
        <f t="shared" si="9"/>
        <v>16</v>
      </c>
      <c r="S65" s="40">
        <f t="shared" si="9"/>
        <v>34</v>
      </c>
      <c r="T65" s="40">
        <f t="shared" si="9"/>
        <v>13</v>
      </c>
      <c r="U65" s="40">
        <f t="shared" si="9"/>
        <v>156</v>
      </c>
      <c r="V65" s="40">
        <f t="shared" si="9"/>
        <v>141</v>
      </c>
      <c r="W65" s="40">
        <f t="shared" si="9"/>
        <v>9</v>
      </c>
    </row>
    <row r="66" spans="1:23" ht="18.75" customHeight="1">
      <c r="A66" s="19"/>
      <c r="B66" s="17" t="s">
        <v>46</v>
      </c>
      <c r="C66" s="39">
        <f>SUM(D66:G66)</f>
        <v>1</v>
      </c>
      <c r="D66" s="8" t="s">
        <v>2</v>
      </c>
      <c r="E66" s="8" t="s">
        <v>2</v>
      </c>
      <c r="F66" s="8" t="s">
        <v>2</v>
      </c>
      <c r="G66" s="6">
        <v>1</v>
      </c>
      <c r="H66" s="39">
        <f>SUM(I66:L66)</f>
        <v>177</v>
      </c>
      <c r="I66" s="8" t="s">
        <v>2</v>
      </c>
      <c r="J66" s="8" t="s">
        <v>2</v>
      </c>
      <c r="K66" s="8" t="s">
        <v>2</v>
      </c>
      <c r="L66" s="9">
        <v>177</v>
      </c>
      <c r="M66" s="9">
        <v>9</v>
      </c>
      <c r="N66" s="9">
        <v>2</v>
      </c>
      <c r="O66" s="9">
        <v>4</v>
      </c>
      <c r="P66" s="9">
        <v>2</v>
      </c>
      <c r="Q66" s="9">
        <v>20</v>
      </c>
      <c r="R66" s="9">
        <v>4</v>
      </c>
      <c r="S66" s="9">
        <v>15</v>
      </c>
      <c r="T66" s="9">
        <v>4</v>
      </c>
      <c r="U66" s="9">
        <v>77</v>
      </c>
      <c r="V66" s="9">
        <v>43</v>
      </c>
      <c r="W66" s="9">
        <v>5</v>
      </c>
    </row>
    <row r="67" spans="1:23" ht="18.75" customHeight="1">
      <c r="A67" s="19"/>
      <c r="B67" s="17" t="s">
        <v>47</v>
      </c>
      <c r="C67" s="8" t="s">
        <v>2</v>
      </c>
      <c r="D67" s="8" t="s">
        <v>2</v>
      </c>
      <c r="E67" s="8" t="s">
        <v>2</v>
      </c>
      <c r="F67" s="8" t="s">
        <v>2</v>
      </c>
      <c r="G67" s="8" t="s">
        <v>2</v>
      </c>
      <c r="H67" s="8" t="s">
        <v>2</v>
      </c>
      <c r="I67" s="8" t="s">
        <v>2</v>
      </c>
      <c r="J67" s="8" t="s">
        <v>2</v>
      </c>
      <c r="K67" s="8" t="s">
        <v>2</v>
      </c>
      <c r="L67" s="8" t="s">
        <v>2</v>
      </c>
      <c r="M67" s="9">
        <v>9</v>
      </c>
      <c r="N67" s="9">
        <v>44</v>
      </c>
      <c r="O67" s="9">
        <v>5</v>
      </c>
      <c r="P67" s="9">
        <v>2</v>
      </c>
      <c r="Q67" s="9">
        <v>7</v>
      </c>
      <c r="R67" s="9">
        <v>5</v>
      </c>
      <c r="S67" s="9">
        <v>1</v>
      </c>
      <c r="T67" s="8">
        <v>3</v>
      </c>
      <c r="U67" s="9">
        <v>10</v>
      </c>
      <c r="V67" s="9">
        <v>18</v>
      </c>
      <c r="W67" s="10" t="s">
        <v>2</v>
      </c>
    </row>
    <row r="68" spans="1:23" ht="18.75" customHeight="1">
      <c r="A68" s="19"/>
      <c r="B68" s="17" t="s">
        <v>48</v>
      </c>
      <c r="C68" s="39">
        <f>SUM(D68:G68)</f>
        <v>2</v>
      </c>
      <c r="D68" s="8" t="s">
        <v>2</v>
      </c>
      <c r="E68" s="8" t="s">
        <v>2</v>
      </c>
      <c r="F68" s="8" t="s">
        <v>2</v>
      </c>
      <c r="G68" s="6">
        <v>2</v>
      </c>
      <c r="H68" s="39">
        <f>SUM(I68:L68)</f>
        <v>238</v>
      </c>
      <c r="I68" s="8" t="s">
        <v>2</v>
      </c>
      <c r="J68" s="8" t="s">
        <v>2</v>
      </c>
      <c r="K68" s="8" t="s">
        <v>2</v>
      </c>
      <c r="L68" s="9">
        <v>238</v>
      </c>
      <c r="M68" s="9">
        <v>6</v>
      </c>
      <c r="N68" s="9">
        <v>2</v>
      </c>
      <c r="O68" s="9">
        <v>4</v>
      </c>
      <c r="P68" s="9">
        <v>4</v>
      </c>
      <c r="Q68" s="9">
        <v>22</v>
      </c>
      <c r="R68" s="9">
        <v>5</v>
      </c>
      <c r="S68" s="9">
        <v>16</v>
      </c>
      <c r="T68" s="9">
        <v>4</v>
      </c>
      <c r="U68" s="9">
        <v>60</v>
      </c>
      <c r="V68" s="9">
        <v>61</v>
      </c>
      <c r="W68" s="9">
        <v>4</v>
      </c>
    </row>
    <row r="69" spans="1:23" ht="18.75" customHeight="1">
      <c r="A69" s="19"/>
      <c r="B69" s="17" t="s">
        <v>49</v>
      </c>
      <c r="C69" s="39">
        <f>SUM(D69:G69)</f>
        <v>1</v>
      </c>
      <c r="D69" s="8" t="s">
        <v>2</v>
      </c>
      <c r="E69" s="8" t="s">
        <v>2</v>
      </c>
      <c r="F69" s="8" t="s">
        <v>2</v>
      </c>
      <c r="G69" s="6">
        <v>1</v>
      </c>
      <c r="H69" s="39">
        <f>SUM(I69:L69)</f>
        <v>144</v>
      </c>
      <c r="I69" s="8" t="s">
        <v>2</v>
      </c>
      <c r="J69" s="8" t="s">
        <v>2</v>
      </c>
      <c r="K69" s="8" t="s">
        <v>2</v>
      </c>
      <c r="L69" s="9">
        <v>144</v>
      </c>
      <c r="M69" s="9">
        <v>2</v>
      </c>
      <c r="N69" s="8" t="s">
        <v>2</v>
      </c>
      <c r="O69" s="9">
        <v>1</v>
      </c>
      <c r="P69" s="8" t="s">
        <v>2</v>
      </c>
      <c r="Q69" s="9">
        <v>5</v>
      </c>
      <c r="R69" s="9">
        <v>2</v>
      </c>
      <c r="S69" s="9">
        <v>2</v>
      </c>
      <c r="T69" s="9">
        <v>2</v>
      </c>
      <c r="U69" s="9">
        <v>9</v>
      </c>
      <c r="V69" s="9">
        <v>19</v>
      </c>
      <c r="W69" s="10" t="s">
        <v>2</v>
      </c>
    </row>
    <row r="70" spans="1:23" ht="18.75" customHeight="1">
      <c r="A70" s="19"/>
      <c r="B70" s="17"/>
      <c r="C70" s="7"/>
      <c r="D70" s="8"/>
      <c r="E70" s="8"/>
      <c r="F70" s="8"/>
      <c r="G70" s="8"/>
      <c r="H70" s="7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27" customFormat="1" ht="18.75" customHeight="1">
      <c r="A71" s="59" t="s">
        <v>50</v>
      </c>
      <c r="B71" s="60"/>
      <c r="C71" s="25" t="s">
        <v>2</v>
      </c>
      <c r="D71" s="25" t="s">
        <v>2</v>
      </c>
      <c r="E71" s="25" t="s">
        <v>2</v>
      </c>
      <c r="F71" s="25" t="s">
        <v>2</v>
      </c>
      <c r="G71" s="25" t="s">
        <v>2</v>
      </c>
      <c r="H71" s="25" t="s">
        <v>2</v>
      </c>
      <c r="I71" s="25" t="s">
        <v>2</v>
      </c>
      <c r="J71" s="25" t="s">
        <v>2</v>
      </c>
      <c r="K71" s="25" t="s">
        <v>2</v>
      </c>
      <c r="L71" s="25" t="s">
        <v>2</v>
      </c>
      <c r="M71" s="40">
        <f>SUM(M72)</f>
        <v>2</v>
      </c>
      <c r="N71" s="40">
        <f>SUM(N72)</f>
        <v>16</v>
      </c>
      <c r="O71" s="40">
        <f>SUM(O72)</f>
        <v>2</v>
      </c>
      <c r="P71" s="25" t="s">
        <v>2</v>
      </c>
      <c r="Q71" s="40">
        <f aca="true" t="shared" si="10" ref="Q71:V71">SUM(Q72)</f>
        <v>2</v>
      </c>
      <c r="R71" s="40">
        <f t="shared" si="10"/>
        <v>2</v>
      </c>
      <c r="S71" s="40">
        <f t="shared" si="10"/>
        <v>1</v>
      </c>
      <c r="T71" s="40">
        <f t="shared" si="10"/>
        <v>3</v>
      </c>
      <c r="U71" s="40">
        <f t="shared" si="10"/>
        <v>6</v>
      </c>
      <c r="V71" s="40">
        <f t="shared" si="10"/>
        <v>22</v>
      </c>
      <c r="W71" s="25" t="s">
        <v>2</v>
      </c>
    </row>
    <row r="72" spans="1:23" ht="18.75" customHeight="1">
      <c r="A72" s="23"/>
      <c r="B72" s="24" t="s">
        <v>51</v>
      </c>
      <c r="C72" s="33" t="s">
        <v>2</v>
      </c>
      <c r="D72" s="34" t="s">
        <v>2</v>
      </c>
      <c r="E72" s="34" t="s">
        <v>2</v>
      </c>
      <c r="F72" s="34" t="s">
        <v>2</v>
      </c>
      <c r="G72" s="34" t="s">
        <v>2</v>
      </c>
      <c r="H72" s="34" t="s">
        <v>2</v>
      </c>
      <c r="I72" s="34" t="s">
        <v>2</v>
      </c>
      <c r="J72" s="11" t="s">
        <v>2</v>
      </c>
      <c r="K72" s="11" t="s">
        <v>2</v>
      </c>
      <c r="L72" s="11" t="s">
        <v>2</v>
      </c>
      <c r="M72" s="12">
        <v>2</v>
      </c>
      <c r="N72" s="12">
        <v>16</v>
      </c>
      <c r="O72" s="12">
        <v>2</v>
      </c>
      <c r="P72" s="11" t="s">
        <v>2</v>
      </c>
      <c r="Q72" s="12">
        <v>2</v>
      </c>
      <c r="R72" s="12">
        <v>2</v>
      </c>
      <c r="S72" s="12">
        <v>1</v>
      </c>
      <c r="T72" s="12">
        <v>3</v>
      </c>
      <c r="U72" s="12">
        <v>6</v>
      </c>
      <c r="V72" s="12">
        <v>22</v>
      </c>
      <c r="W72" s="13" t="s">
        <v>2</v>
      </c>
    </row>
    <row r="73" ht="18.75" customHeight="1">
      <c r="A73" s="5" t="s">
        <v>56</v>
      </c>
    </row>
    <row r="74" ht="18.75" customHeight="1">
      <c r="A74" s="5" t="s">
        <v>57</v>
      </c>
    </row>
    <row r="75" ht="18.75" customHeight="1">
      <c r="A75" s="5" t="s">
        <v>58</v>
      </c>
    </row>
  </sheetData>
  <sheetProtection/>
  <mergeCells count="39">
    <mergeCell ref="A3:W3"/>
    <mergeCell ref="A11:B11"/>
    <mergeCell ref="A23:B23"/>
    <mergeCell ref="A25:B25"/>
    <mergeCell ref="A12:B12"/>
    <mergeCell ref="A13:B13"/>
    <mergeCell ref="A14:B14"/>
    <mergeCell ref="A16:B16"/>
    <mergeCell ref="A17:B17"/>
    <mergeCell ref="A5:W5"/>
    <mergeCell ref="A71:B71"/>
    <mergeCell ref="A44:B44"/>
    <mergeCell ref="A51:B51"/>
    <mergeCell ref="A57:B57"/>
    <mergeCell ref="A65:B65"/>
    <mergeCell ref="R7:R9"/>
    <mergeCell ref="C7:L7"/>
    <mergeCell ref="C8:G8"/>
    <mergeCell ref="H8:L8"/>
    <mergeCell ref="A7:B9"/>
    <mergeCell ref="T7:T9"/>
    <mergeCell ref="A34:B34"/>
    <mergeCell ref="A28:B28"/>
    <mergeCell ref="A19:B19"/>
    <mergeCell ref="A20:B20"/>
    <mergeCell ref="A21:B21"/>
    <mergeCell ref="A22:B22"/>
    <mergeCell ref="A18:B18"/>
    <mergeCell ref="A10:B10"/>
    <mergeCell ref="N8:N9"/>
    <mergeCell ref="M8:M9"/>
    <mergeCell ref="W7:W9"/>
    <mergeCell ref="O7:O9"/>
    <mergeCell ref="M7:N7"/>
    <mergeCell ref="U7:U9"/>
    <mergeCell ref="V7:V9"/>
    <mergeCell ref="P7:P9"/>
    <mergeCell ref="Q7:Q9"/>
    <mergeCell ref="S7:S9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300" verticalDpi="3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G1">
      <selection activeCell="L1" sqref="L1"/>
    </sheetView>
  </sheetViews>
  <sheetFormatPr defaultColWidth="8.796875" defaultRowHeight="18.75" customHeight="1"/>
  <cols>
    <col min="1" max="1" width="15" style="0" customWidth="1"/>
    <col min="2" max="2" width="37.5" style="0" customWidth="1"/>
    <col min="3" max="6" width="10.59765625" style="0" customWidth="1"/>
    <col min="7" max="7" width="15" style="0" customWidth="1"/>
    <col min="8" max="8" width="37.5" style="0" customWidth="1"/>
    <col min="9" max="16384" width="10.59765625" style="0" customWidth="1"/>
  </cols>
  <sheetData>
    <row r="1" spans="1:12" ht="18.75" customHeight="1">
      <c r="A1" s="80" t="s">
        <v>85</v>
      </c>
      <c r="L1" s="81" t="s">
        <v>220</v>
      </c>
    </row>
    <row r="3" spans="1:12" ht="18.75" customHeight="1">
      <c r="A3" s="164" t="s">
        <v>219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8.75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163"/>
      <c r="L4" s="163" t="s">
        <v>0</v>
      </c>
    </row>
    <row r="5" spans="1:12" ht="18.75" customHeight="1">
      <c r="A5" s="162" t="s">
        <v>217</v>
      </c>
      <c r="B5" s="158" t="s">
        <v>216</v>
      </c>
      <c r="C5" s="157" t="s">
        <v>218</v>
      </c>
      <c r="D5" s="161"/>
      <c r="E5" s="155" t="s">
        <v>214</v>
      </c>
      <c r="F5" s="160"/>
      <c r="G5" s="159" t="s">
        <v>217</v>
      </c>
      <c r="H5" s="158" t="s">
        <v>216</v>
      </c>
      <c r="I5" s="157" t="s">
        <v>215</v>
      </c>
      <c r="J5" s="156"/>
      <c r="K5" s="155" t="s">
        <v>214</v>
      </c>
      <c r="L5" s="154"/>
    </row>
    <row r="6" spans="1:12" ht="18.75" customHeight="1">
      <c r="A6" s="153"/>
      <c r="B6" s="147"/>
      <c r="C6" s="152"/>
      <c r="D6" s="151"/>
      <c r="E6" s="150"/>
      <c r="F6" s="149"/>
      <c r="G6" s="148"/>
      <c r="H6" s="147"/>
      <c r="I6" s="146"/>
      <c r="J6" s="143"/>
      <c r="K6" s="145"/>
      <c r="L6" s="144"/>
    </row>
    <row r="7" spans="1:12" ht="18.75" customHeight="1">
      <c r="A7" s="143"/>
      <c r="B7" s="141"/>
      <c r="C7" s="139" t="s">
        <v>213</v>
      </c>
      <c r="D7" s="138" t="s">
        <v>212</v>
      </c>
      <c r="E7" s="139" t="s">
        <v>213</v>
      </c>
      <c r="F7" s="138" t="s">
        <v>212</v>
      </c>
      <c r="G7" s="142"/>
      <c r="H7" s="141"/>
      <c r="I7" s="139" t="s">
        <v>210</v>
      </c>
      <c r="J7" s="140" t="s">
        <v>211</v>
      </c>
      <c r="K7" s="139" t="s">
        <v>210</v>
      </c>
      <c r="L7" s="138" t="s">
        <v>209</v>
      </c>
    </row>
    <row r="8" spans="1:12" ht="18.75" customHeight="1">
      <c r="A8" s="137" t="s">
        <v>208</v>
      </c>
      <c r="B8" s="134" t="s">
        <v>206</v>
      </c>
      <c r="C8" s="133">
        <v>9174</v>
      </c>
      <c r="D8" s="132">
        <v>8967</v>
      </c>
      <c r="E8" s="131">
        <v>780.7</v>
      </c>
      <c r="F8" s="136">
        <v>762.5</v>
      </c>
      <c r="G8" s="135" t="s">
        <v>207</v>
      </c>
      <c r="H8" s="134" t="s">
        <v>206</v>
      </c>
      <c r="I8" s="133">
        <v>9061</v>
      </c>
      <c r="J8" s="132">
        <v>9418</v>
      </c>
      <c r="K8" s="131">
        <v>770.6</v>
      </c>
      <c r="L8" s="130">
        <v>800.3</v>
      </c>
    </row>
    <row r="9" spans="1:12" ht="18.75" customHeight="1">
      <c r="A9" s="129"/>
      <c r="B9" s="94"/>
      <c r="C9" s="93"/>
      <c r="D9" s="96"/>
      <c r="E9" s="127"/>
      <c r="F9" s="96"/>
      <c r="G9" s="128"/>
      <c r="H9" s="94"/>
      <c r="I9" s="93"/>
      <c r="J9" s="96"/>
      <c r="K9" s="127"/>
      <c r="L9" s="96"/>
    </row>
    <row r="10" spans="1:12" ht="18.75" customHeight="1">
      <c r="A10" s="119" t="s">
        <v>205</v>
      </c>
      <c r="B10" s="94" t="s">
        <v>204</v>
      </c>
      <c r="C10" s="93">
        <v>2582</v>
      </c>
      <c r="D10" s="92">
        <v>2643</v>
      </c>
      <c r="E10" s="91">
        <v>219.7</v>
      </c>
      <c r="F10" s="125">
        <v>224.8</v>
      </c>
      <c r="G10" s="97" t="s">
        <v>205</v>
      </c>
      <c r="H10" s="94" t="s">
        <v>204</v>
      </c>
      <c r="I10" s="93">
        <v>2701</v>
      </c>
      <c r="J10" s="92">
        <v>2830</v>
      </c>
      <c r="K10" s="91">
        <v>229.7</v>
      </c>
      <c r="L10" s="90">
        <v>240.5</v>
      </c>
    </row>
    <row r="11" spans="1:12" ht="18.75" customHeight="1">
      <c r="A11" s="118" t="s">
        <v>203</v>
      </c>
      <c r="B11" s="94" t="s">
        <v>201</v>
      </c>
      <c r="C11" s="93">
        <v>1470</v>
      </c>
      <c r="D11" s="92">
        <v>1406</v>
      </c>
      <c r="E11" s="91">
        <v>125.1</v>
      </c>
      <c r="F11" s="90">
        <v>119.6</v>
      </c>
      <c r="G11" s="97" t="s">
        <v>202</v>
      </c>
      <c r="H11" s="94" t="s">
        <v>201</v>
      </c>
      <c r="I11" s="93">
        <v>1401</v>
      </c>
      <c r="J11" s="92">
        <v>1514</v>
      </c>
      <c r="K11" s="91">
        <v>119.1</v>
      </c>
      <c r="L11" s="90">
        <v>128.7</v>
      </c>
    </row>
    <row r="12" spans="1:12" ht="18.75" customHeight="1">
      <c r="A12" s="118" t="s">
        <v>200</v>
      </c>
      <c r="B12" s="94" t="s">
        <v>198</v>
      </c>
      <c r="C12" s="93">
        <v>1383</v>
      </c>
      <c r="D12" s="92">
        <v>1364</v>
      </c>
      <c r="E12" s="91">
        <v>117.7</v>
      </c>
      <c r="F12" s="126">
        <v>116</v>
      </c>
      <c r="G12" s="115" t="s">
        <v>199</v>
      </c>
      <c r="H12" s="94" t="s">
        <v>198</v>
      </c>
      <c r="I12" s="93">
        <v>1410</v>
      </c>
      <c r="J12" s="92">
        <v>1362</v>
      </c>
      <c r="K12" s="91">
        <v>119.9</v>
      </c>
      <c r="L12" s="90">
        <v>115.7</v>
      </c>
    </row>
    <row r="13" spans="1:12" ht="18.75" customHeight="1">
      <c r="A13" s="118" t="s">
        <v>197</v>
      </c>
      <c r="B13" s="94" t="s">
        <v>89</v>
      </c>
      <c r="C13" s="93">
        <v>893</v>
      </c>
      <c r="D13" s="92">
        <v>831</v>
      </c>
      <c r="E13" s="91">
        <v>76</v>
      </c>
      <c r="F13" s="125">
        <v>70.7</v>
      </c>
      <c r="G13" s="97" t="s">
        <v>197</v>
      </c>
      <c r="H13" s="94" t="s">
        <v>89</v>
      </c>
      <c r="I13" s="93">
        <v>892</v>
      </c>
      <c r="J13" s="92">
        <v>890</v>
      </c>
      <c r="K13" s="91">
        <v>75.9</v>
      </c>
      <c r="L13" s="90">
        <v>75.6</v>
      </c>
    </row>
    <row r="14" spans="1:12" ht="18.75" customHeight="1">
      <c r="A14" s="124" t="s">
        <v>196</v>
      </c>
      <c r="B14" s="121" t="s">
        <v>195</v>
      </c>
      <c r="C14" s="109">
        <v>455</v>
      </c>
      <c r="D14" s="107">
        <v>449</v>
      </c>
      <c r="E14" s="108">
        <v>38.7</v>
      </c>
      <c r="F14" s="112">
        <v>38.2</v>
      </c>
      <c r="G14" s="97" t="s">
        <v>196</v>
      </c>
      <c r="H14" s="94" t="s">
        <v>195</v>
      </c>
      <c r="I14" s="93">
        <v>387</v>
      </c>
      <c r="J14" s="92">
        <v>413</v>
      </c>
      <c r="K14" s="91">
        <v>32.9</v>
      </c>
      <c r="L14" s="90">
        <v>35.1</v>
      </c>
    </row>
    <row r="15" spans="1:12" ht="18.75" customHeight="1">
      <c r="A15" s="124"/>
      <c r="B15" s="110"/>
      <c r="C15" s="109"/>
      <c r="D15" s="107"/>
      <c r="E15" s="108"/>
      <c r="F15" s="96"/>
      <c r="G15" s="97"/>
      <c r="H15" s="94"/>
      <c r="I15" s="93"/>
      <c r="J15" s="92"/>
      <c r="K15" s="91"/>
      <c r="L15" s="90"/>
    </row>
    <row r="16" spans="1:12" ht="18.75" customHeight="1">
      <c r="A16" s="118">
        <v>20200</v>
      </c>
      <c r="B16" s="94" t="s">
        <v>194</v>
      </c>
      <c r="C16" s="93">
        <v>188</v>
      </c>
      <c r="D16" s="92">
        <v>197</v>
      </c>
      <c r="E16" s="91">
        <v>16</v>
      </c>
      <c r="F16" s="125">
        <v>16.8</v>
      </c>
      <c r="G16" s="95">
        <v>20200</v>
      </c>
      <c r="H16" s="94" t="s">
        <v>194</v>
      </c>
      <c r="I16" s="93">
        <v>190</v>
      </c>
      <c r="J16" s="92">
        <v>281</v>
      </c>
      <c r="K16" s="91">
        <v>16.2</v>
      </c>
      <c r="L16" s="90">
        <v>23.9</v>
      </c>
    </row>
    <row r="17" spans="1:12" ht="18.75" customHeight="1">
      <c r="A17" s="124" t="s">
        <v>193</v>
      </c>
      <c r="B17" s="94" t="s">
        <v>192</v>
      </c>
      <c r="C17" s="93">
        <v>212</v>
      </c>
      <c r="D17" s="92">
        <v>245</v>
      </c>
      <c r="E17" s="91">
        <v>18</v>
      </c>
      <c r="F17" s="125">
        <v>20.8</v>
      </c>
      <c r="G17" s="97" t="s">
        <v>193</v>
      </c>
      <c r="H17" s="94" t="s">
        <v>192</v>
      </c>
      <c r="I17" s="93">
        <v>209</v>
      </c>
      <c r="J17" s="92">
        <v>205</v>
      </c>
      <c r="K17" s="91">
        <v>17.8</v>
      </c>
      <c r="L17" s="90">
        <v>17.4</v>
      </c>
    </row>
    <row r="18" spans="1:12" ht="18.75" customHeight="1">
      <c r="A18" s="119" t="s">
        <v>191</v>
      </c>
      <c r="B18" s="94" t="s">
        <v>189</v>
      </c>
      <c r="C18" s="93">
        <v>138</v>
      </c>
      <c r="D18" s="92">
        <v>128</v>
      </c>
      <c r="E18" s="91">
        <v>11.7</v>
      </c>
      <c r="F18" s="125">
        <v>10.9</v>
      </c>
      <c r="G18" s="97" t="s">
        <v>190</v>
      </c>
      <c r="H18" s="94" t="s">
        <v>189</v>
      </c>
      <c r="I18" s="93">
        <v>140</v>
      </c>
      <c r="J18" s="92">
        <v>138</v>
      </c>
      <c r="K18" s="91">
        <v>11.9</v>
      </c>
      <c r="L18" s="90">
        <v>11.7</v>
      </c>
    </row>
    <row r="19" spans="1:12" ht="18.75" customHeight="1">
      <c r="A19" s="118" t="s">
        <v>188</v>
      </c>
      <c r="B19" s="94" t="s">
        <v>186</v>
      </c>
      <c r="C19" s="93">
        <v>127</v>
      </c>
      <c r="D19" s="92">
        <v>119</v>
      </c>
      <c r="E19" s="91">
        <v>10.8</v>
      </c>
      <c r="F19" s="125">
        <v>10.1</v>
      </c>
      <c r="G19" s="97" t="s">
        <v>187</v>
      </c>
      <c r="H19" s="94" t="s">
        <v>186</v>
      </c>
      <c r="I19" s="93">
        <v>143</v>
      </c>
      <c r="J19" s="92">
        <v>130</v>
      </c>
      <c r="K19" s="91">
        <v>12.2</v>
      </c>
      <c r="L19" s="90">
        <v>11</v>
      </c>
    </row>
    <row r="20" spans="1:12" ht="18.75" customHeight="1">
      <c r="A20" s="119">
        <v>4100</v>
      </c>
      <c r="B20" s="94" t="s">
        <v>184</v>
      </c>
      <c r="C20" s="93">
        <v>143</v>
      </c>
      <c r="D20" s="92">
        <v>136</v>
      </c>
      <c r="E20" s="91">
        <v>12.2</v>
      </c>
      <c r="F20" s="125">
        <v>11.7</v>
      </c>
      <c r="G20" s="115" t="s">
        <v>185</v>
      </c>
      <c r="H20" s="94" t="s">
        <v>184</v>
      </c>
      <c r="I20" s="93">
        <v>126</v>
      </c>
      <c r="J20" s="92">
        <v>126</v>
      </c>
      <c r="K20" s="91">
        <v>10.7</v>
      </c>
      <c r="L20" s="90">
        <v>10.7</v>
      </c>
    </row>
    <row r="21" spans="1:12" ht="18.75" customHeight="1">
      <c r="A21" s="118"/>
      <c r="B21" s="94"/>
      <c r="C21" s="93"/>
      <c r="D21" s="92"/>
      <c r="E21" s="91"/>
      <c r="F21" s="125"/>
      <c r="G21" s="115"/>
      <c r="H21" s="94"/>
      <c r="I21" s="93"/>
      <c r="J21" s="92"/>
      <c r="K21" s="91"/>
      <c r="L21" s="90"/>
    </row>
    <row r="22" spans="1:12" ht="18.75" customHeight="1">
      <c r="A22" s="118">
        <v>11300</v>
      </c>
      <c r="B22" s="121" t="s">
        <v>182</v>
      </c>
      <c r="C22" s="109">
        <v>152</v>
      </c>
      <c r="D22" s="107">
        <v>131</v>
      </c>
      <c r="E22" s="108">
        <v>12.9</v>
      </c>
      <c r="F22" s="112">
        <v>11.1</v>
      </c>
      <c r="G22" s="115" t="s">
        <v>183</v>
      </c>
      <c r="H22" s="94" t="s">
        <v>182</v>
      </c>
      <c r="I22" s="93">
        <v>156</v>
      </c>
      <c r="J22" s="92">
        <v>121</v>
      </c>
      <c r="K22" s="91">
        <v>13.3</v>
      </c>
      <c r="L22" s="90">
        <v>10.3</v>
      </c>
    </row>
    <row r="23" spans="1:12" ht="18.75" customHeight="1">
      <c r="A23" s="119" t="s">
        <v>181</v>
      </c>
      <c r="B23" s="94" t="s">
        <v>179</v>
      </c>
      <c r="C23" s="93">
        <v>90</v>
      </c>
      <c r="D23" s="92">
        <v>87</v>
      </c>
      <c r="E23" s="91">
        <v>7.7</v>
      </c>
      <c r="F23" s="90">
        <v>7.4</v>
      </c>
      <c r="G23" s="115" t="s">
        <v>180</v>
      </c>
      <c r="H23" s="94" t="s">
        <v>179</v>
      </c>
      <c r="I23" s="93">
        <v>83</v>
      </c>
      <c r="J23" s="92">
        <v>80</v>
      </c>
      <c r="K23" s="91">
        <v>7.1</v>
      </c>
      <c r="L23" s="90">
        <v>6.8</v>
      </c>
    </row>
    <row r="24" spans="1:12" ht="18.75" customHeight="1">
      <c r="A24" s="118" t="s">
        <v>178</v>
      </c>
      <c r="B24" s="94" t="s">
        <v>176</v>
      </c>
      <c r="C24" s="93">
        <v>69</v>
      </c>
      <c r="D24" s="92">
        <v>47</v>
      </c>
      <c r="E24" s="91">
        <v>5.9</v>
      </c>
      <c r="F24" s="90">
        <v>4</v>
      </c>
      <c r="G24" s="97" t="s">
        <v>177</v>
      </c>
      <c r="H24" s="94" t="s">
        <v>176</v>
      </c>
      <c r="I24" s="93">
        <v>75</v>
      </c>
      <c r="J24" s="92">
        <v>74</v>
      </c>
      <c r="K24" s="91">
        <v>6.4</v>
      </c>
      <c r="L24" s="90">
        <v>6.3</v>
      </c>
    </row>
    <row r="25" spans="1:12" ht="18.75" customHeight="1">
      <c r="A25" s="118" t="s">
        <v>175</v>
      </c>
      <c r="B25" s="94" t="s">
        <v>173</v>
      </c>
      <c r="C25" s="93">
        <v>49</v>
      </c>
      <c r="D25" s="92">
        <v>60</v>
      </c>
      <c r="E25" s="91">
        <v>4.2</v>
      </c>
      <c r="F25" s="90">
        <v>5.1</v>
      </c>
      <c r="G25" s="97" t="s">
        <v>174</v>
      </c>
      <c r="H25" s="94" t="s">
        <v>173</v>
      </c>
      <c r="I25" s="93">
        <v>58</v>
      </c>
      <c r="J25" s="92">
        <v>74</v>
      </c>
      <c r="K25" s="91">
        <v>4.9</v>
      </c>
      <c r="L25" s="90">
        <v>6.3</v>
      </c>
    </row>
    <row r="26" spans="1:12" ht="18.75" customHeight="1">
      <c r="A26" s="118" t="s">
        <v>172</v>
      </c>
      <c r="B26" s="94" t="s">
        <v>171</v>
      </c>
      <c r="C26" s="93">
        <v>67</v>
      </c>
      <c r="D26" s="92">
        <v>80</v>
      </c>
      <c r="E26" s="91">
        <v>5.7</v>
      </c>
      <c r="F26" s="90">
        <v>6.8</v>
      </c>
      <c r="G26" s="97" t="s">
        <v>172</v>
      </c>
      <c r="H26" s="94" t="s">
        <v>171</v>
      </c>
      <c r="I26" s="93">
        <v>76</v>
      </c>
      <c r="J26" s="92">
        <v>61</v>
      </c>
      <c r="K26" s="91">
        <v>6.5</v>
      </c>
      <c r="L26" s="90">
        <v>5.2</v>
      </c>
    </row>
    <row r="27" spans="1:12" ht="18.75" customHeight="1">
      <c r="A27" s="118"/>
      <c r="B27" s="94"/>
      <c r="C27" s="93"/>
      <c r="D27" s="92"/>
      <c r="E27" s="91"/>
      <c r="F27" s="90"/>
      <c r="G27" s="97"/>
      <c r="H27" s="94"/>
      <c r="I27" s="93"/>
      <c r="J27" s="92"/>
      <c r="K27" s="91"/>
      <c r="L27" s="90"/>
    </row>
    <row r="28" spans="1:12" ht="18.75" customHeight="1">
      <c r="A28" s="119" t="s">
        <v>170</v>
      </c>
      <c r="B28" s="94" t="s">
        <v>168</v>
      </c>
      <c r="C28" s="93">
        <v>60</v>
      </c>
      <c r="D28" s="92">
        <v>44</v>
      </c>
      <c r="E28" s="91">
        <v>5.1</v>
      </c>
      <c r="F28" s="90">
        <v>3.7</v>
      </c>
      <c r="G28" s="115" t="s">
        <v>169</v>
      </c>
      <c r="H28" s="94" t="s">
        <v>168</v>
      </c>
      <c r="I28" s="93">
        <v>60</v>
      </c>
      <c r="J28" s="92">
        <v>54</v>
      </c>
      <c r="K28" s="91">
        <v>5.1</v>
      </c>
      <c r="L28" s="90">
        <v>4.6</v>
      </c>
    </row>
    <row r="29" spans="1:12" ht="18.75" customHeight="1">
      <c r="A29" s="124" t="s">
        <v>167</v>
      </c>
      <c r="B29" s="121" t="s">
        <v>165</v>
      </c>
      <c r="C29" s="109">
        <v>45</v>
      </c>
      <c r="D29" s="107">
        <v>33</v>
      </c>
      <c r="E29" s="108">
        <v>3.8</v>
      </c>
      <c r="F29" s="112">
        <v>2.8</v>
      </c>
      <c r="G29" s="97" t="s">
        <v>166</v>
      </c>
      <c r="H29" s="94" t="s">
        <v>165</v>
      </c>
      <c r="I29" s="93">
        <v>25</v>
      </c>
      <c r="J29" s="92">
        <v>50</v>
      </c>
      <c r="K29" s="91">
        <v>2.1</v>
      </c>
      <c r="L29" s="90">
        <v>4.2</v>
      </c>
    </row>
    <row r="30" spans="1:12" ht="18.75" customHeight="1">
      <c r="A30" s="118" t="s">
        <v>164</v>
      </c>
      <c r="B30" s="94" t="s">
        <v>162</v>
      </c>
      <c r="C30" s="93">
        <v>31</v>
      </c>
      <c r="D30" s="92">
        <v>31</v>
      </c>
      <c r="E30" s="91">
        <v>2.6</v>
      </c>
      <c r="F30" s="90">
        <v>2.6</v>
      </c>
      <c r="G30" s="97" t="s">
        <v>163</v>
      </c>
      <c r="H30" s="94" t="s">
        <v>162</v>
      </c>
      <c r="I30" s="93">
        <v>29</v>
      </c>
      <c r="J30" s="92">
        <v>42</v>
      </c>
      <c r="K30" s="91">
        <v>2.5</v>
      </c>
      <c r="L30" s="90">
        <v>3.6</v>
      </c>
    </row>
    <row r="31" spans="1:12" ht="18.75" customHeight="1">
      <c r="A31" s="118" t="s">
        <v>161</v>
      </c>
      <c r="B31" s="94" t="s">
        <v>159</v>
      </c>
      <c r="C31" s="93">
        <v>55</v>
      </c>
      <c r="D31" s="92">
        <v>37</v>
      </c>
      <c r="E31" s="91">
        <v>4.7</v>
      </c>
      <c r="F31" s="90">
        <v>3.1</v>
      </c>
      <c r="G31" s="97" t="s">
        <v>160</v>
      </c>
      <c r="H31" s="94" t="s">
        <v>159</v>
      </c>
      <c r="I31" s="93">
        <v>49</v>
      </c>
      <c r="J31" s="92">
        <v>42</v>
      </c>
      <c r="K31" s="91">
        <v>4.2</v>
      </c>
      <c r="L31" s="90">
        <v>3.6</v>
      </c>
    </row>
    <row r="32" spans="1:12" ht="18.75" customHeight="1">
      <c r="A32" s="118" t="s">
        <v>158</v>
      </c>
      <c r="B32" s="94" t="s">
        <v>156</v>
      </c>
      <c r="C32" s="93">
        <v>39</v>
      </c>
      <c r="D32" s="92">
        <v>34</v>
      </c>
      <c r="E32" s="91">
        <v>3.3</v>
      </c>
      <c r="F32" s="90">
        <v>2.9</v>
      </c>
      <c r="G32" s="115" t="s">
        <v>157</v>
      </c>
      <c r="H32" s="94" t="s">
        <v>156</v>
      </c>
      <c r="I32" s="93">
        <v>24</v>
      </c>
      <c r="J32" s="92">
        <v>42</v>
      </c>
      <c r="K32" s="91">
        <v>2</v>
      </c>
      <c r="L32" s="90">
        <v>3.6</v>
      </c>
    </row>
    <row r="33" spans="1:12" ht="18.75" customHeight="1">
      <c r="A33" s="118"/>
      <c r="B33" s="94"/>
      <c r="C33" s="93"/>
      <c r="D33" s="92"/>
      <c r="E33" s="91"/>
      <c r="F33" s="90"/>
      <c r="G33" s="115"/>
      <c r="H33" s="94"/>
      <c r="I33" s="93"/>
      <c r="J33" s="92"/>
      <c r="K33" s="91"/>
      <c r="L33" s="90"/>
    </row>
    <row r="34" spans="1:12" ht="18.75" customHeight="1">
      <c r="A34" s="119" t="s">
        <v>155</v>
      </c>
      <c r="B34" s="94" t="s">
        <v>153</v>
      </c>
      <c r="C34" s="93">
        <v>44</v>
      </c>
      <c r="D34" s="92">
        <v>36</v>
      </c>
      <c r="E34" s="91">
        <v>3.7</v>
      </c>
      <c r="F34" s="90">
        <v>3.1</v>
      </c>
      <c r="G34" s="115" t="s">
        <v>154</v>
      </c>
      <c r="H34" s="94" t="s">
        <v>153</v>
      </c>
      <c r="I34" s="93">
        <v>37</v>
      </c>
      <c r="J34" s="92">
        <v>40</v>
      </c>
      <c r="K34" s="91">
        <v>3.1</v>
      </c>
      <c r="L34" s="90">
        <v>3.4</v>
      </c>
    </row>
    <row r="35" spans="1:12" ht="18.75" customHeight="1">
      <c r="A35" s="118" t="s">
        <v>152</v>
      </c>
      <c r="B35" s="94" t="s">
        <v>150</v>
      </c>
      <c r="C35" s="93">
        <v>37</v>
      </c>
      <c r="D35" s="92">
        <v>40</v>
      </c>
      <c r="E35" s="91">
        <v>3.1</v>
      </c>
      <c r="F35" s="90">
        <v>3.4</v>
      </c>
      <c r="G35" s="97" t="s">
        <v>151</v>
      </c>
      <c r="H35" s="94" t="s">
        <v>150</v>
      </c>
      <c r="I35" s="93">
        <v>55</v>
      </c>
      <c r="J35" s="92">
        <v>35</v>
      </c>
      <c r="K35" s="91">
        <v>4.7</v>
      </c>
      <c r="L35" s="90">
        <v>3</v>
      </c>
    </row>
    <row r="36" spans="1:12" ht="18.75" customHeight="1">
      <c r="A36" s="124" t="s">
        <v>149</v>
      </c>
      <c r="B36" s="121" t="s">
        <v>147</v>
      </c>
      <c r="C36" s="109">
        <v>28</v>
      </c>
      <c r="D36" s="107">
        <v>22</v>
      </c>
      <c r="E36" s="108">
        <v>2.4</v>
      </c>
      <c r="F36" s="112">
        <v>1.9</v>
      </c>
      <c r="G36" s="97" t="s">
        <v>148</v>
      </c>
      <c r="H36" s="94" t="s">
        <v>147</v>
      </c>
      <c r="I36" s="93">
        <v>21</v>
      </c>
      <c r="J36" s="92">
        <v>31</v>
      </c>
      <c r="K36" s="91">
        <v>1.8</v>
      </c>
      <c r="L36" s="90">
        <v>2.6</v>
      </c>
    </row>
    <row r="37" spans="1:12" ht="18.75" customHeight="1">
      <c r="A37" s="119" t="s">
        <v>146</v>
      </c>
      <c r="B37" s="94" t="s">
        <v>144</v>
      </c>
      <c r="C37" s="93">
        <v>40</v>
      </c>
      <c r="D37" s="92">
        <v>47</v>
      </c>
      <c r="E37" s="91">
        <v>3.4</v>
      </c>
      <c r="F37" s="90">
        <v>4</v>
      </c>
      <c r="G37" s="97" t="s">
        <v>145</v>
      </c>
      <c r="H37" s="94" t="s">
        <v>144</v>
      </c>
      <c r="I37" s="93">
        <v>34</v>
      </c>
      <c r="J37" s="92">
        <v>29</v>
      </c>
      <c r="K37" s="91">
        <v>2.9</v>
      </c>
      <c r="L37" s="90">
        <v>2.5</v>
      </c>
    </row>
    <row r="38" spans="1:12" ht="18.75" customHeight="1">
      <c r="A38" s="118" t="s">
        <v>143</v>
      </c>
      <c r="B38" s="94" t="s">
        <v>141</v>
      </c>
      <c r="C38" s="93">
        <v>22</v>
      </c>
      <c r="D38" s="92">
        <v>21</v>
      </c>
      <c r="E38" s="91">
        <v>1.9</v>
      </c>
      <c r="F38" s="90">
        <v>1.8</v>
      </c>
      <c r="G38" s="115" t="s">
        <v>142</v>
      </c>
      <c r="H38" s="94" t="s">
        <v>141</v>
      </c>
      <c r="I38" s="93">
        <v>30</v>
      </c>
      <c r="J38" s="92">
        <v>22</v>
      </c>
      <c r="K38" s="91">
        <v>2.6</v>
      </c>
      <c r="L38" s="90">
        <v>1.9</v>
      </c>
    </row>
    <row r="39" spans="1:12" ht="18.75" customHeight="1">
      <c r="A39" s="118"/>
      <c r="B39" s="94"/>
      <c r="C39" s="93"/>
      <c r="D39" s="92"/>
      <c r="E39" s="91"/>
      <c r="F39" s="90"/>
      <c r="G39" s="115"/>
      <c r="H39" s="94"/>
      <c r="I39" s="93"/>
      <c r="J39" s="92"/>
      <c r="K39" s="91"/>
      <c r="L39" s="90"/>
    </row>
    <row r="40" spans="1:12" ht="18.75" customHeight="1">
      <c r="A40" s="118" t="s">
        <v>140</v>
      </c>
      <c r="B40" s="94" t="s">
        <v>138</v>
      </c>
      <c r="C40" s="93">
        <v>24</v>
      </c>
      <c r="D40" s="92">
        <v>15</v>
      </c>
      <c r="E40" s="91">
        <v>2</v>
      </c>
      <c r="F40" s="90">
        <v>1.3</v>
      </c>
      <c r="G40" s="97" t="s">
        <v>139</v>
      </c>
      <c r="H40" s="94" t="s">
        <v>138</v>
      </c>
      <c r="I40" s="93">
        <v>19</v>
      </c>
      <c r="J40" s="92">
        <v>18</v>
      </c>
      <c r="K40" s="91">
        <v>1.6</v>
      </c>
      <c r="L40" s="90">
        <v>1.5</v>
      </c>
    </row>
    <row r="41" spans="1:12" ht="18.75" customHeight="1">
      <c r="A41" s="119" t="s">
        <v>137</v>
      </c>
      <c r="B41" s="94" t="s">
        <v>135</v>
      </c>
      <c r="C41" s="93">
        <v>14</v>
      </c>
      <c r="D41" s="92">
        <v>13</v>
      </c>
      <c r="E41" s="91">
        <v>1.2</v>
      </c>
      <c r="F41" s="90">
        <v>1.1</v>
      </c>
      <c r="G41" s="115" t="s">
        <v>136</v>
      </c>
      <c r="H41" s="94" t="s">
        <v>135</v>
      </c>
      <c r="I41" s="93">
        <v>9</v>
      </c>
      <c r="J41" s="92">
        <v>15</v>
      </c>
      <c r="K41" s="91">
        <v>0.8</v>
      </c>
      <c r="L41" s="90">
        <v>1.3</v>
      </c>
    </row>
    <row r="42" spans="1:12" ht="18.75" customHeight="1">
      <c r="A42" s="124" t="s">
        <v>134</v>
      </c>
      <c r="B42" s="121" t="s">
        <v>132</v>
      </c>
      <c r="C42" s="109">
        <v>18</v>
      </c>
      <c r="D42" s="107">
        <v>14</v>
      </c>
      <c r="E42" s="108">
        <v>1.5</v>
      </c>
      <c r="F42" s="112">
        <v>1.2</v>
      </c>
      <c r="G42" s="115" t="s">
        <v>133</v>
      </c>
      <c r="H42" s="94" t="s">
        <v>132</v>
      </c>
      <c r="I42" s="93">
        <v>16</v>
      </c>
      <c r="J42" s="92">
        <v>14</v>
      </c>
      <c r="K42" s="91">
        <v>1.4</v>
      </c>
      <c r="L42" s="90">
        <v>1.2</v>
      </c>
    </row>
    <row r="43" spans="1:12" ht="18.75" customHeight="1">
      <c r="A43" s="118">
        <v>16000</v>
      </c>
      <c r="B43" s="94" t="s">
        <v>131</v>
      </c>
      <c r="C43" s="93">
        <v>12</v>
      </c>
      <c r="D43" s="92">
        <v>9</v>
      </c>
      <c r="E43" s="91">
        <v>1</v>
      </c>
      <c r="F43" s="90">
        <v>0.8</v>
      </c>
      <c r="G43" s="95">
        <v>16000</v>
      </c>
      <c r="H43" s="94" t="s">
        <v>131</v>
      </c>
      <c r="I43" s="93">
        <v>12</v>
      </c>
      <c r="J43" s="92">
        <v>14</v>
      </c>
      <c r="K43" s="91">
        <v>1</v>
      </c>
      <c r="L43" s="90">
        <v>1.2</v>
      </c>
    </row>
    <row r="44" spans="1:12" ht="18.75" customHeight="1">
      <c r="A44" s="118" t="s">
        <v>130</v>
      </c>
      <c r="B44" s="94" t="s">
        <v>128</v>
      </c>
      <c r="C44" s="93">
        <v>18</v>
      </c>
      <c r="D44" s="92">
        <v>16</v>
      </c>
      <c r="E44" s="91">
        <v>1.5</v>
      </c>
      <c r="F44" s="90">
        <v>1.4</v>
      </c>
      <c r="G44" s="97" t="s">
        <v>129</v>
      </c>
      <c r="H44" s="94" t="s">
        <v>128</v>
      </c>
      <c r="I44" s="93">
        <v>10</v>
      </c>
      <c r="J44" s="92">
        <v>13</v>
      </c>
      <c r="K44" s="91">
        <v>0.9</v>
      </c>
      <c r="L44" s="90">
        <v>1.1</v>
      </c>
    </row>
    <row r="45" spans="1:12" ht="18.75" customHeight="1">
      <c r="A45" s="118"/>
      <c r="B45" s="94"/>
      <c r="C45" s="93"/>
      <c r="D45" s="92"/>
      <c r="E45" s="91"/>
      <c r="F45" s="90"/>
      <c r="G45" s="97"/>
      <c r="H45" s="94"/>
      <c r="I45" s="93"/>
      <c r="J45" s="92"/>
      <c r="K45" s="91"/>
      <c r="L45" s="90"/>
    </row>
    <row r="46" spans="1:12" ht="18.75" customHeight="1">
      <c r="A46" s="119" t="s">
        <v>127</v>
      </c>
      <c r="B46" s="94" t="s">
        <v>125</v>
      </c>
      <c r="C46" s="93">
        <v>12</v>
      </c>
      <c r="D46" s="92">
        <v>11</v>
      </c>
      <c r="E46" s="91">
        <v>1</v>
      </c>
      <c r="F46" s="90">
        <v>0.9</v>
      </c>
      <c r="G46" s="115" t="s">
        <v>126</v>
      </c>
      <c r="H46" s="94" t="s">
        <v>125</v>
      </c>
      <c r="I46" s="93">
        <v>9</v>
      </c>
      <c r="J46" s="92">
        <v>4</v>
      </c>
      <c r="K46" s="91">
        <v>0.8</v>
      </c>
      <c r="L46" s="90">
        <v>0.3</v>
      </c>
    </row>
    <row r="47" spans="1:12" ht="18.75" customHeight="1">
      <c r="A47" s="119" t="s">
        <v>124</v>
      </c>
      <c r="B47" s="94" t="s">
        <v>122</v>
      </c>
      <c r="C47" s="93">
        <v>3</v>
      </c>
      <c r="D47" s="92">
        <v>5</v>
      </c>
      <c r="E47" s="91">
        <v>0.3</v>
      </c>
      <c r="F47" s="90">
        <v>0.4</v>
      </c>
      <c r="G47" s="115" t="s">
        <v>123</v>
      </c>
      <c r="H47" s="94" t="s">
        <v>122</v>
      </c>
      <c r="I47" s="93">
        <v>2</v>
      </c>
      <c r="J47" s="92">
        <v>3</v>
      </c>
      <c r="K47" s="91">
        <v>0.2</v>
      </c>
      <c r="L47" s="90">
        <v>0.3</v>
      </c>
    </row>
    <row r="48" spans="1:12" ht="18.75" customHeight="1">
      <c r="A48" s="124" t="s">
        <v>121</v>
      </c>
      <c r="B48" s="94" t="s">
        <v>119</v>
      </c>
      <c r="C48" s="93">
        <v>6</v>
      </c>
      <c r="D48" s="92">
        <v>4</v>
      </c>
      <c r="E48" s="91">
        <v>0.5</v>
      </c>
      <c r="F48" s="90">
        <v>0.3</v>
      </c>
      <c r="G48" s="115" t="s">
        <v>120</v>
      </c>
      <c r="H48" s="94" t="s">
        <v>119</v>
      </c>
      <c r="I48" s="93">
        <v>6</v>
      </c>
      <c r="J48" s="92">
        <v>3</v>
      </c>
      <c r="K48" s="91">
        <v>0.5</v>
      </c>
      <c r="L48" s="90">
        <v>0.3</v>
      </c>
    </row>
    <row r="49" spans="1:12" ht="18.75" customHeight="1">
      <c r="A49" s="118" t="s">
        <v>118</v>
      </c>
      <c r="B49" s="94" t="s">
        <v>116</v>
      </c>
      <c r="C49" s="93">
        <v>7</v>
      </c>
      <c r="D49" s="92">
        <v>1</v>
      </c>
      <c r="E49" s="91">
        <v>0.6</v>
      </c>
      <c r="F49" s="90">
        <v>0.1</v>
      </c>
      <c r="G49" s="115" t="s">
        <v>117</v>
      </c>
      <c r="H49" s="94" t="s">
        <v>116</v>
      </c>
      <c r="I49" s="93">
        <v>4</v>
      </c>
      <c r="J49" s="92">
        <v>3</v>
      </c>
      <c r="K49" s="91">
        <v>0.3</v>
      </c>
      <c r="L49" s="90">
        <v>0.3</v>
      </c>
    </row>
    <row r="50" spans="1:12" ht="18.75" customHeight="1">
      <c r="A50" s="119" t="s">
        <v>115</v>
      </c>
      <c r="B50" s="94" t="s">
        <v>114</v>
      </c>
      <c r="C50" s="93">
        <v>6</v>
      </c>
      <c r="D50" s="92">
        <v>8</v>
      </c>
      <c r="E50" s="91">
        <v>0.5</v>
      </c>
      <c r="F50" s="90">
        <v>0.7</v>
      </c>
      <c r="G50" s="97" t="s">
        <v>113</v>
      </c>
      <c r="H50" s="94" t="s">
        <v>112</v>
      </c>
      <c r="I50" s="93">
        <v>2</v>
      </c>
      <c r="J50" s="92">
        <v>3</v>
      </c>
      <c r="K50" s="91">
        <v>0.2</v>
      </c>
      <c r="L50" s="90">
        <v>0.3</v>
      </c>
    </row>
    <row r="51" spans="1:12" ht="18.75" customHeight="1">
      <c r="A51" s="123"/>
      <c r="B51" s="94"/>
      <c r="C51" s="93"/>
      <c r="D51" s="92"/>
      <c r="E51" s="91"/>
      <c r="F51" s="90"/>
      <c r="G51" s="97"/>
      <c r="H51" s="94"/>
      <c r="I51" s="93"/>
      <c r="J51" s="92"/>
      <c r="K51" s="91"/>
      <c r="L51" s="90"/>
    </row>
    <row r="52" spans="1:12" ht="18.75" customHeight="1">
      <c r="A52" s="122" t="s">
        <v>111</v>
      </c>
      <c r="B52" s="121" t="s">
        <v>110</v>
      </c>
      <c r="C52" s="109" t="s">
        <v>2</v>
      </c>
      <c r="D52" s="107">
        <v>1</v>
      </c>
      <c r="E52" s="120" t="s">
        <v>2</v>
      </c>
      <c r="F52" s="112">
        <v>0.1</v>
      </c>
      <c r="G52" s="115" t="s">
        <v>109</v>
      </c>
      <c r="H52" s="94" t="s">
        <v>108</v>
      </c>
      <c r="I52" s="93" t="s">
        <v>2</v>
      </c>
      <c r="J52" s="112">
        <v>1</v>
      </c>
      <c r="K52" s="112" t="s">
        <v>2</v>
      </c>
      <c r="L52" s="112">
        <v>0.1</v>
      </c>
    </row>
    <row r="53" spans="1:12" ht="18.75" customHeight="1">
      <c r="A53" s="119" t="s">
        <v>107</v>
      </c>
      <c r="B53" s="94" t="s">
        <v>106</v>
      </c>
      <c r="C53" s="93" t="s">
        <v>2</v>
      </c>
      <c r="D53" s="112" t="s">
        <v>2</v>
      </c>
      <c r="E53" s="117" t="s">
        <v>2</v>
      </c>
      <c r="F53" s="113" t="s">
        <v>2</v>
      </c>
      <c r="G53" s="97" t="s">
        <v>107</v>
      </c>
      <c r="H53" s="94" t="s">
        <v>106</v>
      </c>
      <c r="I53" s="93" t="s">
        <v>2</v>
      </c>
      <c r="J53" s="112" t="s">
        <v>2</v>
      </c>
      <c r="K53" s="112" t="s">
        <v>2</v>
      </c>
      <c r="L53" s="112" t="s">
        <v>2</v>
      </c>
    </row>
    <row r="54" spans="1:12" ht="18.75" customHeight="1">
      <c r="A54" s="118" t="s">
        <v>105</v>
      </c>
      <c r="B54" s="94" t="s">
        <v>104</v>
      </c>
      <c r="C54" s="93" t="s">
        <v>2</v>
      </c>
      <c r="D54" s="112" t="s">
        <v>2</v>
      </c>
      <c r="E54" s="112" t="s">
        <v>2</v>
      </c>
      <c r="F54" s="113" t="s">
        <v>2</v>
      </c>
      <c r="G54" s="97" t="s">
        <v>105</v>
      </c>
      <c r="H54" s="94" t="s">
        <v>104</v>
      </c>
      <c r="I54" s="93" t="s">
        <v>2</v>
      </c>
      <c r="J54" s="112" t="s">
        <v>2</v>
      </c>
      <c r="K54" s="112" t="s">
        <v>2</v>
      </c>
      <c r="L54" s="112" t="s">
        <v>2</v>
      </c>
    </row>
    <row r="55" spans="1:12" ht="18.75" customHeight="1">
      <c r="A55" s="118" t="s">
        <v>103</v>
      </c>
      <c r="B55" s="94" t="s">
        <v>101</v>
      </c>
      <c r="C55" s="93">
        <v>1</v>
      </c>
      <c r="D55" s="112" t="s">
        <v>2</v>
      </c>
      <c r="E55" s="112">
        <v>0.1</v>
      </c>
      <c r="F55" s="112" t="s">
        <v>2</v>
      </c>
      <c r="G55" s="115" t="s">
        <v>102</v>
      </c>
      <c r="H55" s="94" t="s">
        <v>101</v>
      </c>
      <c r="I55" s="93">
        <v>1</v>
      </c>
      <c r="J55" s="112" t="s">
        <v>2</v>
      </c>
      <c r="K55" s="117">
        <v>0.1</v>
      </c>
      <c r="L55" s="112" t="s">
        <v>2</v>
      </c>
    </row>
    <row r="56" spans="1:12" ht="18.75" customHeight="1">
      <c r="A56" s="96" t="s">
        <v>100</v>
      </c>
      <c r="B56" s="94" t="s">
        <v>98</v>
      </c>
      <c r="C56" s="93">
        <v>2</v>
      </c>
      <c r="D56" s="112">
        <v>1</v>
      </c>
      <c r="E56" s="116">
        <v>0.2</v>
      </c>
      <c r="F56" s="112">
        <v>0.1</v>
      </c>
      <c r="G56" s="115" t="s">
        <v>99</v>
      </c>
      <c r="H56" s="94" t="s">
        <v>98</v>
      </c>
      <c r="I56" s="93">
        <v>3</v>
      </c>
      <c r="J56" s="114" t="s">
        <v>2</v>
      </c>
      <c r="K56" s="91">
        <v>0.3</v>
      </c>
      <c r="L56" s="113" t="s">
        <v>2</v>
      </c>
    </row>
    <row r="57" spans="1:12" ht="18.75" customHeight="1">
      <c r="A57" s="107"/>
      <c r="B57" s="110"/>
      <c r="C57" s="109"/>
      <c r="D57" s="107"/>
      <c r="E57" s="108"/>
      <c r="F57" s="112"/>
      <c r="G57" s="111"/>
      <c r="H57" s="110"/>
      <c r="I57" s="109"/>
      <c r="J57" s="107"/>
      <c r="K57" s="108"/>
      <c r="L57" s="107"/>
    </row>
    <row r="58" spans="1:12" ht="18.75" customHeight="1">
      <c r="A58" s="106" t="s">
        <v>97</v>
      </c>
      <c r="B58" s="101" t="s">
        <v>96</v>
      </c>
      <c r="C58" s="105"/>
      <c r="D58" s="103"/>
      <c r="E58" s="104"/>
      <c r="F58" s="103"/>
      <c r="G58" s="102" t="s">
        <v>97</v>
      </c>
      <c r="H58" s="101" t="s">
        <v>96</v>
      </c>
      <c r="I58" s="100"/>
      <c r="J58" s="96"/>
      <c r="K58" s="99"/>
      <c r="L58" s="96"/>
    </row>
    <row r="59" spans="1:12" ht="18.75" customHeight="1">
      <c r="A59" s="98" t="s">
        <v>95</v>
      </c>
      <c r="B59" s="94" t="s">
        <v>94</v>
      </c>
      <c r="C59" s="93">
        <v>27</v>
      </c>
      <c r="D59" s="92">
        <v>19</v>
      </c>
      <c r="E59" s="91">
        <v>2.3</v>
      </c>
      <c r="F59" s="90">
        <v>1.6</v>
      </c>
      <c r="G59" s="97" t="s">
        <v>95</v>
      </c>
      <c r="H59" s="94" t="s">
        <v>94</v>
      </c>
      <c r="I59" s="93">
        <v>16</v>
      </c>
      <c r="J59" s="92">
        <v>29</v>
      </c>
      <c r="K59" s="91">
        <v>1.4</v>
      </c>
      <c r="L59" s="90">
        <v>2.5</v>
      </c>
    </row>
    <row r="60" spans="1:12" ht="18.75" customHeight="1">
      <c r="A60" s="98" t="s">
        <v>93</v>
      </c>
      <c r="B60" s="94" t="s">
        <v>92</v>
      </c>
      <c r="C60" s="93">
        <v>506</v>
      </c>
      <c r="D60" s="92">
        <v>552</v>
      </c>
      <c r="E60" s="91">
        <v>43.1</v>
      </c>
      <c r="F60" s="90">
        <v>46.9</v>
      </c>
      <c r="G60" s="97" t="s">
        <v>93</v>
      </c>
      <c r="H60" s="94" t="s">
        <v>92</v>
      </c>
      <c r="I60" s="93">
        <v>545</v>
      </c>
      <c r="J60" s="92">
        <v>549</v>
      </c>
      <c r="K60" s="91">
        <v>46.3</v>
      </c>
      <c r="L60" s="90">
        <v>46.7</v>
      </c>
    </row>
    <row r="61" spans="1:12" ht="18.75" customHeight="1">
      <c r="A61" s="98" t="s">
        <v>91</v>
      </c>
      <c r="B61" s="94" t="s">
        <v>90</v>
      </c>
      <c r="C61" s="93">
        <v>456</v>
      </c>
      <c r="D61" s="92">
        <v>495</v>
      </c>
      <c r="E61" s="91">
        <v>38.8</v>
      </c>
      <c r="F61" s="90">
        <v>42.1</v>
      </c>
      <c r="G61" s="97" t="s">
        <v>91</v>
      </c>
      <c r="H61" s="94" t="s">
        <v>90</v>
      </c>
      <c r="I61" s="93">
        <v>512</v>
      </c>
      <c r="J61" s="92">
        <v>551</v>
      </c>
      <c r="K61" s="91">
        <v>43.5</v>
      </c>
      <c r="L61" s="90">
        <v>46.8</v>
      </c>
    </row>
    <row r="62" spans="1:12" ht="18.75" customHeight="1">
      <c r="A62" s="96">
        <v>10200</v>
      </c>
      <c r="B62" s="94" t="s">
        <v>89</v>
      </c>
      <c r="C62" s="93">
        <v>893</v>
      </c>
      <c r="D62" s="92">
        <v>831</v>
      </c>
      <c r="E62" s="91">
        <v>76</v>
      </c>
      <c r="F62" s="90">
        <v>70.7</v>
      </c>
      <c r="G62" s="95">
        <v>10200</v>
      </c>
      <c r="H62" s="94" t="s">
        <v>89</v>
      </c>
      <c r="I62" s="93">
        <v>892</v>
      </c>
      <c r="J62" s="92">
        <v>890</v>
      </c>
      <c r="K62" s="91">
        <v>75.9</v>
      </c>
      <c r="L62" s="90">
        <v>75.6</v>
      </c>
    </row>
    <row r="63" spans="1:12" ht="18.75" customHeight="1">
      <c r="A63" s="89">
        <v>20101</v>
      </c>
      <c r="B63" s="87" t="s">
        <v>88</v>
      </c>
      <c r="C63" s="86">
        <v>157</v>
      </c>
      <c r="D63" s="85">
        <v>153</v>
      </c>
      <c r="E63" s="84">
        <v>13.4</v>
      </c>
      <c r="F63" s="83">
        <v>13</v>
      </c>
      <c r="G63" s="88">
        <v>20101</v>
      </c>
      <c r="H63" s="87" t="s">
        <v>88</v>
      </c>
      <c r="I63" s="86">
        <v>159</v>
      </c>
      <c r="J63" s="85">
        <v>147</v>
      </c>
      <c r="K63" s="84">
        <v>13.5</v>
      </c>
      <c r="L63" s="83">
        <v>12.5</v>
      </c>
    </row>
    <row r="64" spans="1:12" ht="18.75" customHeight="1">
      <c r="A64" s="82" t="s">
        <v>87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5" spans="1:12" ht="18.75" customHeight="1">
      <c r="A65" s="82" t="s">
        <v>86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</row>
  </sheetData>
  <sheetProtection/>
  <mergeCells count="9">
    <mergeCell ref="A3:L3"/>
    <mergeCell ref="B5:B7"/>
    <mergeCell ref="H5:H7"/>
    <mergeCell ref="C5:D6"/>
    <mergeCell ref="E5:F6"/>
    <mergeCell ref="I5:J6"/>
    <mergeCell ref="K5:L6"/>
    <mergeCell ref="G5:G7"/>
    <mergeCell ref="A5:A7"/>
  </mergeCells>
  <printOptions horizontalCentered="1"/>
  <pageMargins left="0.5118110236220472" right="0.31496062992125984" top="0.35433070866141736" bottom="0.15748031496062992" header="0" footer="0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S1">
      <selection activeCell="AF1" sqref="AF1"/>
    </sheetView>
  </sheetViews>
  <sheetFormatPr defaultColWidth="8.796875" defaultRowHeight="22.5" customHeight="1"/>
  <cols>
    <col min="1" max="1" width="20.59765625" style="0" customWidth="1"/>
    <col min="2" max="18" width="9.3984375" style="0" customWidth="1"/>
    <col min="19" max="19" width="20.59765625" style="0" customWidth="1"/>
    <col min="20" max="20" width="10.59765625" style="0" customWidth="1"/>
    <col min="21" max="25" width="9.3984375" style="0" customWidth="1"/>
    <col min="26" max="26" width="10.59765625" style="0" customWidth="1"/>
    <col min="27" max="16384" width="9.3984375" style="0" customWidth="1"/>
  </cols>
  <sheetData>
    <row r="1" spans="1:32" ht="22.5" customHeight="1">
      <c r="A1" s="80" t="s">
        <v>221</v>
      </c>
      <c r="AF1" s="81" t="s">
        <v>357</v>
      </c>
    </row>
    <row r="3" spans="1:26" ht="22.5" customHeight="1">
      <c r="A3" s="192" t="s">
        <v>251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S3" s="192" t="s">
        <v>327</v>
      </c>
      <c r="T3" s="192"/>
      <c r="U3" s="192"/>
      <c r="V3" s="192"/>
      <c r="W3" s="192"/>
      <c r="X3" s="192"/>
      <c r="Y3" s="192"/>
      <c r="Z3" s="192"/>
    </row>
    <row r="4" spans="1:26" ht="22.5" customHeight="1" thickBot="1">
      <c r="A4" s="8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12" t="s">
        <v>249</v>
      </c>
      <c r="S4" s="82"/>
      <c r="T4" s="191"/>
      <c r="U4" s="191"/>
      <c r="V4" s="191"/>
      <c r="W4" s="191"/>
      <c r="X4" s="191"/>
      <c r="Y4" s="82"/>
      <c r="Z4" s="112" t="s">
        <v>0</v>
      </c>
    </row>
    <row r="5" spans="1:26" ht="22.5" customHeight="1">
      <c r="A5" s="190" t="s">
        <v>248</v>
      </c>
      <c r="B5" s="158" t="s">
        <v>247</v>
      </c>
      <c r="C5" s="158" t="s">
        <v>246</v>
      </c>
      <c r="D5" s="158" t="s">
        <v>245</v>
      </c>
      <c r="E5" s="158" t="s">
        <v>244</v>
      </c>
      <c r="F5" s="189" t="s">
        <v>243</v>
      </c>
      <c r="G5" s="189" t="s">
        <v>242</v>
      </c>
      <c r="H5" s="189" t="s">
        <v>241</v>
      </c>
      <c r="I5" s="189" t="s">
        <v>240</v>
      </c>
      <c r="J5" s="158" t="s">
        <v>239</v>
      </c>
      <c r="K5" s="158" t="s">
        <v>238</v>
      </c>
      <c r="L5" s="158" t="s">
        <v>237</v>
      </c>
      <c r="M5" s="189" t="s">
        <v>236</v>
      </c>
      <c r="N5" s="189" t="s">
        <v>235</v>
      </c>
      <c r="O5" s="155" t="s">
        <v>234</v>
      </c>
      <c r="S5" s="245" t="s">
        <v>326</v>
      </c>
      <c r="T5" s="228" t="s">
        <v>325</v>
      </c>
      <c r="U5" s="244"/>
      <c r="V5" s="243" t="s">
        <v>324</v>
      </c>
      <c r="W5" s="189" t="s">
        <v>323</v>
      </c>
      <c r="X5" s="189" t="s">
        <v>322</v>
      </c>
      <c r="Y5" s="189" t="s">
        <v>321</v>
      </c>
      <c r="Z5" s="247" t="s">
        <v>320</v>
      </c>
    </row>
    <row r="6" spans="1:26" ht="22.5" customHeight="1">
      <c r="A6" s="188"/>
      <c r="B6" s="147"/>
      <c r="C6" s="147"/>
      <c r="D6" s="147"/>
      <c r="E6" s="147"/>
      <c r="F6" s="187"/>
      <c r="G6" s="187"/>
      <c r="H6" s="187"/>
      <c r="I6" s="187"/>
      <c r="J6" s="186"/>
      <c r="K6" s="186"/>
      <c r="L6" s="186"/>
      <c r="M6" s="185"/>
      <c r="N6" s="185"/>
      <c r="O6" s="184"/>
      <c r="S6" s="151"/>
      <c r="T6" s="138" t="s">
        <v>319</v>
      </c>
      <c r="U6" s="139" t="s">
        <v>318</v>
      </c>
      <c r="V6" s="242"/>
      <c r="W6" s="180"/>
      <c r="X6" s="180"/>
      <c r="Y6" s="182"/>
      <c r="Z6" s="150"/>
    </row>
    <row r="7" spans="1:26" ht="22.5" customHeight="1">
      <c r="A7" s="183"/>
      <c r="B7" s="141"/>
      <c r="C7" s="141"/>
      <c r="D7" s="141"/>
      <c r="E7" s="141"/>
      <c r="F7" s="182"/>
      <c r="G7" s="182"/>
      <c r="H7" s="182"/>
      <c r="I7" s="182"/>
      <c r="J7" s="181"/>
      <c r="K7" s="181"/>
      <c r="L7" s="181"/>
      <c r="M7" s="180"/>
      <c r="N7" s="180"/>
      <c r="O7" s="150"/>
      <c r="S7" s="246" t="s">
        <v>328</v>
      </c>
      <c r="T7" s="202">
        <v>44355</v>
      </c>
      <c r="U7" s="202">
        <v>14910</v>
      </c>
      <c r="V7" s="202">
        <v>17551</v>
      </c>
      <c r="W7" s="202">
        <v>227332</v>
      </c>
      <c r="X7" s="202">
        <v>7723</v>
      </c>
      <c r="Y7" s="178">
        <v>23</v>
      </c>
      <c r="Z7" s="178">
        <v>106</v>
      </c>
    </row>
    <row r="8" spans="1:26" ht="22.5" customHeight="1">
      <c r="A8" s="193" t="s">
        <v>250</v>
      </c>
      <c r="B8" s="179">
        <f>SUM(C8:O8)</f>
        <v>238</v>
      </c>
      <c r="C8" s="178">
        <v>14</v>
      </c>
      <c r="D8" s="178">
        <v>42</v>
      </c>
      <c r="E8" s="178">
        <v>18</v>
      </c>
      <c r="F8" s="178">
        <v>13</v>
      </c>
      <c r="G8" s="178">
        <v>11</v>
      </c>
      <c r="H8" s="178">
        <v>2</v>
      </c>
      <c r="I8" s="178">
        <v>16</v>
      </c>
      <c r="J8" s="178">
        <v>111</v>
      </c>
      <c r="K8" s="178">
        <v>1</v>
      </c>
      <c r="L8" s="178">
        <v>7</v>
      </c>
      <c r="M8" s="178">
        <v>1</v>
      </c>
      <c r="N8" s="178">
        <v>2</v>
      </c>
      <c r="O8" s="177" t="s">
        <v>2</v>
      </c>
      <c r="S8" s="241" t="s">
        <v>317</v>
      </c>
      <c r="T8" s="92">
        <v>44194</v>
      </c>
      <c r="U8" s="92">
        <v>16632</v>
      </c>
      <c r="V8" s="92">
        <v>26227</v>
      </c>
      <c r="W8" s="92">
        <v>306749</v>
      </c>
      <c r="X8" s="92">
        <v>17464</v>
      </c>
      <c r="Y8" s="125">
        <v>12</v>
      </c>
      <c r="Z8" s="125">
        <v>16</v>
      </c>
    </row>
    <row r="9" spans="1:26" ht="22.5" customHeight="1">
      <c r="A9" s="175" t="s">
        <v>233</v>
      </c>
      <c r="B9" s="176">
        <f>SUM(C9:O9)</f>
        <v>233</v>
      </c>
      <c r="C9" s="125">
        <v>14</v>
      </c>
      <c r="D9" s="125">
        <v>41</v>
      </c>
      <c r="E9" s="125">
        <v>16</v>
      </c>
      <c r="F9" s="125">
        <v>12</v>
      </c>
      <c r="G9" s="125">
        <v>10</v>
      </c>
      <c r="H9" s="125">
        <v>2</v>
      </c>
      <c r="I9" s="125">
        <v>16</v>
      </c>
      <c r="J9" s="125">
        <v>110</v>
      </c>
      <c r="K9" s="125">
        <v>1</v>
      </c>
      <c r="L9" s="125">
        <v>7</v>
      </c>
      <c r="M9" s="125">
        <v>1</v>
      </c>
      <c r="N9" s="125">
        <v>3</v>
      </c>
      <c r="O9" s="112" t="s">
        <v>2</v>
      </c>
      <c r="S9" s="241" t="s">
        <v>316</v>
      </c>
      <c r="T9" s="92">
        <v>49171</v>
      </c>
      <c r="U9" s="92">
        <v>21589</v>
      </c>
      <c r="V9" s="92">
        <v>26646</v>
      </c>
      <c r="W9" s="92">
        <v>244385</v>
      </c>
      <c r="X9" s="92">
        <v>14214</v>
      </c>
      <c r="Y9" s="125">
        <v>15</v>
      </c>
      <c r="Z9" s="125">
        <v>30</v>
      </c>
    </row>
    <row r="10" spans="1:26" ht="22.5" customHeight="1">
      <c r="A10" s="175" t="s">
        <v>232</v>
      </c>
      <c r="B10" s="174">
        <v>233</v>
      </c>
      <c r="C10" s="107">
        <v>14</v>
      </c>
      <c r="D10" s="107">
        <v>43</v>
      </c>
      <c r="E10" s="107">
        <v>17</v>
      </c>
      <c r="F10" s="107">
        <v>10</v>
      </c>
      <c r="G10" s="107">
        <v>14</v>
      </c>
      <c r="H10" s="107">
        <v>1</v>
      </c>
      <c r="I10" s="107">
        <v>16</v>
      </c>
      <c r="J10" s="107">
        <v>105</v>
      </c>
      <c r="K10" s="107">
        <v>1</v>
      </c>
      <c r="L10" s="107">
        <v>8</v>
      </c>
      <c r="M10" s="107">
        <v>1</v>
      </c>
      <c r="N10" s="107">
        <v>3</v>
      </c>
      <c r="O10" s="112" t="s">
        <v>2</v>
      </c>
      <c r="S10" s="201" t="s">
        <v>329</v>
      </c>
      <c r="T10" s="198">
        <v>48827</v>
      </c>
      <c r="U10" s="198">
        <v>22548</v>
      </c>
      <c r="V10" s="198">
        <v>25614</v>
      </c>
      <c r="W10" s="198">
        <v>310556</v>
      </c>
      <c r="X10" s="198">
        <v>36584</v>
      </c>
      <c r="Y10" s="198">
        <v>22</v>
      </c>
      <c r="Z10" s="198">
        <v>33</v>
      </c>
    </row>
    <row r="11" spans="1:26" ht="22.5" customHeight="1">
      <c r="A11" s="175" t="s">
        <v>231</v>
      </c>
      <c r="B11" s="174">
        <v>232</v>
      </c>
      <c r="C11" s="107">
        <v>14</v>
      </c>
      <c r="D11" s="107">
        <v>41</v>
      </c>
      <c r="E11" s="107">
        <v>18</v>
      </c>
      <c r="F11" s="107">
        <v>8</v>
      </c>
      <c r="G11" s="107">
        <v>15</v>
      </c>
      <c r="H11" s="107">
        <v>2</v>
      </c>
      <c r="I11" s="107">
        <v>17</v>
      </c>
      <c r="J11" s="107">
        <v>105</v>
      </c>
      <c r="K11" s="107">
        <v>1</v>
      </c>
      <c r="L11" s="107">
        <v>6</v>
      </c>
      <c r="M11" s="107">
        <v>1</v>
      </c>
      <c r="N11" s="107">
        <v>2</v>
      </c>
      <c r="O11" s="112">
        <v>2</v>
      </c>
      <c r="S11" s="240" t="s">
        <v>315</v>
      </c>
      <c r="T11" s="239">
        <f>SUM(T13:T17)</f>
        <v>48216</v>
      </c>
      <c r="U11" s="239">
        <f>SUM(U13:U17)</f>
        <v>21192</v>
      </c>
      <c r="V11" s="239">
        <f>SUM(V13:V17)</f>
        <v>26442</v>
      </c>
      <c r="W11" s="239">
        <f>SUM(W13:W17)</f>
        <v>275588</v>
      </c>
      <c r="X11" s="239">
        <f>SUM(X13:X17)</f>
        <v>53062</v>
      </c>
      <c r="Y11" s="239">
        <f>SUM(Y13:Y17)</f>
        <v>13</v>
      </c>
      <c r="Z11" s="239">
        <f>SUM(Z13:Z17)</f>
        <v>18</v>
      </c>
    </row>
    <row r="12" spans="1:26" ht="22.5" customHeight="1">
      <c r="A12" s="173" t="s">
        <v>230</v>
      </c>
      <c r="B12" s="172">
        <f>SUM(B14:B18)</f>
        <v>246</v>
      </c>
      <c r="C12" s="136">
        <f>SUM(C14:C18)</f>
        <v>14</v>
      </c>
      <c r="D12" s="136">
        <f>SUM(D14:D18)</f>
        <v>44</v>
      </c>
      <c r="E12" s="136">
        <f>SUM(E14:E18)</f>
        <v>28</v>
      </c>
      <c r="F12" s="136">
        <f>SUM(F14:F18)</f>
        <v>8</v>
      </c>
      <c r="G12" s="136">
        <f>SUM(G14:G18)</f>
        <v>15</v>
      </c>
      <c r="H12" s="136">
        <f>SUM(H14:H18)</f>
        <v>2</v>
      </c>
      <c r="I12" s="136">
        <f>SUM(I14:I18)</f>
        <v>16</v>
      </c>
      <c r="J12" s="136">
        <f>SUM(J14:J18)</f>
        <v>104</v>
      </c>
      <c r="K12" s="136">
        <f>SUM(K14:K18)</f>
        <v>1</v>
      </c>
      <c r="L12" s="136">
        <f>SUM(L14:L18)</f>
        <v>6</v>
      </c>
      <c r="M12" s="136">
        <f>SUM(M14:M18)</f>
        <v>1</v>
      </c>
      <c r="N12" s="136">
        <f>SUM(N14:N18)</f>
        <v>3</v>
      </c>
      <c r="O12" s="136">
        <f>SUM(O14:O18)</f>
        <v>4</v>
      </c>
      <c r="S12" s="238"/>
      <c r="T12" s="96"/>
      <c r="U12" s="96"/>
      <c r="V12" s="96"/>
      <c r="W12" s="96"/>
      <c r="X12" s="96"/>
      <c r="Y12" s="96"/>
      <c r="Z12" s="96"/>
    </row>
    <row r="13" spans="1:26" ht="22.5" customHeight="1">
      <c r="A13" s="125"/>
      <c r="B13" s="171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S13" s="237" t="s">
        <v>229</v>
      </c>
      <c r="T13" s="92">
        <v>10578</v>
      </c>
      <c r="U13" s="92">
        <v>4165</v>
      </c>
      <c r="V13" s="92">
        <v>6266</v>
      </c>
      <c r="W13" s="92">
        <v>50661</v>
      </c>
      <c r="X13" s="92">
        <v>1689</v>
      </c>
      <c r="Y13" s="92">
        <v>2</v>
      </c>
      <c r="Z13" s="114" t="s">
        <v>224</v>
      </c>
    </row>
    <row r="14" spans="1:26" ht="22.5" customHeight="1">
      <c r="A14" s="170" t="s">
        <v>229</v>
      </c>
      <c r="B14" s="169">
        <v>38</v>
      </c>
      <c r="C14" s="125">
        <v>2</v>
      </c>
      <c r="D14" s="125">
        <v>8</v>
      </c>
      <c r="E14" s="125">
        <v>4</v>
      </c>
      <c r="F14" s="125">
        <v>1</v>
      </c>
      <c r="G14" s="125">
        <v>4</v>
      </c>
      <c r="H14" s="112" t="s">
        <v>2</v>
      </c>
      <c r="I14" s="125">
        <v>3</v>
      </c>
      <c r="J14" s="125">
        <v>14</v>
      </c>
      <c r="K14" s="112" t="s">
        <v>2</v>
      </c>
      <c r="L14" s="112">
        <v>1</v>
      </c>
      <c r="M14" s="112" t="s">
        <v>2</v>
      </c>
      <c r="N14" s="112">
        <v>1</v>
      </c>
      <c r="O14" s="112" t="s">
        <v>2</v>
      </c>
      <c r="S14" s="237" t="s">
        <v>228</v>
      </c>
      <c r="T14" s="92">
        <v>11030</v>
      </c>
      <c r="U14" s="92">
        <v>4585</v>
      </c>
      <c r="V14" s="92">
        <v>6274</v>
      </c>
      <c r="W14" s="92">
        <v>58632</v>
      </c>
      <c r="X14" s="92">
        <v>4330</v>
      </c>
      <c r="Y14" s="114">
        <v>2</v>
      </c>
      <c r="Z14" s="114">
        <v>2</v>
      </c>
    </row>
    <row r="15" spans="1:26" ht="22.5" customHeight="1">
      <c r="A15" s="170" t="s">
        <v>228</v>
      </c>
      <c r="B15" s="169">
        <v>38</v>
      </c>
      <c r="C15" s="125">
        <v>2</v>
      </c>
      <c r="D15" s="125">
        <v>7</v>
      </c>
      <c r="E15" s="125">
        <v>4</v>
      </c>
      <c r="F15" s="125">
        <v>1</v>
      </c>
      <c r="G15" s="125">
        <v>3</v>
      </c>
      <c r="H15" s="112" t="s">
        <v>2</v>
      </c>
      <c r="I15" s="125">
        <v>3</v>
      </c>
      <c r="J15" s="125">
        <v>17</v>
      </c>
      <c r="K15" s="112" t="s">
        <v>2</v>
      </c>
      <c r="L15" s="112">
        <v>1</v>
      </c>
      <c r="M15" s="112" t="s">
        <v>2</v>
      </c>
      <c r="N15" s="112" t="s">
        <v>2</v>
      </c>
      <c r="O15" s="112" t="s">
        <v>2</v>
      </c>
      <c r="S15" s="237" t="s">
        <v>227</v>
      </c>
      <c r="T15" s="92">
        <v>6064</v>
      </c>
      <c r="U15" s="92">
        <v>2664</v>
      </c>
      <c r="V15" s="92">
        <v>3308</v>
      </c>
      <c r="W15" s="92">
        <v>38098</v>
      </c>
      <c r="X15" s="92">
        <v>2293</v>
      </c>
      <c r="Y15" s="114">
        <v>2</v>
      </c>
      <c r="Z15" s="114">
        <v>7</v>
      </c>
    </row>
    <row r="16" spans="1:26" ht="22.5" customHeight="1">
      <c r="A16" s="170" t="s">
        <v>227</v>
      </c>
      <c r="B16" s="169">
        <v>36</v>
      </c>
      <c r="C16" s="125">
        <v>2</v>
      </c>
      <c r="D16" s="125">
        <v>8</v>
      </c>
      <c r="E16" s="125">
        <v>4</v>
      </c>
      <c r="F16" s="125">
        <v>1</v>
      </c>
      <c r="G16" s="125">
        <v>3</v>
      </c>
      <c r="H16" s="112" t="s">
        <v>2</v>
      </c>
      <c r="I16" s="125">
        <v>3</v>
      </c>
      <c r="J16" s="125">
        <v>13</v>
      </c>
      <c r="K16" s="112" t="s">
        <v>2</v>
      </c>
      <c r="L16" s="125">
        <v>1</v>
      </c>
      <c r="M16" s="112" t="s">
        <v>2</v>
      </c>
      <c r="N16" s="112">
        <v>1</v>
      </c>
      <c r="O16" s="112" t="s">
        <v>2</v>
      </c>
      <c r="S16" s="237" t="s">
        <v>226</v>
      </c>
      <c r="T16" s="92">
        <v>3222</v>
      </c>
      <c r="U16" s="92">
        <v>1414</v>
      </c>
      <c r="V16" s="92">
        <v>1784</v>
      </c>
      <c r="W16" s="92">
        <v>22897</v>
      </c>
      <c r="X16" s="92">
        <v>703</v>
      </c>
      <c r="Y16" s="114" t="s">
        <v>2</v>
      </c>
      <c r="Z16" s="114" t="s">
        <v>224</v>
      </c>
    </row>
    <row r="17" spans="1:26" ht="22.5" customHeight="1">
      <c r="A17" s="170" t="s">
        <v>226</v>
      </c>
      <c r="B17" s="169">
        <v>30</v>
      </c>
      <c r="C17" s="125">
        <v>2</v>
      </c>
      <c r="D17" s="125">
        <v>6</v>
      </c>
      <c r="E17" s="125">
        <v>2</v>
      </c>
      <c r="F17" s="125">
        <v>1</v>
      </c>
      <c r="G17" s="125">
        <v>2</v>
      </c>
      <c r="H17" s="112" t="s">
        <v>2</v>
      </c>
      <c r="I17" s="125">
        <v>2</v>
      </c>
      <c r="J17" s="125">
        <v>12</v>
      </c>
      <c r="K17" s="112" t="s">
        <v>2</v>
      </c>
      <c r="L17" s="112">
        <v>3</v>
      </c>
      <c r="M17" s="112" t="s">
        <v>2</v>
      </c>
      <c r="N17" s="112" t="s">
        <v>2</v>
      </c>
      <c r="O17" s="112" t="s">
        <v>2</v>
      </c>
      <c r="S17" s="236" t="s">
        <v>225</v>
      </c>
      <c r="T17" s="85">
        <v>17322</v>
      </c>
      <c r="U17" s="85">
        <v>8364</v>
      </c>
      <c r="V17" s="85">
        <v>8810</v>
      </c>
      <c r="W17" s="85">
        <v>105300</v>
      </c>
      <c r="X17" s="85">
        <v>44047</v>
      </c>
      <c r="Y17" s="85">
        <v>7</v>
      </c>
      <c r="Z17" s="235">
        <v>9</v>
      </c>
    </row>
    <row r="18" spans="1:26" ht="22.5" customHeight="1">
      <c r="A18" s="168" t="s">
        <v>225</v>
      </c>
      <c r="B18" s="167">
        <v>104</v>
      </c>
      <c r="C18" s="166">
        <v>6</v>
      </c>
      <c r="D18" s="166">
        <v>15</v>
      </c>
      <c r="E18" s="166">
        <v>14</v>
      </c>
      <c r="F18" s="166">
        <v>4</v>
      </c>
      <c r="G18" s="166">
        <v>3</v>
      </c>
      <c r="H18" s="165">
        <v>2</v>
      </c>
      <c r="I18" s="166">
        <v>5</v>
      </c>
      <c r="J18" s="166">
        <v>48</v>
      </c>
      <c r="K18" s="165">
        <v>1</v>
      </c>
      <c r="L18" s="165" t="s">
        <v>224</v>
      </c>
      <c r="M18" s="165">
        <v>1</v>
      </c>
      <c r="N18" s="165">
        <v>1</v>
      </c>
      <c r="O18" s="165">
        <v>4</v>
      </c>
      <c r="S18" s="248" t="s">
        <v>330</v>
      </c>
      <c r="T18" s="92"/>
      <c r="U18" s="92"/>
      <c r="V18" s="92"/>
      <c r="W18" s="92"/>
      <c r="X18" s="92"/>
      <c r="Y18" s="92"/>
      <c r="Z18" s="92"/>
    </row>
    <row r="19" spans="1:26" ht="22.5" customHeight="1">
      <c r="A19" s="82" t="s">
        <v>223</v>
      </c>
      <c r="B19" s="125"/>
      <c r="C19" s="125"/>
      <c r="D19" s="125"/>
      <c r="E19" s="125"/>
      <c r="F19" s="112"/>
      <c r="G19" s="125"/>
      <c r="H19" s="112"/>
      <c r="I19" s="125"/>
      <c r="J19" s="112"/>
      <c r="K19" s="125"/>
      <c r="L19" s="112"/>
      <c r="M19" s="112"/>
      <c r="N19" s="112"/>
      <c r="O19" s="112"/>
      <c r="S19" s="82" t="s">
        <v>314</v>
      </c>
      <c r="T19" s="82"/>
      <c r="U19" s="82"/>
      <c r="V19" s="82"/>
      <c r="W19" s="82"/>
      <c r="X19" s="82"/>
      <c r="Y19" s="82"/>
      <c r="Z19" s="82"/>
    </row>
    <row r="20" spans="1:15" ht="22.5" customHeight="1">
      <c r="A20" s="82" t="s">
        <v>222</v>
      </c>
      <c r="B20" s="125"/>
      <c r="C20" s="125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3" spans="1:15" ht="22.5" customHeight="1">
      <c r="A23" s="192" t="s">
        <v>268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22.5" customHeight="1" thickBo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</row>
    <row r="25" spans="1:15" ht="22.5" customHeight="1">
      <c r="A25" s="209" t="s">
        <v>358</v>
      </c>
      <c r="B25" s="158" t="s">
        <v>267</v>
      </c>
      <c r="C25" s="158" t="s">
        <v>266</v>
      </c>
      <c r="D25" s="158" t="s">
        <v>265</v>
      </c>
      <c r="E25" s="208" t="s">
        <v>264</v>
      </c>
      <c r="F25" s="208" t="s">
        <v>263</v>
      </c>
      <c r="G25" s="189" t="s">
        <v>262</v>
      </c>
      <c r="H25" s="158" t="s">
        <v>261</v>
      </c>
      <c r="I25" s="158" t="s">
        <v>260</v>
      </c>
      <c r="J25" s="189" t="s">
        <v>259</v>
      </c>
      <c r="K25" s="158" t="s">
        <v>258</v>
      </c>
      <c r="L25" s="189" t="s">
        <v>257</v>
      </c>
      <c r="M25" s="158" t="s">
        <v>256</v>
      </c>
      <c r="N25" s="158" t="s">
        <v>255</v>
      </c>
      <c r="O25" s="155" t="s">
        <v>254</v>
      </c>
    </row>
    <row r="26" spans="1:15" ht="22.5" customHeight="1">
      <c r="A26" s="207"/>
      <c r="B26" s="147"/>
      <c r="C26" s="147"/>
      <c r="D26" s="147"/>
      <c r="E26" s="187"/>
      <c r="F26" s="187"/>
      <c r="G26" s="187"/>
      <c r="H26" s="147"/>
      <c r="I26" s="147"/>
      <c r="J26" s="187"/>
      <c r="K26" s="147"/>
      <c r="L26" s="187"/>
      <c r="M26" s="147"/>
      <c r="N26" s="147"/>
      <c r="O26" s="184"/>
    </row>
    <row r="27" spans="1:15" ht="22.5" customHeight="1">
      <c r="A27" s="206"/>
      <c r="B27" s="141"/>
      <c r="C27" s="141"/>
      <c r="D27" s="141"/>
      <c r="E27" s="182"/>
      <c r="F27" s="182"/>
      <c r="G27" s="182"/>
      <c r="H27" s="141"/>
      <c r="I27" s="141"/>
      <c r="J27" s="182"/>
      <c r="K27" s="141"/>
      <c r="L27" s="182"/>
      <c r="M27" s="141"/>
      <c r="N27" s="141"/>
      <c r="O27" s="150"/>
    </row>
    <row r="28" spans="1:15" ht="22.5" customHeight="1">
      <c r="A28" s="232" t="s">
        <v>364</v>
      </c>
      <c r="B28" s="204">
        <v>12023</v>
      </c>
      <c r="C28" s="202">
        <v>694</v>
      </c>
      <c r="D28" s="202">
        <v>20</v>
      </c>
      <c r="E28" s="203" t="s">
        <v>2</v>
      </c>
      <c r="F28" s="202">
        <v>10001</v>
      </c>
      <c r="G28" s="202">
        <v>33</v>
      </c>
      <c r="H28" s="202">
        <v>116</v>
      </c>
      <c r="I28" s="202">
        <v>1097</v>
      </c>
      <c r="J28" s="202">
        <v>437</v>
      </c>
      <c r="K28" s="202">
        <v>1</v>
      </c>
      <c r="L28" s="202">
        <v>366</v>
      </c>
      <c r="M28" s="202">
        <v>1405</v>
      </c>
      <c r="N28" s="202">
        <v>2049</v>
      </c>
      <c r="O28" s="202">
        <v>1750</v>
      </c>
    </row>
    <row r="29" spans="1:15" ht="22.5" customHeight="1">
      <c r="A29" s="119" t="s">
        <v>269</v>
      </c>
      <c r="B29" s="200">
        <v>12040</v>
      </c>
      <c r="C29" s="92">
        <v>680</v>
      </c>
      <c r="D29" s="92">
        <v>21</v>
      </c>
      <c r="E29" s="114" t="s">
        <v>2</v>
      </c>
      <c r="F29" s="92">
        <v>10748</v>
      </c>
      <c r="G29" s="92">
        <v>35</v>
      </c>
      <c r="H29" s="92">
        <v>123</v>
      </c>
      <c r="I29" s="92">
        <v>1081</v>
      </c>
      <c r="J29" s="92">
        <v>422</v>
      </c>
      <c r="K29" s="92">
        <v>1</v>
      </c>
      <c r="L29" s="92">
        <v>369</v>
      </c>
      <c r="M29" s="92">
        <v>1405</v>
      </c>
      <c r="N29" s="92">
        <v>2063</v>
      </c>
      <c r="O29" s="92">
        <v>1746</v>
      </c>
    </row>
    <row r="30" spans="1:15" ht="22.5" customHeight="1">
      <c r="A30" s="212" t="s">
        <v>272</v>
      </c>
      <c r="B30" s="200">
        <v>12044</v>
      </c>
      <c r="C30" s="92">
        <v>679</v>
      </c>
      <c r="D30" s="92">
        <v>22</v>
      </c>
      <c r="E30" s="114" t="s">
        <v>2</v>
      </c>
      <c r="F30" s="92">
        <v>9306</v>
      </c>
      <c r="G30" s="92">
        <v>38</v>
      </c>
      <c r="H30" s="92">
        <v>127</v>
      </c>
      <c r="I30" s="92">
        <v>1075</v>
      </c>
      <c r="J30" s="92">
        <v>408</v>
      </c>
      <c r="K30" s="92">
        <v>1</v>
      </c>
      <c r="L30" s="92">
        <v>373</v>
      </c>
      <c r="M30" s="92">
        <v>1411</v>
      </c>
      <c r="N30" s="92">
        <v>2105</v>
      </c>
      <c r="O30" s="92">
        <v>1803</v>
      </c>
    </row>
    <row r="31" spans="1:15" ht="22.5" customHeight="1">
      <c r="A31" s="119" t="s">
        <v>270</v>
      </c>
      <c r="B31" s="199">
        <v>12251</v>
      </c>
      <c r="C31" s="107">
        <v>592</v>
      </c>
      <c r="D31" s="107">
        <v>69</v>
      </c>
      <c r="E31" s="114" t="s">
        <v>2</v>
      </c>
      <c r="F31" s="198">
        <v>10891</v>
      </c>
      <c r="G31" s="198">
        <v>32</v>
      </c>
      <c r="H31" s="198">
        <v>133</v>
      </c>
      <c r="I31" s="198">
        <v>1057</v>
      </c>
      <c r="J31" s="198">
        <v>406</v>
      </c>
      <c r="K31" s="198">
        <v>1</v>
      </c>
      <c r="L31" s="198">
        <v>371</v>
      </c>
      <c r="M31" s="198">
        <v>1417</v>
      </c>
      <c r="N31" s="198">
        <v>2121</v>
      </c>
      <c r="O31" s="198">
        <v>1770</v>
      </c>
    </row>
    <row r="32" spans="1:15" ht="22.5" customHeight="1">
      <c r="A32" s="211" t="s">
        <v>271</v>
      </c>
      <c r="B32" s="196">
        <v>10140</v>
      </c>
      <c r="C32" s="194">
        <v>548</v>
      </c>
      <c r="D32" s="194">
        <v>69</v>
      </c>
      <c r="E32" s="195">
        <v>1</v>
      </c>
      <c r="F32" s="194">
        <v>10853</v>
      </c>
      <c r="G32" s="194">
        <v>34</v>
      </c>
      <c r="H32" s="194">
        <v>131</v>
      </c>
      <c r="I32" s="194">
        <v>1046</v>
      </c>
      <c r="J32" s="194">
        <v>396</v>
      </c>
      <c r="K32" s="194">
        <v>1</v>
      </c>
      <c r="L32" s="194">
        <v>369</v>
      </c>
      <c r="M32" s="194">
        <v>1407</v>
      </c>
      <c r="N32" s="194">
        <v>2131</v>
      </c>
      <c r="O32" s="194">
        <v>1823</v>
      </c>
    </row>
    <row r="33" spans="1:15" ht="22.5" customHeight="1">
      <c r="A33" s="82" t="s">
        <v>253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32" ht="22.5" customHeight="1">
      <c r="A34" s="82" t="s">
        <v>252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S34" s="192" t="s">
        <v>356</v>
      </c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</row>
    <row r="35" spans="19:32" ht="22.5" customHeight="1" thickBot="1">
      <c r="S35" s="82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12" t="s">
        <v>355</v>
      </c>
    </row>
    <row r="36" spans="19:32" ht="22.5" customHeight="1">
      <c r="S36" s="245" t="s">
        <v>345</v>
      </c>
      <c r="T36" s="162"/>
      <c r="U36" s="228" t="s">
        <v>354</v>
      </c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</row>
    <row r="37" spans="1:32" ht="22.5" customHeight="1">
      <c r="A37" s="192" t="s">
        <v>289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S37" s="264"/>
      <c r="T37" s="207"/>
      <c r="U37" s="272" t="s">
        <v>353</v>
      </c>
      <c r="V37" s="273"/>
      <c r="W37" s="272" t="s">
        <v>352</v>
      </c>
      <c r="X37" s="273"/>
      <c r="Y37" s="272" t="s">
        <v>351</v>
      </c>
      <c r="Z37" s="273"/>
      <c r="AA37" s="272" t="s">
        <v>350</v>
      </c>
      <c r="AB37" s="273"/>
      <c r="AC37" s="272" t="s">
        <v>349</v>
      </c>
      <c r="AD37" s="273"/>
      <c r="AE37" s="272" t="s">
        <v>348</v>
      </c>
      <c r="AF37" s="271"/>
    </row>
    <row r="38" spans="1:32" ht="22.5" customHeight="1" thickBot="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S38" s="151"/>
      <c r="T38" s="206"/>
      <c r="U38" s="270" t="s">
        <v>336</v>
      </c>
      <c r="V38" s="270" t="s">
        <v>335</v>
      </c>
      <c r="W38" s="270" t="s">
        <v>336</v>
      </c>
      <c r="X38" s="270" t="s">
        <v>335</v>
      </c>
      <c r="Y38" s="270" t="s">
        <v>336</v>
      </c>
      <c r="Z38" s="270" t="s">
        <v>335</v>
      </c>
      <c r="AA38" s="270" t="s">
        <v>336</v>
      </c>
      <c r="AB38" s="270" t="s">
        <v>335</v>
      </c>
      <c r="AC38" s="270" t="s">
        <v>336</v>
      </c>
      <c r="AD38" s="270" t="s">
        <v>335</v>
      </c>
      <c r="AE38" s="270" t="s">
        <v>336</v>
      </c>
      <c r="AF38" s="89" t="s">
        <v>335</v>
      </c>
    </row>
    <row r="39" spans="1:32" ht="22.5" customHeight="1">
      <c r="A39" s="209" t="s">
        <v>359</v>
      </c>
      <c r="B39" s="158" t="s">
        <v>65</v>
      </c>
      <c r="C39" s="189" t="s">
        <v>288</v>
      </c>
      <c r="D39" s="189" t="s">
        <v>287</v>
      </c>
      <c r="E39" s="189" t="s">
        <v>286</v>
      </c>
      <c r="F39" s="189" t="s">
        <v>285</v>
      </c>
      <c r="G39" s="189" t="s">
        <v>284</v>
      </c>
      <c r="H39" s="189" t="s">
        <v>283</v>
      </c>
      <c r="I39" s="189" t="s">
        <v>282</v>
      </c>
      <c r="J39" s="189" t="s">
        <v>281</v>
      </c>
      <c r="K39" s="189" t="s">
        <v>280</v>
      </c>
      <c r="L39" s="189" t="s">
        <v>279</v>
      </c>
      <c r="M39" s="189" t="s">
        <v>278</v>
      </c>
      <c r="N39" s="189" t="s">
        <v>277</v>
      </c>
      <c r="O39" s="189" t="s">
        <v>276</v>
      </c>
      <c r="P39" s="189" t="s">
        <v>275</v>
      </c>
      <c r="Q39" s="157" t="s">
        <v>274</v>
      </c>
      <c r="S39" s="274" t="s">
        <v>360</v>
      </c>
      <c r="T39" s="257" t="s">
        <v>347</v>
      </c>
      <c r="U39" s="256">
        <v>116.9</v>
      </c>
      <c r="V39" s="255">
        <v>115.9</v>
      </c>
      <c r="W39" s="255">
        <v>122.8</v>
      </c>
      <c r="X39" s="255">
        <v>122.2</v>
      </c>
      <c r="Y39" s="255">
        <v>128.5</v>
      </c>
      <c r="Z39" s="255">
        <v>128</v>
      </c>
      <c r="AA39" s="255">
        <v>134.1</v>
      </c>
      <c r="AB39" s="255">
        <v>133.7</v>
      </c>
      <c r="AC39" s="255">
        <v>139.6</v>
      </c>
      <c r="AD39" s="255">
        <v>139.6</v>
      </c>
      <c r="AE39" s="255">
        <v>145.1</v>
      </c>
      <c r="AF39" s="255">
        <v>147.3</v>
      </c>
    </row>
    <row r="40" spans="1:32" ht="22.5" customHeight="1">
      <c r="A40" s="207"/>
      <c r="B40" s="14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216"/>
      <c r="S40" s="207"/>
      <c r="T40" s="254" t="s">
        <v>333</v>
      </c>
      <c r="U40" s="253">
        <v>117.3</v>
      </c>
      <c r="V40" s="90">
        <v>116.5</v>
      </c>
      <c r="W40" s="90">
        <v>122.9</v>
      </c>
      <c r="X40" s="90">
        <v>122.6</v>
      </c>
      <c r="Y40" s="90">
        <v>128.7</v>
      </c>
      <c r="Z40" s="90">
        <v>128.1</v>
      </c>
      <c r="AA40" s="90">
        <v>134.1</v>
      </c>
      <c r="AB40" s="90">
        <v>134.1</v>
      </c>
      <c r="AC40" s="90">
        <v>139.7</v>
      </c>
      <c r="AD40" s="90">
        <v>140.9</v>
      </c>
      <c r="AE40" s="90">
        <v>145.4</v>
      </c>
      <c r="AF40" s="90">
        <v>147.8</v>
      </c>
    </row>
    <row r="41" spans="1:32" ht="22.5" customHeight="1">
      <c r="A41" s="206"/>
      <c r="B41" s="14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215"/>
      <c r="S41" s="206"/>
      <c r="T41" s="252" t="s">
        <v>346</v>
      </c>
      <c r="U41" s="251">
        <v>116.8</v>
      </c>
      <c r="V41" s="250">
        <v>116.1</v>
      </c>
      <c r="W41" s="250">
        <v>122.4</v>
      </c>
      <c r="X41" s="250">
        <v>122</v>
      </c>
      <c r="Y41" s="250">
        <v>128.4</v>
      </c>
      <c r="Z41" s="250">
        <v>128.2</v>
      </c>
      <c r="AA41" s="250">
        <v>134</v>
      </c>
      <c r="AB41" s="250">
        <v>133.8</v>
      </c>
      <c r="AC41" s="250">
        <v>140</v>
      </c>
      <c r="AD41" s="250">
        <v>140.2</v>
      </c>
      <c r="AE41" s="250">
        <v>146.1</v>
      </c>
      <c r="AF41" s="250">
        <v>147.6</v>
      </c>
    </row>
    <row r="42" spans="1:32" ht="22.5" customHeight="1">
      <c r="A42" s="232" t="s">
        <v>364</v>
      </c>
      <c r="B42" s="214">
        <f>SUM(C42:Q42)</f>
        <v>38314</v>
      </c>
      <c r="C42" s="202">
        <v>14313</v>
      </c>
      <c r="D42" s="202">
        <v>2409</v>
      </c>
      <c r="E42" s="202">
        <v>1237</v>
      </c>
      <c r="F42" s="202">
        <v>165</v>
      </c>
      <c r="G42" s="202">
        <v>3602</v>
      </c>
      <c r="H42" s="202">
        <v>1743</v>
      </c>
      <c r="I42" s="202">
        <v>1560</v>
      </c>
      <c r="J42" s="202">
        <v>84</v>
      </c>
      <c r="K42" s="202">
        <v>85</v>
      </c>
      <c r="L42" s="202">
        <v>204</v>
      </c>
      <c r="M42" s="202">
        <v>254</v>
      </c>
      <c r="N42" s="202">
        <v>1581</v>
      </c>
      <c r="O42" s="202">
        <v>1433</v>
      </c>
      <c r="P42" s="202">
        <v>2751</v>
      </c>
      <c r="Q42" s="202">
        <v>6893</v>
      </c>
      <c r="S42" s="274" t="s">
        <v>361</v>
      </c>
      <c r="T42" s="257" t="s">
        <v>334</v>
      </c>
      <c r="U42" s="256">
        <v>21.5</v>
      </c>
      <c r="V42" s="255">
        <v>21.1</v>
      </c>
      <c r="W42" s="255">
        <v>24</v>
      </c>
      <c r="X42" s="255">
        <v>23.7</v>
      </c>
      <c r="Y42" s="255">
        <v>27.3</v>
      </c>
      <c r="Z42" s="255">
        <v>26.7</v>
      </c>
      <c r="AA42" s="255">
        <v>30.9</v>
      </c>
      <c r="AB42" s="255">
        <v>30</v>
      </c>
      <c r="AC42" s="255">
        <v>34.2</v>
      </c>
      <c r="AD42" s="255">
        <v>33.8</v>
      </c>
      <c r="AE42" s="255">
        <v>38.2</v>
      </c>
      <c r="AF42" s="255">
        <v>39.3</v>
      </c>
    </row>
    <row r="43" spans="1:32" ht="22.5" customHeight="1">
      <c r="A43" s="119" t="s">
        <v>269</v>
      </c>
      <c r="B43" s="213">
        <f>SUM(C43:Q43)</f>
        <v>38746</v>
      </c>
      <c r="C43" s="92">
        <v>14478</v>
      </c>
      <c r="D43" s="92">
        <v>2569</v>
      </c>
      <c r="E43" s="92">
        <v>1253</v>
      </c>
      <c r="F43" s="92">
        <v>184</v>
      </c>
      <c r="G43" s="92">
        <v>3673</v>
      </c>
      <c r="H43" s="92">
        <v>1712</v>
      </c>
      <c r="I43" s="92">
        <v>1560</v>
      </c>
      <c r="J43" s="92">
        <v>83</v>
      </c>
      <c r="K43" s="92">
        <v>85</v>
      </c>
      <c r="L43" s="92">
        <v>202</v>
      </c>
      <c r="M43" s="92">
        <v>250</v>
      </c>
      <c r="N43" s="92">
        <v>1579</v>
      </c>
      <c r="O43" s="92">
        <v>1432</v>
      </c>
      <c r="P43" s="92">
        <v>2767</v>
      </c>
      <c r="Q43" s="92">
        <v>6919</v>
      </c>
      <c r="S43" s="207"/>
      <c r="T43" s="254" t="s">
        <v>333</v>
      </c>
      <c r="U43" s="253">
        <v>21.7</v>
      </c>
      <c r="V43" s="90">
        <v>21.3</v>
      </c>
      <c r="W43" s="90">
        <v>24.4</v>
      </c>
      <c r="X43" s="90">
        <v>24</v>
      </c>
      <c r="Y43" s="90">
        <v>27.4</v>
      </c>
      <c r="Z43" s="90">
        <v>26.8</v>
      </c>
      <c r="AA43" s="90">
        <v>31</v>
      </c>
      <c r="AB43" s="90">
        <v>30.8</v>
      </c>
      <c r="AC43" s="90">
        <v>34.8</v>
      </c>
      <c r="AD43" s="90">
        <v>35</v>
      </c>
      <c r="AE43" s="90">
        <v>38.3</v>
      </c>
      <c r="AF43" s="90">
        <v>39.9</v>
      </c>
    </row>
    <row r="44" spans="1:32" ht="22.5" customHeight="1">
      <c r="A44" s="212" t="s">
        <v>272</v>
      </c>
      <c r="B44" s="213">
        <f>SUM(C44:Q44)</f>
        <v>39112</v>
      </c>
      <c r="C44" s="92">
        <v>14598</v>
      </c>
      <c r="D44" s="92">
        <v>2708</v>
      </c>
      <c r="E44" s="92">
        <v>1277</v>
      </c>
      <c r="F44" s="92">
        <v>194</v>
      </c>
      <c r="G44" s="92">
        <v>3707</v>
      </c>
      <c r="H44" s="92">
        <v>1710</v>
      </c>
      <c r="I44" s="92">
        <v>1565</v>
      </c>
      <c r="J44" s="92">
        <v>82</v>
      </c>
      <c r="K44" s="92">
        <v>84</v>
      </c>
      <c r="L44" s="92">
        <v>192</v>
      </c>
      <c r="M44" s="92">
        <v>248</v>
      </c>
      <c r="N44" s="92">
        <v>1576</v>
      </c>
      <c r="O44" s="92">
        <v>1439</v>
      </c>
      <c r="P44" s="92">
        <v>2785</v>
      </c>
      <c r="Q44" s="92">
        <v>6947</v>
      </c>
      <c r="S44" s="206"/>
      <c r="T44" s="252" t="s">
        <v>332</v>
      </c>
      <c r="U44" s="251">
        <v>21.8</v>
      </c>
      <c r="V44" s="250">
        <v>21.4</v>
      </c>
      <c r="W44" s="250">
        <v>24.2</v>
      </c>
      <c r="X44" s="250">
        <v>23.8</v>
      </c>
      <c r="Y44" s="250">
        <v>27.7</v>
      </c>
      <c r="Z44" s="250">
        <v>27.1</v>
      </c>
      <c r="AA44" s="250">
        <v>31.2</v>
      </c>
      <c r="AB44" s="250">
        <v>30.5</v>
      </c>
      <c r="AC44" s="250">
        <v>35.4</v>
      </c>
      <c r="AD44" s="250">
        <v>34.7</v>
      </c>
      <c r="AE44" s="250">
        <v>39.7</v>
      </c>
      <c r="AF44" s="250">
        <v>40.3</v>
      </c>
    </row>
    <row r="45" spans="1:32" ht="22.5" customHeight="1">
      <c r="A45" s="119" t="s">
        <v>270</v>
      </c>
      <c r="B45" s="213">
        <f>SUM(C45:Q45)</f>
        <v>39311</v>
      </c>
      <c r="C45" s="198">
        <v>14707</v>
      </c>
      <c r="D45" s="198">
        <v>2791</v>
      </c>
      <c r="E45" s="198">
        <v>1322</v>
      </c>
      <c r="F45" s="198">
        <v>224</v>
      </c>
      <c r="G45" s="198">
        <v>3714</v>
      </c>
      <c r="H45" s="198">
        <v>1659</v>
      </c>
      <c r="I45" s="198">
        <v>1533</v>
      </c>
      <c r="J45" s="198">
        <v>81</v>
      </c>
      <c r="K45" s="198">
        <v>83</v>
      </c>
      <c r="L45" s="198">
        <v>188</v>
      </c>
      <c r="M45" s="198">
        <v>246</v>
      </c>
      <c r="N45" s="198">
        <v>1575</v>
      </c>
      <c r="O45" s="198">
        <v>1441</v>
      </c>
      <c r="P45" s="198">
        <v>2782</v>
      </c>
      <c r="Q45" s="198">
        <v>6965</v>
      </c>
      <c r="S45" s="274" t="s">
        <v>362</v>
      </c>
      <c r="T45" s="257" t="s">
        <v>334</v>
      </c>
      <c r="U45" s="256">
        <v>65.5</v>
      </c>
      <c r="V45" s="255">
        <v>65</v>
      </c>
      <c r="W45" s="255">
        <v>68.1</v>
      </c>
      <c r="X45" s="255">
        <v>67.8</v>
      </c>
      <c r="Y45" s="255">
        <v>70.7</v>
      </c>
      <c r="Z45" s="255">
        <v>70.6</v>
      </c>
      <c r="AA45" s="255">
        <v>73.3</v>
      </c>
      <c r="AB45" s="255">
        <v>73.1</v>
      </c>
      <c r="AC45" s="255">
        <v>75.6</v>
      </c>
      <c r="AD45" s="255">
        <v>75.6</v>
      </c>
      <c r="AE45" s="255">
        <v>77.9</v>
      </c>
      <c r="AF45" s="255">
        <v>79.6</v>
      </c>
    </row>
    <row r="46" spans="1:32" ht="22.5" customHeight="1">
      <c r="A46" s="211" t="s">
        <v>271</v>
      </c>
      <c r="B46" s="196">
        <f>SUM(C46:Q46)</f>
        <v>39390</v>
      </c>
      <c r="C46" s="194">
        <v>14765</v>
      </c>
      <c r="D46" s="194">
        <v>2895</v>
      </c>
      <c r="E46" s="194">
        <v>1348</v>
      </c>
      <c r="F46" s="194">
        <v>235</v>
      </c>
      <c r="G46" s="194">
        <v>3760</v>
      </c>
      <c r="H46" s="194">
        <v>1612</v>
      </c>
      <c r="I46" s="194">
        <v>1497</v>
      </c>
      <c r="J46" s="194">
        <v>79</v>
      </c>
      <c r="K46" s="194">
        <v>85</v>
      </c>
      <c r="L46" s="194">
        <v>184</v>
      </c>
      <c r="M46" s="194">
        <v>158</v>
      </c>
      <c r="N46" s="194">
        <v>1575</v>
      </c>
      <c r="O46" s="194">
        <v>1440</v>
      </c>
      <c r="P46" s="194">
        <v>2784</v>
      </c>
      <c r="Q46" s="194">
        <v>6973</v>
      </c>
      <c r="S46" s="207"/>
      <c r="T46" s="254" t="s">
        <v>333</v>
      </c>
      <c r="U46" s="253">
        <v>65.6</v>
      </c>
      <c r="V46" s="90">
        <v>65.3</v>
      </c>
      <c r="W46" s="90">
        <v>68.2</v>
      </c>
      <c r="X46" s="90">
        <v>68</v>
      </c>
      <c r="Y46" s="90">
        <v>71</v>
      </c>
      <c r="Z46" s="90">
        <v>70.7</v>
      </c>
      <c r="AA46" s="90">
        <v>73.3</v>
      </c>
      <c r="AB46" s="90">
        <v>73.4</v>
      </c>
      <c r="AC46" s="90">
        <v>75.7</v>
      </c>
      <c r="AD46" s="90">
        <v>76.7</v>
      </c>
      <c r="AE46" s="90">
        <v>78.2</v>
      </c>
      <c r="AF46" s="90">
        <v>80.1</v>
      </c>
    </row>
    <row r="47" spans="1:32" ht="22.5" customHeight="1">
      <c r="A47" s="82" t="s">
        <v>253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S47" s="206"/>
      <c r="T47" s="252" t="s">
        <v>332</v>
      </c>
      <c r="U47" s="251">
        <v>65.2</v>
      </c>
      <c r="V47" s="250">
        <v>64.9</v>
      </c>
      <c r="W47" s="250">
        <v>67.9</v>
      </c>
      <c r="X47" s="250">
        <v>67.8</v>
      </c>
      <c r="Y47" s="250">
        <v>70.7</v>
      </c>
      <c r="Z47" s="250">
        <v>70.7</v>
      </c>
      <c r="AA47" s="250">
        <v>73.3</v>
      </c>
      <c r="AB47" s="250">
        <v>73.2</v>
      </c>
      <c r="AC47" s="250">
        <v>76</v>
      </c>
      <c r="AD47" s="250">
        <v>76.3</v>
      </c>
      <c r="AE47" s="250">
        <v>78.5</v>
      </c>
      <c r="AF47" s="250">
        <v>80</v>
      </c>
    </row>
    <row r="48" spans="1:32" ht="22.5" customHeight="1">
      <c r="A48" s="82" t="s">
        <v>273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S48" s="122"/>
      <c r="T48" s="269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</row>
    <row r="49" spans="19:32" ht="22.5" customHeight="1">
      <c r="S49" s="122"/>
      <c r="T49" s="269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</row>
    <row r="50" spans="19:32" ht="22.5" customHeight="1" thickBot="1"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</row>
    <row r="51" spans="1:32" ht="22.5" customHeight="1">
      <c r="A51" s="192" t="s">
        <v>307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S51" s="245" t="s">
        <v>345</v>
      </c>
      <c r="T51" s="162"/>
      <c r="U51" s="266" t="s">
        <v>344</v>
      </c>
      <c r="V51" s="265"/>
      <c r="W51" s="265"/>
      <c r="X51" s="265"/>
      <c r="Y51" s="265"/>
      <c r="Z51" s="267"/>
      <c r="AA51" s="266" t="s">
        <v>343</v>
      </c>
      <c r="AB51" s="265"/>
      <c r="AC51" s="265"/>
      <c r="AD51" s="265"/>
      <c r="AE51" s="265"/>
      <c r="AF51" s="265"/>
    </row>
    <row r="52" spans="1:32" ht="22.5" customHeight="1" thickBo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230" t="s">
        <v>0</v>
      </c>
      <c r="S52" s="264"/>
      <c r="T52" s="207"/>
      <c r="U52" s="262" t="s">
        <v>342</v>
      </c>
      <c r="V52" s="263"/>
      <c r="W52" s="262" t="s">
        <v>341</v>
      </c>
      <c r="X52" s="263"/>
      <c r="Y52" s="262" t="s">
        <v>340</v>
      </c>
      <c r="Z52" s="263"/>
      <c r="AA52" s="262" t="s">
        <v>339</v>
      </c>
      <c r="AB52" s="263"/>
      <c r="AC52" s="262" t="s">
        <v>338</v>
      </c>
      <c r="AD52" s="263"/>
      <c r="AE52" s="262" t="s">
        <v>337</v>
      </c>
      <c r="AF52" s="261"/>
    </row>
    <row r="53" spans="1:32" ht="22.5" customHeight="1">
      <c r="A53" s="231" t="s">
        <v>308</v>
      </c>
      <c r="B53" s="228" t="s">
        <v>306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6"/>
      <c r="O53" s="155" t="s">
        <v>305</v>
      </c>
      <c r="S53" s="151"/>
      <c r="T53" s="206"/>
      <c r="U53" s="260" t="s">
        <v>336</v>
      </c>
      <c r="V53" s="260" t="s">
        <v>335</v>
      </c>
      <c r="W53" s="260" t="s">
        <v>336</v>
      </c>
      <c r="X53" s="260" t="s">
        <v>335</v>
      </c>
      <c r="Y53" s="260" t="s">
        <v>336</v>
      </c>
      <c r="Z53" s="260" t="s">
        <v>335</v>
      </c>
      <c r="AA53" s="260" t="s">
        <v>336</v>
      </c>
      <c r="AB53" s="260" t="s">
        <v>335</v>
      </c>
      <c r="AC53" s="260" t="s">
        <v>336</v>
      </c>
      <c r="AD53" s="260" t="s">
        <v>335</v>
      </c>
      <c r="AE53" s="260" t="s">
        <v>336</v>
      </c>
      <c r="AF53" s="259" t="s">
        <v>335</v>
      </c>
    </row>
    <row r="54" spans="1:32" ht="22.5" customHeight="1">
      <c r="A54" s="207"/>
      <c r="B54" s="225" t="s">
        <v>304</v>
      </c>
      <c r="C54" s="225" t="s">
        <v>303</v>
      </c>
      <c r="D54" s="225" t="s">
        <v>302</v>
      </c>
      <c r="E54" s="225" t="s">
        <v>301</v>
      </c>
      <c r="F54" s="224" t="s">
        <v>300</v>
      </c>
      <c r="G54" s="224" t="s">
        <v>299</v>
      </c>
      <c r="H54" s="225" t="s">
        <v>298</v>
      </c>
      <c r="I54" s="224" t="s">
        <v>297</v>
      </c>
      <c r="J54" s="224" t="s">
        <v>296</v>
      </c>
      <c r="K54" s="224" t="s">
        <v>295</v>
      </c>
      <c r="L54" s="224" t="s">
        <v>294</v>
      </c>
      <c r="M54" s="225" t="s">
        <v>293</v>
      </c>
      <c r="N54" s="224" t="s">
        <v>292</v>
      </c>
      <c r="O54" s="184"/>
      <c r="S54" s="274" t="s">
        <v>363</v>
      </c>
      <c r="T54" s="257" t="s">
        <v>334</v>
      </c>
      <c r="U54" s="256">
        <v>152.5</v>
      </c>
      <c r="V54" s="255">
        <v>152</v>
      </c>
      <c r="W54" s="255">
        <v>159.1</v>
      </c>
      <c r="X54" s="255">
        <v>155.5</v>
      </c>
      <c r="Y54" s="255">
        <v>165.1</v>
      </c>
      <c r="Z54" s="255">
        <v>157.2</v>
      </c>
      <c r="AA54" s="255">
        <v>168.5</v>
      </c>
      <c r="AB54" s="255">
        <v>157.6</v>
      </c>
      <c r="AC54" s="255">
        <v>170.5</v>
      </c>
      <c r="AD54" s="255">
        <v>158.5</v>
      </c>
      <c r="AE54" s="255">
        <v>171</v>
      </c>
      <c r="AF54" s="255">
        <v>158.6</v>
      </c>
    </row>
    <row r="55" spans="1:32" ht="22.5" customHeight="1">
      <c r="A55" s="207"/>
      <c r="B55" s="147"/>
      <c r="C55" s="147"/>
      <c r="D55" s="147"/>
      <c r="E55" s="147"/>
      <c r="F55" s="187"/>
      <c r="G55" s="187"/>
      <c r="H55" s="147"/>
      <c r="I55" s="187"/>
      <c r="J55" s="187"/>
      <c r="K55" s="187"/>
      <c r="L55" s="187"/>
      <c r="M55" s="147"/>
      <c r="N55" s="187"/>
      <c r="O55" s="184"/>
      <c r="S55" s="207"/>
      <c r="T55" s="254" t="s">
        <v>333</v>
      </c>
      <c r="U55" s="253">
        <v>152.3</v>
      </c>
      <c r="V55" s="90">
        <v>152.5</v>
      </c>
      <c r="W55" s="90">
        <v>159.9</v>
      </c>
      <c r="X55" s="90">
        <v>155.9</v>
      </c>
      <c r="Y55" s="90">
        <v>166.4</v>
      </c>
      <c r="Z55" s="90">
        <v>157.2</v>
      </c>
      <c r="AA55" s="90">
        <v>169</v>
      </c>
      <c r="AB55" s="90">
        <v>158.1</v>
      </c>
      <c r="AC55" s="90">
        <v>170.7</v>
      </c>
      <c r="AD55" s="90">
        <v>158.4</v>
      </c>
      <c r="AE55" s="90">
        <v>171.3</v>
      </c>
      <c r="AF55" s="90">
        <v>158.3</v>
      </c>
    </row>
    <row r="56" spans="1:32" ht="22.5" customHeight="1">
      <c r="A56" s="206"/>
      <c r="B56" s="141"/>
      <c r="C56" s="141"/>
      <c r="D56" s="141"/>
      <c r="E56" s="141"/>
      <c r="F56" s="182"/>
      <c r="G56" s="182"/>
      <c r="H56" s="141"/>
      <c r="I56" s="182"/>
      <c r="J56" s="182"/>
      <c r="K56" s="182"/>
      <c r="L56" s="182"/>
      <c r="M56" s="141"/>
      <c r="N56" s="182"/>
      <c r="O56" s="150"/>
      <c r="S56" s="206"/>
      <c r="T56" s="252" t="s">
        <v>332</v>
      </c>
      <c r="U56" s="251">
        <v>153.2</v>
      </c>
      <c r="V56" s="250">
        <v>152.8</v>
      </c>
      <c r="W56" s="250">
        <v>160.4</v>
      </c>
      <c r="X56" s="250">
        <v>155.7</v>
      </c>
      <c r="Y56" s="250">
        <v>166.3</v>
      </c>
      <c r="Z56" s="250">
        <v>158</v>
      </c>
      <c r="AA56" s="250">
        <v>169.7</v>
      </c>
      <c r="AB56" s="250">
        <v>158</v>
      </c>
      <c r="AC56" s="250">
        <v>170.9</v>
      </c>
      <c r="AD56" s="250">
        <v>158.5</v>
      </c>
      <c r="AE56" s="250">
        <v>172.1</v>
      </c>
      <c r="AF56" s="250">
        <v>158.6</v>
      </c>
    </row>
    <row r="57" spans="1:32" ht="22.5" customHeight="1">
      <c r="A57" s="232" t="s">
        <v>309</v>
      </c>
      <c r="B57" s="223">
        <f>SUM(C57:N57)</f>
        <v>8</v>
      </c>
      <c r="C57" s="177" t="s">
        <v>2</v>
      </c>
      <c r="D57" s="217">
        <v>8</v>
      </c>
      <c r="E57" s="177" t="s">
        <v>2</v>
      </c>
      <c r="F57" s="177" t="s">
        <v>2</v>
      </c>
      <c r="G57" s="177" t="s">
        <v>2</v>
      </c>
      <c r="H57" s="177" t="s">
        <v>2</v>
      </c>
      <c r="I57" s="177" t="s">
        <v>2</v>
      </c>
      <c r="J57" s="177" t="s">
        <v>2</v>
      </c>
      <c r="K57" s="177" t="s">
        <v>2</v>
      </c>
      <c r="L57" s="177" t="s">
        <v>2</v>
      </c>
      <c r="M57" s="177" t="s">
        <v>2</v>
      </c>
      <c r="N57" s="177" t="s">
        <v>2</v>
      </c>
      <c r="O57" s="217">
        <v>696</v>
      </c>
      <c r="S57" s="274" t="s">
        <v>361</v>
      </c>
      <c r="T57" s="257" t="s">
        <v>334</v>
      </c>
      <c r="U57" s="256">
        <v>43.9</v>
      </c>
      <c r="V57" s="255">
        <v>44</v>
      </c>
      <c r="W57" s="255">
        <v>48.4</v>
      </c>
      <c r="X57" s="255">
        <v>47.8</v>
      </c>
      <c r="Y57" s="255">
        <v>53.9</v>
      </c>
      <c r="Z57" s="255">
        <v>50</v>
      </c>
      <c r="AA57" s="255">
        <v>58.6</v>
      </c>
      <c r="AB57" s="255">
        <v>52.4</v>
      </c>
      <c r="AC57" s="255">
        <v>61.1</v>
      </c>
      <c r="AD57" s="255">
        <v>52.9</v>
      </c>
      <c r="AE57" s="255">
        <v>62.1</v>
      </c>
      <c r="AF57" s="255">
        <v>53</v>
      </c>
    </row>
    <row r="58" spans="1:32" ht="22.5" customHeight="1">
      <c r="A58" s="119" t="s">
        <v>310</v>
      </c>
      <c r="B58" s="222">
        <f>SUM(C58:N58)</f>
        <v>29</v>
      </c>
      <c r="C58" s="221">
        <v>20</v>
      </c>
      <c r="D58" s="107">
        <v>7</v>
      </c>
      <c r="E58" s="112" t="s">
        <v>2</v>
      </c>
      <c r="F58" s="112">
        <v>1</v>
      </c>
      <c r="G58" s="112">
        <v>1</v>
      </c>
      <c r="H58" s="112" t="s">
        <v>2</v>
      </c>
      <c r="I58" s="112" t="s">
        <v>2</v>
      </c>
      <c r="J58" s="112" t="s">
        <v>2</v>
      </c>
      <c r="K58" s="112" t="s">
        <v>2</v>
      </c>
      <c r="L58" s="112" t="s">
        <v>2</v>
      </c>
      <c r="M58" s="112" t="s">
        <v>2</v>
      </c>
      <c r="N58" s="112" t="s">
        <v>2</v>
      </c>
      <c r="O58" s="107">
        <v>271</v>
      </c>
      <c r="S58" s="207"/>
      <c r="T58" s="254" t="s">
        <v>333</v>
      </c>
      <c r="U58" s="253">
        <v>43.8</v>
      </c>
      <c r="V58" s="90">
        <v>44.5</v>
      </c>
      <c r="W58" s="90">
        <v>49</v>
      </c>
      <c r="X58" s="90">
        <v>48.1</v>
      </c>
      <c r="Y58" s="90">
        <v>55.3</v>
      </c>
      <c r="Z58" s="90">
        <v>50.8</v>
      </c>
      <c r="AA58" s="90">
        <v>59</v>
      </c>
      <c r="AB58" s="90">
        <v>52.4</v>
      </c>
      <c r="AC58" s="90">
        <v>61.5</v>
      </c>
      <c r="AD58" s="90">
        <v>53.2</v>
      </c>
      <c r="AE58" s="90">
        <v>62.8</v>
      </c>
      <c r="AF58" s="90">
        <v>53.5</v>
      </c>
    </row>
    <row r="59" spans="1:32" ht="22.5" customHeight="1">
      <c r="A59" s="233" t="s">
        <v>311</v>
      </c>
      <c r="B59" s="222">
        <f>SUM(C59:N59)</f>
        <v>13</v>
      </c>
      <c r="C59" s="112">
        <v>2</v>
      </c>
      <c r="D59" s="107">
        <v>10</v>
      </c>
      <c r="E59" s="112" t="s">
        <v>2</v>
      </c>
      <c r="F59" s="112">
        <v>1</v>
      </c>
      <c r="G59" s="112" t="s">
        <v>2</v>
      </c>
      <c r="H59" s="112" t="s">
        <v>2</v>
      </c>
      <c r="I59" s="112" t="s">
        <v>2</v>
      </c>
      <c r="J59" s="112" t="s">
        <v>2</v>
      </c>
      <c r="K59" s="112" t="s">
        <v>2</v>
      </c>
      <c r="L59" s="112" t="s">
        <v>2</v>
      </c>
      <c r="M59" s="112" t="s">
        <v>2</v>
      </c>
      <c r="N59" s="112" t="s">
        <v>2</v>
      </c>
      <c r="O59" s="107">
        <v>473</v>
      </c>
      <c r="S59" s="206"/>
      <c r="T59" s="252" t="s">
        <v>332</v>
      </c>
      <c r="U59" s="251">
        <v>45.5</v>
      </c>
      <c r="V59" s="250">
        <v>46.2</v>
      </c>
      <c r="W59" s="250">
        <v>49.9</v>
      </c>
      <c r="X59" s="250">
        <v>48.6</v>
      </c>
      <c r="Y59" s="250">
        <v>55</v>
      </c>
      <c r="Z59" s="250">
        <v>51.4</v>
      </c>
      <c r="AA59" s="250">
        <v>60.1</v>
      </c>
      <c r="AB59" s="250">
        <v>52.7</v>
      </c>
      <c r="AC59" s="250">
        <v>61.5</v>
      </c>
      <c r="AD59" s="250">
        <v>53.4</v>
      </c>
      <c r="AE59" s="250">
        <v>63.5</v>
      </c>
      <c r="AF59" s="250">
        <v>53.1</v>
      </c>
    </row>
    <row r="60" spans="1:32" ht="22.5" customHeight="1">
      <c r="A60" s="234" t="s">
        <v>312</v>
      </c>
      <c r="B60" s="222">
        <f>SUM(C60:N60)</f>
        <v>5</v>
      </c>
      <c r="C60" s="221" t="s">
        <v>2</v>
      </c>
      <c r="D60" s="107">
        <v>5</v>
      </c>
      <c r="E60" s="112" t="s">
        <v>2</v>
      </c>
      <c r="F60" s="221" t="s">
        <v>2</v>
      </c>
      <c r="G60" s="221" t="s">
        <v>2</v>
      </c>
      <c r="H60" s="112" t="s">
        <v>2</v>
      </c>
      <c r="I60" s="112" t="s">
        <v>2</v>
      </c>
      <c r="J60" s="112" t="s">
        <v>2</v>
      </c>
      <c r="K60" s="112" t="s">
        <v>2</v>
      </c>
      <c r="L60" s="112" t="s">
        <v>2</v>
      </c>
      <c r="M60" s="112" t="s">
        <v>2</v>
      </c>
      <c r="N60" s="112" t="s">
        <v>2</v>
      </c>
      <c r="O60" s="107">
        <v>416</v>
      </c>
      <c r="S60" s="274" t="s">
        <v>362</v>
      </c>
      <c r="T60" s="257" t="s">
        <v>334</v>
      </c>
      <c r="U60" s="256">
        <v>81.5</v>
      </c>
      <c r="V60" s="255">
        <v>82.4</v>
      </c>
      <c r="W60" s="255">
        <v>84.8</v>
      </c>
      <c r="X60" s="255">
        <v>84.1</v>
      </c>
      <c r="Y60" s="255">
        <v>88</v>
      </c>
      <c r="Z60" s="255">
        <v>85</v>
      </c>
      <c r="AA60" s="255">
        <v>90.2</v>
      </c>
      <c r="AB60" s="255">
        <v>85.7</v>
      </c>
      <c r="AC60" s="255">
        <v>91.3</v>
      </c>
      <c r="AD60" s="255">
        <v>85.8</v>
      </c>
      <c r="AE60" s="255">
        <v>91.7</v>
      </c>
      <c r="AF60" s="255">
        <v>85.9</v>
      </c>
    </row>
    <row r="61" spans="1:32" ht="22.5" customHeight="1">
      <c r="A61" s="197" t="s">
        <v>313</v>
      </c>
      <c r="B61" s="220">
        <f>SUM(C61:N61)</f>
        <v>3</v>
      </c>
      <c r="C61" s="219" t="s">
        <v>2</v>
      </c>
      <c r="D61" s="218">
        <v>2</v>
      </c>
      <c r="E61" s="219" t="s">
        <v>2</v>
      </c>
      <c r="F61" s="219" t="s">
        <v>2</v>
      </c>
      <c r="G61" s="219">
        <v>1</v>
      </c>
      <c r="H61" s="219" t="s">
        <v>2</v>
      </c>
      <c r="I61" s="219" t="s">
        <v>2</v>
      </c>
      <c r="J61" s="219" t="s">
        <v>2</v>
      </c>
      <c r="K61" s="219" t="s">
        <v>2</v>
      </c>
      <c r="L61" s="219" t="s">
        <v>2</v>
      </c>
      <c r="M61" s="219" t="s">
        <v>2</v>
      </c>
      <c r="N61" s="219" t="s">
        <v>2</v>
      </c>
      <c r="O61" s="218">
        <v>773</v>
      </c>
      <c r="S61" s="207"/>
      <c r="T61" s="254" t="s">
        <v>333</v>
      </c>
      <c r="U61" s="253">
        <v>81.5</v>
      </c>
      <c r="V61" s="90">
        <v>82.8</v>
      </c>
      <c r="W61" s="90">
        <v>85.3</v>
      </c>
      <c r="X61" s="90">
        <v>84.2</v>
      </c>
      <c r="Y61" s="90">
        <v>88.5</v>
      </c>
      <c r="Z61" s="90">
        <v>85.2</v>
      </c>
      <c r="AA61" s="90">
        <v>90.2</v>
      </c>
      <c r="AB61" s="90">
        <v>85.7</v>
      </c>
      <c r="AC61" s="90">
        <v>91.1</v>
      </c>
      <c r="AD61" s="90">
        <v>85.9</v>
      </c>
      <c r="AE61" s="90">
        <v>91.7</v>
      </c>
      <c r="AF61" s="90">
        <v>86</v>
      </c>
    </row>
    <row r="62" spans="1:32" ht="22.5" customHeight="1">
      <c r="A62" s="82" t="s">
        <v>291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S62" s="206"/>
      <c r="T62" s="252" t="s">
        <v>332</v>
      </c>
      <c r="U62" s="251">
        <v>82.2</v>
      </c>
      <c r="V62" s="250">
        <v>83.2</v>
      </c>
      <c r="W62" s="250">
        <v>85.6</v>
      </c>
      <c r="X62" s="250">
        <v>84.3</v>
      </c>
      <c r="Y62" s="250">
        <v>88.7</v>
      </c>
      <c r="Z62" s="250">
        <v>85.6</v>
      </c>
      <c r="AA62" s="250">
        <v>90.6</v>
      </c>
      <c r="AB62" s="250">
        <v>85.3</v>
      </c>
      <c r="AC62" s="250">
        <v>91.3</v>
      </c>
      <c r="AD62" s="250">
        <v>85.6</v>
      </c>
      <c r="AE62" s="250">
        <v>92.2</v>
      </c>
      <c r="AF62" s="250">
        <v>85.5</v>
      </c>
    </row>
    <row r="63" spans="1:32" ht="22.5" customHeight="1">
      <c r="A63" s="210" t="s">
        <v>290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S63" s="125" t="s">
        <v>331</v>
      </c>
      <c r="T63" s="249"/>
      <c r="U63" s="249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</row>
  </sheetData>
  <sheetProtection/>
  <mergeCells count="99">
    <mergeCell ref="AE52:AF52"/>
    <mergeCell ref="U51:Z51"/>
    <mergeCell ref="AA51:AF51"/>
    <mergeCell ref="S51:T53"/>
    <mergeCell ref="W52:X52"/>
    <mergeCell ref="U36:AF36"/>
    <mergeCell ref="Y52:Z52"/>
    <mergeCell ref="AA52:AB52"/>
    <mergeCell ref="AC52:AD52"/>
    <mergeCell ref="U52:V52"/>
    <mergeCell ref="S60:S62"/>
    <mergeCell ref="S39:S41"/>
    <mergeCell ref="S42:S44"/>
    <mergeCell ref="S45:S47"/>
    <mergeCell ref="S54:S56"/>
    <mergeCell ref="S57:S59"/>
    <mergeCell ref="S34:AF34"/>
    <mergeCell ref="AE37:AF37"/>
    <mergeCell ref="AC37:AD37"/>
    <mergeCell ref="U37:V37"/>
    <mergeCell ref="S36:T38"/>
    <mergeCell ref="AA37:AB37"/>
    <mergeCell ref="W37:X37"/>
    <mergeCell ref="Y37:Z37"/>
    <mergeCell ref="X5:X6"/>
    <mergeCell ref="T5:U5"/>
    <mergeCell ref="V5:V6"/>
    <mergeCell ref="W5:W6"/>
    <mergeCell ref="S3:Z3"/>
    <mergeCell ref="S5:S6"/>
    <mergeCell ref="Z5:Z6"/>
    <mergeCell ref="Y5:Y6"/>
    <mergeCell ref="O53:O56"/>
    <mergeCell ref="A51:O51"/>
    <mergeCell ref="H54:H56"/>
    <mergeCell ref="M54:M56"/>
    <mergeCell ref="F54:F56"/>
    <mergeCell ref="G54:G56"/>
    <mergeCell ref="I54:I56"/>
    <mergeCell ref="A53:A56"/>
    <mergeCell ref="B54:B56"/>
    <mergeCell ref="B53:N53"/>
    <mergeCell ref="K54:K56"/>
    <mergeCell ref="L54:L56"/>
    <mergeCell ref="N54:N56"/>
    <mergeCell ref="C54:C56"/>
    <mergeCell ref="D54:D56"/>
    <mergeCell ref="E54:E56"/>
    <mergeCell ref="J54:J56"/>
    <mergeCell ref="A37:Q37"/>
    <mergeCell ref="A39:A41"/>
    <mergeCell ref="B39:B41"/>
    <mergeCell ref="Q39:Q41"/>
    <mergeCell ref="I39:I41"/>
    <mergeCell ref="H39:H41"/>
    <mergeCell ref="P39:P41"/>
    <mergeCell ref="O39:O41"/>
    <mergeCell ref="C39:C41"/>
    <mergeCell ref="D39:D41"/>
    <mergeCell ref="N39:N41"/>
    <mergeCell ref="E39:E41"/>
    <mergeCell ref="F39:F41"/>
    <mergeCell ref="G39:G41"/>
    <mergeCell ref="M39:M41"/>
    <mergeCell ref="J39:J41"/>
    <mergeCell ref="L39:L41"/>
    <mergeCell ref="K39:K41"/>
    <mergeCell ref="K25:K27"/>
    <mergeCell ref="E25:E27"/>
    <mergeCell ref="A25:A27"/>
    <mergeCell ref="B25:B27"/>
    <mergeCell ref="C25:C27"/>
    <mergeCell ref="D25:D27"/>
    <mergeCell ref="A23:O23"/>
    <mergeCell ref="F25:F27"/>
    <mergeCell ref="G25:G27"/>
    <mergeCell ref="M25:M27"/>
    <mergeCell ref="O25:O27"/>
    <mergeCell ref="L25:L27"/>
    <mergeCell ref="J25:J27"/>
    <mergeCell ref="N25:N27"/>
    <mergeCell ref="H25:H27"/>
    <mergeCell ref="I25:I27"/>
    <mergeCell ref="A5:A7"/>
    <mergeCell ref="A3:O3"/>
    <mergeCell ref="D5:D7"/>
    <mergeCell ref="E5:E7"/>
    <mergeCell ref="B5:B7"/>
    <mergeCell ref="C5:C7"/>
    <mergeCell ref="O5:O7"/>
    <mergeCell ref="L5:L7"/>
    <mergeCell ref="M5:M7"/>
    <mergeCell ref="F5:F7"/>
    <mergeCell ref="G5:G7"/>
    <mergeCell ref="N5:N7"/>
    <mergeCell ref="H5:H7"/>
    <mergeCell ref="I5:I7"/>
    <mergeCell ref="J5:J7"/>
    <mergeCell ref="K5:K7"/>
  </mergeCells>
  <printOptions horizontalCentered="1"/>
  <pageMargins left="0.31496062992125984" right="0.31496062992125984" top="0.7480314960629921" bottom="0.15748031496062992" header="0" footer="0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PageLayoutView="0" workbookViewId="0" topLeftCell="M1">
      <selection activeCell="AA1" sqref="AA1"/>
    </sheetView>
  </sheetViews>
  <sheetFormatPr defaultColWidth="8.796875" defaultRowHeight="18.75" customHeight="1"/>
  <cols>
    <col min="1" max="1" width="10" style="0" customWidth="1"/>
    <col min="2" max="16384" width="9.3984375" style="0" customWidth="1"/>
  </cols>
  <sheetData>
    <row r="1" spans="1:27" ht="18.75" customHeight="1">
      <c r="A1" s="80" t="s">
        <v>365</v>
      </c>
      <c r="AA1" s="81" t="s">
        <v>456</v>
      </c>
    </row>
    <row r="3" spans="1:19" ht="18.75" customHeight="1">
      <c r="A3" s="192" t="s">
        <v>401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8" ht="18.75" customHeight="1" thickBot="1">
      <c r="A4" s="125"/>
      <c r="D4" s="125"/>
      <c r="F4" s="125"/>
      <c r="G4" s="125"/>
      <c r="H4" s="125"/>
      <c r="I4" s="125"/>
      <c r="J4" s="125"/>
      <c r="K4" s="125"/>
      <c r="L4" s="125"/>
      <c r="N4" s="125"/>
      <c r="O4" s="125"/>
      <c r="P4" s="125"/>
      <c r="Q4" s="125"/>
      <c r="R4" s="125"/>
    </row>
    <row r="5" spans="1:19" ht="18.75" customHeight="1">
      <c r="A5" s="305"/>
      <c r="B5" s="306"/>
      <c r="C5" s="307"/>
      <c r="D5" s="295" t="s">
        <v>402</v>
      </c>
      <c r="E5" s="294"/>
      <c r="F5" s="294"/>
      <c r="G5" s="294"/>
      <c r="H5" s="294"/>
      <c r="I5" s="294"/>
      <c r="J5" s="294"/>
      <c r="K5" s="317"/>
      <c r="L5" s="295" t="s">
        <v>403</v>
      </c>
      <c r="M5" s="294"/>
      <c r="N5" s="294"/>
      <c r="O5" s="294"/>
      <c r="P5" s="294"/>
      <c r="Q5" s="294"/>
      <c r="R5" s="294"/>
      <c r="S5" s="294"/>
    </row>
    <row r="6" spans="1:19" ht="18.75" customHeight="1">
      <c r="A6" s="297" t="s">
        <v>400</v>
      </c>
      <c r="B6" s="297"/>
      <c r="C6" s="296"/>
      <c r="D6" s="291" t="s">
        <v>399</v>
      </c>
      <c r="E6" s="293"/>
      <c r="F6" s="225" t="s">
        <v>398</v>
      </c>
      <c r="G6" s="272" t="s">
        <v>397</v>
      </c>
      <c r="H6" s="271"/>
      <c r="I6" s="271"/>
      <c r="J6" s="273"/>
      <c r="K6" s="290" t="s">
        <v>396</v>
      </c>
      <c r="L6" s="291" t="s">
        <v>395</v>
      </c>
      <c r="M6" s="293"/>
      <c r="N6" s="331" t="s">
        <v>394</v>
      </c>
      <c r="O6" s="332"/>
      <c r="P6" s="333"/>
      <c r="Q6" s="314" t="s">
        <v>393</v>
      </c>
      <c r="R6" s="291" t="s">
        <v>392</v>
      </c>
      <c r="S6" s="334"/>
    </row>
    <row r="7" spans="1:19" ht="18.75" customHeight="1">
      <c r="A7" s="297" t="s">
        <v>391</v>
      </c>
      <c r="B7" s="297"/>
      <c r="C7" s="296"/>
      <c r="D7" s="289"/>
      <c r="E7" s="311"/>
      <c r="F7" s="312"/>
      <c r="G7" s="225" t="s">
        <v>390</v>
      </c>
      <c r="H7" s="225" t="s">
        <v>389</v>
      </c>
      <c r="I7" s="225" t="s">
        <v>388</v>
      </c>
      <c r="J7" s="225" t="s">
        <v>387</v>
      </c>
      <c r="K7" s="314"/>
      <c r="L7" s="289"/>
      <c r="M7" s="311"/>
      <c r="N7" s="225" t="s">
        <v>386</v>
      </c>
      <c r="O7" s="290" t="s">
        <v>385</v>
      </c>
      <c r="P7" s="225" t="s">
        <v>384</v>
      </c>
      <c r="Q7" s="314"/>
      <c r="R7" s="289"/>
      <c r="S7" s="330"/>
    </row>
    <row r="8" spans="1:19" ht="18.75" customHeight="1">
      <c r="A8" s="308"/>
      <c r="B8" s="309"/>
      <c r="C8" s="310"/>
      <c r="D8" s="288"/>
      <c r="E8" s="316"/>
      <c r="F8" s="313"/>
      <c r="G8" s="313"/>
      <c r="H8" s="313"/>
      <c r="I8" s="313"/>
      <c r="J8" s="313"/>
      <c r="K8" s="315"/>
      <c r="L8" s="288"/>
      <c r="M8" s="316"/>
      <c r="N8" s="313"/>
      <c r="O8" s="315"/>
      <c r="P8" s="313"/>
      <c r="Q8" s="315"/>
      <c r="R8" s="288"/>
      <c r="S8" s="335"/>
    </row>
    <row r="9" spans="1:19" ht="18.75" customHeight="1">
      <c r="A9" s="292" t="s">
        <v>383</v>
      </c>
      <c r="B9" s="292"/>
      <c r="C9" s="258"/>
      <c r="D9" s="318">
        <v>1170872</v>
      </c>
      <c r="E9" s="319"/>
      <c r="F9" s="286">
        <f>SUM(G9,K9)</f>
        <v>482394</v>
      </c>
      <c r="G9" s="286">
        <f>SUM(H9:J9)</f>
        <v>482274</v>
      </c>
      <c r="H9" s="286">
        <v>328373</v>
      </c>
      <c r="I9" s="286">
        <v>134437</v>
      </c>
      <c r="J9" s="286">
        <v>19464</v>
      </c>
      <c r="K9" s="286">
        <v>120</v>
      </c>
      <c r="L9" s="319">
        <v>1171263</v>
      </c>
      <c r="M9" s="319"/>
      <c r="N9" s="286">
        <f>SUM(O9:P9)</f>
        <v>316794</v>
      </c>
      <c r="O9" s="286">
        <v>316794</v>
      </c>
      <c r="P9" s="287" t="s">
        <v>2</v>
      </c>
      <c r="Q9" s="286">
        <v>5302</v>
      </c>
      <c r="R9" s="319">
        <v>921822</v>
      </c>
      <c r="S9" s="319"/>
    </row>
    <row r="10" spans="1:19" ht="18.75" customHeight="1">
      <c r="A10" s="298" t="s">
        <v>382</v>
      </c>
      <c r="B10" s="298"/>
      <c r="C10" s="298"/>
      <c r="D10" s="320">
        <v>1174264</v>
      </c>
      <c r="E10" s="321"/>
      <c r="F10" s="277">
        <f>SUM(G10,K10)</f>
        <v>498669</v>
      </c>
      <c r="G10" s="277">
        <f>SUM(H10:J10)</f>
        <v>498608</v>
      </c>
      <c r="H10" s="277">
        <v>337080</v>
      </c>
      <c r="I10" s="277">
        <v>142449</v>
      </c>
      <c r="J10" s="277">
        <v>19079</v>
      </c>
      <c r="K10" s="277">
        <v>61</v>
      </c>
      <c r="L10" s="321">
        <v>1174473</v>
      </c>
      <c r="M10" s="321"/>
      <c r="N10" s="277">
        <f>SUM(O10:P10)</f>
        <v>321035</v>
      </c>
      <c r="O10" s="277">
        <v>321035</v>
      </c>
      <c r="P10" s="276" t="s">
        <v>2</v>
      </c>
      <c r="Q10" s="277">
        <v>4669</v>
      </c>
      <c r="R10" s="321">
        <v>942118</v>
      </c>
      <c r="S10" s="321"/>
    </row>
    <row r="11" spans="1:19" ht="18.75" customHeight="1">
      <c r="A11" s="298" t="s">
        <v>381</v>
      </c>
      <c r="B11" s="298"/>
      <c r="C11" s="298"/>
      <c r="D11" s="320">
        <v>1176846</v>
      </c>
      <c r="E11" s="321"/>
      <c r="F11" s="277">
        <f>SUM(G11,K11)</f>
        <v>474006</v>
      </c>
      <c r="G11" s="277">
        <f>SUM(H11:J11)</f>
        <v>473949</v>
      </c>
      <c r="H11" s="277">
        <v>347774</v>
      </c>
      <c r="I11" s="277">
        <v>97960</v>
      </c>
      <c r="J11" s="277">
        <v>28215</v>
      </c>
      <c r="K11" s="277">
        <v>57</v>
      </c>
      <c r="L11" s="321">
        <v>1177043</v>
      </c>
      <c r="M11" s="321"/>
      <c r="N11" s="277">
        <f>SUM(O11:P11)</f>
        <v>324846</v>
      </c>
      <c r="O11" s="277">
        <v>324846</v>
      </c>
      <c r="P11" s="276" t="s">
        <v>2</v>
      </c>
      <c r="Q11" s="277">
        <v>4442</v>
      </c>
      <c r="R11" s="321">
        <v>965143</v>
      </c>
      <c r="S11" s="321"/>
    </row>
    <row r="12" spans="1:19" ht="18.75" customHeight="1">
      <c r="A12" s="298" t="s">
        <v>380</v>
      </c>
      <c r="B12" s="298"/>
      <c r="C12" s="298"/>
      <c r="D12" s="320">
        <v>1177988</v>
      </c>
      <c r="E12" s="321"/>
      <c r="F12" s="277">
        <f>SUM(G12,K12)</f>
        <v>471558</v>
      </c>
      <c r="G12" s="277">
        <f>SUM(H12:J12)</f>
        <v>471557</v>
      </c>
      <c r="H12" s="285">
        <v>354324</v>
      </c>
      <c r="I12" s="285">
        <v>87398</v>
      </c>
      <c r="J12" s="285">
        <v>29835</v>
      </c>
      <c r="K12" s="277">
        <v>1</v>
      </c>
      <c r="L12" s="321">
        <v>1177992</v>
      </c>
      <c r="M12" s="321"/>
      <c r="N12" s="277">
        <f>SUM(O12:P12)</f>
        <v>296114</v>
      </c>
      <c r="O12" s="277">
        <v>296114</v>
      </c>
      <c r="P12" s="276" t="s">
        <v>2</v>
      </c>
      <c r="Q12" s="277">
        <v>1309</v>
      </c>
      <c r="R12" s="321">
        <v>981695</v>
      </c>
      <c r="S12" s="321"/>
    </row>
    <row r="13" spans="1:19" ht="18.75" customHeight="1">
      <c r="A13" s="299" t="s">
        <v>271</v>
      </c>
      <c r="B13" s="299"/>
      <c r="C13" s="299"/>
      <c r="D13" s="322">
        <f>SUM(D25,D38)</f>
        <v>1178883</v>
      </c>
      <c r="E13" s="323"/>
      <c r="F13" s="284">
        <f>SUM(F25,F38)</f>
        <v>482352</v>
      </c>
      <c r="G13" s="284">
        <f>SUM(G25,G38)</f>
        <v>482349</v>
      </c>
      <c r="H13" s="284">
        <f>SUM(H25,H38)</f>
        <v>357707</v>
      </c>
      <c r="I13" s="284">
        <f>SUM(I25,I38)</f>
        <v>82854</v>
      </c>
      <c r="J13" s="284">
        <f>SUM(J25,J38)</f>
        <v>41788</v>
      </c>
      <c r="K13" s="284">
        <f>SUM(K25,K38)</f>
        <v>3</v>
      </c>
      <c r="L13" s="323">
        <f>SUM(L25,L38)</f>
        <v>1176171</v>
      </c>
      <c r="M13" s="323"/>
      <c r="N13" s="284">
        <f>SUM(N25,N38)</f>
        <v>282945</v>
      </c>
      <c r="O13" s="284">
        <f>SUM(O25,O38)</f>
        <v>282945</v>
      </c>
      <c r="P13" s="281" t="s">
        <v>2</v>
      </c>
      <c r="Q13" s="284">
        <f>SUM(Q25,Q38)</f>
        <v>2724</v>
      </c>
      <c r="R13" s="323">
        <f>SUM(R25,R38)</f>
        <v>1011717</v>
      </c>
      <c r="S13" s="323"/>
    </row>
    <row r="14" spans="1:18" ht="18.75" customHeight="1">
      <c r="A14" s="296"/>
      <c r="B14" s="296"/>
      <c r="C14" s="296"/>
      <c r="D14" s="279"/>
      <c r="F14" s="279"/>
      <c r="G14" s="279"/>
      <c r="H14" s="279"/>
      <c r="I14" s="279"/>
      <c r="J14" s="279"/>
      <c r="K14" s="279"/>
      <c r="L14" s="279"/>
      <c r="N14" s="279"/>
      <c r="O14" s="283"/>
      <c r="P14" s="279"/>
      <c r="Q14" s="279"/>
      <c r="R14" s="279"/>
    </row>
    <row r="15" spans="1:19" ht="18.75" customHeight="1">
      <c r="A15" s="303" t="s">
        <v>3</v>
      </c>
      <c r="B15" s="303"/>
      <c r="C15" s="304"/>
      <c r="D15" s="320">
        <v>439562</v>
      </c>
      <c r="E15" s="321"/>
      <c r="F15" s="277">
        <f>SUM(G15,K15)</f>
        <v>197088</v>
      </c>
      <c r="G15" s="277">
        <f>SUM(H15:J15)</f>
        <v>197088</v>
      </c>
      <c r="H15" s="276">
        <v>151509</v>
      </c>
      <c r="I15" s="276">
        <v>34421</v>
      </c>
      <c r="J15" s="276">
        <v>11158</v>
      </c>
      <c r="K15" s="276" t="s">
        <v>2</v>
      </c>
      <c r="L15" s="321">
        <v>439562</v>
      </c>
      <c r="M15" s="321"/>
      <c r="N15" s="277">
        <f>SUM(O15:P15)</f>
        <v>48714</v>
      </c>
      <c r="O15" s="276">
        <v>48714</v>
      </c>
      <c r="P15" s="276" t="s">
        <v>2</v>
      </c>
      <c r="Q15" s="276" t="s">
        <v>2</v>
      </c>
      <c r="R15" s="321">
        <v>429145</v>
      </c>
      <c r="S15" s="321"/>
    </row>
    <row r="16" spans="1:19" ht="18.75" customHeight="1">
      <c r="A16" s="303" t="s">
        <v>5</v>
      </c>
      <c r="B16" s="303"/>
      <c r="C16" s="304"/>
      <c r="D16" s="320">
        <v>109006</v>
      </c>
      <c r="E16" s="321"/>
      <c r="F16" s="277">
        <f>SUM(G16,K16)</f>
        <v>38493</v>
      </c>
      <c r="G16" s="277">
        <f>SUM(H16:J16)</f>
        <v>38493</v>
      </c>
      <c r="H16" s="276">
        <v>30528</v>
      </c>
      <c r="I16" s="276">
        <v>3264</v>
      </c>
      <c r="J16" s="276">
        <v>4701</v>
      </c>
      <c r="K16" s="276" t="s">
        <v>2</v>
      </c>
      <c r="L16" s="321" t="s">
        <v>2</v>
      </c>
      <c r="M16" s="321"/>
      <c r="N16" s="276" t="s">
        <v>2</v>
      </c>
      <c r="O16" s="276" t="s">
        <v>2</v>
      </c>
      <c r="P16" s="276" t="s">
        <v>2</v>
      </c>
      <c r="Q16" s="276" t="s">
        <v>2</v>
      </c>
      <c r="R16" s="321" t="s">
        <v>2</v>
      </c>
      <c r="S16" s="321"/>
    </row>
    <row r="17" spans="1:19" ht="18.75" customHeight="1">
      <c r="A17" s="303" t="s">
        <v>6</v>
      </c>
      <c r="B17" s="303"/>
      <c r="C17" s="304"/>
      <c r="D17" s="320">
        <v>28698</v>
      </c>
      <c r="E17" s="321"/>
      <c r="F17" s="277">
        <f>SUM(G17,K17)</f>
        <v>21834</v>
      </c>
      <c r="G17" s="277">
        <f>SUM(H17:J17)</f>
        <v>21834</v>
      </c>
      <c r="H17" s="276">
        <v>11181</v>
      </c>
      <c r="I17" s="276">
        <v>10240</v>
      </c>
      <c r="J17" s="276">
        <v>413</v>
      </c>
      <c r="K17" s="276" t="s">
        <v>2</v>
      </c>
      <c r="L17" s="321">
        <v>28698</v>
      </c>
      <c r="M17" s="321"/>
      <c r="N17" s="277">
        <f>SUM(O17:P17)</f>
        <v>15253</v>
      </c>
      <c r="O17" s="276">
        <v>15253</v>
      </c>
      <c r="P17" s="276" t="s">
        <v>2</v>
      </c>
      <c r="Q17" s="276" t="s">
        <v>2</v>
      </c>
      <c r="R17" s="321">
        <v>15499</v>
      </c>
      <c r="S17" s="321"/>
    </row>
    <row r="18" spans="1:19" ht="18.75" customHeight="1">
      <c r="A18" s="303" t="s">
        <v>7</v>
      </c>
      <c r="B18" s="303"/>
      <c r="C18" s="304"/>
      <c r="D18" s="320">
        <v>22094</v>
      </c>
      <c r="E18" s="321"/>
      <c r="F18" s="277">
        <f>SUM(G18,K18)</f>
        <v>9304</v>
      </c>
      <c r="G18" s="277">
        <f>SUM(H18:J18)</f>
        <v>9304</v>
      </c>
      <c r="H18" s="276">
        <v>5439</v>
      </c>
      <c r="I18" s="276">
        <v>3379</v>
      </c>
      <c r="J18" s="276">
        <v>486</v>
      </c>
      <c r="K18" s="276" t="s">
        <v>2</v>
      </c>
      <c r="L18" s="321" t="s">
        <v>2</v>
      </c>
      <c r="M18" s="321"/>
      <c r="N18" s="276" t="s">
        <v>2</v>
      </c>
      <c r="O18" s="276" t="s">
        <v>2</v>
      </c>
      <c r="P18" s="276" t="s">
        <v>2</v>
      </c>
      <c r="Q18" s="276" t="s">
        <v>2</v>
      </c>
      <c r="R18" s="321" t="s">
        <v>2</v>
      </c>
      <c r="S18" s="321"/>
    </row>
    <row r="19" spans="1:19" ht="18.75" customHeight="1">
      <c r="A19" s="303" t="s">
        <v>8</v>
      </c>
      <c r="B19" s="303"/>
      <c r="C19" s="304"/>
      <c r="D19" s="320">
        <v>69397</v>
      </c>
      <c r="E19" s="321"/>
      <c r="F19" s="277">
        <f>SUM(G19,K19)</f>
        <v>34190</v>
      </c>
      <c r="G19" s="277">
        <f>SUM(H19:J19)</f>
        <v>34190</v>
      </c>
      <c r="H19" s="276">
        <v>25888</v>
      </c>
      <c r="I19" s="276">
        <v>2917</v>
      </c>
      <c r="J19" s="276">
        <v>5385</v>
      </c>
      <c r="K19" s="276" t="s">
        <v>2</v>
      </c>
      <c r="L19" s="321" t="s">
        <v>2</v>
      </c>
      <c r="M19" s="321"/>
      <c r="N19" s="276" t="s">
        <v>2</v>
      </c>
      <c r="O19" s="276" t="s">
        <v>2</v>
      </c>
      <c r="P19" s="276" t="s">
        <v>2</v>
      </c>
      <c r="Q19" s="276" t="s">
        <v>2</v>
      </c>
      <c r="R19" s="321" t="s">
        <v>2</v>
      </c>
      <c r="S19" s="321"/>
    </row>
    <row r="20" spans="1:19" ht="18.75" customHeight="1">
      <c r="A20" s="303" t="s">
        <v>12</v>
      </c>
      <c r="B20" s="303"/>
      <c r="C20" s="304"/>
      <c r="D20" s="320">
        <v>10611</v>
      </c>
      <c r="E20" s="321"/>
      <c r="F20" s="277">
        <f>SUM(G20,K20)</f>
        <v>4000</v>
      </c>
      <c r="G20" s="277">
        <f>SUM(H20:J20)</f>
        <v>4000</v>
      </c>
      <c r="H20" s="276">
        <v>3599</v>
      </c>
      <c r="I20" s="276">
        <v>254</v>
      </c>
      <c r="J20" s="276">
        <v>147</v>
      </c>
      <c r="K20" s="276" t="s">
        <v>2</v>
      </c>
      <c r="L20" s="321">
        <v>10471</v>
      </c>
      <c r="M20" s="321"/>
      <c r="N20" s="277">
        <f>SUM(O20:P20)</f>
        <v>4322</v>
      </c>
      <c r="O20" s="276">
        <v>4322</v>
      </c>
      <c r="P20" s="276" t="s">
        <v>2</v>
      </c>
      <c r="Q20" s="276">
        <v>140</v>
      </c>
      <c r="R20" s="321">
        <v>8299</v>
      </c>
      <c r="S20" s="321"/>
    </row>
    <row r="21" spans="1:19" ht="18.75" customHeight="1">
      <c r="A21" s="303" t="s">
        <v>34</v>
      </c>
      <c r="B21" s="303"/>
      <c r="C21" s="304"/>
      <c r="D21" s="320">
        <v>11007</v>
      </c>
      <c r="E21" s="321"/>
      <c r="F21" s="277">
        <f>SUM(G21,K21)</f>
        <v>4562</v>
      </c>
      <c r="G21" s="277">
        <f>SUM(H21:J21)</f>
        <v>4562</v>
      </c>
      <c r="H21" s="276">
        <v>3096</v>
      </c>
      <c r="I21" s="276">
        <v>1334</v>
      </c>
      <c r="J21" s="276">
        <v>132</v>
      </c>
      <c r="K21" s="276" t="s">
        <v>2</v>
      </c>
      <c r="L21" s="321" t="s">
        <v>2</v>
      </c>
      <c r="M21" s="321"/>
      <c r="N21" s="276" t="s">
        <v>2</v>
      </c>
      <c r="O21" s="276" t="s">
        <v>2</v>
      </c>
      <c r="P21" s="276" t="s">
        <v>2</v>
      </c>
      <c r="Q21" s="276" t="s">
        <v>2</v>
      </c>
      <c r="R21" s="321" t="s">
        <v>2</v>
      </c>
      <c r="S21" s="321"/>
    </row>
    <row r="22" spans="1:19" ht="18.75" customHeight="1">
      <c r="A22" s="303" t="s">
        <v>48</v>
      </c>
      <c r="B22" s="303"/>
      <c r="C22" s="304"/>
      <c r="D22" s="324">
        <v>12877</v>
      </c>
      <c r="E22" s="325"/>
      <c r="F22" s="277">
        <f>SUM(G22,K22)</f>
        <v>8873</v>
      </c>
      <c r="G22" s="277">
        <f>SUM(H22:J22)</f>
        <v>8873</v>
      </c>
      <c r="H22" s="282">
        <v>3487</v>
      </c>
      <c r="I22" s="276">
        <v>5295</v>
      </c>
      <c r="J22" s="276">
        <v>91</v>
      </c>
      <c r="K22" s="276" t="s">
        <v>2</v>
      </c>
      <c r="L22" s="325" t="s">
        <v>2</v>
      </c>
      <c r="M22" s="325"/>
      <c r="N22" s="276" t="s">
        <v>2</v>
      </c>
      <c r="O22" s="276" t="s">
        <v>2</v>
      </c>
      <c r="P22" s="276" t="s">
        <v>2</v>
      </c>
      <c r="Q22" s="276" t="s">
        <v>2</v>
      </c>
      <c r="R22" s="325" t="s">
        <v>2</v>
      </c>
      <c r="S22" s="325"/>
    </row>
    <row r="23" spans="1:19" ht="18.75" customHeight="1">
      <c r="A23" s="303" t="s">
        <v>49</v>
      </c>
      <c r="B23" s="303"/>
      <c r="C23" s="304"/>
      <c r="D23" s="324">
        <v>5056</v>
      </c>
      <c r="E23" s="325"/>
      <c r="F23" s="277">
        <f>SUM(G23,K23)</f>
        <v>1875</v>
      </c>
      <c r="G23" s="277">
        <f>SUM(H23:J23)</f>
        <v>1875</v>
      </c>
      <c r="H23" s="282">
        <v>839</v>
      </c>
      <c r="I23" s="276">
        <v>1019</v>
      </c>
      <c r="J23" s="276">
        <v>17</v>
      </c>
      <c r="K23" s="276" t="s">
        <v>2</v>
      </c>
      <c r="L23" s="325" t="s">
        <v>2</v>
      </c>
      <c r="M23" s="325"/>
      <c r="N23" s="276" t="s">
        <v>2</v>
      </c>
      <c r="O23" s="276" t="s">
        <v>2</v>
      </c>
      <c r="P23" s="276" t="s">
        <v>2</v>
      </c>
      <c r="Q23" s="276" t="s">
        <v>2</v>
      </c>
      <c r="R23" s="325" t="s">
        <v>2</v>
      </c>
      <c r="S23" s="325"/>
    </row>
    <row r="24" spans="1:19" ht="18.75" customHeight="1">
      <c r="A24" s="303" t="s">
        <v>51</v>
      </c>
      <c r="B24" s="303"/>
      <c r="C24" s="304"/>
      <c r="D24" s="320">
        <v>8678</v>
      </c>
      <c r="E24" s="321"/>
      <c r="F24" s="277">
        <f>SUM(G24,K24)</f>
        <v>3244</v>
      </c>
      <c r="G24" s="277">
        <f>SUM(H24:J24)</f>
        <v>3244</v>
      </c>
      <c r="H24" s="276">
        <v>2008</v>
      </c>
      <c r="I24" s="276">
        <v>1114</v>
      </c>
      <c r="J24" s="276">
        <v>122</v>
      </c>
      <c r="K24" s="276" t="s">
        <v>2</v>
      </c>
      <c r="L24" s="321" t="s">
        <v>2</v>
      </c>
      <c r="M24" s="321"/>
      <c r="N24" s="276" t="s">
        <v>2</v>
      </c>
      <c r="O24" s="276" t="s">
        <v>2</v>
      </c>
      <c r="P24" s="276" t="s">
        <v>2</v>
      </c>
      <c r="Q24" s="276" t="s">
        <v>2</v>
      </c>
      <c r="R24" s="321" t="s">
        <v>2</v>
      </c>
      <c r="S24" s="321"/>
    </row>
    <row r="25" spans="1:19" ht="18.75" customHeight="1">
      <c r="A25" s="300" t="s">
        <v>404</v>
      </c>
      <c r="B25" s="300"/>
      <c r="C25" s="300"/>
      <c r="D25" s="326">
        <f>SUM(D15:D24)</f>
        <v>716986</v>
      </c>
      <c r="E25" s="327"/>
      <c r="F25" s="281">
        <f>SUM(F15:F24)</f>
        <v>323463</v>
      </c>
      <c r="G25" s="281">
        <f>SUM(G15:G24)</f>
        <v>323463</v>
      </c>
      <c r="H25" s="281">
        <f>SUM(H15:H24)</f>
        <v>237574</v>
      </c>
      <c r="I25" s="281">
        <f>SUM(I15:I24)</f>
        <v>63237</v>
      </c>
      <c r="J25" s="281">
        <f>SUM(J15:J24)</f>
        <v>22652</v>
      </c>
      <c r="K25" s="281" t="s">
        <v>2</v>
      </c>
      <c r="L25" s="327">
        <f>SUM(L15:L24)</f>
        <v>478731</v>
      </c>
      <c r="M25" s="327"/>
      <c r="N25" s="281">
        <f>SUM(N15:N24)</f>
        <v>68289</v>
      </c>
      <c r="O25" s="281">
        <f>SUM(O15:O24)</f>
        <v>68289</v>
      </c>
      <c r="P25" s="281" t="s">
        <v>2</v>
      </c>
      <c r="Q25" s="281">
        <f>SUM(Q15:Q24)</f>
        <v>140</v>
      </c>
      <c r="R25" s="327">
        <f>SUM(R15:R24)</f>
        <v>452943</v>
      </c>
      <c r="S25" s="327"/>
    </row>
    <row r="26" spans="1:18" ht="18.75" customHeight="1">
      <c r="A26" s="296"/>
      <c r="B26" s="296"/>
      <c r="C26" s="296"/>
      <c r="D26" s="278"/>
      <c r="F26" s="279"/>
      <c r="G26" s="279"/>
      <c r="H26" s="279"/>
      <c r="I26" s="279"/>
      <c r="J26" s="279"/>
      <c r="K26" s="279"/>
      <c r="L26" s="278"/>
      <c r="N26" s="279"/>
      <c r="O26" s="276"/>
      <c r="P26" s="278"/>
      <c r="Q26" s="278"/>
      <c r="R26" s="278"/>
    </row>
    <row r="27" spans="1:19" ht="18.75" customHeight="1">
      <c r="A27" s="303" t="s">
        <v>379</v>
      </c>
      <c r="B27" s="303"/>
      <c r="C27" s="304"/>
      <c r="D27" s="320" t="s">
        <v>224</v>
      </c>
      <c r="E27" s="321"/>
      <c r="F27" s="276" t="s">
        <v>2</v>
      </c>
      <c r="G27" s="276" t="s">
        <v>2</v>
      </c>
      <c r="H27" s="276" t="s">
        <v>2</v>
      </c>
      <c r="I27" s="276" t="s">
        <v>2</v>
      </c>
      <c r="J27" s="276" t="s">
        <v>2</v>
      </c>
      <c r="K27" s="276" t="s">
        <v>2</v>
      </c>
      <c r="L27" s="321">
        <v>178303</v>
      </c>
      <c r="M27" s="321"/>
      <c r="N27" s="277">
        <f>SUM(O27:P27)</f>
        <v>56024</v>
      </c>
      <c r="O27" s="276">
        <v>56024</v>
      </c>
      <c r="P27" s="276" t="s">
        <v>2</v>
      </c>
      <c r="Q27" s="276">
        <v>100</v>
      </c>
      <c r="R27" s="321">
        <v>139179</v>
      </c>
      <c r="S27" s="321"/>
    </row>
    <row r="28" spans="1:19" ht="18.75" customHeight="1">
      <c r="A28" s="303" t="s">
        <v>378</v>
      </c>
      <c r="B28" s="303"/>
      <c r="C28" s="304"/>
      <c r="D28" s="320" t="s">
        <v>2</v>
      </c>
      <c r="E28" s="321"/>
      <c r="F28" s="276" t="s">
        <v>2</v>
      </c>
      <c r="G28" s="276" t="s">
        <v>2</v>
      </c>
      <c r="H28" s="276" t="s">
        <v>2</v>
      </c>
      <c r="I28" s="276" t="s">
        <v>2</v>
      </c>
      <c r="J28" s="276" t="s">
        <v>2</v>
      </c>
      <c r="K28" s="276" t="s">
        <v>2</v>
      </c>
      <c r="L28" s="321">
        <v>78988</v>
      </c>
      <c r="M28" s="321"/>
      <c r="N28" s="277">
        <f>SUM(O28:P28)</f>
        <v>20060</v>
      </c>
      <c r="O28" s="276">
        <v>20060</v>
      </c>
      <c r="P28" s="276" t="s">
        <v>2</v>
      </c>
      <c r="Q28" s="276" t="s">
        <v>2</v>
      </c>
      <c r="R28" s="321">
        <v>70775</v>
      </c>
      <c r="S28" s="321"/>
    </row>
    <row r="29" spans="1:19" ht="18.75" customHeight="1">
      <c r="A29" s="303" t="s">
        <v>377</v>
      </c>
      <c r="B29" s="303"/>
      <c r="C29" s="304"/>
      <c r="D29" s="320">
        <v>49044</v>
      </c>
      <c r="E29" s="321"/>
      <c r="F29" s="277">
        <f>SUM(G29,K29)</f>
        <v>20362</v>
      </c>
      <c r="G29" s="277">
        <f>SUM(H29:J29)</f>
        <v>20362</v>
      </c>
      <c r="H29" s="276">
        <v>10028</v>
      </c>
      <c r="I29" s="276">
        <v>9596</v>
      </c>
      <c r="J29" s="276">
        <v>738</v>
      </c>
      <c r="K29" s="276" t="s">
        <v>2</v>
      </c>
      <c r="L29" s="321" t="s">
        <v>2</v>
      </c>
      <c r="M29" s="321"/>
      <c r="N29" s="276" t="s">
        <v>2</v>
      </c>
      <c r="O29" s="276" t="s">
        <v>2</v>
      </c>
      <c r="P29" s="276" t="s">
        <v>2</v>
      </c>
      <c r="Q29" s="276" t="s">
        <v>2</v>
      </c>
      <c r="R29" s="321" t="s">
        <v>2</v>
      </c>
      <c r="S29" s="321"/>
    </row>
    <row r="30" spans="1:19" ht="18.75" customHeight="1">
      <c r="A30" s="303" t="s">
        <v>376</v>
      </c>
      <c r="B30" s="303"/>
      <c r="C30" s="304"/>
      <c r="D30" s="320">
        <v>148792</v>
      </c>
      <c r="E30" s="321"/>
      <c r="F30" s="277">
        <f>SUM(G30,K30)</f>
        <v>56836</v>
      </c>
      <c r="G30" s="277">
        <f>SUM(H30:J30)</f>
        <v>56836</v>
      </c>
      <c r="H30" s="276">
        <v>46823</v>
      </c>
      <c r="I30" s="276">
        <v>0</v>
      </c>
      <c r="J30" s="276">
        <v>10013</v>
      </c>
      <c r="K30" s="276" t="s">
        <v>2</v>
      </c>
      <c r="L30" s="321" t="s">
        <v>2</v>
      </c>
      <c r="M30" s="321"/>
      <c r="N30" s="276" t="s">
        <v>2</v>
      </c>
      <c r="O30" s="276" t="s">
        <v>2</v>
      </c>
      <c r="P30" s="276" t="s">
        <v>2</v>
      </c>
      <c r="Q30" s="276" t="s">
        <v>2</v>
      </c>
      <c r="R30" s="321" t="s">
        <v>2</v>
      </c>
      <c r="S30" s="321"/>
    </row>
    <row r="31" spans="1:19" ht="18.75" customHeight="1">
      <c r="A31" s="303" t="s">
        <v>375</v>
      </c>
      <c r="B31" s="303"/>
      <c r="C31" s="304"/>
      <c r="D31" s="320" t="s">
        <v>2</v>
      </c>
      <c r="E31" s="321"/>
      <c r="F31" s="276" t="s">
        <v>2</v>
      </c>
      <c r="G31" s="276" t="s">
        <v>2</v>
      </c>
      <c r="H31" s="276" t="s">
        <v>2</v>
      </c>
      <c r="I31" s="276" t="s">
        <v>2</v>
      </c>
      <c r="J31" s="276" t="s">
        <v>2</v>
      </c>
      <c r="K31" s="276" t="s">
        <v>2</v>
      </c>
      <c r="L31" s="321">
        <v>118848</v>
      </c>
      <c r="M31" s="321"/>
      <c r="N31" s="277">
        <f>SUM(O31:P31)</f>
        <v>30789</v>
      </c>
      <c r="O31" s="276">
        <v>30789</v>
      </c>
      <c r="P31" s="276" t="s">
        <v>2</v>
      </c>
      <c r="Q31" s="276" t="s">
        <v>2</v>
      </c>
      <c r="R31" s="321">
        <v>112955</v>
      </c>
      <c r="S31" s="321"/>
    </row>
    <row r="32" spans="1:19" ht="18.75" customHeight="1">
      <c r="A32" s="303" t="s">
        <v>374</v>
      </c>
      <c r="B32" s="303"/>
      <c r="C32" s="304"/>
      <c r="D32" s="320">
        <v>95550</v>
      </c>
      <c r="E32" s="321"/>
      <c r="F32" s="277">
        <f>SUM(G32,K32)</f>
        <v>29027</v>
      </c>
      <c r="G32" s="277">
        <f>SUM(H32:J32)</f>
        <v>29026</v>
      </c>
      <c r="H32" s="276">
        <v>25720</v>
      </c>
      <c r="I32" s="276">
        <v>1813</v>
      </c>
      <c r="J32" s="276">
        <v>1493</v>
      </c>
      <c r="K32" s="276">
        <v>1</v>
      </c>
      <c r="L32" s="321">
        <v>95550</v>
      </c>
      <c r="M32" s="321"/>
      <c r="N32" s="277">
        <f>SUM(O32:P32)</f>
        <v>19059</v>
      </c>
      <c r="O32" s="276">
        <v>19059</v>
      </c>
      <c r="P32" s="276" t="s">
        <v>2</v>
      </c>
      <c r="Q32" s="276">
        <v>4</v>
      </c>
      <c r="R32" s="321">
        <v>85238</v>
      </c>
      <c r="S32" s="321"/>
    </row>
    <row r="33" spans="1:19" ht="18.75" customHeight="1">
      <c r="A33" s="303" t="s">
        <v>373</v>
      </c>
      <c r="B33" s="303"/>
      <c r="C33" s="304"/>
      <c r="D33" s="320">
        <v>59870</v>
      </c>
      <c r="E33" s="321"/>
      <c r="F33" s="277">
        <f>SUM(G33,K33)</f>
        <v>19177</v>
      </c>
      <c r="G33" s="277">
        <f>SUM(H33:J33)</f>
        <v>19175</v>
      </c>
      <c r="H33" s="276">
        <v>14110</v>
      </c>
      <c r="I33" s="276">
        <v>3302</v>
      </c>
      <c r="J33" s="276">
        <v>1763</v>
      </c>
      <c r="K33" s="276">
        <v>2</v>
      </c>
      <c r="L33" s="321">
        <v>70877</v>
      </c>
      <c r="M33" s="321"/>
      <c r="N33" s="277">
        <f>SUM(O33:P33)</f>
        <v>26469</v>
      </c>
      <c r="O33" s="276">
        <v>26469</v>
      </c>
      <c r="P33" s="276" t="s">
        <v>2</v>
      </c>
      <c r="Q33" s="276">
        <v>8</v>
      </c>
      <c r="R33" s="321">
        <v>39915</v>
      </c>
      <c r="S33" s="321"/>
    </row>
    <row r="34" spans="1:19" ht="18.75" customHeight="1">
      <c r="A34" s="303" t="s">
        <v>372</v>
      </c>
      <c r="B34" s="303"/>
      <c r="C34" s="304"/>
      <c r="D34" s="320">
        <v>87092</v>
      </c>
      <c r="E34" s="321"/>
      <c r="F34" s="277">
        <f>SUM(G34,K34)</f>
        <v>26779</v>
      </c>
      <c r="G34" s="277">
        <f>SUM(H34:J34)</f>
        <v>26779</v>
      </c>
      <c r="H34" s="276">
        <v>17916</v>
      </c>
      <c r="I34" s="276">
        <v>4299</v>
      </c>
      <c r="J34" s="276">
        <v>4564</v>
      </c>
      <c r="K34" s="276" t="s">
        <v>2</v>
      </c>
      <c r="L34" s="321">
        <v>87092</v>
      </c>
      <c r="M34" s="321"/>
      <c r="N34" s="277">
        <f>SUM(O34:P34)</f>
        <v>39967</v>
      </c>
      <c r="O34" s="276">
        <v>39967</v>
      </c>
      <c r="P34" s="276" t="s">
        <v>2</v>
      </c>
      <c r="Q34" s="276" t="s">
        <v>2</v>
      </c>
      <c r="R34" s="321">
        <v>77602</v>
      </c>
      <c r="S34" s="321"/>
    </row>
    <row r="35" spans="1:19" ht="18.75" customHeight="1">
      <c r="A35" s="303" t="s">
        <v>371</v>
      </c>
      <c r="B35" s="303"/>
      <c r="C35" s="304"/>
      <c r="D35" s="320">
        <v>21549</v>
      </c>
      <c r="E35" s="321"/>
      <c r="F35" s="277">
        <f>SUM(G35,K35)</f>
        <v>6708</v>
      </c>
      <c r="G35" s="277">
        <f>SUM(H35:J35)</f>
        <v>6708</v>
      </c>
      <c r="H35" s="276">
        <v>5536</v>
      </c>
      <c r="I35" s="276">
        <v>607</v>
      </c>
      <c r="J35" s="276">
        <v>565</v>
      </c>
      <c r="K35" s="276" t="s">
        <v>2</v>
      </c>
      <c r="L35" s="321">
        <v>19939</v>
      </c>
      <c r="M35" s="321"/>
      <c r="N35" s="277">
        <f>SUM(O35:P35)</f>
        <v>6925</v>
      </c>
      <c r="O35" s="276">
        <v>6925</v>
      </c>
      <c r="P35" s="276" t="s">
        <v>2</v>
      </c>
      <c r="Q35" s="276">
        <v>1610</v>
      </c>
      <c r="R35" s="321">
        <v>8129</v>
      </c>
      <c r="S35" s="321"/>
    </row>
    <row r="36" spans="1:19" ht="18.75" customHeight="1">
      <c r="A36" s="303" t="s">
        <v>370</v>
      </c>
      <c r="B36" s="303"/>
      <c r="C36" s="304"/>
      <c r="D36" s="320" t="s">
        <v>2</v>
      </c>
      <c r="E36" s="321"/>
      <c r="F36" s="276" t="s">
        <v>2</v>
      </c>
      <c r="G36" s="276" t="s">
        <v>2</v>
      </c>
      <c r="H36" s="276" t="s">
        <v>2</v>
      </c>
      <c r="I36" s="276" t="s">
        <v>2</v>
      </c>
      <c r="J36" s="276" t="s">
        <v>2</v>
      </c>
      <c r="K36" s="276" t="s">
        <v>2</v>
      </c>
      <c r="L36" s="321">
        <v>17261</v>
      </c>
      <c r="M36" s="321"/>
      <c r="N36" s="277">
        <f>SUM(O36:P36)</f>
        <v>4969</v>
      </c>
      <c r="O36" s="276">
        <v>4969</v>
      </c>
      <c r="P36" s="276" t="s">
        <v>2</v>
      </c>
      <c r="Q36" s="276">
        <v>672</v>
      </c>
      <c r="R36" s="321">
        <v>9956</v>
      </c>
      <c r="S36" s="321"/>
    </row>
    <row r="37" spans="1:19" ht="18.75" customHeight="1">
      <c r="A37" s="303" t="s">
        <v>369</v>
      </c>
      <c r="B37" s="303"/>
      <c r="C37" s="304"/>
      <c r="D37" s="320" t="s">
        <v>2</v>
      </c>
      <c r="E37" s="321"/>
      <c r="F37" s="276" t="s">
        <v>2</v>
      </c>
      <c r="G37" s="276" t="s">
        <v>2</v>
      </c>
      <c r="H37" s="276" t="s">
        <v>2</v>
      </c>
      <c r="I37" s="276" t="s">
        <v>2</v>
      </c>
      <c r="J37" s="276" t="s">
        <v>2</v>
      </c>
      <c r="K37" s="276" t="s">
        <v>2</v>
      </c>
      <c r="L37" s="321">
        <v>30582</v>
      </c>
      <c r="M37" s="321"/>
      <c r="N37" s="277">
        <f>SUM(O37:P37)</f>
        <v>10394</v>
      </c>
      <c r="O37" s="276">
        <v>10394</v>
      </c>
      <c r="P37" s="276" t="s">
        <v>2</v>
      </c>
      <c r="Q37" s="276">
        <v>190</v>
      </c>
      <c r="R37" s="321">
        <v>15025</v>
      </c>
      <c r="S37" s="321"/>
    </row>
    <row r="38" spans="1:19" ht="18.75" customHeight="1">
      <c r="A38" s="301" t="s">
        <v>404</v>
      </c>
      <c r="B38" s="301"/>
      <c r="C38" s="302"/>
      <c r="D38" s="328">
        <f>SUM(D27:D37)</f>
        <v>461897</v>
      </c>
      <c r="E38" s="329"/>
      <c r="F38" s="275">
        <f>SUM(F27:F37)</f>
        <v>158889</v>
      </c>
      <c r="G38" s="275">
        <f>SUM(G27:G37)</f>
        <v>158886</v>
      </c>
      <c r="H38" s="275">
        <f>SUM(H27:H37)</f>
        <v>120133</v>
      </c>
      <c r="I38" s="275">
        <f>SUM(I27:I37)</f>
        <v>19617</v>
      </c>
      <c r="J38" s="275">
        <f>SUM(J27:J37)</f>
        <v>19136</v>
      </c>
      <c r="K38" s="275">
        <f>SUM(K27:K37)</f>
        <v>3</v>
      </c>
      <c r="L38" s="329">
        <f>SUM(L27:L37)</f>
        <v>697440</v>
      </c>
      <c r="M38" s="329"/>
      <c r="N38" s="275">
        <f>SUM(N27:N37)</f>
        <v>214656</v>
      </c>
      <c r="O38" s="275">
        <f>SUM(O27:O37)</f>
        <v>214656</v>
      </c>
      <c r="P38" s="275" t="s">
        <v>2</v>
      </c>
      <c r="Q38" s="275">
        <f>SUM(Q27:Q37)</f>
        <v>2584</v>
      </c>
      <c r="R38" s="329">
        <f>SUM(R27:R37)</f>
        <v>558774</v>
      </c>
      <c r="S38" s="329"/>
    </row>
    <row r="39" spans="1:14" ht="18.75" customHeight="1">
      <c r="A39" s="82" t="s">
        <v>368</v>
      </c>
      <c r="B39" s="96"/>
      <c r="C39" s="96"/>
      <c r="D39" s="96"/>
      <c r="E39" s="96"/>
      <c r="F39" s="96"/>
      <c r="G39" s="96"/>
      <c r="H39" s="96"/>
      <c r="I39" s="125"/>
      <c r="J39" s="125"/>
      <c r="K39" s="125"/>
      <c r="L39" s="125"/>
      <c r="M39" s="125"/>
      <c r="N39" s="125"/>
    </row>
    <row r="40" spans="1:14" ht="18.75" customHeight="1">
      <c r="A40" s="125" t="s">
        <v>367</v>
      </c>
      <c r="B40" s="96"/>
      <c r="C40" s="96"/>
      <c r="D40" s="96"/>
      <c r="E40" s="96"/>
      <c r="F40" s="96"/>
      <c r="G40" s="96"/>
      <c r="H40" s="96"/>
      <c r="I40" s="125"/>
      <c r="J40" s="125"/>
      <c r="K40" s="125"/>
      <c r="L40" s="125"/>
      <c r="M40" s="125"/>
      <c r="N40" s="125"/>
    </row>
    <row r="41" spans="1:14" ht="18.75" customHeight="1">
      <c r="A41" s="125" t="s">
        <v>366</v>
      </c>
      <c r="B41" s="96"/>
      <c r="C41" s="96"/>
      <c r="D41" s="96"/>
      <c r="E41" s="96"/>
      <c r="F41" s="96"/>
      <c r="G41" s="96"/>
      <c r="H41" s="96"/>
      <c r="I41" s="125"/>
      <c r="J41" s="125"/>
      <c r="K41" s="125"/>
      <c r="L41" s="125"/>
      <c r="M41" s="125"/>
      <c r="N41" s="125"/>
    </row>
    <row r="42" spans="1:14" ht="18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5" spans="1:35" ht="18.75" customHeight="1">
      <c r="A45" s="192" t="s">
        <v>431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366"/>
      <c r="Q45" s="192" t="s">
        <v>452</v>
      </c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384"/>
      <c r="AC45" s="384"/>
      <c r="AD45" s="384"/>
      <c r="AE45" s="384"/>
      <c r="AF45" s="384"/>
      <c r="AG45" s="384"/>
      <c r="AH45" s="384"/>
      <c r="AI45" s="384"/>
    </row>
    <row r="46" spans="1:34" ht="18.75" customHeight="1" thickBot="1">
      <c r="A46" s="82"/>
      <c r="B46" s="82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Q46" s="82"/>
      <c r="R46" s="191"/>
      <c r="S46" s="191"/>
      <c r="T46" s="191"/>
      <c r="U46" s="191"/>
      <c r="V46" s="191"/>
      <c r="W46" s="191"/>
      <c r="X46" s="191"/>
      <c r="Y46" s="230" t="s">
        <v>446</v>
      </c>
      <c r="Z46" s="82"/>
      <c r="AA46" s="230"/>
      <c r="AB46" s="82"/>
      <c r="AC46" s="82"/>
      <c r="AD46" s="82"/>
      <c r="AE46" s="82"/>
      <c r="AF46" s="82"/>
      <c r="AG46" s="82"/>
      <c r="AH46" s="82"/>
    </row>
    <row r="47" spans="1:35" ht="18.75" customHeight="1">
      <c r="A47" s="229" t="s">
        <v>430</v>
      </c>
      <c r="B47" s="157" t="s">
        <v>429</v>
      </c>
      <c r="C47" s="360"/>
      <c r="D47" s="360"/>
      <c r="E47" s="360"/>
      <c r="F47" s="360"/>
      <c r="G47" s="156"/>
      <c r="H47" s="157" t="s">
        <v>428</v>
      </c>
      <c r="I47" s="360"/>
      <c r="J47" s="360"/>
      <c r="K47" s="360"/>
      <c r="L47" s="360"/>
      <c r="M47" s="360"/>
      <c r="N47" s="82"/>
      <c r="O47" s="96"/>
      <c r="Q47" s="382" t="s">
        <v>447</v>
      </c>
      <c r="R47" s="157" t="s">
        <v>445</v>
      </c>
      <c r="S47" s="229"/>
      <c r="T47" s="157" t="s">
        <v>444</v>
      </c>
      <c r="U47" s="229"/>
      <c r="V47" s="157" t="s">
        <v>443</v>
      </c>
      <c r="W47" s="229"/>
      <c r="X47" s="157" t="s">
        <v>442</v>
      </c>
      <c r="Y47" s="245"/>
      <c r="Z47" s="388" t="s">
        <v>453</v>
      </c>
      <c r="AA47" s="125"/>
      <c r="AB47" s="388" t="s">
        <v>453</v>
      </c>
      <c r="AC47" s="125"/>
      <c r="AD47" s="388" t="s">
        <v>453</v>
      </c>
      <c r="AE47" s="125"/>
      <c r="AF47" s="388" t="s">
        <v>453</v>
      </c>
      <c r="AG47" s="125"/>
      <c r="AH47" s="388" t="s">
        <v>454</v>
      </c>
      <c r="AI47" s="125"/>
    </row>
    <row r="48" spans="1:35" ht="18.75" customHeight="1">
      <c r="A48" s="153"/>
      <c r="B48" s="146"/>
      <c r="C48" s="358"/>
      <c r="D48" s="358"/>
      <c r="E48" s="358"/>
      <c r="F48" s="358"/>
      <c r="G48" s="143"/>
      <c r="H48" s="146"/>
      <c r="I48" s="358"/>
      <c r="J48" s="358"/>
      <c r="K48" s="358"/>
      <c r="L48" s="358"/>
      <c r="M48" s="358"/>
      <c r="N48" s="82"/>
      <c r="O48" s="96"/>
      <c r="Q48" s="297"/>
      <c r="R48" s="215"/>
      <c r="S48" s="355"/>
      <c r="T48" s="215"/>
      <c r="U48" s="355"/>
      <c r="V48" s="215"/>
      <c r="W48" s="355"/>
      <c r="X48" s="215"/>
      <c r="Y48" s="379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</row>
    <row r="49" spans="1:35" ht="18.75" customHeight="1">
      <c r="A49" s="153"/>
      <c r="B49" s="224" t="s">
        <v>410</v>
      </c>
      <c r="C49" s="224" t="s">
        <v>415</v>
      </c>
      <c r="D49" s="224" t="s">
        <v>414</v>
      </c>
      <c r="E49" s="224" t="s">
        <v>413</v>
      </c>
      <c r="F49" s="224" t="s">
        <v>412</v>
      </c>
      <c r="G49" s="224" t="s">
        <v>411</v>
      </c>
      <c r="H49" s="224" t="s">
        <v>410</v>
      </c>
      <c r="I49" s="224" t="s">
        <v>415</v>
      </c>
      <c r="J49" s="224" t="s">
        <v>414</v>
      </c>
      <c r="K49" s="224" t="s">
        <v>413</v>
      </c>
      <c r="L49" s="224" t="s">
        <v>412</v>
      </c>
      <c r="M49" s="356" t="s">
        <v>411</v>
      </c>
      <c r="N49" s="82"/>
      <c r="O49" s="364"/>
      <c r="Q49" s="297"/>
      <c r="R49" s="225" t="s">
        <v>436</v>
      </c>
      <c r="S49" s="225" t="s">
        <v>435</v>
      </c>
      <c r="T49" s="225" t="s">
        <v>436</v>
      </c>
      <c r="U49" s="225" t="s">
        <v>435</v>
      </c>
      <c r="V49" s="225" t="s">
        <v>436</v>
      </c>
      <c r="W49" s="225" t="s">
        <v>435</v>
      </c>
      <c r="X49" s="225" t="s">
        <v>436</v>
      </c>
      <c r="Y49" s="380" t="s">
        <v>435</v>
      </c>
      <c r="Z49" s="388" t="s">
        <v>454</v>
      </c>
      <c r="AA49" s="388" t="s">
        <v>454</v>
      </c>
      <c r="AB49" s="388" t="s">
        <v>454</v>
      </c>
      <c r="AC49" s="388" t="s">
        <v>454</v>
      </c>
      <c r="AD49" s="388" t="s">
        <v>454</v>
      </c>
      <c r="AE49" s="388" t="s">
        <v>454</v>
      </c>
      <c r="AF49" s="388" t="s">
        <v>454</v>
      </c>
      <c r="AG49" s="388" t="s">
        <v>454</v>
      </c>
      <c r="AH49" s="388" t="s">
        <v>454</v>
      </c>
      <c r="AI49" s="388" t="s">
        <v>454</v>
      </c>
    </row>
    <row r="50" spans="1:35" ht="18.75" customHeight="1">
      <c r="A50" s="143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365"/>
      <c r="N50" s="82"/>
      <c r="O50" s="364"/>
      <c r="Q50" s="379"/>
      <c r="R50" s="313"/>
      <c r="S50" s="313"/>
      <c r="T50" s="313"/>
      <c r="U50" s="313"/>
      <c r="V50" s="313"/>
      <c r="W50" s="313"/>
      <c r="X50" s="313"/>
      <c r="Y50" s="21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</row>
    <row r="51" spans="1:35" ht="18.75" customHeight="1">
      <c r="A51" s="368" t="s">
        <v>432</v>
      </c>
      <c r="B51" s="353">
        <v>0.005</v>
      </c>
      <c r="C51" s="352">
        <v>0.004</v>
      </c>
      <c r="D51" s="351">
        <v>0.004</v>
      </c>
      <c r="E51" s="351">
        <v>0.004</v>
      </c>
      <c r="F51" s="351">
        <v>0.005</v>
      </c>
      <c r="G51" s="351">
        <v>0.005</v>
      </c>
      <c r="H51" s="351">
        <v>0.01</v>
      </c>
      <c r="I51" s="352">
        <v>0.01</v>
      </c>
      <c r="J51" s="351">
        <v>0.015</v>
      </c>
      <c r="K51" s="351">
        <v>0.015</v>
      </c>
      <c r="L51" s="351">
        <v>0.006</v>
      </c>
      <c r="M51" s="351">
        <v>0.012</v>
      </c>
      <c r="N51" s="82"/>
      <c r="O51" s="346"/>
      <c r="Q51" s="367" t="s">
        <v>432</v>
      </c>
      <c r="R51" s="378">
        <f>SUM(T51,V51,X51,Z51,AB51,AD51,AF51,AH51)</f>
        <v>142</v>
      </c>
      <c r="S51" s="375">
        <f>100*R51/$R51</f>
        <v>100</v>
      </c>
      <c r="T51" s="376">
        <v>65</v>
      </c>
      <c r="U51" s="375">
        <f>100*T51/$R51</f>
        <v>45.774647887323944</v>
      </c>
      <c r="V51" s="376">
        <v>77</v>
      </c>
      <c r="W51" s="375">
        <f>100*V51/$R51</f>
        <v>54.225352112676056</v>
      </c>
      <c r="X51" s="377" t="s">
        <v>2</v>
      </c>
      <c r="Y51" s="377" t="s">
        <v>2</v>
      </c>
      <c r="Z51" s="388" t="s">
        <v>454</v>
      </c>
      <c r="AA51" s="387" t="s">
        <v>453</v>
      </c>
      <c r="AB51" s="388" t="s">
        <v>454</v>
      </c>
      <c r="AC51" s="387" t="s">
        <v>454</v>
      </c>
      <c r="AD51" s="385" t="s">
        <v>454</v>
      </c>
      <c r="AE51" s="385" t="s">
        <v>454</v>
      </c>
      <c r="AF51" s="388" t="s">
        <v>454</v>
      </c>
      <c r="AG51" s="387" t="s">
        <v>454</v>
      </c>
      <c r="AH51" s="388" t="s">
        <v>454</v>
      </c>
      <c r="AI51" s="387" t="s">
        <v>454</v>
      </c>
    </row>
    <row r="52" spans="1:35" ht="18.75" customHeight="1">
      <c r="A52" s="129" t="s">
        <v>427</v>
      </c>
      <c r="B52" s="347">
        <v>0.005</v>
      </c>
      <c r="C52" s="346">
        <v>0.004</v>
      </c>
      <c r="D52" s="346">
        <v>0.005</v>
      </c>
      <c r="E52" s="346">
        <v>0.005</v>
      </c>
      <c r="F52" s="346">
        <v>0.005</v>
      </c>
      <c r="G52" s="346">
        <v>0.005</v>
      </c>
      <c r="H52" s="346">
        <v>0.012</v>
      </c>
      <c r="I52" s="346">
        <v>0.009</v>
      </c>
      <c r="J52" s="346">
        <v>0.016</v>
      </c>
      <c r="K52" s="346">
        <v>0.016</v>
      </c>
      <c r="L52" s="346">
        <v>0.006</v>
      </c>
      <c r="M52" s="346">
        <v>0.014</v>
      </c>
      <c r="N52" s="82"/>
      <c r="O52" s="346"/>
      <c r="Q52" s="383" t="s">
        <v>448</v>
      </c>
      <c r="R52" s="176">
        <f>SUM(T52,V52,X52,Z52,AB52,AD52,AF52,AH52)</f>
        <v>149</v>
      </c>
      <c r="S52" s="373">
        <f>100*R52/$R52</f>
        <v>100</v>
      </c>
      <c r="T52" s="374">
        <v>80</v>
      </c>
      <c r="U52" s="373">
        <f>100*T52/$R52</f>
        <v>53.691275167785236</v>
      </c>
      <c r="V52" s="374">
        <v>69</v>
      </c>
      <c r="W52" s="373">
        <f>100*V52/$R52</f>
        <v>46.308724832214764</v>
      </c>
      <c r="X52" s="278" t="s">
        <v>2</v>
      </c>
      <c r="Y52" s="278" t="s">
        <v>2</v>
      </c>
      <c r="Z52" s="388" t="s">
        <v>454</v>
      </c>
      <c r="AA52" s="387" t="s">
        <v>453</v>
      </c>
      <c r="AB52" s="388" t="s">
        <v>454</v>
      </c>
      <c r="AC52" s="387" t="s">
        <v>454</v>
      </c>
      <c r="AD52" s="385" t="s">
        <v>455</v>
      </c>
      <c r="AE52" s="385" t="s">
        <v>454</v>
      </c>
      <c r="AF52" s="388" t="s">
        <v>454</v>
      </c>
      <c r="AG52" s="387" t="s">
        <v>454</v>
      </c>
      <c r="AH52" s="388" t="s">
        <v>454</v>
      </c>
      <c r="AI52" s="387" t="s">
        <v>454</v>
      </c>
    </row>
    <row r="53" spans="1:35" ht="18.75" customHeight="1">
      <c r="A53" s="129" t="s">
        <v>426</v>
      </c>
      <c r="B53" s="344">
        <v>0.005</v>
      </c>
      <c r="C53" s="343">
        <v>0.003</v>
      </c>
      <c r="D53" s="343">
        <v>0.004</v>
      </c>
      <c r="E53" s="343">
        <v>0.004</v>
      </c>
      <c r="F53" s="343">
        <v>0.004</v>
      </c>
      <c r="G53" s="343">
        <v>0.004</v>
      </c>
      <c r="H53" s="343">
        <v>0.012</v>
      </c>
      <c r="I53" s="343">
        <v>0.01</v>
      </c>
      <c r="J53" s="343">
        <v>0.016</v>
      </c>
      <c r="K53" s="343">
        <v>0.017</v>
      </c>
      <c r="L53" s="343">
        <v>0.007</v>
      </c>
      <c r="M53" s="343">
        <v>0.014</v>
      </c>
      <c r="N53" s="82"/>
      <c r="O53" s="343"/>
      <c r="Q53" s="383" t="s">
        <v>449</v>
      </c>
      <c r="R53" s="176">
        <f>SUM(T53,V53,X53,Z53,AB53,AD53,AF53,AH53)</f>
        <v>184</v>
      </c>
      <c r="S53" s="373">
        <f>100*R53/$R53</f>
        <v>100</v>
      </c>
      <c r="T53" s="374">
        <v>120</v>
      </c>
      <c r="U53" s="373">
        <f>100*T53/$R53</f>
        <v>65.21739130434783</v>
      </c>
      <c r="V53" s="374">
        <v>64</v>
      </c>
      <c r="W53" s="373">
        <f>100*V53/$R53</f>
        <v>34.78260869565217</v>
      </c>
      <c r="X53" s="278" t="s">
        <v>2</v>
      </c>
      <c r="Y53" s="278" t="s">
        <v>2</v>
      </c>
      <c r="Z53" s="388" t="s">
        <v>454</v>
      </c>
      <c r="AA53" s="387" t="s">
        <v>454</v>
      </c>
      <c r="AB53" s="388" t="s">
        <v>454</v>
      </c>
      <c r="AC53" s="387" t="s">
        <v>454</v>
      </c>
      <c r="AD53" s="385" t="s">
        <v>454</v>
      </c>
      <c r="AE53" s="385" t="s">
        <v>454</v>
      </c>
      <c r="AF53" s="388" t="s">
        <v>454</v>
      </c>
      <c r="AG53" s="387" t="s">
        <v>454</v>
      </c>
      <c r="AH53" s="388" t="s">
        <v>454</v>
      </c>
      <c r="AI53" s="387" t="s">
        <v>454</v>
      </c>
    </row>
    <row r="54" spans="1:35" ht="18.75" customHeight="1">
      <c r="A54" s="129" t="s">
        <v>425</v>
      </c>
      <c r="B54" s="344">
        <v>0.004</v>
      </c>
      <c r="C54" s="343">
        <v>0.003</v>
      </c>
      <c r="D54" s="343">
        <v>0.003</v>
      </c>
      <c r="E54" s="343">
        <v>0.003</v>
      </c>
      <c r="F54" s="343">
        <v>0.004</v>
      </c>
      <c r="G54" s="343">
        <v>0.003</v>
      </c>
      <c r="H54" s="343">
        <v>0.011</v>
      </c>
      <c r="I54" s="343">
        <v>0.009</v>
      </c>
      <c r="J54" s="343">
        <v>0.016</v>
      </c>
      <c r="K54" s="343">
        <v>0.016</v>
      </c>
      <c r="L54" s="343">
        <v>0.007</v>
      </c>
      <c r="M54" s="343">
        <v>0.014</v>
      </c>
      <c r="N54" s="82"/>
      <c r="O54" s="343"/>
      <c r="Q54" s="383" t="s">
        <v>450</v>
      </c>
      <c r="R54" s="176">
        <f>SUM(T54,V54,X54,Z54,AB54,AD54,AF54,AH54)</f>
        <v>374</v>
      </c>
      <c r="S54" s="373">
        <f>100*R54/$R54</f>
        <v>100</v>
      </c>
      <c r="T54" s="374">
        <v>320</v>
      </c>
      <c r="U54" s="373">
        <f>100*T54/$R54</f>
        <v>85.56149732620321</v>
      </c>
      <c r="V54" s="374">
        <v>54</v>
      </c>
      <c r="W54" s="373">
        <f>100*V54/$R54</f>
        <v>14.438502673796792</v>
      </c>
      <c r="X54" s="278" t="s">
        <v>2</v>
      </c>
      <c r="Y54" s="278" t="s">
        <v>2</v>
      </c>
      <c r="Z54" s="388" t="s">
        <v>454</v>
      </c>
      <c r="AA54" s="387" t="s">
        <v>454</v>
      </c>
      <c r="AB54" s="388" t="s">
        <v>454</v>
      </c>
      <c r="AC54" s="387" t="s">
        <v>454</v>
      </c>
      <c r="AD54" s="385" t="s">
        <v>454</v>
      </c>
      <c r="AE54" s="385" t="s">
        <v>454</v>
      </c>
      <c r="AF54" s="388" t="s">
        <v>454</v>
      </c>
      <c r="AG54" s="387" t="s">
        <v>454</v>
      </c>
      <c r="AH54" s="388" t="s">
        <v>454</v>
      </c>
      <c r="AI54" s="387" t="s">
        <v>454</v>
      </c>
    </row>
    <row r="55" spans="1:35" ht="18.75" customHeight="1">
      <c r="A55" s="363" t="s">
        <v>424</v>
      </c>
      <c r="B55" s="340">
        <v>0.004</v>
      </c>
      <c r="C55" s="339">
        <v>0.003</v>
      </c>
      <c r="D55" s="339">
        <v>0.003</v>
      </c>
      <c r="E55" s="339">
        <v>0.004</v>
      </c>
      <c r="F55" s="339">
        <v>0.003</v>
      </c>
      <c r="G55" s="339">
        <v>0.004</v>
      </c>
      <c r="H55" s="339">
        <v>0.01</v>
      </c>
      <c r="I55" s="339">
        <v>0.01</v>
      </c>
      <c r="J55" s="339">
        <v>0.015</v>
      </c>
      <c r="K55" s="339">
        <v>0.014</v>
      </c>
      <c r="L55" s="339">
        <v>0.007</v>
      </c>
      <c r="M55" s="339">
        <v>0.013</v>
      </c>
      <c r="N55" s="82"/>
      <c r="O55" s="362"/>
      <c r="Q55" s="363" t="s">
        <v>451</v>
      </c>
      <c r="R55" s="372">
        <f>SUM(T55,V55,X55,Z55,AB55,AD55,AF55,AH55)</f>
        <v>300</v>
      </c>
      <c r="S55" s="250">
        <f>100*R55/$R55</f>
        <v>100</v>
      </c>
      <c r="T55" s="370">
        <v>203</v>
      </c>
      <c r="U55" s="250">
        <f>100*T55/$R55</f>
        <v>67.66666666666667</v>
      </c>
      <c r="V55" s="370">
        <v>97</v>
      </c>
      <c r="W55" s="250">
        <f>100*V55/$R55</f>
        <v>32.333333333333336</v>
      </c>
      <c r="X55" s="371" t="s">
        <v>2</v>
      </c>
      <c r="Y55" s="371" t="s">
        <v>2</v>
      </c>
      <c r="Z55" s="136" t="s">
        <v>454</v>
      </c>
      <c r="AA55" s="268" t="s">
        <v>454</v>
      </c>
      <c r="AB55" s="136" t="s">
        <v>454</v>
      </c>
      <c r="AC55" s="268" t="s">
        <v>454</v>
      </c>
      <c r="AD55" s="386" t="s">
        <v>454</v>
      </c>
      <c r="AE55" s="386" t="s">
        <v>454</v>
      </c>
      <c r="AF55" s="136" t="s">
        <v>454</v>
      </c>
      <c r="AG55" s="268" t="s">
        <v>454</v>
      </c>
      <c r="AH55" s="136" t="s">
        <v>454</v>
      </c>
      <c r="AI55" s="268" t="s">
        <v>454</v>
      </c>
    </row>
    <row r="56" spans="1:35" ht="18.75" customHeight="1" thickBot="1">
      <c r="A56" s="125"/>
      <c r="B56" s="12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Q56" s="82"/>
      <c r="R56" s="191"/>
      <c r="S56" s="191"/>
      <c r="T56" s="191"/>
      <c r="U56" s="191"/>
      <c r="V56" s="191"/>
      <c r="W56" s="191"/>
      <c r="X56" s="191"/>
      <c r="Y56" s="191"/>
      <c r="Z56" s="82"/>
      <c r="AA56" s="230"/>
      <c r="AB56" s="82"/>
      <c r="AC56" s="82"/>
      <c r="AD56" s="82"/>
      <c r="AE56" s="82"/>
      <c r="AF56" s="82"/>
      <c r="AG56" s="82"/>
      <c r="AH56" s="82"/>
      <c r="AI56" s="385" t="s">
        <v>453</v>
      </c>
    </row>
    <row r="57" spans="1:27" ht="18.75" customHeight="1">
      <c r="A57" s="229" t="s">
        <v>423</v>
      </c>
      <c r="B57" s="361" t="s">
        <v>422</v>
      </c>
      <c r="C57" s="360"/>
      <c r="D57" s="360"/>
      <c r="E57" s="360"/>
      <c r="F57" s="360"/>
      <c r="G57" s="156"/>
      <c r="H57" s="245" t="s">
        <v>421</v>
      </c>
      <c r="I57" s="360"/>
      <c r="J57" s="360"/>
      <c r="K57" s="360"/>
      <c r="L57" s="360"/>
      <c r="M57" s="156"/>
      <c r="N57" s="208" t="s">
        <v>433</v>
      </c>
      <c r="O57" s="359" t="s">
        <v>420</v>
      </c>
      <c r="Q57" s="382" t="s">
        <v>447</v>
      </c>
      <c r="R57" s="157" t="s">
        <v>441</v>
      </c>
      <c r="S57" s="229"/>
      <c r="T57" s="157" t="s">
        <v>440</v>
      </c>
      <c r="U57" s="229"/>
      <c r="V57" s="157" t="s">
        <v>439</v>
      </c>
      <c r="W57" s="229"/>
      <c r="X57" s="157" t="s">
        <v>438</v>
      </c>
      <c r="Y57" s="229"/>
      <c r="Z57" s="157" t="s">
        <v>437</v>
      </c>
      <c r="AA57" s="245"/>
    </row>
    <row r="58" spans="1:27" ht="18.75" customHeight="1">
      <c r="A58" s="296"/>
      <c r="B58" s="146"/>
      <c r="C58" s="358"/>
      <c r="D58" s="358"/>
      <c r="E58" s="358"/>
      <c r="F58" s="358"/>
      <c r="G58" s="143"/>
      <c r="H58" s="358"/>
      <c r="I58" s="358"/>
      <c r="J58" s="358"/>
      <c r="K58" s="358"/>
      <c r="L58" s="358"/>
      <c r="M58" s="143"/>
      <c r="N58" s="354"/>
      <c r="O58" s="357" t="s">
        <v>419</v>
      </c>
      <c r="Q58" s="297"/>
      <c r="R58" s="215"/>
      <c r="S58" s="355"/>
      <c r="T58" s="215"/>
      <c r="U58" s="355"/>
      <c r="V58" s="215"/>
      <c r="W58" s="355"/>
      <c r="X58" s="215"/>
      <c r="Y58" s="355"/>
      <c r="Z58" s="215"/>
      <c r="AA58" s="379"/>
    </row>
    <row r="59" spans="1:27" ht="18.75" customHeight="1">
      <c r="A59" s="296"/>
      <c r="B59" s="224" t="s">
        <v>410</v>
      </c>
      <c r="C59" s="224" t="s">
        <v>418</v>
      </c>
      <c r="D59" s="224" t="s">
        <v>417</v>
      </c>
      <c r="E59" s="224" t="s">
        <v>413</v>
      </c>
      <c r="F59" s="224" t="s">
        <v>412</v>
      </c>
      <c r="G59" s="224" t="s">
        <v>416</v>
      </c>
      <c r="H59" s="224" t="s">
        <v>410</v>
      </c>
      <c r="I59" s="224" t="s">
        <v>415</v>
      </c>
      <c r="J59" s="224" t="s">
        <v>414</v>
      </c>
      <c r="K59" s="224" t="s">
        <v>413</v>
      </c>
      <c r="L59" s="224" t="s">
        <v>412</v>
      </c>
      <c r="M59" s="224" t="s">
        <v>411</v>
      </c>
      <c r="N59" s="224" t="s">
        <v>410</v>
      </c>
      <c r="O59" s="356" t="s">
        <v>410</v>
      </c>
      <c r="Q59" s="297"/>
      <c r="R59" s="225" t="s">
        <v>436</v>
      </c>
      <c r="S59" s="225" t="s">
        <v>435</v>
      </c>
      <c r="T59" s="225" t="s">
        <v>436</v>
      </c>
      <c r="U59" s="225" t="s">
        <v>435</v>
      </c>
      <c r="V59" s="225" t="s">
        <v>436</v>
      </c>
      <c r="W59" s="225" t="s">
        <v>435</v>
      </c>
      <c r="X59" s="225" t="s">
        <v>436</v>
      </c>
      <c r="Y59" s="225" t="s">
        <v>435</v>
      </c>
      <c r="Z59" s="225" t="s">
        <v>436</v>
      </c>
      <c r="AA59" s="380" t="s">
        <v>435</v>
      </c>
    </row>
    <row r="60" spans="1:27" ht="18.75" customHeight="1">
      <c r="A60" s="355"/>
      <c r="B60" s="354"/>
      <c r="C60" s="354"/>
      <c r="D60" s="3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45"/>
      <c r="Q60" s="379"/>
      <c r="R60" s="313"/>
      <c r="S60" s="313"/>
      <c r="T60" s="313"/>
      <c r="U60" s="313"/>
      <c r="V60" s="313"/>
      <c r="W60" s="313"/>
      <c r="X60" s="313"/>
      <c r="Y60" s="313"/>
      <c r="Z60" s="313"/>
      <c r="AA60" s="215"/>
    </row>
    <row r="61" spans="1:27" ht="18.75" customHeight="1">
      <c r="A61" s="232" t="s">
        <v>432</v>
      </c>
      <c r="B61" s="353">
        <v>0.021</v>
      </c>
      <c r="C61" s="352">
        <v>0.022</v>
      </c>
      <c r="D61" s="351">
        <v>0.026000000000000002</v>
      </c>
      <c r="E61" s="351">
        <v>0.027</v>
      </c>
      <c r="F61" s="351">
        <v>0.025</v>
      </c>
      <c r="G61" s="351">
        <v>0.024</v>
      </c>
      <c r="H61" s="352">
        <v>0.037000000000000005</v>
      </c>
      <c r="I61" s="351">
        <v>0.033</v>
      </c>
      <c r="J61" s="351">
        <v>0.032</v>
      </c>
      <c r="K61" s="351">
        <v>0.029</v>
      </c>
      <c r="L61" s="351">
        <v>0.038</v>
      </c>
      <c r="M61" s="350">
        <v>0.035</v>
      </c>
      <c r="N61" s="349">
        <v>0.4</v>
      </c>
      <c r="O61" s="348">
        <v>2</v>
      </c>
      <c r="Q61" s="369" t="s">
        <v>432</v>
      </c>
      <c r="R61" s="376">
        <v>96</v>
      </c>
      <c r="S61" s="375">
        <v>14.814814814814815</v>
      </c>
      <c r="T61" s="376">
        <v>20</v>
      </c>
      <c r="U61" s="375">
        <v>3.0864197530864197</v>
      </c>
      <c r="V61" s="377" t="s">
        <v>2</v>
      </c>
      <c r="W61" s="377" t="s">
        <v>2</v>
      </c>
      <c r="X61" s="376">
        <v>72</v>
      </c>
      <c r="Y61" s="375">
        <v>11.11111111111111</v>
      </c>
      <c r="Z61" s="376">
        <v>318</v>
      </c>
      <c r="AA61" s="375">
        <v>49.074074074074076</v>
      </c>
    </row>
    <row r="62" spans="1:27" ht="18.75" customHeight="1">
      <c r="A62" s="129" t="s">
        <v>409</v>
      </c>
      <c r="B62" s="347">
        <v>0.024</v>
      </c>
      <c r="C62" s="346">
        <v>0.026</v>
      </c>
      <c r="D62" s="346">
        <v>0.028</v>
      </c>
      <c r="E62" s="346">
        <v>0.029</v>
      </c>
      <c r="F62" s="346">
        <v>0.027</v>
      </c>
      <c r="G62" s="346">
        <v>0.029</v>
      </c>
      <c r="H62" s="346">
        <v>0.039</v>
      </c>
      <c r="I62" s="346">
        <v>0.036000000000000004</v>
      </c>
      <c r="J62" s="346">
        <v>0.034</v>
      </c>
      <c r="K62" s="346">
        <v>0.031</v>
      </c>
      <c r="L62" s="346">
        <v>0.038</v>
      </c>
      <c r="M62" s="342">
        <v>0.04</v>
      </c>
      <c r="N62" s="126">
        <v>0.4</v>
      </c>
      <c r="O62" s="345">
        <v>1.99</v>
      </c>
      <c r="Q62" s="234" t="s">
        <v>448</v>
      </c>
      <c r="R62" s="374">
        <v>118</v>
      </c>
      <c r="S62" s="373">
        <v>17.302052785923753</v>
      </c>
      <c r="T62" s="374">
        <v>13</v>
      </c>
      <c r="U62" s="373">
        <v>1.906158357771261</v>
      </c>
      <c r="V62" s="278" t="s">
        <v>2</v>
      </c>
      <c r="W62" s="278" t="s">
        <v>2</v>
      </c>
      <c r="X62" s="374">
        <v>96</v>
      </c>
      <c r="Y62" s="373">
        <v>14.07624633431085</v>
      </c>
      <c r="Z62" s="374">
        <v>306</v>
      </c>
      <c r="AA62" s="373">
        <v>44.868035190615835</v>
      </c>
    </row>
    <row r="63" spans="1:27" ht="18.75" customHeight="1">
      <c r="A63" s="129" t="s">
        <v>408</v>
      </c>
      <c r="B63" s="344">
        <v>0.026</v>
      </c>
      <c r="C63" s="343">
        <v>0.023</v>
      </c>
      <c r="D63" s="343">
        <v>0.026</v>
      </c>
      <c r="E63" s="343">
        <v>0.026</v>
      </c>
      <c r="F63" s="343">
        <v>0.025</v>
      </c>
      <c r="G63" s="343">
        <v>0.025</v>
      </c>
      <c r="H63" s="343">
        <v>0.034</v>
      </c>
      <c r="I63" s="343">
        <v>0.034</v>
      </c>
      <c r="J63" s="343">
        <v>0.035</v>
      </c>
      <c r="K63" s="343">
        <v>0.031</v>
      </c>
      <c r="L63" s="343">
        <v>0.037</v>
      </c>
      <c r="M63" s="342">
        <v>0.037</v>
      </c>
      <c r="N63" s="126">
        <v>0.4</v>
      </c>
      <c r="O63" s="341">
        <v>1.98</v>
      </c>
      <c r="Q63" s="234" t="s">
        <v>449</v>
      </c>
      <c r="R63" s="374">
        <v>66</v>
      </c>
      <c r="S63" s="373">
        <v>10.443037974683545</v>
      </c>
      <c r="T63" s="374">
        <v>9</v>
      </c>
      <c r="U63" s="373">
        <v>1.4240506329113924</v>
      </c>
      <c r="V63" s="278" t="s">
        <v>2</v>
      </c>
      <c r="W63" s="278" t="s">
        <v>2</v>
      </c>
      <c r="X63" s="374">
        <v>76</v>
      </c>
      <c r="Y63" s="373">
        <v>12.025316455696203</v>
      </c>
      <c r="Z63" s="374">
        <v>297</v>
      </c>
      <c r="AA63" s="373">
        <v>46.99367088607595</v>
      </c>
    </row>
    <row r="64" spans="1:27" ht="18.75" customHeight="1">
      <c r="A64" s="129" t="s">
        <v>407</v>
      </c>
      <c r="B64" s="344">
        <v>0.024</v>
      </c>
      <c r="C64" s="343">
        <v>0.022</v>
      </c>
      <c r="D64" s="343">
        <v>0.024</v>
      </c>
      <c r="E64" s="343">
        <v>0.023</v>
      </c>
      <c r="F64" s="343">
        <v>0.024</v>
      </c>
      <c r="G64" s="343">
        <v>0.019</v>
      </c>
      <c r="H64" s="343">
        <v>0.03</v>
      </c>
      <c r="I64" s="343">
        <v>0.034</v>
      </c>
      <c r="J64" s="343">
        <v>0.03</v>
      </c>
      <c r="K64" s="343">
        <v>0.028</v>
      </c>
      <c r="L64" s="343">
        <v>0.039</v>
      </c>
      <c r="M64" s="342">
        <v>0.034</v>
      </c>
      <c r="N64" s="126">
        <v>0.4</v>
      </c>
      <c r="O64" s="341">
        <v>2</v>
      </c>
      <c r="Q64" s="234" t="s">
        <v>450</v>
      </c>
      <c r="R64" s="374">
        <v>73</v>
      </c>
      <c r="S64" s="373">
        <v>8.69047619047619</v>
      </c>
      <c r="T64" s="374">
        <v>12</v>
      </c>
      <c r="U64" s="373">
        <v>1.4285714285714286</v>
      </c>
      <c r="V64" s="278" t="s">
        <v>2</v>
      </c>
      <c r="W64" s="278" t="s">
        <v>2</v>
      </c>
      <c r="X64" s="374">
        <v>66</v>
      </c>
      <c r="Y64" s="373">
        <v>7.857142857142857</v>
      </c>
      <c r="Z64" s="374">
        <v>315</v>
      </c>
      <c r="AA64" s="373">
        <v>37.5</v>
      </c>
    </row>
    <row r="65" spans="1:27" ht="18.75" customHeight="1">
      <c r="A65" s="197" t="s">
        <v>406</v>
      </c>
      <c r="B65" s="340">
        <v>0.02</v>
      </c>
      <c r="C65" s="339">
        <v>0.021</v>
      </c>
      <c r="D65" s="339">
        <v>0.023</v>
      </c>
      <c r="E65" s="339">
        <v>0.021</v>
      </c>
      <c r="F65" s="339">
        <v>0.022</v>
      </c>
      <c r="G65" s="339">
        <v>0.02</v>
      </c>
      <c r="H65" s="339">
        <v>0.034</v>
      </c>
      <c r="I65" s="339">
        <v>0.031</v>
      </c>
      <c r="J65" s="339">
        <v>0.032</v>
      </c>
      <c r="K65" s="339">
        <v>0.031</v>
      </c>
      <c r="L65" s="339">
        <v>0.035</v>
      </c>
      <c r="M65" s="338">
        <v>0.034</v>
      </c>
      <c r="N65" s="337">
        <v>0.3</v>
      </c>
      <c r="O65" s="336">
        <v>1.98</v>
      </c>
      <c r="Q65" s="197" t="s">
        <v>451</v>
      </c>
      <c r="R65" s="370">
        <v>72</v>
      </c>
      <c r="S65" s="250">
        <v>9.664429530201343</v>
      </c>
      <c r="T65" s="370">
        <v>10</v>
      </c>
      <c r="U65" s="250">
        <v>1.342281879194631</v>
      </c>
      <c r="V65" s="371" t="s">
        <v>2</v>
      </c>
      <c r="W65" s="371" t="s">
        <v>2</v>
      </c>
      <c r="X65" s="370">
        <v>74</v>
      </c>
      <c r="Y65" s="250">
        <v>9.93288590604027</v>
      </c>
      <c r="Z65" s="370">
        <v>289</v>
      </c>
      <c r="AA65" s="250">
        <v>38.79194630872483</v>
      </c>
    </row>
    <row r="66" spans="1:35" ht="18.75" customHeight="1">
      <c r="A66" s="125" t="s">
        <v>405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Q66" s="125" t="s">
        <v>434</v>
      </c>
      <c r="R66" s="79"/>
      <c r="S66" s="79"/>
      <c r="T66" s="79"/>
      <c r="U66" s="96"/>
      <c r="V66" s="96"/>
      <c r="W66" s="96"/>
      <c r="X66" s="96"/>
      <c r="Y66" s="96"/>
      <c r="Z66" s="125"/>
      <c r="AA66" s="125"/>
      <c r="AB66" s="82"/>
      <c r="AC66" s="82"/>
      <c r="AD66" s="82"/>
      <c r="AE66" s="82"/>
      <c r="AF66" s="82"/>
      <c r="AG66" s="82"/>
      <c r="AH66" s="82"/>
      <c r="AI66" s="82"/>
    </row>
  </sheetData>
  <sheetProtection/>
  <mergeCells count="198">
    <mergeCell ref="Q57:Q60"/>
    <mergeCell ref="Q45:AA45"/>
    <mergeCell ref="R59:R60"/>
    <mergeCell ref="Z57:AA58"/>
    <mergeCell ref="X57:Y58"/>
    <mergeCell ref="V57:W58"/>
    <mergeCell ref="T57:U58"/>
    <mergeCell ref="R57:S58"/>
    <mergeCell ref="S59:S60"/>
    <mergeCell ref="V59:V60"/>
    <mergeCell ref="U59:U60"/>
    <mergeCell ref="T59:T60"/>
    <mergeCell ref="Q47:Q50"/>
    <mergeCell ref="AA59:AA60"/>
    <mergeCell ref="Z59:Z60"/>
    <mergeCell ref="Y59:Y60"/>
    <mergeCell ref="X59:X60"/>
    <mergeCell ref="W59:W60"/>
    <mergeCell ref="W49:W50"/>
    <mergeCell ref="U49:U50"/>
    <mergeCell ref="X47:Y48"/>
    <mergeCell ref="V47:W48"/>
    <mergeCell ref="T47:U48"/>
    <mergeCell ref="X49:X50"/>
    <mergeCell ref="R49:R50"/>
    <mergeCell ref="T49:T50"/>
    <mergeCell ref="Y49:Y50"/>
    <mergeCell ref="V49:V50"/>
    <mergeCell ref="S49:S50"/>
    <mergeCell ref="A47:A50"/>
    <mergeCell ref="K49:K50"/>
    <mergeCell ref="C59:C60"/>
    <mergeCell ref="D59:D60"/>
    <mergeCell ref="I59:I60"/>
    <mergeCell ref="E59:E60"/>
    <mergeCell ref="J59:J60"/>
    <mergeCell ref="H57:M58"/>
    <mergeCell ref="B49:B50"/>
    <mergeCell ref="B47:G48"/>
    <mergeCell ref="B59:B60"/>
    <mergeCell ref="B57:G58"/>
    <mergeCell ref="O59:O60"/>
    <mergeCell ref="M49:M50"/>
    <mergeCell ref="J49:J50"/>
    <mergeCell ref="I49:I50"/>
    <mergeCell ref="C49:C50"/>
    <mergeCell ref="D49:D50"/>
    <mergeCell ref="E49:E50"/>
    <mergeCell ref="F49:F50"/>
    <mergeCell ref="L49:L50"/>
    <mergeCell ref="G49:G50"/>
    <mergeCell ref="A45:N45"/>
    <mergeCell ref="K59:K60"/>
    <mergeCell ref="L59:L60"/>
    <mergeCell ref="F59:F60"/>
    <mergeCell ref="A57:A60"/>
    <mergeCell ref="G59:G60"/>
    <mergeCell ref="R37:S37"/>
    <mergeCell ref="R38:S38"/>
    <mergeCell ref="H59:H60"/>
    <mergeCell ref="N57:N58"/>
    <mergeCell ref="N59:N60"/>
    <mergeCell ref="M59:M60"/>
    <mergeCell ref="H47:M48"/>
    <mergeCell ref="H49:H50"/>
    <mergeCell ref="R47:S48"/>
    <mergeCell ref="R31:S31"/>
    <mergeCell ref="R32:S32"/>
    <mergeCell ref="R33:S33"/>
    <mergeCell ref="R34:S34"/>
    <mergeCell ref="R35:S35"/>
    <mergeCell ref="R36:S36"/>
    <mergeCell ref="R24:S24"/>
    <mergeCell ref="R25:S25"/>
    <mergeCell ref="R27:S27"/>
    <mergeCell ref="R28:S28"/>
    <mergeCell ref="R29:S29"/>
    <mergeCell ref="R30:S30"/>
    <mergeCell ref="R18:S18"/>
    <mergeCell ref="R19:S19"/>
    <mergeCell ref="R20:S20"/>
    <mergeCell ref="R21:S21"/>
    <mergeCell ref="R22:S22"/>
    <mergeCell ref="R23:S23"/>
    <mergeCell ref="L37:M37"/>
    <mergeCell ref="L38:M38"/>
    <mergeCell ref="R9:S9"/>
    <mergeCell ref="R10:S10"/>
    <mergeCell ref="R11:S11"/>
    <mergeCell ref="R12:S12"/>
    <mergeCell ref="R13:S13"/>
    <mergeCell ref="R15:S15"/>
    <mergeCell ref="R16:S16"/>
    <mergeCell ref="R17:S17"/>
    <mergeCell ref="L31:M31"/>
    <mergeCell ref="L32:M32"/>
    <mergeCell ref="L33:M33"/>
    <mergeCell ref="L34:M34"/>
    <mergeCell ref="L35:M35"/>
    <mergeCell ref="L36:M36"/>
    <mergeCell ref="L24:M24"/>
    <mergeCell ref="L25:M25"/>
    <mergeCell ref="L27:M27"/>
    <mergeCell ref="L28:M28"/>
    <mergeCell ref="L29:M29"/>
    <mergeCell ref="L30:M30"/>
    <mergeCell ref="L18:M18"/>
    <mergeCell ref="L19:M19"/>
    <mergeCell ref="L20:M20"/>
    <mergeCell ref="L21:M21"/>
    <mergeCell ref="L22:M22"/>
    <mergeCell ref="L23:M23"/>
    <mergeCell ref="L11:M11"/>
    <mergeCell ref="L12:M12"/>
    <mergeCell ref="L13:M13"/>
    <mergeCell ref="L15:M15"/>
    <mergeCell ref="L16:M16"/>
    <mergeCell ref="L17:M17"/>
    <mergeCell ref="D38:E38"/>
    <mergeCell ref="R6:S8"/>
    <mergeCell ref="Q6:Q8"/>
    <mergeCell ref="N6:P6"/>
    <mergeCell ref="N7:N8"/>
    <mergeCell ref="O7:O8"/>
    <mergeCell ref="P7:P8"/>
    <mergeCell ref="L6:M8"/>
    <mergeCell ref="L9:M9"/>
    <mergeCell ref="L10:M10"/>
    <mergeCell ref="D32:E32"/>
    <mergeCell ref="D33:E33"/>
    <mergeCell ref="D34:E34"/>
    <mergeCell ref="D35:E35"/>
    <mergeCell ref="D36:E36"/>
    <mergeCell ref="D37:E37"/>
    <mergeCell ref="D25:E25"/>
    <mergeCell ref="D27:E27"/>
    <mergeCell ref="D28:E28"/>
    <mergeCell ref="D29:E29"/>
    <mergeCell ref="D30:E30"/>
    <mergeCell ref="D31:E31"/>
    <mergeCell ref="D19:E19"/>
    <mergeCell ref="D20:E20"/>
    <mergeCell ref="D21:E21"/>
    <mergeCell ref="D22:E22"/>
    <mergeCell ref="D23:E23"/>
    <mergeCell ref="D24:E24"/>
    <mergeCell ref="D12:E12"/>
    <mergeCell ref="D13:E13"/>
    <mergeCell ref="D15:E15"/>
    <mergeCell ref="D16:E16"/>
    <mergeCell ref="D17:E17"/>
    <mergeCell ref="D18:E18"/>
    <mergeCell ref="A36:C36"/>
    <mergeCell ref="A37:C37"/>
    <mergeCell ref="A38:C38"/>
    <mergeCell ref="D6:E8"/>
    <mergeCell ref="F6:F8"/>
    <mergeCell ref="G6:J6"/>
    <mergeCell ref="H7:H8"/>
    <mergeCell ref="I7:I8"/>
    <mergeCell ref="D9:E9"/>
    <mergeCell ref="D10:E10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S3"/>
    <mergeCell ref="A6:C6"/>
    <mergeCell ref="A7:C7"/>
    <mergeCell ref="A9:C9"/>
    <mergeCell ref="A10:C10"/>
    <mergeCell ref="A11:C11"/>
    <mergeCell ref="K6:K8"/>
    <mergeCell ref="D5:K5"/>
    <mergeCell ref="D11:E11"/>
    <mergeCell ref="L5:S5"/>
    <mergeCell ref="G7:G8"/>
    <mergeCell ref="J7:J8"/>
  </mergeCells>
  <printOptions horizontalCentered="1"/>
  <pageMargins left="0.5118110236220472" right="0.31496062992125984" top="0.35433070866141736" bottom="0.15748031496062992" header="0" footer="0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C1">
      <selection activeCell="M1" sqref="M1"/>
    </sheetView>
  </sheetViews>
  <sheetFormatPr defaultColWidth="8.796875" defaultRowHeight="18.75" customHeight="1"/>
  <cols>
    <col min="1" max="1" width="3.09765625" style="0" customWidth="1"/>
    <col min="2" max="2" width="10.59765625" style="0" customWidth="1"/>
    <col min="3" max="3" width="11.8984375" style="0" customWidth="1"/>
    <col min="4" max="9" width="10.59765625" style="0" customWidth="1"/>
    <col min="10" max="11" width="13.09765625" style="0" customWidth="1"/>
    <col min="12" max="16384" width="10.59765625" style="0" customWidth="1"/>
  </cols>
  <sheetData>
    <row r="1" spans="1:13" ht="18.75" customHeight="1">
      <c r="A1" s="80" t="s">
        <v>457</v>
      </c>
      <c r="M1" s="81" t="s">
        <v>481</v>
      </c>
    </row>
    <row r="3" spans="1:13" ht="18.75" customHeight="1">
      <c r="A3" s="192" t="s">
        <v>482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 ht="18.75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421" t="s">
        <v>480</v>
      </c>
    </row>
    <row r="5" spans="1:13" ht="18.75" customHeight="1">
      <c r="A5" s="245" t="s">
        <v>479</v>
      </c>
      <c r="B5" s="162"/>
      <c r="C5" s="189" t="s">
        <v>478</v>
      </c>
      <c r="D5" s="420" t="s">
        <v>477</v>
      </c>
      <c r="E5" s="419"/>
      <c r="F5" s="228" t="s">
        <v>476</v>
      </c>
      <c r="G5" s="226"/>
      <c r="H5" s="228" t="s">
        <v>475</v>
      </c>
      <c r="I5" s="226"/>
      <c r="J5" s="418" t="s">
        <v>474</v>
      </c>
      <c r="K5" s="417"/>
      <c r="L5" s="228" t="s">
        <v>473</v>
      </c>
      <c r="M5" s="227"/>
    </row>
    <row r="6" spans="1:13" ht="18.75" customHeight="1">
      <c r="A6" s="264"/>
      <c r="B6" s="207"/>
      <c r="C6" s="187"/>
      <c r="D6" s="225" t="s">
        <v>472</v>
      </c>
      <c r="E6" s="225" t="s">
        <v>470</v>
      </c>
      <c r="F6" s="225" t="s">
        <v>471</v>
      </c>
      <c r="G6" s="225" t="s">
        <v>470</v>
      </c>
      <c r="H6" s="225" t="s">
        <v>472</v>
      </c>
      <c r="I6" s="225" t="s">
        <v>470</v>
      </c>
      <c r="J6" s="225" t="s">
        <v>471</v>
      </c>
      <c r="K6" s="225" t="s">
        <v>470</v>
      </c>
      <c r="L6" s="225" t="s">
        <v>471</v>
      </c>
      <c r="M6" s="380" t="s">
        <v>470</v>
      </c>
    </row>
    <row r="7" spans="1:13" ht="18.75" customHeight="1">
      <c r="A7" s="151"/>
      <c r="B7" s="206"/>
      <c r="C7" s="182"/>
      <c r="D7" s="141"/>
      <c r="E7" s="141"/>
      <c r="F7" s="141"/>
      <c r="G7" s="141"/>
      <c r="H7" s="141"/>
      <c r="I7" s="141"/>
      <c r="J7" s="141"/>
      <c r="K7" s="141"/>
      <c r="L7" s="141"/>
      <c r="M7" s="152"/>
    </row>
    <row r="8" spans="1:13" ht="18.75" customHeight="1">
      <c r="A8" s="416" t="s">
        <v>469</v>
      </c>
      <c r="B8" s="415"/>
      <c r="C8" s="40">
        <f>SUM(C10:C19,C22,C28,C38,C45,C51,C59,C65)</f>
        <v>1175661</v>
      </c>
      <c r="D8" s="40">
        <f>SUM(D10:D19,D22,D28,D38,D45,D51,D59,D65)</f>
        <v>623467</v>
      </c>
      <c r="E8" s="40">
        <f>SUM(E10:E19,E22,E28,E38,E45,E51,E59,E65)</f>
        <v>1498.444987609693</v>
      </c>
      <c r="F8" s="40">
        <f>SUM(F10:F19,F22,F28,F38,F45,F51,F59,F65)</f>
        <v>63390</v>
      </c>
      <c r="G8" s="40">
        <f>SUM(G10:G19,G22,G28,G38,G45,G51,G59,G65)</f>
        <v>666.2564688952265</v>
      </c>
      <c r="H8" s="40">
        <f>SUM(H10:H19,H22,H28,H38,H45,H51,H59,H65)</f>
        <v>36722</v>
      </c>
      <c r="I8" s="40">
        <f>SUM(I10:I19,I22,I28,I38,I45,I51,I59,I65)</f>
        <v>138.06082051095257</v>
      </c>
      <c r="J8" s="40">
        <f>SUM(J10:J19,J22,J28,J38,J45,J51,J59,J65)</f>
        <v>7166</v>
      </c>
      <c r="K8" s="40">
        <f>SUM(K10:K19,K22,K28,K38,K45,K51,K59,K65)</f>
        <v>63.4272039051658</v>
      </c>
      <c r="L8" s="40">
        <f>SUM(L10:L19,L22,L28,L38,L45,L51,L59,L65)</f>
        <v>730745</v>
      </c>
      <c r="M8" s="396">
        <f>100*L8/C8</f>
        <v>62.156097718645086</v>
      </c>
    </row>
    <row r="9" spans="1:13" ht="18.75" customHeight="1">
      <c r="A9" s="414"/>
      <c r="B9" s="413"/>
      <c r="C9" s="412"/>
      <c r="D9" s="411"/>
      <c r="E9" s="104"/>
      <c r="F9" s="411"/>
      <c r="G9" s="104"/>
      <c r="H9" s="411"/>
      <c r="I9" s="104"/>
      <c r="J9" s="411"/>
      <c r="K9" s="104"/>
      <c r="L9" s="411"/>
      <c r="M9" s="104"/>
    </row>
    <row r="10" spans="1:13" ht="18.75" customHeight="1">
      <c r="A10" s="399" t="s">
        <v>3</v>
      </c>
      <c r="B10" s="405"/>
      <c r="C10" s="408">
        <v>438272</v>
      </c>
      <c r="D10" s="406">
        <v>349270</v>
      </c>
      <c r="E10" s="396">
        <v>79.69251971378505</v>
      </c>
      <c r="F10" s="406">
        <v>6091</v>
      </c>
      <c r="G10" s="396">
        <v>1.3897762120327104</v>
      </c>
      <c r="H10" s="406">
        <v>4852</v>
      </c>
      <c r="I10" s="396">
        <v>1.107075058411215</v>
      </c>
      <c r="J10" s="406">
        <v>1059</v>
      </c>
      <c r="K10" s="396">
        <v>0.24163076810747663</v>
      </c>
      <c r="L10" s="406">
        <f>SUM(D10,F10,H10,J10)</f>
        <v>361272</v>
      </c>
      <c r="M10" s="396">
        <f>100*L10/C10</f>
        <v>82.43100175233644</v>
      </c>
    </row>
    <row r="11" spans="1:13" ht="18.75" customHeight="1">
      <c r="A11" s="399" t="s">
        <v>4</v>
      </c>
      <c r="B11" s="405"/>
      <c r="C11" s="408">
        <v>47792</v>
      </c>
      <c r="D11" s="406">
        <v>3365</v>
      </c>
      <c r="E11" s="396">
        <v>7.040927351858052</v>
      </c>
      <c r="F11" s="406">
        <v>2009</v>
      </c>
      <c r="G11" s="396">
        <v>4.203632407097422</v>
      </c>
      <c r="H11" s="406">
        <v>1051</v>
      </c>
      <c r="I11" s="396">
        <v>2.1991128222296616</v>
      </c>
      <c r="J11" s="406">
        <v>967</v>
      </c>
      <c r="K11" s="396">
        <v>2.0233511884834283</v>
      </c>
      <c r="L11" s="406">
        <f>SUM(D11,F11,H11,J11)</f>
        <v>7392</v>
      </c>
      <c r="M11" s="396">
        <f>100*L11/C11</f>
        <v>15.467023769668565</v>
      </c>
    </row>
    <row r="12" spans="1:13" ht="18.75" customHeight="1">
      <c r="A12" s="399" t="s">
        <v>5</v>
      </c>
      <c r="B12" s="405"/>
      <c r="C12" s="408">
        <v>109005</v>
      </c>
      <c r="D12" s="406">
        <v>32423</v>
      </c>
      <c r="E12" s="396">
        <v>29.74450713270034</v>
      </c>
      <c r="F12" s="406">
        <v>4378</v>
      </c>
      <c r="G12" s="396">
        <v>4.016329526168525</v>
      </c>
      <c r="H12" s="406">
        <v>8083</v>
      </c>
      <c r="I12" s="396">
        <v>7.415256180909132</v>
      </c>
      <c r="J12" s="406">
        <v>3468</v>
      </c>
      <c r="K12" s="396">
        <v>3.18150543553048</v>
      </c>
      <c r="L12" s="406">
        <f>SUM(D12,F12,H12,J12)</f>
        <v>48352</v>
      </c>
      <c r="M12" s="396">
        <f>100*L12/C12</f>
        <v>44.35759827530847</v>
      </c>
    </row>
    <row r="13" spans="1:13" ht="18.75" customHeight="1">
      <c r="A13" s="399" t="s">
        <v>6</v>
      </c>
      <c r="B13" s="405"/>
      <c r="C13" s="408">
        <v>28174</v>
      </c>
      <c r="D13" s="397" t="s">
        <v>224</v>
      </c>
      <c r="E13" s="397" t="s">
        <v>224</v>
      </c>
      <c r="F13" s="397">
        <v>173</v>
      </c>
      <c r="G13" s="396">
        <v>0.6140413146873003</v>
      </c>
      <c r="H13" s="397">
        <v>491</v>
      </c>
      <c r="I13" s="396">
        <v>1.7427415347483495</v>
      </c>
      <c r="J13" s="397" t="s">
        <v>224</v>
      </c>
      <c r="K13" s="397" t="s">
        <v>224</v>
      </c>
      <c r="L13" s="406">
        <f>SUM(D13,F13,H13,J13)</f>
        <v>664</v>
      </c>
      <c r="M13" s="396">
        <f>100*L13/C13</f>
        <v>2.3567828494356498</v>
      </c>
    </row>
    <row r="14" spans="1:13" ht="18.75" customHeight="1">
      <c r="A14" s="399" t="s">
        <v>7</v>
      </c>
      <c r="B14" s="405"/>
      <c r="C14" s="408">
        <v>21543</v>
      </c>
      <c r="D14" s="406">
        <v>4192</v>
      </c>
      <c r="E14" s="396">
        <v>19.45875690479506</v>
      </c>
      <c r="F14" s="397" t="s">
        <v>224</v>
      </c>
      <c r="G14" s="397" t="s">
        <v>224</v>
      </c>
      <c r="H14" s="397">
        <v>1920</v>
      </c>
      <c r="I14" s="396">
        <v>8.912407742654228</v>
      </c>
      <c r="J14" s="397" t="s">
        <v>224</v>
      </c>
      <c r="K14" s="397" t="s">
        <v>224</v>
      </c>
      <c r="L14" s="406">
        <f>SUM(D14,F14,H14,J14)</f>
        <v>6112</v>
      </c>
      <c r="M14" s="396">
        <f>100*L14/C14</f>
        <v>28.371164647449287</v>
      </c>
    </row>
    <row r="15" spans="1:13" ht="18.75" customHeight="1">
      <c r="A15" s="399" t="s">
        <v>8</v>
      </c>
      <c r="B15" s="405"/>
      <c r="C15" s="408">
        <v>68878</v>
      </c>
      <c r="D15" s="406">
        <v>22626</v>
      </c>
      <c r="E15" s="396">
        <v>32.84938587066988</v>
      </c>
      <c r="F15" s="397">
        <v>3211</v>
      </c>
      <c r="G15" s="396">
        <v>4.661865907837045</v>
      </c>
      <c r="H15" s="397">
        <v>2031</v>
      </c>
      <c r="I15" s="396">
        <v>2.9486918900084205</v>
      </c>
      <c r="J15" s="397" t="s">
        <v>224</v>
      </c>
      <c r="K15" s="397" t="s">
        <v>224</v>
      </c>
      <c r="L15" s="406">
        <f>SUM(D15,F15,H15,J15)</f>
        <v>27868</v>
      </c>
      <c r="M15" s="396">
        <f>100*L15/C15</f>
        <v>40.45994366851534</v>
      </c>
    </row>
    <row r="16" spans="1:13" ht="18.75" customHeight="1">
      <c r="A16" s="399" t="s">
        <v>9</v>
      </c>
      <c r="B16" s="405"/>
      <c r="C16" s="408">
        <v>26276</v>
      </c>
      <c r="D16" s="406">
        <v>9051</v>
      </c>
      <c r="E16" s="396">
        <v>34.44588217384686</v>
      </c>
      <c r="F16" s="397">
        <v>2401</v>
      </c>
      <c r="G16" s="396">
        <v>9.137616075506164</v>
      </c>
      <c r="H16" s="397" t="s">
        <v>224</v>
      </c>
      <c r="I16" s="397" t="s">
        <v>224</v>
      </c>
      <c r="J16" s="397" t="s">
        <v>224</v>
      </c>
      <c r="K16" s="397" t="s">
        <v>224</v>
      </c>
      <c r="L16" s="406">
        <f>SUM(D16,F16,H16,J16)</f>
        <v>11452</v>
      </c>
      <c r="M16" s="396">
        <f>100*L16/C16</f>
        <v>43.58349824935302</v>
      </c>
    </row>
    <row r="17" spans="1:13" ht="18.75" customHeight="1">
      <c r="A17" s="399" t="s">
        <v>10</v>
      </c>
      <c r="B17" s="405"/>
      <c r="C17" s="408">
        <v>66138</v>
      </c>
      <c r="D17" s="406">
        <v>44120</v>
      </c>
      <c r="E17" s="396">
        <v>66.70900238894433</v>
      </c>
      <c r="F17" s="397">
        <v>5668</v>
      </c>
      <c r="G17" s="396">
        <v>8.569959781063837</v>
      </c>
      <c r="H17" s="397">
        <v>3535</v>
      </c>
      <c r="I17" s="396">
        <v>5.34488493755481</v>
      </c>
      <c r="J17" s="397" t="s">
        <v>224</v>
      </c>
      <c r="K17" s="397" t="s">
        <v>224</v>
      </c>
      <c r="L17" s="406">
        <f>SUM(D17,F17,H17,J17)</f>
        <v>53323</v>
      </c>
      <c r="M17" s="396">
        <f>100*L17/C17</f>
        <v>80.62384710756298</v>
      </c>
    </row>
    <row r="18" spans="1:13" ht="18.75" customHeight="1">
      <c r="A18" s="410"/>
      <c r="B18" s="409"/>
      <c r="C18" s="408"/>
      <c r="D18" s="406"/>
      <c r="E18" s="396"/>
      <c r="F18" s="397"/>
      <c r="G18" s="407"/>
      <c r="H18" s="397"/>
      <c r="I18" s="407"/>
      <c r="J18" s="406"/>
      <c r="K18" s="396"/>
      <c r="L18" s="396"/>
      <c r="M18" s="396"/>
    </row>
    <row r="19" spans="1:13" ht="18.75" customHeight="1">
      <c r="A19" s="399" t="s">
        <v>468</v>
      </c>
      <c r="B19" s="405"/>
      <c r="C19" s="40">
        <f>SUM(C20)</f>
        <v>10370</v>
      </c>
      <c r="D19" s="40">
        <f>SUM(D20)</f>
        <v>3874</v>
      </c>
      <c r="E19" s="40">
        <f>SUM(E20)</f>
        <v>37.357762777242044</v>
      </c>
      <c r="F19" s="397" t="s">
        <v>224</v>
      </c>
      <c r="G19" s="397" t="s">
        <v>224</v>
      </c>
      <c r="H19" s="40">
        <f>SUM(H20)</f>
        <v>351</v>
      </c>
      <c r="I19" s="40">
        <f>SUM(I20)</f>
        <v>3.3847637415621987</v>
      </c>
      <c r="J19" s="397" t="s">
        <v>224</v>
      </c>
      <c r="K19" s="397" t="s">
        <v>224</v>
      </c>
      <c r="L19" s="40">
        <f>SUM(L20)</f>
        <v>4225</v>
      </c>
      <c r="M19" s="396">
        <f>100*L19/C19</f>
        <v>40.74252651880424</v>
      </c>
    </row>
    <row r="20" spans="1:13" ht="18.75" customHeight="1">
      <c r="A20" s="125"/>
      <c r="B20" s="237" t="s">
        <v>12</v>
      </c>
      <c r="C20" s="404">
        <v>10370</v>
      </c>
      <c r="D20" s="401">
        <v>3874</v>
      </c>
      <c r="E20" s="400">
        <v>37.357762777242044</v>
      </c>
      <c r="F20" s="403" t="s">
        <v>224</v>
      </c>
      <c r="G20" s="403" t="s">
        <v>224</v>
      </c>
      <c r="H20" s="403">
        <v>351</v>
      </c>
      <c r="I20" s="400">
        <v>3.3847637415621987</v>
      </c>
      <c r="J20" s="403" t="s">
        <v>224</v>
      </c>
      <c r="K20" s="403" t="s">
        <v>224</v>
      </c>
      <c r="L20" s="401">
        <f>SUM(D20,F20,H20,J20)</f>
        <v>4225</v>
      </c>
      <c r="M20" s="400">
        <f>100*L20/C20</f>
        <v>40.74252651880424</v>
      </c>
    </row>
    <row r="21" spans="1:13" ht="18.75" customHeight="1">
      <c r="A21" s="125"/>
      <c r="B21" s="237"/>
      <c r="C21" s="404"/>
      <c r="D21" s="401"/>
      <c r="E21" s="400"/>
      <c r="F21" s="403"/>
      <c r="G21" s="402"/>
      <c r="H21" s="403"/>
      <c r="I21" s="402"/>
      <c r="J21" s="403"/>
      <c r="K21" s="402"/>
      <c r="L21" s="400"/>
      <c r="M21" s="400"/>
    </row>
    <row r="22" spans="1:13" ht="18.75" customHeight="1">
      <c r="A22" s="399" t="s">
        <v>467</v>
      </c>
      <c r="B22" s="398"/>
      <c r="C22" s="40">
        <f>SUM(C23:C26)</f>
        <v>50013</v>
      </c>
      <c r="D22" s="40">
        <f>SUM(D23:D26)</f>
        <v>24127</v>
      </c>
      <c r="E22" s="40">
        <f>SUM(E23:E26)</f>
        <v>158.48306036728286</v>
      </c>
      <c r="F22" s="40">
        <f>SUM(F23:F26)</f>
        <v>6920</v>
      </c>
      <c r="G22" s="40">
        <f>SUM(G23:G26)</f>
        <v>105.83143101286626</v>
      </c>
      <c r="H22" s="40">
        <f>SUM(H23:H26)</f>
        <v>4682</v>
      </c>
      <c r="I22" s="40">
        <f>SUM(I23:I26)</f>
        <v>34.180172287925245</v>
      </c>
      <c r="J22" s="397" t="s">
        <v>224</v>
      </c>
      <c r="K22" s="397" t="s">
        <v>224</v>
      </c>
      <c r="L22" s="40">
        <f>SUM(L23:L26)</f>
        <v>35729</v>
      </c>
      <c r="M22" s="396">
        <f>100*L22/C22</f>
        <v>71.43942574930519</v>
      </c>
    </row>
    <row r="23" spans="1:13" ht="18.75" customHeight="1">
      <c r="A23" s="125"/>
      <c r="B23" s="237" t="s">
        <v>14</v>
      </c>
      <c r="C23" s="404">
        <v>15687</v>
      </c>
      <c r="D23" s="401">
        <v>9450</v>
      </c>
      <c r="E23" s="400">
        <v>60.24096385542169</v>
      </c>
      <c r="F23" s="403" t="s">
        <v>224</v>
      </c>
      <c r="G23" s="403" t="s">
        <v>224</v>
      </c>
      <c r="H23" s="403" t="s">
        <v>224</v>
      </c>
      <c r="I23" s="403" t="s">
        <v>224</v>
      </c>
      <c r="J23" s="403" t="s">
        <v>224</v>
      </c>
      <c r="K23" s="403" t="s">
        <v>224</v>
      </c>
      <c r="L23" s="401">
        <f>SUM(D23,F23,H23,J23)</f>
        <v>9450</v>
      </c>
      <c r="M23" s="400">
        <f>100*L23/C23</f>
        <v>60.24096385542169</v>
      </c>
    </row>
    <row r="24" spans="1:13" ht="18.75" customHeight="1">
      <c r="A24" s="125"/>
      <c r="B24" s="237" t="s">
        <v>15</v>
      </c>
      <c r="C24" s="404">
        <v>15713</v>
      </c>
      <c r="D24" s="401">
        <v>9512</v>
      </c>
      <c r="E24" s="400">
        <v>60.535862025074785</v>
      </c>
      <c r="F24" s="403" t="s">
        <v>224</v>
      </c>
      <c r="G24" s="403" t="s">
        <v>224</v>
      </c>
      <c r="H24" s="403" t="s">
        <v>224</v>
      </c>
      <c r="I24" s="403" t="s">
        <v>224</v>
      </c>
      <c r="J24" s="403" t="s">
        <v>224</v>
      </c>
      <c r="K24" s="403" t="s">
        <v>224</v>
      </c>
      <c r="L24" s="401">
        <f>SUM(D24,F24,H24,J24)</f>
        <v>9512</v>
      </c>
      <c r="M24" s="400">
        <f>100*L24/C24</f>
        <v>60.53586202507478</v>
      </c>
    </row>
    <row r="25" spans="1:13" ht="18.75" customHeight="1">
      <c r="A25" s="125"/>
      <c r="B25" s="237" t="s">
        <v>16</v>
      </c>
      <c r="C25" s="404">
        <v>13698</v>
      </c>
      <c r="D25" s="401">
        <v>5165</v>
      </c>
      <c r="E25" s="400">
        <v>37.70623448678639</v>
      </c>
      <c r="F25" s="403">
        <v>2680</v>
      </c>
      <c r="G25" s="400">
        <v>19.56489998539933</v>
      </c>
      <c r="H25" s="403">
        <v>4682</v>
      </c>
      <c r="I25" s="400">
        <v>34.180172287925245</v>
      </c>
      <c r="J25" s="403" t="s">
        <v>224</v>
      </c>
      <c r="K25" s="403" t="s">
        <v>224</v>
      </c>
      <c r="L25" s="401">
        <f>SUM(D25,F25,H25,J25)</f>
        <v>12527</v>
      </c>
      <c r="M25" s="400">
        <f>100*L25/C25</f>
        <v>91.45130676011097</v>
      </c>
    </row>
    <row r="26" spans="1:13" ht="18.75" customHeight="1">
      <c r="A26" s="125"/>
      <c r="B26" s="237" t="s">
        <v>17</v>
      </c>
      <c r="C26" s="404">
        <v>4915</v>
      </c>
      <c r="D26" s="403" t="s">
        <v>224</v>
      </c>
      <c r="E26" s="403" t="s">
        <v>224</v>
      </c>
      <c r="F26" s="403">
        <v>4240</v>
      </c>
      <c r="G26" s="400">
        <v>86.26653102746694</v>
      </c>
      <c r="H26" s="403" t="s">
        <v>224</v>
      </c>
      <c r="I26" s="403" t="s">
        <v>224</v>
      </c>
      <c r="J26" s="403" t="s">
        <v>224</v>
      </c>
      <c r="K26" s="403" t="s">
        <v>224</v>
      </c>
      <c r="L26" s="401">
        <f>SUM(D26,F26,H26,J26)</f>
        <v>4240</v>
      </c>
      <c r="M26" s="400">
        <f>100*L26/C26</f>
        <v>86.26653102746694</v>
      </c>
    </row>
    <row r="27" spans="1:13" ht="18.75" customHeight="1">
      <c r="A27" s="125"/>
      <c r="B27" s="237"/>
      <c r="C27" s="404"/>
      <c r="D27" s="403"/>
      <c r="E27" s="402"/>
      <c r="F27" s="403"/>
      <c r="G27" s="402"/>
      <c r="H27" s="403"/>
      <c r="I27" s="402"/>
      <c r="J27" s="401"/>
      <c r="K27" s="400"/>
      <c r="L27" s="400"/>
      <c r="M27" s="400"/>
    </row>
    <row r="28" spans="1:13" ht="18.75" customHeight="1">
      <c r="A28" s="399" t="s">
        <v>466</v>
      </c>
      <c r="B28" s="398"/>
      <c r="C28" s="40">
        <f>SUM(C29:C36)</f>
        <v>84048</v>
      </c>
      <c r="D28" s="40">
        <f>SUM(D29:D36)</f>
        <v>43647</v>
      </c>
      <c r="E28" s="40">
        <f>SUM(E29:E36)</f>
        <v>384.1608096851715</v>
      </c>
      <c r="F28" s="40">
        <f>SUM(F29:F36)</f>
        <v>3302</v>
      </c>
      <c r="G28" s="40">
        <f>SUM(G29:G36)</f>
        <v>163.95533728942166</v>
      </c>
      <c r="H28" s="40">
        <f>SUM(H29:H36)</f>
        <v>4198</v>
      </c>
      <c r="I28" s="40">
        <f>SUM(I29:I36)</f>
        <v>17.112085987654556</v>
      </c>
      <c r="J28" s="40">
        <f>SUM(J29:J36)</f>
        <v>683</v>
      </c>
      <c r="K28" s="40">
        <f>SUM(K29:K36)</f>
        <v>51.87012028196625</v>
      </c>
      <c r="L28" s="40">
        <f>SUM(L29:L36)</f>
        <v>51830</v>
      </c>
      <c r="M28" s="396">
        <f>100*L28/C28</f>
        <v>61.66714258518942</v>
      </c>
    </row>
    <row r="29" spans="1:13" ht="18.75" customHeight="1">
      <c r="A29" s="125"/>
      <c r="B29" s="237" t="s">
        <v>19</v>
      </c>
      <c r="C29" s="404">
        <v>12727</v>
      </c>
      <c r="D29" s="401">
        <v>11212</v>
      </c>
      <c r="E29" s="400">
        <v>88.09617348943192</v>
      </c>
      <c r="F29" s="403" t="s">
        <v>224</v>
      </c>
      <c r="G29" s="403" t="s">
        <v>224</v>
      </c>
      <c r="H29" s="403">
        <v>4</v>
      </c>
      <c r="I29" s="400">
        <v>0.03142924491239098</v>
      </c>
      <c r="J29" s="403" t="s">
        <v>224</v>
      </c>
      <c r="K29" s="403" t="s">
        <v>224</v>
      </c>
      <c r="L29" s="401">
        <f>SUM(D29,F29,H29,J29)</f>
        <v>11216</v>
      </c>
      <c r="M29" s="400">
        <f>100*L29/C29</f>
        <v>88.12760273434431</v>
      </c>
    </row>
    <row r="30" spans="1:13" ht="18.75" customHeight="1">
      <c r="A30" s="125"/>
      <c r="B30" s="237" t="s">
        <v>20</v>
      </c>
      <c r="C30" s="404">
        <v>21936</v>
      </c>
      <c r="D30" s="401">
        <v>10050</v>
      </c>
      <c r="E30" s="400">
        <v>45.81509846827134</v>
      </c>
      <c r="F30" s="401">
        <v>556</v>
      </c>
      <c r="G30" s="400">
        <v>2.5346462436177974</v>
      </c>
      <c r="H30" s="401">
        <v>2061</v>
      </c>
      <c r="I30" s="400">
        <v>9.395514223194748</v>
      </c>
      <c r="J30" s="403" t="s">
        <v>224</v>
      </c>
      <c r="K30" s="403" t="s">
        <v>224</v>
      </c>
      <c r="L30" s="401">
        <f>SUM(D30,F30,H30,J30)</f>
        <v>12667</v>
      </c>
      <c r="M30" s="400">
        <f>100*L30/C30</f>
        <v>57.74525893508388</v>
      </c>
    </row>
    <row r="31" spans="1:13" ht="18.75" customHeight="1">
      <c r="A31" s="125"/>
      <c r="B31" s="237" t="s">
        <v>21</v>
      </c>
      <c r="C31" s="404">
        <v>41280</v>
      </c>
      <c r="D31" s="401">
        <v>18750</v>
      </c>
      <c r="E31" s="400">
        <v>45.42151162790697</v>
      </c>
      <c r="F31" s="403" t="s">
        <v>224</v>
      </c>
      <c r="G31" s="403" t="s">
        <v>224</v>
      </c>
      <c r="H31" s="403">
        <v>2064</v>
      </c>
      <c r="I31" s="400">
        <v>5</v>
      </c>
      <c r="J31" s="403" t="s">
        <v>224</v>
      </c>
      <c r="K31" s="403" t="s">
        <v>224</v>
      </c>
      <c r="L31" s="401">
        <f>SUM(D31,F31,H31,J31)</f>
        <v>20814</v>
      </c>
      <c r="M31" s="400">
        <f>100*L31/C31</f>
        <v>50.42151162790697</v>
      </c>
    </row>
    <row r="32" spans="1:13" ht="18.75" customHeight="1">
      <c r="A32" s="125"/>
      <c r="B32" s="237" t="s">
        <v>22</v>
      </c>
      <c r="C32" s="404">
        <v>1266</v>
      </c>
      <c r="D32" s="403" t="s">
        <v>224</v>
      </c>
      <c r="E32" s="403" t="s">
        <v>224</v>
      </c>
      <c r="F32" s="403">
        <v>904</v>
      </c>
      <c r="G32" s="400">
        <v>71.40600315955766</v>
      </c>
      <c r="H32" s="403">
        <v>12</v>
      </c>
      <c r="I32" s="400">
        <v>0.9478672985781991</v>
      </c>
      <c r="J32" s="403">
        <v>60</v>
      </c>
      <c r="K32" s="400">
        <v>4.739336492890995</v>
      </c>
      <c r="L32" s="401">
        <f>SUM(D32,F32,H32,J32)</f>
        <v>976</v>
      </c>
      <c r="M32" s="400">
        <f>100*L32/C32</f>
        <v>77.09320695102686</v>
      </c>
    </row>
    <row r="33" spans="1:13" ht="18.75" customHeight="1">
      <c r="A33" s="125"/>
      <c r="B33" s="237" t="s">
        <v>23</v>
      </c>
      <c r="C33" s="404">
        <v>1540</v>
      </c>
      <c r="D33" s="401">
        <v>996</v>
      </c>
      <c r="E33" s="400">
        <v>64.67532467532467</v>
      </c>
      <c r="F33" s="403" t="s">
        <v>224</v>
      </c>
      <c r="G33" s="403" t="s">
        <v>224</v>
      </c>
      <c r="H33" s="403" t="s">
        <v>224</v>
      </c>
      <c r="I33" s="403" t="s">
        <v>224</v>
      </c>
      <c r="J33" s="403">
        <v>513</v>
      </c>
      <c r="K33" s="400">
        <v>33.311688311688314</v>
      </c>
      <c r="L33" s="401">
        <f>SUM(D33,F33,H33,J33)</f>
        <v>1509</v>
      </c>
      <c r="M33" s="400">
        <f>100*L33/C33</f>
        <v>97.98701298701299</v>
      </c>
    </row>
    <row r="34" spans="1:13" ht="18.75" customHeight="1">
      <c r="A34" s="125"/>
      <c r="B34" s="237" t="s">
        <v>24</v>
      </c>
      <c r="C34" s="404">
        <v>3281</v>
      </c>
      <c r="D34" s="401">
        <v>1581</v>
      </c>
      <c r="E34" s="400">
        <v>48.18652849740933</v>
      </c>
      <c r="F34" s="403">
        <v>1486</v>
      </c>
      <c r="G34" s="400">
        <v>45.291069795793966</v>
      </c>
      <c r="H34" s="403">
        <v>57</v>
      </c>
      <c r="I34" s="400">
        <v>1.7372752209692168</v>
      </c>
      <c r="J34" s="403" t="s">
        <v>224</v>
      </c>
      <c r="K34" s="403" t="s">
        <v>224</v>
      </c>
      <c r="L34" s="401">
        <f>SUM(D34,F34,H34,J34)</f>
        <v>3124</v>
      </c>
      <c r="M34" s="400">
        <f>100*L34/C34</f>
        <v>95.21487351417251</v>
      </c>
    </row>
    <row r="35" spans="1:13" ht="18.75" customHeight="1">
      <c r="A35" s="125"/>
      <c r="B35" s="237" t="s">
        <v>25</v>
      </c>
      <c r="C35" s="404">
        <v>796</v>
      </c>
      <c r="D35" s="401">
        <v>123</v>
      </c>
      <c r="E35" s="400">
        <v>15.452261306532664</v>
      </c>
      <c r="F35" s="401">
        <v>356</v>
      </c>
      <c r="G35" s="400">
        <v>44.72361809045226</v>
      </c>
      <c r="H35" s="403" t="s">
        <v>224</v>
      </c>
      <c r="I35" s="403" t="s">
        <v>224</v>
      </c>
      <c r="J35" s="401">
        <v>110</v>
      </c>
      <c r="K35" s="400">
        <v>13.819095477386934</v>
      </c>
      <c r="L35" s="401">
        <f>SUM(D35,F35,H35,J35)</f>
        <v>589</v>
      </c>
      <c r="M35" s="400">
        <f>100*L35/C35</f>
        <v>73.99497487437186</v>
      </c>
    </row>
    <row r="36" spans="1:13" ht="18.75" customHeight="1">
      <c r="A36" s="125"/>
      <c r="B36" s="237" t="s">
        <v>26</v>
      </c>
      <c r="C36" s="404">
        <v>1222</v>
      </c>
      <c r="D36" s="401">
        <v>935</v>
      </c>
      <c r="E36" s="400">
        <v>76.51391162029459</v>
      </c>
      <c r="F36" s="403" t="s">
        <v>224</v>
      </c>
      <c r="G36" s="403" t="s">
        <v>224</v>
      </c>
      <c r="H36" s="403" t="s">
        <v>224</v>
      </c>
      <c r="I36" s="403" t="s">
        <v>224</v>
      </c>
      <c r="J36" s="403" t="s">
        <v>224</v>
      </c>
      <c r="K36" s="403" t="s">
        <v>224</v>
      </c>
      <c r="L36" s="401">
        <f>SUM(D36,F36,H36,J36)</f>
        <v>935</v>
      </c>
      <c r="M36" s="400">
        <f>100*L36/C36</f>
        <v>76.51391162029459</v>
      </c>
    </row>
    <row r="37" spans="1:13" ht="18.75" customHeight="1">
      <c r="A37" s="125"/>
      <c r="B37" s="237"/>
      <c r="C37" s="404"/>
      <c r="D37" s="401"/>
      <c r="E37" s="400"/>
      <c r="F37" s="403"/>
      <c r="G37" s="402"/>
      <c r="H37" s="403"/>
      <c r="I37" s="402"/>
      <c r="J37" s="403"/>
      <c r="K37" s="402"/>
      <c r="L37" s="400"/>
      <c r="M37" s="400"/>
    </row>
    <row r="38" spans="1:13" ht="18.75" customHeight="1">
      <c r="A38" s="399" t="s">
        <v>465</v>
      </c>
      <c r="B38" s="398"/>
      <c r="C38" s="40">
        <f>SUM(C39:C43)</f>
        <v>96610</v>
      </c>
      <c r="D38" s="40">
        <f>SUM(D39:D43)</f>
        <v>61515</v>
      </c>
      <c r="E38" s="40">
        <f>SUM(E39:E43)</f>
        <v>306.4513759006953</v>
      </c>
      <c r="F38" s="40">
        <f>SUM(F39:F43)</f>
        <v>7060</v>
      </c>
      <c r="G38" s="40">
        <f>SUM(G39:G43)</f>
        <v>53.568732320041114</v>
      </c>
      <c r="H38" s="40">
        <f>SUM(H39:H43)</f>
        <v>1415</v>
      </c>
      <c r="I38" s="40">
        <f>SUM(I39:I43)</f>
        <v>4.563089090273093</v>
      </c>
      <c r="J38" s="397" t="s">
        <v>224</v>
      </c>
      <c r="K38" s="397" t="s">
        <v>224</v>
      </c>
      <c r="L38" s="40">
        <f>SUM(L39:L43)</f>
        <v>69990</v>
      </c>
      <c r="M38" s="396">
        <f>100*L38/C38</f>
        <v>72.44591657178346</v>
      </c>
    </row>
    <row r="39" spans="1:13" ht="18.75" customHeight="1">
      <c r="A39" s="125"/>
      <c r="B39" s="237" t="s">
        <v>28</v>
      </c>
      <c r="C39" s="404">
        <v>34747</v>
      </c>
      <c r="D39" s="401">
        <v>18664</v>
      </c>
      <c r="E39" s="400">
        <v>53.71398969695226</v>
      </c>
      <c r="F39" s="403">
        <v>1405</v>
      </c>
      <c r="G39" s="400">
        <v>4.043514548018534</v>
      </c>
      <c r="H39" s="403">
        <v>1054</v>
      </c>
      <c r="I39" s="400">
        <v>3.033355397588281</v>
      </c>
      <c r="J39" s="403" t="s">
        <v>224</v>
      </c>
      <c r="K39" s="403" t="s">
        <v>224</v>
      </c>
      <c r="L39" s="401">
        <f>SUM(D39,F39,H39,J39)</f>
        <v>21123</v>
      </c>
      <c r="M39" s="400">
        <f>100*L39/C39</f>
        <v>60.79085964255907</v>
      </c>
    </row>
    <row r="40" spans="1:13" ht="18.75" customHeight="1">
      <c r="A40" s="125"/>
      <c r="B40" s="237" t="s">
        <v>29</v>
      </c>
      <c r="C40" s="404">
        <v>10905</v>
      </c>
      <c r="D40" s="401">
        <v>5775</v>
      </c>
      <c r="E40" s="400">
        <v>52.95735900962861</v>
      </c>
      <c r="F40" s="403">
        <v>3897</v>
      </c>
      <c r="G40" s="400">
        <v>35.73590096286107</v>
      </c>
      <c r="H40" s="403" t="s">
        <v>224</v>
      </c>
      <c r="I40" s="403" t="s">
        <v>224</v>
      </c>
      <c r="J40" s="403" t="s">
        <v>224</v>
      </c>
      <c r="K40" s="403" t="s">
        <v>224</v>
      </c>
      <c r="L40" s="401">
        <f>SUM(D40,F40,H40,J40)</f>
        <v>9672</v>
      </c>
      <c r="M40" s="400">
        <f>100*L40/C40</f>
        <v>88.69325997248968</v>
      </c>
    </row>
    <row r="41" spans="1:13" ht="18.75" customHeight="1">
      <c r="A41" s="125"/>
      <c r="B41" s="237" t="s">
        <v>30</v>
      </c>
      <c r="C41" s="404">
        <v>11722</v>
      </c>
      <c r="D41" s="401">
        <v>6704</v>
      </c>
      <c r="E41" s="400">
        <v>57.19160552806688</v>
      </c>
      <c r="F41" s="403" t="s">
        <v>224</v>
      </c>
      <c r="G41" s="403" t="s">
        <v>224</v>
      </c>
      <c r="H41" s="403" t="s">
        <v>224</v>
      </c>
      <c r="I41" s="403" t="s">
        <v>224</v>
      </c>
      <c r="J41" s="403" t="s">
        <v>224</v>
      </c>
      <c r="K41" s="403" t="s">
        <v>224</v>
      </c>
      <c r="L41" s="401">
        <f>SUM(D41,F41,H41,J41)</f>
        <v>6704</v>
      </c>
      <c r="M41" s="400">
        <f>100*L41/C41</f>
        <v>57.19160552806688</v>
      </c>
    </row>
    <row r="42" spans="1:13" ht="18.75" customHeight="1">
      <c r="A42" s="125"/>
      <c r="B42" s="237" t="s">
        <v>31</v>
      </c>
      <c r="C42" s="404">
        <v>12749</v>
      </c>
      <c r="D42" s="401">
        <v>6863</v>
      </c>
      <c r="E42" s="400">
        <v>53.831673072397834</v>
      </c>
      <c r="F42" s="403">
        <v>1758</v>
      </c>
      <c r="G42" s="400">
        <v>13.789316809161503</v>
      </c>
      <c r="H42" s="403">
        <v>41</v>
      </c>
      <c r="I42" s="400">
        <v>0.32159385049807826</v>
      </c>
      <c r="J42" s="403" t="s">
        <v>224</v>
      </c>
      <c r="K42" s="403" t="s">
        <v>224</v>
      </c>
      <c r="L42" s="401">
        <f>SUM(D42,F42,H42,J42)</f>
        <v>8662</v>
      </c>
      <c r="M42" s="400">
        <f>100*L42/C42</f>
        <v>67.94258373205741</v>
      </c>
    </row>
    <row r="43" spans="1:13" ht="18.75" customHeight="1">
      <c r="A43" s="125"/>
      <c r="B43" s="237" t="s">
        <v>32</v>
      </c>
      <c r="C43" s="404">
        <v>26487</v>
      </c>
      <c r="D43" s="401">
        <v>23509</v>
      </c>
      <c r="E43" s="400">
        <v>88.75674859364972</v>
      </c>
      <c r="F43" s="403" t="s">
        <v>224</v>
      </c>
      <c r="G43" s="403" t="s">
        <v>224</v>
      </c>
      <c r="H43" s="403">
        <v>320</v>
      </c>
      <c r="I43" s="402">
        <v>1.208139842186733</v>
      </c>
      <c r="J43" s="403" t="s">
        <v>224</v>
      </c>
      <c r="K43" s="403" t="s">
        <v>224</v>
      </c>
      <c r="L43" s="401">
        <f>SUM(D43,F43,H43,J43)</f>
        <v>23829</v>
      </c>
      <c r="M43" s="400">
        <f>100*L43/C43</f>
        <v>89.96488843583644</v>
      </c>
    </row>
    <row r="44" spans="1:13" ht="18.75" customHeight="1">
      <c r="A44" s="125"/>
      <c r="B44" s="237"/>
      <c r="C44" s="404"/>
      <c r="D44" s="401"/>
      <c r="E44" s="400"/>
      <c r="F44" s="401"/>
      <c r="G44" s="400"/>
      <c r="H44" s="401"/>
      <c r="I44" s="400"/>
      <c r="J44" s="403"/>
      <c r="K44" s="402"/>
      <c r="L44" s="400"/>
      <c r="M44" s="400"/>
    </row>
    <row r="45" spans="1:13" ht="18.75" customHeight="1">
      <c r="A45" s="399" t="s">
        <v>464</v>
      </c>
      <c r="B45" s="398"/>
      <c r="C45" s="40">
        <f>SUM(C46:C49)</f>
        <v>43514</v>
      </c>
      <c r="D45" s="40">
        <f>SUM(D46:D49)</f>
        <v>7920</v>
      </c>
      <c r="E45" s="40">
        <f>SUM(E46:E49)</f>
        <v>87.39534092948581</v>
      </c>
      <c r="F45" s="40">
        <f>SUM(F46:F49)</f>
        <v>6297</v>
      </c>
      <c r="G45" s="40">
        <f>SUM(G46:G49)</f>
        <v>50.95876789041372</v>
      </c>
      <c r="H45" s="40">
        <f>SUM(H46:H49)</f>
        <v>821</v>
      </c>
      <c r="I45" s="40">
        <f>SUM(I46:I49)</f>
        <v>6.845088269723244</v>
      </c>
      <c r="J45" s="40">
        <f>SUM(J46:J49)</f>
        <v>989</v>
      </c>
      <c r="K45" s="40">
        <f>SUM(K46:K49)</f>
        <v>6.1105962310781585</v>
      </c>
      <c r="L45" s="40">
        <f>SUM(L46:L49)</f>
        <v>16027</v>
      </c>
      <c r="M45" s="396">
        <f>100*L45/C45</f>
        <v>36.83182424047433</v>
      </c>
    </row>
    <row r="46" spans="1:13" ht="18.75" customHeight="1">
      <c r="A46" s="125"/>
      <c r="B46" s="237" t="s">
        <v>34</v>
      </c>
      <c r="C46" s="404">
        <v>10787</v>
      </c>
      <c r="D46" s="403">
        <v>1520</v>
      </c>
      <c r="E46" s="402">
        <v>14.091035505701308</v>
      </c>
      <c r="F46" s="403" t="s">
        <v>224</v>
      </c>
      <c r="G46" s="403" t="s">
        <v>224</v>
      </c>
      <c r="H46" s="403">
        <v>546</v>
      </c>
      <c r="I46" s="400">
        <v>5.061648280337443</v>
      </c>
      <c r="J46" s="403" t="s">
        <v>224</v>
      </c>
      <c r="K46" s="403" t="s">
        <v>224</v>
      </c>
      <c r="L46" s="401">
        <f>SUM(D46,F46,H46,J46)</f>
        <v>2066</v>
      </c>
      <c r="M46" s="400">
        <f>100*L46/C46</f>
        <v>19.15268378603875</v>
      </c>
    </row>
    <row r="47" spans="1:13" ht="18.75" customHeight="1">
      <c r="A47" s="125"/>
      <c r="B47" s="237" t="s">
        <v>35</v>
      </c>
      <c r="C47" s="404">
        <v>7572</v>
      </c>
      <c r="D47" s="403">
        <v>950</v>
      </c>
      <c r="E47" s="402">
        <v>12.546222926571579</v>
      </c>
      <c r="F47" s="403">
        <v>167</v>
      </c>
      <c r="G47" s="402">
        <v>2.2054939249867935</v>
      </c>
      <c r="H47" s="403">
        <v>12</v>
      </c>
      <c r="I47" s="402">
        <v>0.15847860538827258</v>
      </c>
      <c r="J47" s="403" t="s">
        <v>224</v>
      </c>
      <c r="K47" s="403" t="s">
        <v>224</v>
      </c>
      <c r="L47" s="401">
        <f>SUM(D47,F47,H47,J47)</f>
        <v>1129</v>
      </c>
      <c r="M47" s="400">
        <f>100*L47/C47</f>
        <v>14.910195456946646</v>
      </c>
    </row>
    <row r="48" spans="1:13" ht="18.75" customHeight="1">
      <c r="A48" s="125"/>
      <c r="B48" s="237" t="s">
        <v>36</v>
      </c>
      <c r="C48" s="404">
        <v>16185</v>
      </c>
      <c r="D48" s="403" t="s">
        <v>224</v>
      </c>
      <c r="E48" s="403" t="s">
        <v>224</v>
      </c>
      <c r="F48" s="403">
        <v>3941</v>
      </c>
      <c r="G48" s="400">
        <v>24.34970651838122</v>
      </c>
      <c r="H48" s="403">
        <v>263</v>
      </c>
      <c r="I48" s="400">
        <v>1.6249613839975288</v>
      </c>
      <c r="J48" s="403">
        <v>989</v>
      </c>
      <c r="K48" s="400">
        <v>6.1105962310781585</v>
      </c>
      <c r="L48" s="401">
        <f>SUM(D48,F48,H48,J48)</f>
        <v>5193</v>
      </c>
      <c r="M48" s="400">
        <f>100*L48/C48</f>
        <v>32.0852641334569</v>
      </c>
    </row>
    <row r="49" spans="1:13" ht="18.75" customHeight="1">
      <c r="A49" s="125"/>
      <c r="B49" s="237" t="s">
        <v>37</v>
      </c>
      <c r="C49" s="404">
        <v>8970</v>
      </c>
      <c r="D49" s="401">
        <v>5450</v>
      </c>
      <c r="E49" s="400">
        <v>60.758082497212925</v>
      </c>
      <c r="F49" s="403">
        <v>2189</v>
      </c>
      <c r="G49" s="400">
        <v>24.403567447045706</v>
      </c>
      <c r="H49" s="403" t="s">
        <v>224</v>
      </c>
      <c r="I49" s="403" t="s">
        <v>224</v>
      </c>
      <c r="J49" s="403" t="s">
        <v>224</v>
      </c>
      <c r="K49" s="403" t="s">
        <v>224</v>
      </c>
      <c r="L49" s="401">
        <f>SUM(D49,F49,H49,J49)</f>
        <v>7639</v>
      </c>
      <c r="M49" s="400">
        <f>100*L49/C49</f>
        <v>85.16164994425864</v>
      </c>
    </row>
    <row r="50" spans="1:13" ht="18.75" customHeight="1">
      <c r="A50" s="125"/>
      <c r="B50" s="237"/>
      <c r="C50" s="404"/>
      <c r="D50" s="401"/>
      <c r="E50" s="400"/>
      <c r="F50" s="403"/>
      <c r="G50" s="402"/>
      <c r="H50" s="403"/>
      <c r="I50" s="402"/>
      <c r="J50" s="401"/>
      <c r="K50" s="400"/>
      <c r="L50" s="400"/>
      <c r="M50" s="400"/>
    </row>
    <row r="51" spans="1:13" ht="18.75" customHeight="1">
      <c r="A51" s="399" t="s">
        <v>463</v>
      </c>
      <c r="B51" s="398"/>
      <c r="C51" s="40">
        <f>SUM(C52:C57)</f>
        <v>38191</v>
      </c>
      <c r="D51" s="40">
        <f>SUM(D52:D57)</f>
        <v>13449</v>
      </c>
      <c r="E51" s="40">
        <f>SUM(E52:E57)</f>
        <v>215.6176481672462</v>
      </c>
      <c r="F51" s="40">
        <f>SUM(F52:F57)</f>
        <v>10523</v>
      </c>
      <c r="G51" s="40">
        <f>SUM(G52:G57)</f>
        <v>168.26541443588192</v>
      </c>
      <c r="H51" s="40">
        <f>SUM(H52:H57)</f>
        <v>357</v>
      </c>
      <c r="I51" s="40">
        <f>SUM(I52:I57)</f>
        <v>5.842095702197907</v>
      </c>
      <c r="J51" s="397" t="s">
        <v>224</v>
      </c>
      <c r="K51" s="397" t="s">
        <v>224</v>
      </c>
      <c r="L51" s="40">
        <f>SUM(L52:L57)</f>
        <v>24329</v>
      </c>
      <c r="M51" s="396">
        <f>100*L51/C51</f>
        <v>63.703490351129844</v>
      </c>
    </row>
    <row r="52" spans="1:13" ht="18.75" customHeight="1">
      <c r="A52" s="125"/>
      <c r="B52" s="237" t="s">
        <v>39</v>
      </c>
      <c r="C52" s="404">
        <v>6054</v>
      </c>
      <c r="D52" s="401">
        <v>2144</v>
      </c>
      <c r="E52" s="400">
        <v>35.414601916088536</v>
      </c>
      <c r="F52" s="403">
        <v>3850</v>
      </c>
      <c r="G52" s="400">
        <v>63.59431780640898</v>
      </c>
      <c r="H52" s="403">
        <v>13</v>
      </c>
      <c r="I52" s="402">
        <v>0.2147340601255368</v>
      </c>
      <c r="J52" s="403" t="s">
        <v>224</v>
      </c>
      <c r="K52" s="403" t="s">
        <v>224</v>
      </c>
      <c r="L52" s="401">
        <f>SUM(D52,F52,H52,J52)</f>
        <v>6007</v>
      </c>
      <c r="M52" s="400">
        <f>100*L52/C52</f>
        <v>99.22365378262306</v>
      </c>
    </row>
    <row r="53" spans="1:13" ht="18.75" customHeight="1">
      <c r="A53" s="125"/>
      <c r="B53" s="237" t="s">
        <v>40</v>
      </c>
      <c r="C53" s="404">
        <v>5954</v>
      </c>
      <c r="D53" s="403">
        <v>2213</v>
      </c>
      <c r="E53" s="400">
        <v>37.16829022505878</v>
      </c>
      <c r="F53" s="403">
        <v>453</v>
      </c>
      <c r="G53" s="400">
        <v>7.608330534094726</v>
      </c>
      <c r="H53" s="403">
        <v>128</v>
      </c>
      <c r="I53" s="400">
        <v>2.1498152502519314</v>
      </c>
      <c r="J53" s="403" t="s">
        <v>224</v>
      </c>
      <c r="K53" s="403" t="s">
        <v>224</v>
      </c>
      <c r="L53" s="401">
        <f>SUM(D53,F53,H53,J53)</f>
        <v>2794</v>
      </c>
      <c r="M53" s="400">
        <f>100*L53/C53</f>
        <v>46.92643600940544</v>
      </c>
    </row>
    <row r="54" spans="1:13" ht="18.75" customHeight="1">
      <c r="A54" s="125"/>
      <c r="B54" s="237" t="s">
        <v>41</v>
      </c>
      <c r="C54" s="404">
        <v>8066</v>
      </c>
      <c r="D54" s="403">
        <v>1895</v>
      </c>
      <c r="E54" s="400">
        <v>23.493677163401934</v>
      </c>
      <c r="F54" s="403">
        <v>2518</v>
      </c>
      <c r="G54" s="400">
        <v>31.21745598809819</v>
      </c>
      <c r="H54" s="403">
        <v>138</v>
      </c>
      <c r="I54" s="400">
        <v>1.7108851971237293</v>
      </c>
      <c r="J54" s="403" t="s">
        <v>224</v>
      </c>
      <c r="K54" s="403" t="s">
        <v>224</v>
      </c>
      <c r="L54" s="401">
        <f>SUM(D54,F54,H54,J54)</f>
        <v>4551</v>
      </c>
      <c r="M54" s="400">
        <f>100*L54/C54</f>
        <v>56.42201834862385</v>
      </c>
    </row>
    <row r="55" spans="1:13" ht="18.75" customHeight="1">
      <c r="A55" s="125"/>
      <c r="B55" s="237" t="s">
        <v>42</v>
      </c>
      <c r="C55" s="404">
        <v>9077</v>
      </c>
      <c r="D55" s="401">
        <v>2912</v>
      </c>
      <c r="E55" s="400">
        <v>32.08108405860967</v>
      </c>
      <c r="F55" s="403">
        <v>1272</v>
      </c>
      <c r="G55" s="400">
        <v>14.013440564063018</v>
      </c>
      <c r="H55" s="403" t="s">
        <v>224</v>
      </c>
      <c r="I55" s="403" t="s">
        <v>224</v>
      </c>
      <c r="J55" s="403" t="s">
        <v>224</v>
      </c>
      <c r="K55" s="403" t="s">
        <v>224</v>
      </c>
      <c r="L55" s="401">
        <f>SUM(D55,F55,H55,J55)</f>
        <v>4184</v>
      </c>
      <c r="M55" s="400">
        <f>100*L55/C55</f>
        <v>46.09452462267269</v>
      </c>
    </row>
    <row r="56" spans="1:13" ht="18.75" customHeight="1">
      <c r="A56" s="125"/>
      <c r="B56" s="237" t="s">
        <v>43</v>
      </c>
      <c r="C56" s="404">
        <v>3641</v>
      </c>
      <c r="D56" s="401">
        <v>905</v>
      </c>
      <c r="E56" s="400">
        <v>24.85580884372425</v>
      </c>
      <c r="F56" s="403">
        <v>763</v>
      </c>
      <c r="G56" s="400">
        <v>20.955781378742103</v>
      </c>
      <c r="H56" s="403">
        <v>36</v>
      </c>
      <c r="I56" s="400">
        <v>0.9887393573194178</v>
      </c>
      <c r="J56" s="403" t="s">
        <v>224</v>
      </c>
      <c r="K56" s="403" t="s">
        <v>224</v>
      </c>
      <c r="L56" s="401">
        <f>SUM(D56,F56,H56,J56)</f>
        <v>1704</v>
      </c>
      <c r="M56" s="400">
        <f>100*L56/C56</f>
        <v>46.800329579785775</v>
      </c>
    </row>
    <row r="57" spans="1:13" ht="18.75" customHeight="1">
      <c r="A57" s="125"/>
      <c r="B57" s="237" t="s">
        <v>44</v>
      </c>
      <c r="C57" s="404">
        <v>5399</v>
      </c>
      <c r="D57" s="401">
        <v>3380</v>
      </c>
      <c r="E57" s="400">
        <v>62.60418596036303</v>
      </c>
      <c r="F57" s="403">
        <v>1667</v>
      </c>
      <c r="G57" s="400">
        <v>30.8760881644749</v>
      </c>
      <c r="H57" s="403">
        <v>42</v>
      </c>
      <c r="I57" s="400">
        <v>0.777921837377292</v>
      </c>
      <c r="J57" s="403" t="s">
        <v>224</v>
      </c>
      <c r="K57" s="403" t="s">
        <v>224</v>
      </c>
      <c r="L57" s="401">
        <f>SUM(D57,F57,H57,J57)</f>
        <v>5089</v>
      </c>
      <c r="M57" s="400">
        <f>100*L57/C57</f>
        <v>94.25819596221523</v>
      </c>
    </row>
    <row r="58" spans="1:13" ht="18.75" customHeight="1">
      <c r="A58" s="125"/>
      <c r="B58" s="237"/>
      <c r="C58" s="404"/>
      <c r="D58" s="401"/>
      <c r="E58" s="400"/>
      <c r="F58" s="403"/>
      <c r="G58" s="402"/>
      <c r="H58" s="403"/>
      <c r="I58" s="402"/>
      <c r="J58" s="401"/>
      <c r="K58" s="400"/>
      <c r="L58" s="400"/>
      <c r="M58" s="400"/>
    </row>
    <row r="59" spans="1:13" ht="18.75" customHeight="1">
      <c r="A59" s="399" t="s">
        <v>462</v>
      </c>
      <c r="B59" s="398"/>
      <c r="C59" s="40">
        <f>SUM(C60:C63)</f>
        <v>38389</v>
      </c>
      <c r="D59" s="40">
        <f>SUM(D60:D63)</f>
        <v>3718</v>
      </c>
      <c r="E59" s="40">
        <f>SUM(E60:E63)</f>
        <v>37.02569763990909</v>
      </c>
      <c r="F59" s="40">
        <f>SUM(F60:F63)</f>
        <v>4438</v>
      </c>
      <c r="G59" s="40">
        <f>SUM(G60:G63)</f>
        <v>80.20525032826949</v>
      </c>
      <c r="H59" s="40">
        <f>SUM(H60:H63)</f>
        <v>2727</v>
      </c>
      <c r="I59" s="40">
        <f>SUM(I60:I63)</f>
        <v>34.00123405297928</v>
      </c>
      <c r="J59" s="397" t="s">
        <v>224</v>
      </c>
      <c r="K59" s="397" t="s">
        <v>224</v>
      </c>
      <c r="L59" s="40">
        <f>SUM(L60:L63)</f>
        <v>10883</v>
      </c>
      <c r="M59" s="396">
        <f>100*L59/C59</f>
        <v>28.349266717028314</v>
      </c>
    </row>
    <row r="60" spans="1:13" ht="18.75" customHeight="1">
      <c r="A60" s="125"/>
      <c r="B60" s="237" t="s">
        <v>46</v>
      </c>
      <c r="C60" s="404">
        <v>11923</v>
      </c>
      <c r="D60" s="403" t="s">
        <v>224</v>
      </c>
      <c r="E60" s="403" t="s">
        <v>224</v>
      </c>
      <c r="F60" s="403">
        <v>120</v>
      </c>
      <c r="G60" s="400">
        <v>1.0064581061813302</v>
      </c>
      <c r="H60" s="403">
        <v>1355</v>
      </c>
      <c r="I60" s="400">
        <v>11.364589448964187</v>
      </c>
      <c r="J60" s="403" t="s">
        <v>224</v>
      </c>
      <c r="K60" s="403" t="s">
        <v>224</v>
      </c>
      <c r="L60" s="401">
        <f>SUM(D60,F60,H60,J60)</f>
        <v>1475</v>
      </c>
      <c r="M60" s="400">
        <f>100*L60/C60</f>
        <v>12.371047555145518</v>
      </c>
    </row>
    <row r="61" spans="1:13" ht="18.75" customHeight="1">
      <c r="A61" s="125"/>
      <c r="B61" s="237" t="s">
        <v>47</v>
      </c>
      <c r="C61" s="404">
        <v>9013</v>
      </c>
      <c r="D61" s="401">
        <v>2358</v>
      </c>
      <c r="E61" s="400">
        <v>26.162210140907575</v>
      </c>
      <c r="F61" s="403">
        <v>576</v>
      </c>
      <c r="G61" s="400">
        <v>6.390768889382004</v>
      </c>
      <c r="H61" s="403">
        <v>229</v>
      </c>
      <c r="I61" s="400">
        <v>2.5407744369244427</v>
      </c>
      <c r="J61" s="403" t="s">
        <v>224</v>
      </c>
      <c r="K61" s="403" t="s">
        <v>224</v>
      </c>
      <c r="L61" s="401">
        <f>SUM(D61,F61,H61,J61)</f>
        <v>3163</v>
      </c>
      <c r="M61" s="400">
        <f>100*L61/C61</f>
        <v>35.09375346721402</v>
      </c>
    </row>
    <row r="62" spans="1:13" ht="18.75" customHeight="1">
      <c r="A62" s="125"/>
      <c r="B62" s="237" t="s">
        <v>48</v>
      </c>
      <c r="C62" s="404">
        <v>12519</v>
      </c>
      <c r="D62" s="403">
        <v>1360</v>
      </c>
      <c r="E62" s="402">
        <v>10.863487499001517</v>
      </c>
      <c r="F62" s="403">
        <v>247</v>
      </c>
      <c r="G62" s="400">
        <v>1.9730010384215992</v>
      </c>
      <c r="H62" s="403">
        <v>250</v>
      </c>
      <c r="I62" s="400">
        <v>1.9969646137870438</v>
      </c>
      <c r="J62" s="403" t="s">
        <v>224</v>
      </c>
      <c r="K62" s="403" t="s">
        <v>224</v>
      </c>
      <c r="L62" s="401">
        <f>SUM(D62,F62,H62,J62)</f>
        <v>1857</v>
      </c>
      <c r="M62" s="400">
        <f>100*L62/C62</f>
        <v>14.833453151210161</v>
      </c>
    </row>
    <row r="63" spans="1:13" ht="18.75" customHeight="1">
      <c r="A63" s="125"/>
      <c r="B63" s="237" t="s">
        <v>49</v>
      </c>
      <c r="C63" s="404">
        <v>4934</v>
      </c>
      <c r="D63" s="403" t="s">
        <v>224</v>
      </c>
      <c r="E63" s="403" t="s">
        <v>224</v>
      </c>
      <c r="F63" s="403">
        <v>3495</v>
      </c>
      <c r="G63" s="400">
        <v>70.83502229428456</v>
      </c>
      <c r="H63" s="403">
        <v>893</v>
      </c>
      <c r="I63" s="400">
        <v>18.098905553303606</v>
      </c>
      <c r="J63" s="403" t="s">
        <v>224</v>
      </c>
      <c r="K63" s="403" t="s">
        <v>224</v>
      </c>
      <c r="L63" s="401">
        <f>SUM(D63,F63,H63,J63)</f>
        <v>4388</v>
      </c>
      <c r="M63" s="400">
        <f>100*L63/C63</f>
        <v>88.93392784758817</v>
      </c>
    </row>
    <row r="64" spans="1:13" ht="18.75" customHeight="1">
      <c r="A64" s="125"/>
      <c r="B64" s="237"/>
      <c r="C64" s="404"/>
      <c r="D64" s="403"/>
      <c r="E64" s="402"/>
      <c r="F64" s="403"/>
      <c r="G64" s="402"/>
      <c r="H64" s="403"/>
      <c r="I64" s="402"/>
      <c r="J64" s="401"/>
      <c r="K64" s="400"/>
      <c r="L64" s="400"/>
      <c r="M64" s="400"/>
    </row>
    <row r="65" spans="1:13" ht="18.75" customHeight="1">
      <c r="A65" s="399" t="s">
        <v>461</v>
      </c>
      <c r="B65" s="398"/>
      <c r="C65" s="40">
        <f>SUM(C66)</f>
        <v>8448</v>
      </c>
      <c r="D65" s="40">
        <f>SUM(D66)</f>
        <v>170</v>
      </c>
      <c r="E65" s="40">
        <f>SUM(E66)</f>
        <v>2.012310606060606</v>
      </c>
      <c r="F65" s="40">
        <f>SUM(F66)</f>
        <v>919</v>
      </c>
      <c r="G65" s="40">
        <f>SUM(G66)</f>
        <v>10.878314393939394</v>
      </c>
      <c r="H65" s="40">
        <f>SUM(H66)</f>
        <v>208</v>
      </c>
      <c r="I65" s="40">
        <f>SUM(I66)</f>
        <v>2.462121212121212</v>
      </c>
      <c r="J65" s="397" t="s">
        <v>224</v>
      </c>
      <c r="K65" s="397" t="s">
        <v>224</v>
      </c>
      <c r="L65" s="40">
        <f>SUM(L66)</f>
        <v>1297</v>
      </c>
      <c r="M65" s="396">
        <f>100*L65/C65</f>
        <v>15.352746212121213</v>
      </c>
    </row>
    <row r="66" spans="1:13" ht="18.75" customHeight="1">
      <c r="A66" s="166"/>
      <c r="B66" s="236" t="s">
        <v>51</v>
      </c>
      <c r="C66" s="395">
        <v>8448</v>
      </c>
      <c r="D66" s="393">
        <v>170</v>
      </c>
      <c r="E66" s="394">
        <v>2.012310606060606</v>
      </c>
      <c r="F66" s="393">
        <v>919</v>
      </c>
      <c r="G66" s="394">
        <v>10.878314393939394</v>
      </c>
      <c r="H66" s="393">
        <v>208</v>
      </c>
      <c r="I66" s="394">
        <v>2.462121212121212</v>
      </c>
      <c r="J66" s="393" t="s">
        <v>224</v>
      </c>
      <c r="K66" s="393" t="s">
        <v>224</v>
      </c>
      <c r="L66" s="392">
        <f>SUM(D66,F66,H66,J66)</f>
        <v>1297</v>
      </c>
      <c r="M66" s="391">
        <f>100*L66/C66</f>
        <v>15.352746212121213</v>
      </c>
    </row>
    <row r="67" spans="1:13" ht="18.75" customHeight="1">
      <c r="A67" s="82" t="s">
        <v>460</v>
      </c>
      <c r="B67" s="390"/>
      <c r="C67" s="249"/>
      <c r="D67" s="249"/>
      <c r="E67" s="210"/>
      <c r="F67" s="210"/>
      <c r="G67" s="210"/>
      <c r="H67" s="210"/>
      <c r="I67" s="210"/>
      <c r="J67" s="210"/>
      <c r="K67" s="210"/>
      <c r="L67" s="249"/>
      <c r="M67" s="82"/>
    </row>
    <row r="68" spans="1:13" ht="18.75" customHeight="1">
      <c r="A68" s="390" t="s">
        <v>459</v>
      </c>
      <c r="B68" s="390"/>
      <c r="C68" s="249"/>
      <c r="D68" s="249"/>
      <c r="E68" s="210"/>
      <c r="F68" s="210"/>
      <c r="G68" s="210"/>
      <c r="H68" s="210"/>
      <c r="I68" s="210"/>
      <c r="J68" s="210"/>
      <c r="K68" s="210"/>
      <c r="L68" s="249"/>
      <c r="M68" s="82"/>
    </row>
    <row r="69" spans="1:13" ht="18.75" customHeight="1">
      <c r="A69" s="389" t="s">
        <v>458</v>
      </c>
      <c r="B69" s="389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</sheetData>
  <sheetProtection/>
  <mergeCells count="34">
    <mergeCell ref="L6:L7"/>
    <mergeCell ref="L5:M5"/>
    <mergeCell ref="A8:B8"/>
    <mergeCell ref="A5:B7"/>
    <mergeCell ref="J5:K5"/>
    <mergeCell ref="H5:I5"/>
    <mergeCell ref="A51:B51"/>
    <mergeCell ref="A59:B59"/>
    <mergeCell ref="F6:F7"/>
    <mergeCell ref="A28:B28"/>
    <mergeCell ref="A16:B16"/>
    <mergeCell ref="A17:B17"/>
    <mergeCell ref="A38:B38"/>
    <mergeCell ref="A11:B11"/>
    <mergeCell ref="A15:B15"/>
    <mergeCell ref="A10:B10"/>
    <mergeCell ref="E6:E7"/>
    <mergeCell ref="A3:M3"/>
    <mergeCell ref="A65:B65"/>
    <mergeCell ref="M6:M7"/>
    <mergeCell ref="G6:G7"/>
    <mergeCell ref="I6:I7"/>
    <mergeCell ref="K6:K7"/>
    <mergeCell ref="J6:J7"/>
    <mergeCell ref="H6:H7"/>
    <mergeCell ref="F5:G5"/>
    <mergeCell ref="A19:B19"/>
    <mergeCell ref="A22:B22"/>
    <mergeCell ref="A45:B45"/>
    <mergeCell ref="D6:D7"/>
    <mergeCell ref="A12:B12"/>
    <mergeCell ref="A13:B13"/>
    <mergeCell ref="A14:B14"/>
    <mergeCell ref="C5:C7"/>
  </mergeCells>
  <printOptions horizontalCentered="1"/>
  <pageMargins left="0.5118110236220472" right="0.31496062992125984" top="0.35433070866141736" bottom="0.15748031496062992" header="0" footer="0"/>
  <pageSetup fitToHeight="1" fitToWidth="1"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tabSelected="1" zoomScalePageLayoutView="0" workbookViewId="0" topLeftCell="A1">
      <selection activeCell="A1" sqref="A1"/>
    </sheetView>
  </sheetViews>
  <sheetFormatPr defaultColWidth="8.796875" defaultRowHeight="18.75" customHeight="1"/>
  <cols>
    <col min="1" max="1" width="15.59765625" style="0" customWidth="1"/>
    <col min="2" max="2" width="2.5" style="0" customWidth="1"/>
    <col min="3" max="3" width="6.8984375" style="0" customWidth="1"/>
    <col min="4" max="4" width="9.3984375" style="0" customWidth="1"/>
    <col min="5" max="5" width="5" style="0" customWidth="1"/>
    <col min="6" max="6" width="3.69921875" style="0" customWidth="1"/>
    <col min="7" max="7" width="5" style="0" customWidth="1"/>
    <col min="8" max="8" width="7.5" style="0" customWidth="1"/>
    <col min="9" max="9" width="3.69921875" style="0" customWidth="1"/>
    <col min="10" max="10" width="7.5" style="0" customWidth="1"/>
    <col min="11" max="11" width="5" style="0" customWidth="1"/>
    <col min="12" max="12" width="3.69921875" style="0" customWidth="1"/>
    <col min="13" max="13" width="5" style="0" customWidth="1"/>
    <col min="14" max="14" width="7.5" style="0" customWidth="1"/>
    <col min="15" max="15" width="3.69921875" style="0" customWidth="1"/>
    <col min="16" max="16" width="7.5" style="0" customWidth="1"/>
    <col min="17" max="17" width="5" style="0" customWidth="1"/>
    <col min="18" max="18" width="3.69921875" style="0" customWidth="1"/>
    <col min="19" max="19" width="5" style="0" customWidth="1"/>
    <col min="20" max="20" width="7.5" style="0" customWidth="1"/>
    <col min="21" max="21" width="3.69921875" style="0" customWidth="1"/>
    <col min="22" max="22" width="7.5" style="0" customWidth="1"/>
    <col min="23" max="23" width="5" style="0" customWidth="1"/>
    <col min="24" max="24" width="3.69921875" style="0" customWidth="1"/>
    <col min="25" max="25" width="5" style="0" customWidth="1"/>
    <col min="26" max="26" width="7.5" style="0" customWidth="1"/>
    <col min="27" max="27" width="3.69921875" style="0" customWidth="1"/>
    <col min="28" max="28" width="7.5" style="0" customWidth="1"/>
    <col min="29" max="29" width="5" style="0" customWidth="1"/>
    <col min="30" max="30" width="3.69921875" style="0" customWidth="1"/>
    <col min="31" max="31" width="5" style="0" customWidth="1"/>
    <col min="32" max="32" width="7.5" style="0" customWidth="1"/>
    <col min="33" max="34" width="3.69921875" style="0" customWidth="1"/>
    <col min="35" max="35" width="1.8984375" style="0" customWidth="1"/>
    <col min="36" max="38" width="3.69921875" style="0" customWidth="1"/>
    <col min="39" max="39" width="3.8984375" style="0" customWidth="1"/>
    <col min="40" max="40" width="7.5" style="0" customWidth="1"/>
    <col min="41" max="16384" width="13.09765625" style="0" customWidth="1"/>
  </cols>
  <sheetData>
    <row r="1" spans="1:40" ht="18.75" customHeight="1">
      <c r="A1" s="80" t="s">
        <v>483</v>
      </c>
      <c r="AN1" s="81" t="s">
        <v>545</v>
      </c>
    </row>
    <row r="3" spans="1:40" ht="18.75" customHeight="1">
      <c r="A3" s="192" t="s">
        <v>544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4" spans="1:40" ht="18.75" customHeight="1" thickBot="1">
      <c r="A4" s="82"/>
      <c r="B4" s="82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N4" s="112" t="s">
        <v>543</v>
      </c>
    </row>
    <row r="5" spans="1:40" ht="18.75" customHeight="1">
      <c r="A5" s="229" t="s">
        <v>542</v>
      </c>
      <c r="B5" s="157" t="s">
        <v>541</v>
      </c>
      <c r="C5" s="229"/>
      <c r="D5" s="158" t="s">
        <v>540</v>
      </c>
      <c r="E5" s="157" t="s">
        <v>539</v>
      </c>
      <c r="F5" s="161"/>
      <c r="G5" s="161"/>
      <c r="H5" s="161"/>
      <c r="I5" s="161"/>
      <c r="J5" s="162"/>
      <c r="K5" s="157" t="s">
        <v>538</v>
      </c>
      <c r="L5" s="161"/>
      <c r="M5" s="161"/>
      <c r="N5" s="161"/>
      <c r="O5" s="161"/>
      <c r="P5" s="162"/>
      <c r="Q5" s="155" t="s">
        <v>537</v>
      </c>
      <c r="R5" s="455"/>
      <c r="S5" s="455"/>
      <c r="T5" s="455"/>
      <c r="U5" s="455"/>
      <c r="V5" s="454"/>
      <c r="W5" s="453" t="s">
        <v>536</v>
      </c>
      <c r="X5" s="452"/>
      <c r="Y5" s="452"/>
      <c r="Z5" s="452"/>
      <c r="AA5" s="452"/>
      <c r="AB5" s="451"/>
      <c r="AC5" s="157" t="s">
        <v>535</v>
      </c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</row>
    <row r="6" spans="1:40" ht="18.75" customHeight="1">
      <c r="A6" s="296"/>
      <c r="B6" s="216"/>
      <c r="C6" s="296"/>
      <c r="D6" s="147"/>
      <c r="E6" s="152"/>
      <c r="F6" s="151"/>
      <c r="G6" s="151"/>
      <c r="H6" s="151"/>
      <c r="I6" s="151"/>
      <c r="J6" s="206"/>
      <c r="K6" s="152"/>
      <c r="L6" s="151"/>
      <c r="M6" s="151"/>
      <c r="N6" s="151"/>
      <c r="O6" s="151"/>
      <c r="P6" s="206"/>
      <c r="Q6" s="150"/>
      <c r="R6" s="183"/>
      <c r="S6" s="183"/>
      <c r="T6" s="183"/>
      <c r="U6" s="183"/>
      <c r="V6" s="450"/>
      <c r="W6" s="449"/>
      <c r="X6" s="448"/>
      <c r="Y6" s="448"/>
      <c r="Z6" s="448"/>
      <c r="AA6" s="448"/>
      <c r="AB6" s="447"/>
      <c r="AC6" s="215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</row>
    <row r="7" spans="1:40" ht="18.75" customHeight="1">
      <c r="A7" s="355"/>
      <c r="B7" s="215"/>
      <c r="C7" s="355"/>
      <c r="D7" s="141"/>
      <c r="E7" s="272" t="s">
        <v>534</v>
      </c>
      <c r="F7" s="271"/>
      <c r="G7" s="273"/>
      <c r="H7" s="272" t="s">
        <v>533</v>
      </c>
      <c r="I7" s="271"/>
      <c r="J7" s="273"/>
      <c r="K7" s="272" t="s">
        <v>534</v>
      </c>
      <c r="L7" s="271"/>
      <c r="M7" s="273"/>
      <c r="N7" s="272" t="s">
        <v>533</v>
      </c>
      <c r="O7" s="271"/>
      <c r="P7" s="273"/>
      <c r="Q7" s="272" t="s">
        <v>534</v>
      </c>
      <c r="R7" s="271"/>
      <c r="S7" s="273"/>
      <c r="T7" s="272" t="s">
        <v>533</v>
      </c>
      <c r="U7" s="271"/>
      <c r="V7" s="273"/>
      <c r="W7" s="272" t="s">
        <v>534</v>
      </c>
      <c r="X7" s="271"/>
      <c r="Y7" s="273"/>
      <c r="Z7" s="272" t="s">
        <v>533</v>
      </c>
      <c r="AA7" s="271"/>
      <c r="AB7" s="273"/>
      <c r="AC7" s="272" t="s">
        <v>534</v>
      </c>
      <c r="AD7" s="271"/>
      <c r="AE7" s="273"/>
      <c r="AF7" s="272" t="s">
        <v>533</v>
      </c>
      <c r="AG7" s="271"/>
      <c r="AH7" s="271"/>
      <c r="AI7" s="271"/>
      <c r="AJ7" s="271"/>
      <c r="AK7" s="271"/>
      <c r="AL7" s="271"/>
      <c r="AM7" s="271"/>
      <c r="AN7" s="271"/>
    </row>
    <row r="8" spans="1:40" ht="18.75" customHeight="1">
      <c r="A8" s="178"/>
      <c r="B8" s="178"/>
      <c r="C8" s="205" t="s">
        <v>524</v>
      </c>
      <c r="D8" s="279">
        <f>SUM(D14,D23,D26,D28)</f>
        <v>4</v>
      </c>
      <c r="E8" s="278" t="s">
        <v>224</v>
      </c>
      <c r="F8" s="445" t="s">
        <v>490</v>
      </c>
      <c r="G8" s="440">
        <f>SUM(G14,G23,G26,G28)</f>
        <v>51</v>
      </c>
      <c r="H8" s="459">
        <f>MINA(H14,H23,H26,H28)</f>
        <v>7</v>
      </c>
      <c r="I8" s="456" t="s">
        <v>489</v>
      </c>
      <c r="J8" s="446">
        <f>MAX(J14,J23,J26,J28)</f>
        <v>8.2</v>
      </c>
      <c r="K8" s="278" t="s">
        <v>224</v>
      </c>
      <c r="L8" s="445" t="s">
        <v>490</v>
      </c>
      <c r="M8" s="440">
        <f>SUM(M14,M23,M26,M28)</f>
        <v>51</v>
      </c>
      <c r="N8" s="459">
        <f>MINA(N14,N23,N26,N28)</f>
        <v>7.5</v>
      </c>
      <c r="O8" s="456" t="s">
        <v>489</v>
      </c>
      <c r="P8" s="441">
        <f>MAX(P14,P23,P26,P28)</f>
        <v>12</v>
      </c>
      <c r="Q8" s="278" t="s">
        <v>224</v>
      </c>
      <c r="R8" s="445" t="s">
        <v>490</v>
      </c>
      <c r="S8" s="440">
        <f>SUM(S14,S23,S26,S28)</f>
        <v>51</v>
      </c>
      <c r="T8" s="278" t="s">
        <v>224</v>
      </c>
      <c r="U8" s="456" t="s">
        <v>489</v>
      </c>
      <c r="V8" s="446">
        <f>MAX(V14,V23,V26,V28)</f>
        <v>0.6</v>
      </c>
      <c r="W8" s="278" t="s">
        <v>224</v>
      </c>
      <c r="X8" s="445" t="s">
        <v>490</v>
      </c>
      <c r="Y8" s="440">
        <f>SUM(Y14,Y23,Y26,Y28)</f>
        <v>51</v>
      </c>
      <c r="Z8" s="278" t="s">
        <v>224</v>
      </c>
      <c r="AA8" s="456" t="s">
        <v>489</v>
      </c>
      <c r="AB8" s="441">
        <f>MAX(AB14,AB23,AB26,AB28)</f>
        <v>24</v>
      </c>
      <c r="AC8" s="278">
        <f>SUM(AC14,AC23,AC26,AC28)</f>
        <v>32</v>
      </c>
      <c r="AD8" s="445" t="s">
        <v>490</v>
      </c>
      <c r="AE8" s="440">
        <f>SUM(AE14,AE23,AE26,AE28)</f>
        <v>51</v>
      </c>
      <c r="AF8" s="90">
        <v>7.8</v>
      </c>
      <c r="AG8" s="96" t="s">
        <v>494</v>
      </c>
      <c r="AH8" s="432">
        <v>10</v>
      </c>
      <c r="AI8" s="444">
        <v>0</v>
      </c>
      <c r="AJ8" s="96" t="s">
        <v>489</v>
      </c>
      <c r="AK8" s="90">
        <v>3.3</v>
      </c>
      <c r="AL8" s="96" t="s">
        <v>494</v>
      </c>
      <c r="AM8" s="432">
        <v>10</v>
      </c>
      <c r="AN8" s="435">
        <v>3</v>
      </c>
    </row>
    <row r="9" spans="1:40" ht="18.75" customHeight="1">
      <c r="A9" s="125"/>
      <c r="B9" s="125"/>
      <c r="C9" s="280" t="s">
        <v>502</v>
      </c>
      <c r="D9" s="279">
        <f>SUM(D15,D18,D21,D24,D27,D29:D30,D34,D37,D39:D40,D42,D47,D49,D53:D56)</f>
        <v>22</v>
      </c>
      <c r="E9" s="278">
        <f>SUM(E15,E18,E21,E24,E27,E29:E30,E34,E37,E39:E40,E42,E47,E49,E53:E56)</f>
        <v>9</v>
      </c>
      <c r="F9" s="279" t="s">
        <v>490</v>
      </c>
      <c r="G9" s="440">
        <f>SUM(G15,G18,G21,G24,G27,G29:G30,G34,G37,G39:G40,G42,G47,G49,G53:G56)</f>
        <v>342</v>
      </c>
      <c r="H9" s="278">
        <f>MINA(H15,H18,H21,H24,H27,H29:H30,H34,H37,H39:H40,H42,H47,H49,H53:H56)</f>
        <v>6.5</v>
      </c>
      <c r="I9" s="457" t="s">
        <v>489</v>
      </c>
      <c r="J9" s="442">
        <f>MAX(J15,J18,J21,J24,J27,J29:J30,J34,J37,J39:J40,J42,J47,J49,J53:J56)</f>
        <v>9.4</v>
      </c>
      <c r="K9" s="278">
        <f>SUM(K15,K18,K21,K24,K27,K29:K30,K34,K37,K39:K40,K42,K47,K49,K53:K56)</f>
        <v>6</v>
      </c>
      <c r="L9" s="279" t="s">
        <v>490</v>
      </c>
      <c r="M9" s="440">
        <f>SUM(M15,M18,M21,M24,M27,M29:M30,M34,M37,M39:M40,M42,M47,M49,M53:M56)</f>
        <v>342</v>
      </c>
      <c r="N9" s="278">
        <f>MINA(N15,N18,N21,N24,N27,N29:N30,N34,N37,N39:N40,N42,N47,N49,N53:N56)</f>
        <v>5.1</v>
      </c>
      <c r="O9" s="457" t="s">
        <v>489</v>
      </c>
      <c r="P9" s="441">
        <f>MAX(P15,P18,P21,P24,P27,P29:P30,P34,P37,P39:P40,P42,P47,P49,P53:P56)</f>
        <v>14</v>
      </c>
      <c r="Q9" s="278">
        <f>SUM(Q15,Q18,Q21,Q24,Q27,Q29:Q30,Q34,Q37,Q39:Q40,Q42,Q47,Q49,Q53:Q56)</f>
        <v>22</v>
      </c>
      <c r="R9" s="279" t="s">
        <v>490</v>
      </c>
      <c r="S9" s="440">
        <f>SUM(S15,S18,S21,S24,S27,S29:S30,S34,S37,S39:S40,S42,S47,S49,S53:S56)</f>
        <v>342</v>
      </c>
      <c r="T9" s="278" t="s">
        <v>224</v>
      </c>
      <c r="U9" s="457" t="s">
        <v>489</v>
      </c>
      <c r="V9" s="442">
        <f>MAX(V15,V18,V21,V24,V27,V29:V30,V34,V37,V39:V40,V42,V47,V49,V53:V56)</f>
        <v>6.8</v>
      </c>
      <c r="W9" s="278">
        <f>SUM(W15,W18,W21,W24,W27,W29:W30,W34,W37,W39:W40,W42,W47,W49,W53:W56)</f>
        <v>27</v>
      </c>
      <c r="X9" s="279" t="s">
        <v>490</v>
      </c>
      <c r="Y9" s="440">
        <f>SUM(Y15,Y18,Y21,Y24,Y27,Y29:Y30,Y34,Y37,Y39:Y40,Y42,Y47,Y49,Y53:Y56)</f>
        <v>342</v>
      </c>
      <c r="Z9" s="278" t="s">
        <v>224</v>
      </c>
      <c r="AA9" s="457" t="s">
        <v>489</v>
      </c>
      <c r="AB9" s="441">
        <f>MAX(AB15,AB18,AB21,AB24,AB27,AB29:AB30,AB34,AB37,AB39:AB40,AB42,AB47,AB49,AB53:AB56)</f>
        <v>110</v>
      </c>
      <c r="AC9" s="278">
        <f>SUM(AC15,AC18,AC21,AC24,AC27,AC29:AC30,AC34,AC37,AC39:AC40,AC42,AC47,AC49,AC53:AC56)</f>
        <v>227</v>
      </c>
      <c r="AD9" s="279" t="s">
        <v>490</v>
      </c>
      <c r="AE9" s="440">
        <f>SUM(AE15,AE18,AE21,AE24,AE27,AE29:AE30,AE34,AE37,AE39:AE40,AE42,AE47,AE49,AE53:AE56)</f>
        <v>342</v>
      </c>
      <c r="AF9" s="90">
        <v>3.3</v>
      </c>
      <c r="AG9" s="96" t="s">
        <v>494</v>
      </c>
      <c r="AH9" s="432">
        <v>10</v>
      </c>
      <c r="AI9" s="436">
        <v>1</v>
      </c>
      <c r="AJ9" s="96" t="s">
        <v>489</v>
      </c>
      <c r="AK9" s="90">
        <v>3.3</v>
      </c>
      <c r="AL9" s="96" t="s">
        <v>494</v>
      </c>
      <c r="AM9" s="432">
        <v>10</v>
      </c>
      <c r="AN9" s="435">
        <v>5</v>
      </c>
    </row>
    <row r="10" spans="1:40" ht="18.75" customHeight="1">
      <c r="A10" s="303" t="s">
        <v>532</v>
      </c>
      <c r="B10" s="125"/>
      <c r="C10" s="280" t="s">
        <v>501</v>
      </c>
      <c r="D10" s="279">
        <f>SUM(D16,D19:D20,D22,D25,D31,D35,D38,D41,D43,D45:D46,D48,D50:D51,D57)</f>
        <v>18</v>
      </c>
      <c r="E10" s="278">
        <f>SUM(E16,E19:E20,E22,E25,E31,E35,E38,E41,E43,E45:E46,E48,E50:E51,E57)</f>
        <v>13</v>
      </c>
      <c r="F10" s="279" t="s">
        <v>490</v>
      </c>
      <c r="G10" s="440">
        <f>SUM(G16,G19:G20,G22,G25,G31,G35,G38,G41,G43,G45:G46,G48,G50:G51,G57)</f>
        <v>324</v>
      </c>
      <c r="H10" s="278">
        <f>MINA(H16,H19:H20,H22,H25,H31,H35,H38,H41,H43,H45:H46,H48,H50:H51,H57)</f>
        <v>6.5</v>
      </c>
      <c r="I10" s="457" t="s">
        <v>489</v>
      </c>
      <c r="J10" s="442">
        <f>MAX(J16,J19:J20,J22,J25,J31,J35,J38,J41,J43,J45:J46,J48,J50:J51,J57)</f>
        <v>9.2</v>
      </c>
      <c r="K10" s="278">
        <f>SUM(K16,K19:K20,K22,K25,K31,K35,K38,K41,K43,K45:K46,K48,K50:K51,K57)</f>
        <v>3</v>
      </c>
      <c r="L10" s="279" t="s">
        <v>490</v>
      </c>
      <c r="M10" s="440">
        <f>SUM(M16,M19:M20,M22,M25,M31,M35,M38,M41,M43,M45:M46,M48,M50:M51,M57)</f>
        <v>324</v>
      </c>
      <c r="N10" s="459">
        <f>MINA(N16,N19:N20,N22,N25,N31,N35,N38,N41,N43,N45:N46,N48,N50:N51,N57)</f>
        <v>4</v>
      </c>
      <c r="O10" s="457" t="s">
        <v>489</v>
      </c>
      <c r="P10" s="441">
        <f>MAX(P16,P19:P20,P22,P25,P31,P35,P38,P41,P43,P45:P46,P48,P50:P51,P57)</f>
        <v>17</v>
      </c>
      <c r="Q10" s="278">
        <f>SUM(Q16,Q19:Q20,Q22,Q25,Q31,Q35,Q38,Q41,Q43,Q45:Q46,Q48,Q50:Q51,Q57)</f>
        <v>58</v>
      </c>
      <c r="R10" s="279" t="s">
        <v>490</v>
      </c>
      <c r="S10" s="440">
        <f>SUM(S16,S19:S20,S22,S25,S31,S35,S38,S41,S43,S45:S46,S48,S50:S51,S57)</f>
        <v>324</v>
      </c>
      <c r="T10" s="278" t="s">
        <v>224</v>
      </c>
      <c r="U10" s="457" t="s">
        <v>489</v>
      </c>
      <c r="V10" s="442">
        <f>MAX(V16,V19:V20,V22,V25,V31,V35,V38,V41,V43,V45:V46,V48,V50:V51,V57)</f>
        <v>11</v>
      </c>
      <c r="W10" s="278">
        <f>SUM(W16,W19:W20,W22,W25,W31,W35,W38,W41,W43,W45:W46,W48,W50:W51,W57)</f>
        <v>22</v>
      </c>
      <c r="X10" s="279" t="s">
        <v>490</v>
      </c>
      <c r="Y10" s="440">
        <f>SUM(Y16,Y19:Y20,Y22,Y25,Y31,Y35,Y38,Y41,Y43,Y45:Y46,Y48,Y50:Y51,Y57)</f>
        <v>324</v>
      </c>
      <c r="Z10" s="278" t="s">
        <v>224</v>
      </c>
      <c r="AA10" s="457" t="s">
        <v>489</v>
      </c>
      <c r="AB10" s="441">
        <f>MAX(AB16,AB19:AB20,AB22,AB25,AB31,AB35,AB38,AB41,AB43,AB45:AB46,AB48,AB50:AB51,AB57)</f>
        <v>250</v>
      </c>
      <c r="AC10" s="278">
        <f>SUM(AC16,AC19:AC20,AC22,AC25,AC31,AC35,AC38,AC41,AC43,AC45:AC46,AC48,AC50:AC51,AC57)</f>
        <v>165</v>
      </c>
      <c r="AD10" s="279" t="s">
        <v>490</v>
      </c>
      <c r="AE10" s="440">
        <f>SUM(AE16,AE19:AE20,AE22,AE25,AE31,AE35,AE38,AE41,AE43,AE45:AE46,AE48,AE50:AE51,AE57)</f>
        <v>324</v>
      </c>
      <c r="AF10" s="90">
        <v>1.1</v>
      </c>
      <c r="AG10" s="96" t="s">
        <v>494</v>
      </c>
      <c r="AH10" s="432">
        <v>10</v>
      </c>
      <c r="AI10" s="436">
        <v>1</v>
      </c>
      <c r="AJ10" s="96" t="s">
        <v>489</v>
      </c>
      <c r="AK10" s="90">
        <v>3.5</v>
      </c>
      <c r="AL10" s="96" t="s">
        <v>494</v>
      </c>
      <c r="AM10" s="432">
        <v>10</v>
      </c>
      <c r="AN10" s="435">
        <v>6</v>
      </c>
    </row>
    <row r="11" spans="1:40" ht="18.75" customHeight="1">
      <c r="A11" s="443"/>
      <c r="B11" s="125"/>
      <c r="C11" s="280" t="s">
        <v>507</v>
      </c>
      <c r="D11" s="279">
        <f>SUM(D17,D36,D44,D52)</f>
        <v>5</v>
      </c>
      <c r="E11" s="278">
        <f>SUM(E17,E36,E44,E52)</f>
        <v>7</v>
      </c>
      <c r="F11" s="279" t="s">
        <v>490</v>
      </c>
      <c r="G11" s="440">
        <f>SUM(G17,G36,G44,G52)</f>
        <v>108</v>
      </c>
      <c r="H11" s="278">
        <f>MINA(H17,H36,H44,H52)</f>
        <v>6.6</v>
      </c>
      <c r="I11" s="457" t="s">
        <v>489</v>
      </c>
      <c r="J11" s="442">
        <f>MAX(J17,J36,J44,J52)</f>
        <v>9.6</v>
      </c>
      <c r="K11" s="278">
        <f>SUM(K17,K36,K44,K52)</f>
        <v>15</v>
      </c>
      <c r="L11" s="279" t="s">
        <v>490</v>
      </c>
      <c r="M11" s="440">
        <f>SUM(M17,M36,M44,M52)</f>
        <v>108</v>
      </c>
      <c r="N11" s="278">
        <f>MINA(N17,N36,N44,N52)</f>
        <v>1.9</v>
      </c>
      <c r="O11" s="457" t="s">
        <v>489</v>
      </c>
      <c r="P11" s="441">
        <f>MAX(P17,P36,P44,P52)</f>
        <v>15</v>
      </c>
      <c r="Q11" s="278">
        <f>SUM(Q17,Q36,Q44,Q52)</f>
        <v>28</v>
      </c>
      <c r="R11" s="279" t="s">
        <v>490</v>
      </c>
      <c r="S11" s="440">
        <f>SUM(S17,S36,S44,S52)</f>
        <v>108</v>
      </c>
      <c r="T11" s="278">
        <f>MINA(T17,T36,T44,T52)</f>
        <v>0.8</v>
      </c>
      <c r="U11" s="457" t="s">
        <v>489</v>
      </c>
      <c r="V11" s="442">
        <f>MAX(V17,V36,V44,V52)</f>
        <v>17</v>
      </c>
      <c r="W11" s="278">
        <f>SUM(W17,W36,W44,W52)</f>
        <v>1</v>
      </c>
      <c r="X11" s="279" t="s">
        <v>490</v>
      </c>
      <c r="Y11" s="440">
        <f>SUM(Y17,Y36,Y44,Y52)</f>
        <v>108</v>
      </c>
      <c r="Z11" s="278">
        <f>MINA(Z17,Z36,Z44,Z52)</f>
        <v>3</v>
      </c>
      <c r="AA11" s="457" t="s">
        <v>489</v>
      </c>
      <c r="AB11" s="441">
        <f>MAX(AB17,AB36,AB44,AB52)</f>
        <v>60</v>
      </c>
      <c r="AC11" s="278" t="s">
        <v>224</v>
      </c>
      <c r="AD11" s="279" t="s">
        <v>490</v>
      </c>
      <c r="AE11" s="440">
        <f>SUM(AE17,AE36,AE44,AE52)</f>
        <v>108</v>
      </c>
      <c r="AF11" s="90">
        <v>2</v>
      </c>
      <c r="AG11" s="96" t="s">
        <v>494</v>
      </c>
      <c r="AH11" s="432">
        <v>10</v>
      </c>
      <c r="AI11" s="436">
        <v>2</v>
      </c>
      <c r="AJ11" s="96" t="s">
        <v>489</v>
      </c>
      <c r="AK11" s="90">
        <v>2.3</v>
      </c>
      <c r="AL11" s="96" t="s">
        <v>494</v>
      </c>
      <c r="AM11" s="432">
        <v>10</v>
      </c>
      <c r="AN11" s="435">
        <v>6</v>
      </c>
    </row>
    <row r="12" spans="1:40" ht="18.75" customHeight="1">
      <c r="A12" s="170"/>
      <c r="B12" s="125"/>
      <c r="C12" s="280" t="s">
        <v>522</v>
      </c>
      <c r="D12" s="279">
        <f>SUM(D32)</f>
        <v>1</v>
      </c>
      <c r="E12" s="278" t="s">
        <v>224</v>
      </c>
      <c r="F12" s="279" t="s">
        <v>490</v>
      </c>
      <c r="G12" s="440">
        <f>SUM(G32)</f>
        <v>24</v>
      </c>
      <c r="H12" s="278">
        <f>MINA(H32)</f>
        <v>6.9</v>
      </c>
      <c r="I12" s="457" t="s">
        <v>489</v>
      </c>
      <c r="J12" s="442">
        <f>MAX(J32)</f>
        <v>7.7</v>
      </c>
      <c r="K12" s="278" t="s">
        <v>224</v>
      </c>
      <c r="L12" s="279" t="s">
        <v>490</v>
      </c>
      <c r="M12" s="440">
        <f>SUM(M32)</f>
        <v>24</v>
      </c>
      <c r="N12" s="278">
        <f>MINA(N32)</f>
        <v>7.5</v>
      </c>
      <c r="O12" s="457" t="s">
        <v>489</v>
      </c>
      <c r="P12" s="441">
        <f>MAX(P32)</f>
        <v>14</v>
      </c>
      <c r="Q12" s="278" t="s">
        <v>224</v>
      </c>
      <c r="R12" s="279" t="s">
        <v>490</v>
      </c>
      <c r="S12" s="440">
        <f>SUM(S32)</f>
        <v>24</v>
      </c>
      <c r="T12" s="278">
        <f>MINA(T32)</f>
        <v>0.9</v>
      </c>
      <c r="U12" s="457" t="s">
        <v>489</v>
      </c>
      <c r="V12" s="442">
        <f>MAX(V32)</f>
        <v>3.9</v>
      </c>
      <c r="W12" s="278" t="s">
        <v>224</v>
      </c>
      <c r="X12" s="279" t="s">
        <v>490</v>
      </c>
      <c r="Y12" s="440">
        <f>SUM(Y32)</f>
        <v>24</v>
      </c>
      <c r="Z12" s="278">
        <f>MINA(Z32)</f>
        <v>2</v>
      </c>
      <c r="AA12" s="457" t="s">
        <v>489</v>
      </c>
      <c r="AB12" s="441">
        <f>MAX(AB32)</f>
        <v>27</v>
      </c>
      <c r="AC12" s="278" t="s">
        <v>224</v>
      </c>
      <c r="AD12" s="279" t="s">
        <v>490</v>
      </c>
      <c r="AE12" s="440">
        <f>SUM(AE32)</f>
        <v>24</v>
      </c>
      <c r="AF12" s="90">
        <v>4.9</v>
      </c>
      <c r="AG12" s="96" t="s">
        <v>494</v>
      </c>
      <c r="AH12" s="432">
        <v>10</v>
      </c>
      <c r="AI12" s="436">
        <v>2</v>
      </c>
      <c r="AJ12" s="96" t="s">
        <v>489</v>
      </c>
      <c r="AK12" s="90">
        <v>1.3</v>
      </c>
      <c r="AL12" s="96" t="s">
        <v>494</v>
      </c>
      <c r="AM12" s="432">
        <v>10</v>
      </c>
      <c r="AN12" s="435">
        <v>5</v>
      </c>
    </row>
    <row r="13" spans="1:40" ht="18.75" customHeight="1">
      <c r="A13" s="170"/>
      <c r="B13" s="125"/>
      <c r="C13" s="280" t="s">
        <v>520</v>
      </c>
      <c r="D13" s="279">
        <f>SUM(D33)</f>
        <v>1</v>
      </c>
      <c r="E13" s="278" t="s">
        <v>224</v>
      </c>
      <c r="F13" s="279" t="s">
        <v>490</v>
      </c>
      <c r="G13" s="440">
        <f>SUM(G33)</f>
        <v>24</v>
      </c>
      <c r="H13" s="278">
        <f>MINA(H33)</f>
        <v>6.9</v>
      </c>
      <c r="I13" s="457" t="s">
        <v>489</v>
      </c>
      <c r="J13" s="442">
        <f>MAX(J33)</f>
        <v>7.9</v>
      </c>
      <c r="K13" s="278" t="s">
        <v>224</v>
      </c>
      <c r="L13" s="279" t="s">
        <v>490</v>
      </c>
      <c r="M13" s="440">
        <f>SUM(M33)</f>
        <v>24</v>
      </c>
      <c r="N13" s="278">
        <f>MINA(N33)</f>
        <v>8.6</v>
      </c>
      <c r="O13" s="457" t="s">
        <v>489</v>
      </c>
      <c r="P13" s="441">
        <f>MAX(P33)</f>
        <v>13</v>
      </c>
      <c r="Q13" s="278" t="s">
        <v>224</v>
      </c>
      <c r="R13" s="279" t="s">
        <v>490</v>
      </c>
      <c r="S13" s="440">
        <f>SUM(S33)</f>
        <v>24</v>
      </c>
      <c r="T13" s="278">
        <f>MINA(T33)</f>
        <v>1.4</v>
      </c>
      <c r="U13" s="457" t="s">
        <v>489</v>
      </c>
      <c r="V13" s="442">
        <f>MAX(V33)</f>
        <v>6.4</v>
      </c>
      <c r="W13" s="278" t="s">
        <v>224</v>
      </c>
      <c r="X13" s="279" t="s">
        <v>490</v>
      </c>
      <c r="Y13" s="440">
        <f>SUM(Y33)</f>
        <v>24</v>
      </c>
      <c r="Z13" s="278">
        <f>MINA(Z33)</f>
        <v>3</v>
      </c>
      <c r="AA13" s="457" t="s">
        <v>489</v>
      </c>
      <c r="AB13" s="441">
        <f>MAX(AB33)</f>
        <v>28</v>
      </c>
      <c r="AC13" s="278" t="s">
        <v>224</v>
      </c>
      <c r="AD13" s="279" t="s">
        <v>490</v>
      </c>
      <c r="AE13" s="440">
        <f>SUM(AE33)</f>
        <v>24</v>
      </c>
      <c r="AF13" s="90">
        <v>4.9</v>
      </c>
      <c r="AG13" s="96" t="s">
        <v>494</v>
      </c>
      <c r="AH13" s="432">
        <v>10</v>
      </c>
      <c r="AI13" s="436">
        <v>2</v>
      </c>
      <c r="AJ13" s="96" t="s">
        <v>489</v>
      </c>
      <c r="AK13" s="90">
        <v>2.4</v>
      </c>
      <c r="AL13" s="96" t="s">
        <v>494</v>
      </c>
      <c r="AM13" s="432">
        <v>10</v>
      </c>
      <c r="AN13" s="435">
        <v>5</v>
      </c>
    </row>
    <row r="14" spans="1:40" ht="18.75" customHeight="1">
      <c r="A14" s="170"/>
      <c r="B14" s="125"/>
      <c r="C14" s="280" t="s">
        <v>524</v>
      </c>
      <c r="D14" s="96">
        <v>1</v>
      </c>
      <c r="E14" s="112" t="s">
        <v>224</v>
      </c>
      <c r="F14" s="96" t="s">
        <v>490</v>
      </c>
      <c r="G14" s="433">
        <v>24</v>
      </c>
      <c r="H14" s="90">
        <v>7</v>
      </c>
      <c r="I14" s="458" t="s">
        <v>489</v>
      </c>
      <c r="J14" s="434">
        <v>8.2</v>
      </c>
      <c r="K14" s="112" t="s">
        <v>224</v>
      </c>
      <c r="L14" s="96" t="s">
        <v>490</v>
      </c>
      <c r="M14" s="433">
        <v>24</v>
      </c>
      <c r="N14" s="90">
        <v>8.5</v>
      </c>
      <c r="O14" s="96" t="s">
        <v>489</v>
      </c>
      <c r="P14" s="433">
        <v>12</v>
      </c>
      <c r="Q14" s="112" t="s">
        <v>224</v>
      </c>
      <c r="R14" s="96" t="s">
        <v>490</v>
      </c>
      <c r="S14" s="433">
        <v>24</v>
      </c>
      <c r="T14" s="112" t="s">
        <v>224</v>
      </c>
      <c r="U14" s="96" t="s">
        <v>489</v>
      </c>
      <c r="V14" s="437">
        <v>0.6</v>
      </c>
      <c r="W14" s="112" t="s">
        <v>224</v>
      </c>
      <c r="X14" s="96" t="s">
        <v>490</v>
      </c>
      <c r="Y14" s="433">
        <v>24</v>
      </c>
      <c r="Z14" s="112" t="s">
        <v>224</v>
      </c>
      <c r="AA14" s="96" t="s">
        <v>489</v>
      </c>
      <c r="AB14" s="433">
        <v>8</v>
      </c>
      <c r="AC14" s="125">
        <v>16</v>
      </c>
      <c r="AD14" s="96" t="s">
        <v>490</v>
      </c>
      <c r="AE14" s="433">
        <v>24</v>
      </c>
      <c r="AF14" s="90">
        <v>2.3</v>
      </c>
      <c r="AG14" s="96" t="s">
        <v>494</v>
      </c>
      <c r="AH14" s="432">
        <v>10</v>
      </c>
      <c r="AI14" s="436">
        <v>1</v>
      </c>
      <c r="AJ14" s="96" t="s">
        <v>489</v>
      </c>
      <c r="AK14" s="90">
        <v>2.3</v>
      </c>
      <c r="AL14" s="96" t="s">
        <v>494</v>
      </c>
      <c r="AM14" s="432">
        <v>10</v>
      </c>
      <c r="AN14" s="435">
        <v>3</v>
      </c>
    </row>
    <row r="15" spans="1:40" ht="18.75" customHeight="1">
      <c r="A15" s="303" t="s">
        <v>531</v>
      </c>
      <c r="B15" s="125"/>
      <c r="C15" s="280" t="s">
        <v>502</v>
      </c>
      <c r="D15" s="96">
        <v>1</v>
      </c>
      <c r="E15" s="112" t="s">
        <v>224</v>
      </c>
      <c r="F15" s="96" t="s">
        <v>490</v>
      </c>
      <c r="G15" s="433">
        <v>24</v>
      </c>
      <c r="H15" s="90">
        <v>6.5</v>
      </c>
      <c r="I15" s="458" t="s">
        <v>489</v>
      </c>
      <c r="J15" s="434">
        <v>7.5</v>
      </c>
      <c r="K15" s="112">
        <v>2</v>
      </c>
      <c r="L15" s="96" t="s">
        <v>490</v>
      </c>
      <c r="M15" s="433">
        <v>24</v>
      </c>
      <c r="N15" s="90">
        <v>7</v>
      </c>
      <c r="O15" s="96" t="s">
        <v>489</v>
      </c>
      <c r="P15" s="433">
        <v>12</v>
      </c>
      <c r="Q15" s="125">
        <v>9</v>
      </c>
      <c r="R15" s="96" t="s">
        <v>490</v>
      </c>
      <c r="S15" s="433">
        <v>24</v>
      </c>
      <c r="T15" s="112" t="s">
        <v>224</v>
      </c>
      <c r="U15" s="96" t="s">
        <v>489</v>
      </c>
      <c r="V15" s="437">
        <v>6.8</v>
      </c>
      <c r="W15" s="125">
        <v>1</v>
      </c>
      <c r="X15" s="96" t="s">
        <v>490</v>
      </c>
      <c r="Y15" s="433">
        <v>24</v>
      </c>
      <c r="Z15" s="125">
        <v>2</v>
      </c>
      <c r="AA15" s="96" t="s">
        <v>489</v>
      </c>
      <c r="AB15" s="433">
        <v>43</v>
      </c>
      <c r="AC15" s="125">
        <v>23</v>
      </c>
      <c r="AD15" s="96" t="s">
        <v>490</v>
      </c>
      <c r="AE15" s="433">
        <v>24</v>
      </c>
      <c r="AF15" s="90">
        <v>4.9</v>
      </c>
      <c r="AG15" s="96" t="s">
        <v>494</v>
      </c>
      <c r="AH15" s="432">
        <v>10</v>
      </c>
      <c r="AI15" s="436">
        <v>2</v>
      </c>
      <c r="AJ15" s="96" t="s">
        <v>489</v>
      </c>
      <c r="AK15" s="90">
        <v>7</v>
      </c>
      <c r="AL15" s="96" t="s">
        <v>494</v>
      </c>
      <c r="AM15" s="432">
        <v>10</v>
      </c>
      <c r="AN15" s="435">
        <v>4</v>
      </c>
    </row>
    <row r="16" spans="1:40" ht="18.75" customHeight="1">
      <c r="A16" s="303"/>
      <c r="B16" s="125"/>
      <c r="C16" s="280" t="s">
        <v>501</v>
      </c>
      <c r="D16" s="96">
        <v>2</v>
      </c>
      <c r="E16" s="112" t="s">
        <v>224</v>
      </c>
      <c r="F16" s="96" t="s">
        <v>490</v>
      </c>
      <c r="G16" s="433">
        <v>48</v>
      </c>
      <c r="H16" s="90">
        <v>6.7</v>
      </c>
      <c r="I16" s="458" t="s">
        <v>489</v>
      </c>
      <c r="J16" s="434">
        <v>8.5</v>
      </c>
      <c r="K16" s="112" t="s">
        <v>224</v>
      </c>
      <c r="L16" s="96" t="s">
        <v>490</v>
      </c>
      <c r="M16" s="433">
        <v>48</v>
      </c>
      <c r="N16" s="90">
        <v>5.9</v>
      </c>
      <c r="O16" s="96" t="s">
        <v>489</v>
      </c>
      <c r="P16" s="433">
        <v>14</v>
      </c>
      <c r="Q16" s="125">
        <v>13</v>
      </c>
      <c r="R16" s="96" t="s">
        <v>490</v>
      </c>
      <c r="S16" s="433">
        <v>48</v>
      </c>
      <c r="T16" s="113">
        <v>1.1</v>
      </c>
      <c r="U16" s="96" t="s">
        <v>489</v>
      </c>
      <c r="V16" s="433">
        <v>11</v>
      </c>
      <c r="W16" s="112">
        <v>1</v>
      </c>
      <c r="X16" s="96" t="s">
        <v>490</v>
      </c>
      <c r="Y16" s="433">
        <v>48</v>
      </c>
      <c r="Z16" s="125">
        <v>3</v>
      </c>
      <c r="AA16" s="96" t="s">
        <v>489</v>
      </c>
      <c r="AB16" s="433">
        <v>26</v>
      </c>
      <c r="AC16" s="125">
        <v>31</v>
      </c>
      <c r="AD16" s="96" t="s">
        <v>497</v>
      </c>
      <c r="AE16" s="433">
        <v>48</v>
      </c>
      <c r="AF16" s="90">
        <v>1.7</v>
      </c>
      <c r="AG16" s="96" t="s">
        <v>494</v>
      </c>
      <c r="AH16" s="432">
        <v>10</v>
      </c>
      <c r="AI16" s="436">
        <v>3</v>
      </c>
      <c r="AJ16" s="96" t="s">
        <v>489</v>
      </c>
      <c r="AK16" s="90">
        <v>4.9</v>
      </c>
      <c r="AL16" s="96" t="s">
        <v>494</v>
      </c>
      <c r="AM16" s="432">
        <v>10</v>
      </c>
      <c r="AN16" s="435">
        <v>5</v>
      </c>
    </row>
    <row r="17" spans="1:40" ht="18.75" customHeight="1">
      <c r="A17" s="170"/>
      <c r="B17" s="125"/>
      <c r="C17" s="280" t="s">
        <v>507</v>
      </c>
      <c r="D17" s="96">
        <v>1</v>
      </c>
      <c r="E17" s="112" t="s">
        <v>224</v>
      </c>
      <c r="F17" s="96" t="s">
        <v>490</v>
      </c>
      <c r="G17" s="433">
        <v>24</v>
      </c>
      <c r="H17" s="90">
        <v>6.6</v>
      </c>
      <c r="I17" s="458" t="s">
        <v>489</v>
      </c>
      <c r="J17" s="434">
        <v>7.2</v>
      </c>
      <c r="K17" s="125">
        <v>5</v>
      </c>
      <c r="L17" s="96" t="s">
        <v>490</v>
      </c>
      <c r="M17" s="433">
        <v>24</v>
      </c>
      <c r="N17" s="90">
        <v>1.9</v>
      </c>
      <c r="O17" s="96" t="s">
        <v>489</v>
      </c>
      <c r="P17" s="433">
        <v>11</v>
      </c>
      <c r="Q17" s="125">
        <v>4</v>
      </c>
      <c r="R17" s="96" t="s">
        <v>490</v>
      </c>
      <c r="S17" s="433">
        <v>24</v>
      </c>
      <c r="T17" s="113">
        <v>1.4</v>
      </c>
      <c r="U17" s="96" t="s">
        <v>489</v>
      </c>
      <c r="V17" s="439">
        <v>12</v>
      </c>
      <c r="W17" s="112" t="s">
        <v>224</v>
      </c>
      <c r="X17" s="96" t="s">
        <v>490</v>
      </c>
      <c r="Y17" s="433">
        <v>24</v>
      </c>
      <c r="Z17" s="125">
        <v>3</v>
      </c>
      <c r="AA17" s="96" t="s">
        <v>489</v>
      </c>
      <c r="AB17" s="433">
        <v>36</v>
      </c>
      <c r="AC17" s="112" t="s">
        <v>224</v>
      </c>
      <c r="AD17" s="96" t="s">
        <v>490</v>
      </c>
      <c r="AE17" s="433">
        <v>24</v>
      </c>
      <c r="AF17" s="90">
        <v>3.3</v>
      </c>
      <c r="AG17" s="96" t="s">
        <v>494</v>
      </c>
      <c r="AH17" s="432">
        <v>10</v>
      </c>
      <c r="AI17" s="436">
        <v>3</v>
      </c>
      <c r="AJ17" s="96" t="s">
        <v>489</v>
      </c>
      <c r="AK17" s="90">
        <v>1.3</v>
      </c>
      <c r="AL17" s="96" t="s">
        <v>494</v>
      </c>
      <c r="AM17" s="432">
        <v>10</v>
      </c>
      <c r="AN17" s="435">
        <v>6</v>
      </c>
    </row>
    <row r="18" spans="1:40" ht="18.75" customHeight="1">
      <c r="A18" s="303" t="s">
        <v>530</v>
      </c>
      <c r="B18" s="125"/>
      <c r="C18" s="280" t="s">
        <v>502</v>
      </c>
      <c r="D18" s="96">
        <v>1</v>
      </c>
      <c r="E18" s="112" t="s">
        <v>224</v>
      </c>
      <c r="F18" s="96" t="s">
        <v>490</v>
      </c>
      <c r="G18" s="433">
        <v>24</v>
      </c>
      <c r="H18" s="90">
        <v>6.9</v>
      </c>
      <c r="I18" s="458" t="s">
        <v>489</v>
      </c>
      <c r="J18" s="434">
        <v>7.3</v>
      </c>
      <c r="K18" s="112" t="s">
        <v>224</v>
      </c>
      <c r="L18" s="96" t="s">
        <v>490</v>
      </c>
      <c r="M18" s="433">
        <v>24</v>
      </c>
      <c r="N18" s="90">
        <v>8.3</v>
      </c>
      <c r="O18" s="96" t="s">
        <v>489</v>
      </c>
      <c r="P18" s="433">
        <v>13</v>
      </c>
      <c r="Q18" s="112">
        <v>2</v>
      </c>
      <c r="R18" s="96" t="s">
        <v>490</v>
      </c>
      <c r="S18" s="433">
        <v>24</v>
      </c>
      <c r="T18" s="112" t="s">
        <v>224</v>
      </c>
      <c r="U18" s="96" t="s">
        <v>489</v>
      </c>
      <c r="V18" s="433">
        <v>2.6</v>
      </c>
      <c r="W18" s="112">
        <v>2</v>
      </c>
      <c r="X18" s="96" t="s">
        <v>490</v>
      </c>
      <c r="Y18" s="433">
        <v>24</v>
      </c>
      <c r="Z18" s="125">
        <v>1</v>
      </c>
      <c r="AA18" s="96" t="s">
        <v>489</v>
      </c>
      <c r="AB18" s="433">
        <v>53</v>
      </c>
      <c r="AC18" s="125">
        <v>20</v>
      </c>
      <c r="AD18" s="96" t="s">
        <v>490</v>
      </c>
      <c r="AE18" s="433">
        <v>24</v>
      </c>
      <c r="AF18" s="90">
        <v>4.9</v>
      </c>
      <c r="AG18" s="96" t="s">
        <v>494</v>
      </c>
      <c r="AH18" s="432">
        <v>10</v>
      </c>
      <c r="AI18" s="436">
        <v>2</v>
      </c>
      <c r="AJ18" s="96" t="s">
        <v>489</v>
      </c>
      <c r="AK18" s="90">
        <v>3.3</v>
      </c>
      <c r="AL18" s="96" t="s">
        <v>494</v>
      </c>
      <c r="AM18" s="432">
        <v>10</v>
      </c>
      <c r="AN18" s="435">
        <v>5</v>
      </c>
    </row>
    <row r="19" spans="1:40" ht="18.75" customHeight="1">
      <c r="A19" s="303"/>
      <c r="B19" s="125"/>
      <c r="C19" s="280" t="s">
        <v>501</v>
      </c>
      <c r="D19" s="96">
        <v>1</v>
      </c>
      <c r="E19" s="125">
        <v>6</v>
      </c>
      <c r="F19" s="96" t="s">
        <v>490</v>
      </c>
      <c r="G19" s="433">
        <v>24</v>
      </c>
      <c r="H19" s="90">
        <v>6.8</v>
      </c>
      <c r="I19" s="458" t="s">
        <v>489</v>
      </c>
      <c r="J19" s="434">
        <v>9.2</v>
      </c>
      <c r="K19" s="112" t="s">
        <v>224</v>
      </c>
      <c r="L19" s="96" t="s">
        <v>490</v>
      </c>
      <c r="M19" s="433">
        <v>24</v>
      </c>
      <c r="N19" s="90">
        <v>7.9</v>
      </c>
      <c r="O19" s="96" t="s">
        <v>489</v>
      </c>
      <c r="P19" s="433">
        <v>13</v>
      </c>
      <c r="Q19" s="112">
        <v>6</v>
      </c>
      <c r="R19" s="96" t="s">
        <v>490</v>
      </c>
      <c r="S19" s="433">
        <v>24</v>
      </c>
      <c r="T19" s="112" t="s">
        <v>224</v>
      </c>
      <c r="U19" s="96" t="s">
        <v>489</v>
      </c>
      <c r="V19" s="433">
        <v>7.7</v>
      </c>
      <c r="W19" s="112" t="s">
        <v>224</v>
      </c>
      <c r="X19" s="96" t="s">
        <v>490</v>
      </c>
      <c r="Y19" s="433">
        <v>24</v>
      </c>
      <c r="Z19" s="125">
        <v>1</v>
      </c>
      <c r="AA19" s="96" t="s">
        <v>489</v>
      </c>
      <c r="AB19" s="433">
        <v>21</v>
      </c>
      <c r="AC19" s="125">
        <v>10</v>
      </c>
      <c r="AD19" s="96" t="s">
        <v>490</v>
      </c>
      <c r="AE19" s="433">
        <v>24</v>
      </c>
      <c r="AF19" s="90">
        <v>3.3</v>
      </c>
      <c r="AG19" s="96" t="s">
        <v>494</v>
      </c>
      <c r="AH19" s="432">
        <v>10</v>
      </c>
      <c r="AI19" s="436">
        <v>2</v>
      </c>
      <c r="AJ19" s="96" t="s">
        <v>489</v>
      </c>
      <c r="AK19" s="90">
        <v>2.3</v>
      </c>
      <c r="AL19" s="96" t="s">
        <v>494</v>
      </c>
      <c r="AM19" s="432">
        <v>10</v>
      </c>
      <c r="AN19" s="435">
        <v>5</v>
      </c>
    </row>
    <row r="20" spans="1:40" ht="18.75" customHeight="1">
      <c r="A20" s="170" t="s">
        <v>529</v>
      </c>
      <c r="B20" s="125"/>
      <c r="C20" s="280" t="s">
        <v>501</v>
      </c>
      <c r="D20" s="96">
        <v>1</v>
      </c>
      <c r="E20" s="112" t="s">
        <v>224</v>
      </c>
      <c r="F20" s="96" t="s">
        <v>490</v>
      </c>
      <c r="G20" s="433">
        <v>24</v>
      </c>
      <c r="H20" s="90">
        <v>6.5</v>
      </c>
      <c r="I20" s="458" t="s">
        <v>489</v>
      </c>
      <c r="J20" s="434">
        <v>7.1</v>
      </c>
      <c r="K20" s="112">
        <v>3</v>
      </c>
      <c r="L20" s="96" t="s">
        <v>490</v>
      </c>
      <c r="M20" s="433">
        <v>24</v>
      </c>
      <c r="N20" s="90">
        <v>4</v>
      </c>
      <c r="O20" s="96" t="s">
        <v>489</v>
      </c>
      <c r="P20" s="433">
        <v>12</v>
      </c>
      <c r="Q20" s="125">
        <v>8</v>
      </c>
      <c r="R20" s="96" t="s">
        <v>490</v>
      </c>
      <c r="S20" s="433">
        <v>24</v>
      </c>
      <c r="T20" s="113">
        <v>1</v>
      </c>
      <c r="U20" s="96" t="s">
        <v>489</v>
      </c>
      <c r="V20" s="433">
        <v>3.8</v>
      </c>
      <c r="W20" s="112">
        <v>1</v>
      </c>
      <c r="X20" s="96" t="s">
        <v>490</v>
      </c>
      <c r="Y20" s="433">
        <v>24</v>
      </c>
      <c r="Z20" s="125">
        <v>2</v>
      </c>
      <c r="AA20" s="96" t="s">
        <v>489</v>
      </c>
      <c r="AB20" s="433">
        <v>32</v>
      </c>
      <c r="AC20" s="125">
        <v>22</v>
      </c>
      <c r="AD20" s="96" t="s">
        <v>490</v>
      </c>
      <c r="AE20" s="433">
        <v>24</v>
      </c>
      <c r="AF20" s="90">
        <v>4.9</v>
      </c>
      <c r="AG20" s="96" t="s">
        <v>494</v>
      </c>
      <c r="AH20" s="432">
        <v>10</v>
      </c>
      <c r="AI20" s="436">
        <v>3</v>
      </c>
      <c r="AJ20" s="96" t="s">
        <v>489</v>
      </c>
      <c r="AK20" s="90">
        <v>4.9</v>
      </c>
      <c r="AL20" s="96" t="s">
        <v>494</v>
      </c>
      <c r="AM20" s="432">
        <v>10</v>
      </c>
      <c r="AN20" s="435">
        <v>5</v>
      </c>
    </row>
    <row r="21" spans="1:40" ht="18.75" customHeight="1">
      <c r="A21" s="303" t="s">
        <v>528</v>
      </c>
      <c r="B21" s="125"/>
      <c r="C21" s="280" t="s">
        <v>502</v>
      </c>
      <c r="D21" s="96">
        <v>1</v>
      </c>
      <c r="E21" s="112" t="s">
        <v>224</v>
      </c>
      <c r="F21" s="96" t="s">
        <v>490</v>
      </c>
      <c r="G21" s="433">
        <v>12</v>
      </c>
      <c r="H21" s="90">
        <v>6.6</v>
      </c>
      <c r="I21" s="458" t="s">
        <v>489</v>
      </c>
      <c r="J21" s="434">
        <v>7.6</v>
      </c>
      <c r="K21" s="112" t="s">
        <v>224</v>
      </c>
      <c r="L21" s="96" t="s">
        <v>490</v>
      </c>
      <c r="M21" s="433">
        <v>12</v>
      </c>
      <c r="N21" s="90">
        <v>8.5</v>
      </c>
      <c r="O21" s="96" t="s">
        <v>489</v>
      </c>
      <c r="P21" s="433">
        <v>13</v>
      </c>
      <c r="Q21" s="112" t="s">
        <v>224</v>
      </c>
      <c r="R21" s="96" t="s">
        <v>490</v>
      </c>
      <c r="S21" s="433">
        <v>12</v>
      </c>
      <c r="T21" s="112" t="s">
        <v>224</v>
      </c>
      <c r="U21" s="96" t="s">
        <v>489</v>
      </c>
      <c r="V21" s="433">
        <v>1.6</v>
      </c>
      <c r="W21" s="112" t="s">
        <v>224</v>
      </c>
      <c r="X21" s="96" t="s">
        <v>490</v>
      </c>
      <c r="Y21" s="433">
        <v>12</v>
      </c>
      <c r="Z21" s="125">
        <v>2</v>
      </c>
      <c r="AA21" s="96" t="s">
        <v>489</v>
      </c>
      <c r="AB21" s="433">
        <v>23</v>
      </c>
      <c r="AC21" s="125">
        <v>7</v>
      </c>
      <c r="AD21" s="96" t="s">
        <v>490</v>
      </c>
      <c r="AE21" s="433">
        <v>12</v>
      </c>
      <c r="AF21" s="90">
        <v>7.9</v>
      </c>
      <c r="AG21" s="96" t="s">
        <v>494</v>
      </c>
      <c r="AH21" s="432">
        <v>10</v>
      </c>
      <c r="AI21" s="436">
        <v>1</v>
      </c>
      <c r="AJ21" s="96" t="s">
        <v>489</v>
      </c>
      <c r="AK21" s="90">
        <v>7.9</v>
      </c>
      <c r="AL21" s="96" t="s">
        <v>494</v>
      </c>
      <c r="AM21" s="432">
        <v>10</v>
      </c>
      <c r="AN21" s="435">
        <v>4</v>
      </c>
    </row>
    <row r="22" spans="1:40" ht="18.75" customHeight="1">
      <c r="A22" s="303"/>
      <c r="B22" s="125"/>
      <c r="C22" s="280" t="s">
        <v>501</v>
      </c>
      <c r="D22" s="96">
        <v>1</v>
      </c>
      <c r="E22" s="112" t="s">
        <v>224</v>
      </c>
      <c r="F22" s="96" t="s">
        <v>490</v>
      </c>
      <c r="G22" s="433">
        <v>12</v>
      </c>
      <c r="H22" s="90">
        <v>6.7</v>
      </c>
      <c r="I22" s="458" t="s">
        <v>489</v>
      </c>
      <c r="J22" s="434">
        <v>8</v>
      </c>
      <c r="K22" s="112" t="s">
        <v>224</v>
      </c>
      <c r="L22" s="96" t="s">
        <v>490</v>
      </c>
      <c r="M22" s="433">
        <v>12</v>
      </c>
      <c r="N22" s="90">
        <v>6.6</v>
      </c>
      <c r="O22" s="96" t="s">
        <v>489</v>
      </c>
      <c r="P22" s="433">
        <v>12</v>
      </c>
      <c r="Q22" s="112" t="s">
        <v>224</v>
      </c>
      <c r="R22" s="96" t="s">
        <v>490</v>
      </c>
      <c r="S22" s="433">
        <v>12</v>
      </c>
      <c r="T22" s="112">
        <v>0.5</v>
      </c>
      <c r="U22" s="96" t="s">
        <v>489</v>
      </c>
      <c r="V22" s="433">
        <v>1.2</v>
      </c>
      <c r="W22" s="112">
        <v>2</v>
      </c>
      <c r="X22" s="96" t="s">
        <v>490</v>
      </c>
      <c r="Y22" s="433">
        <v>12</v>
      </c>
      <c r="Z22" s="125">
        <v>4</v>
      </c>
      <c r="AA22" s="96" t="s">
        <v>489</v>
      </c>
      <c r="AB22" s="433">
        <v>56</v>
      </c>
      <c r="AC22" s="125">
        <v>8</v>
      </c>
      <c r="AD22" s="96" t="s">
        <v>490</v>
      </c>
      <c r="AE22" s="433">
        <v>12</v>
      </c>
      <c r="AF22" s="90">
        <v>1.7</v>
      </c>
      <c r="AG22" s="96" t="s">
        <v>494</v>
      </c>
      <c r="AH22" s="432">
        <v>10</v>
      </c>
      <c r="AI22" s="436">
        <v>2</v>
      </c>
      <c r="AJ22" s="96" t="s">
        <v>489</v>
      </c>
      <c r="AK22" s="90">
        <v>4.9</v>
      </c>
      <c r="AL22" s="96" t="s">
        <v>494</v>
      </c>
      <c r="AM22" s="432">
        <v>10</v>
      </c>
      <c r="AN22" s="435">
        <v>4</v>
      </c>
    </row>
    <row r="23" spans="1:40" ht="18.75" customHeight="1">
      <c r="A23" s="170"/>
      <c r="B23" s="125"/>
      <c r="C23" s="280" t="s">
        <v>524</v>
      </c>
      <c r="D23" s="96">
        <v>1</v>
      </c>
      <c r="E23" s="112" t="s">
        <v>224</v>
      </c>
      <c r="F23" s="96" t="s">
        <v>490</v>
      </c>
      <c r="G23" s="433">
        <v>9</v>
      </c>
      <c r="H23" s="90">
        <v>7.3</v>
      </c>
      <c r="I23" s="458" t="s">
        <v>489</v>
      </c>
      <c r="J23" s="434">
        <v>8</v>
      </c>
      <c r="K23" s="112" t="s">
        <v>224</v>
      </c>
      <c r="L23" s="96" t="s">
        <v>490</v>
      </c>
      <c r="M23" s="433">
        <v>9</v>
      </c>
      <c r="N23" s="90">
        <v>8.6</v>
      </c>
      <c r="O23" s="96" t="s">
        <v>489</v>
      </c>
      <c r="P23" s="433">
        <v>11</v>
      </c>
      <c r="Q23" s="112" t="s">
        <v>224</v>
      </c>
      <c r="R23" s="96" t="s">
        <v>490</v>
      </c>
      <c r="S23" s="433">
        <v>9</v>
      </c>
      <c r="T23" s="112" t="s">
        <v>224</v>
      </c>
      <c r="U23" s="96" t="s">
        <v>489</v>
      </c>
      <c r="V23" s="433" t="s">
        <v>2</v>
      </c>
      <c r="W23" s="112" t="s">
        <v>224</v>
      </c>
      <c r="X23" s="96" t="s">
        <v>490</v>
      </c>
      <c r="Y23" s="433">
        <v>9</v>
      </c>
      <c r="Z23" s="112" t="s">
        <v>224</v>
      </c>
      <c r="AA23" s="96" t="s">
        <v>489</v>
      </c>
      <c r="AB23" s="433">
        <v>24</v>
      </c>
      <c r="AC23" s="125">
        <v>5</v>
      </c>
      <c r="AD23" s="96" t="s">
        <v>490</v>
      </c>
      <c r="AE23" s="433">
        <v>9</v>
      </c>
      <c r="AF23" s="90">
        <v>7.8</v>
      </c>
      <c r="AG23" s="96" t="s">
        <v>494</v>
      </c>
      <c r="AH23" s="432">
        <v>10</v>
      </c>
      <c r="AI23" s="436">
        <v>0</v>
      </c>
      <c r="AJ23" s="96" t="s">
        <v>489</v>
      </c>
      <c r="AK23" s="90">
        <v>2.3</v>
      </c>
      <c r="AL23" s="96" t="s">
        <v>494</v>
      </c>
      <c r="AM23" s="432">
        <v>10</v>
      </c>
      <c r="AN23" s="435">
        <v>3</v>
      </c>
    </row>
    <row r="24" spans="1:40" ht="18.75" customHeight="1">
      <c r="A24" s="170" t="s">
        <v>527</v>
      </c>
      <c r="B24" s="125"/>
      <c r="C24" s="280" t="s">
        <v>502</v>
      </c>
      <c r="D24" s="96">
        <v>2</v>
      </c>
      <c r="E24" s="112">
        <v>1</v>
      </c>
      <c r="F24" s="96" t="s">
        <v>490</v>
      </c>
      <c r="G24" s="433">
        <v>24</v>
      </c>
      <c r="H24" s="90">
        <v>7.2</v>
      </c>
      <c r="I24" s="458" t="s">
        <v>489</v>
      </c>
      <c r="J24" s="434">
        <v>8.9</v>
      </c>
      <c r="K24" s="112" t="s">
        <v>224</v>
      </c>
      <c r="L24" s="96" t="s">
        <v>490</v>
      </c>
      <c r="M24" s="433">
        <v>24</v>
      </c>
      <c r="N24" s="90">
        <v>9.3</v>
      </c>
      <c r="O24" s="96" t="s">
        <v>489</v>
      </c>
      <c r="P24" s="433">
        <v>13</v>
      </c>
      <c r="Q24" s="112" t="s">
        <v>224</v>
      </c>
      <c r="R24" s="96" t="s">
        <v>490</v>
      </c>
      <c r="S24" s="433">
        <v>24</v>
      </c>
      <c r="T24" s="112" t="s">
        <v>224</v>
      </c>
      <c r="U24" s="96" t="s">
        <v>489</v>
      </c>
      <c r="V24" s="434">
        <v>1.8</v>
      </c>
      <c r="W24" s="125">
        <v>8</v>
      </c>
      <c r="X24" s="96" t="s">
        <v>490</v>
      </c>
      <c r="Y24" s="433">
        <v>24</v>
      </c>
      <c r="Z24" s="125">
        <v>3</v>
      </c>
      <c r="AA24" s="96" t="s">
        <v>489</v>
      </c>
      <c r="AB24" s="433">
        <v>110</v>
      </c>
      <c r="AC24" s="125">
        <v>5</v>
      </c>
      <c r="AD24" s="96" t="s">
        <v>490</v>
      </c>
      <c r="AE24" s="433">
        <v>24</v>
      </c>
      <c r="AF24" s="90">
        <v>3.3</v>
      </c>
      <c r="AG24" s="96" t="s">
        <v>494</v>
      </c>
      <c r="AH24" s="432">
        <v>10</v>
      </c>
      <c r="AI24" s="436">
        <v>1</v>
      </c>
      <c r="AJ24" s="96" t="s">
        <v>489</v>
      </c>
      <c r="AK24" s="90">
        <v>4.9</v>
      </c>
      <c r="AL24" s="96" t="s">
        <v>494</v>
      </c>
      <c r="AM24" s="432">
        <v>10</v>
      </c>
      <c r="AN24" s="435">
        <v>3</v>
      </c>
    </row>
    <row r="25" spans="1:40" ht="18.75" customHeight="1">
      <c r="A25" s="170"/>
      <c r="B25" s="125"/>
      <c r="C25" s="280" t="s">
        <v>501</v>
      </c>
      <c r="D25" s="96">
        <v>1</v>
      </c>
      <c r="E25" s="125">
        <v>1</v>
      </c>
      <c r="F25" s="96" t="s">
        <v>490</v>
      </c>
      <c r="G25" s="433">
        <v>12</v>
      </c>
      <c r="H25" s="90">
        <v>7.2</v>
      </c>
      <c r="I25" s="458" t="s">
        <v>489</v>
      </c>
      <c r="J25" s="434">
        <v>8.9</v>
      </c>
      <c r="K25" s="112" t="s">
        <v>224</v>
      </c>
      <c r="L25" s="96" t="s">
        <v>490</v>
      </c>
      <c r="M25" s="433">
        <v>12</v>
      </c>
      <c r="N25" s="90">
        <v>9.6</v>
      </c>
      <c r="O25" s="96" t="s">
        <v>489</v>
      </c>
      <c r="P25" s="433">
        <v>13</v>
      </c>
      <c r="Q25" s="112" t="s">
        <v>224</v>
      </c>
      <c r="R25" s="96" t="s">
        <v>490</v>
      </c>
      <c r="S25" s="433">
        <v>12</v>
      </c>
      <c r="T25" s="112" t="s">
        <v>224</v>
      </c>
      <c r="U25" s="96" t="s">
        <v>489</v>
      </c>
      <c r="V25" s="434">
        <v>1</v>
      </c>
      <c r="W25" s="125">
        <v>3</v>
      </c>
      <c r="X25" s="96" t="s">
        <v>497</v>
      </c>
      <c r="Y25" s="433">
        <v>12</v>
      </c>
      <c r="Z25" s="125">
        <v>3</v>
      </c>
      <c r="AA25" s="96" t="s">
        <v>489</v>
      </c>
      <c r="AB25" s="433">
        <v>130</v>
      </c>
      <c r="AC25" s="112" t="s">
        <v>224</v>
      </c>
      <c r="AD25" s="96" t="s">
        <v>490</v>
      </c>
      <c r="AE25" s="433">
        <v>12</v>
      </c>
      <c r="AF25" s="90">
        <v>1.1</v>
      </c>
      <c r="AG25" s="96" t="s">
        <v>494</v>
      </c>
      <c r="AH25" s="432">
        <v>10</v>
      </c>
      <c r="AI25" s="436">
        <v>1</v>
      </c>
      <c r="AJ25" s="96" t="s">
        <v>489</v>
      </c>
      <c r="AK25" s="90">
        <v>4.9</v>
      </c>
      <c r="AL25" s="96" t="s">
        <v>494</v>
      </c>
      <c r="AM25" s="432">
        <v>10</v>
      </c>
      <c r="AN25" s="435">
        <v>2</v>
      </c>
    </row>
    <row r="26" spans="1:40" ht="18.75" customHeight="1">
      <c r="A26" s="303" t="s">
        <v>526</v>
      </c>
      <c r="B26" s="125"/>
      <c r="C26" s="280" t="s">
        <v>524</v>
      </c>
      <c r="D26" s="96">
        <v>1</v>
      </c>
      <c r="E26" s="112" t="s">
        <v>224</v>
      </c>
      <c r="F26" s="96" t="s">
        <v>490</v>
      </c>
      <c r="G26" s="433">
        <v>9</v>
      </c>
      <c r="H26" s="90">
        <v>7.4</v>
      </c>
      <c r="I26" s="458" t="s">
        <v>489</v>
      </c>
      <c r="J26" s="434">
        <v>8.1</v>
      </c>
      <c r="K26" s="112" t="s">
        <v>224</v>
      </c>
      <c r="L26" s="96" t="s">
        <v>490</v>
      </c>
      <c r="M26" s="433">
        <v>9</v>
      </c>
      <c r="N26" s="90">
        <v>7.5</v>
      </c>
      <c r="O26" s="96" t="s">
        <v>489</v>
      </c>
      <c r="P26" s="433">
        <v>11</v>
      </c>
      <c r="Q26" s="112" t="s">
        <v>224</v>
      </c>
      <c r="R26" s="96" t="s">
        <v>490</v>
      </c>
      <c r="S26" s="433">
        <v>9</v>
      </c>
      <c r="T26" s="112" t="s">
        <v>224</v>
      </c>
      <c r="U26" s="96" t="s">
        <v>489</v>
      </c>
      <c r="V26" s="433" t="s">
        <v>2</v>
      </c>
      <c r="W26" s="112" t="s">
        <v>224</v>
      </c>
      <c r="X26" s="96" t="s">
        <v>490</v>
      </c>
      <c r="Y26" s="433">
        <v>9</v>
      </c>
      <c r="Z26" s="112" t="s">
        <v>224</v>
      </c>
      <c r="AA26" s="96" t="s">
        <v>489</v>
      </c>
      <c r="AB26" s="433">
        <v>15</v>
      </c>
      <c r="AC26" s="125">
        <v>6</v>
      </c>
      <c r="AD26" s="96" t="s">
        <v>490</v>
      </c>
      <c r="AE26" s="433">
        <v>9</v>
      </c>
      <c r="AF26" s="90">
        <v>1.3</v>
      </c>
      <c r="AG26" s="96" t="s">
        <v>494</v>
      </c>
      <c r="AH26" s="432">
        <v>10</v>
      </c>
      <c r="AI26" s="436">
        <v>1</v>
      </c>
      <c r="AJ26" s="96" t="s">
        <v>489</v>
      </c>
      <c r="AK26" s="90">
        <v>4.9</v>
      </c>
      <c r="AL26" s="96" t="s">
        <v>494</v>
      </c>
      <c r="AM26" s="432">
        <v>10</v>
      </c>
      <c r="AN26" s="435">
        <v>2</v>
      </c>
    </row>
    <row r="27" spans="1:40" ht="18.75" customHeight="1">
      <c r="A27" s="303"/>
      <c r="B27" s="125"/>
      <c r="C27" s="280" t="s">
        <v>502</v>
      </c>
      <c r="D27" s="96">
        <v>1</v>
      </c>
      <c r="E27" s="112" t="s">
        <v>224</v>
      </c>
      <c r="F27" s="96" t="s">
        <v>490</v>
      </c>
      <c r="G27" s="433">
        <v>9</v>
      </c>
      <c r="H27" s="90">
        <v>7.5</v>
      </c>
      <c r="I27" s="458" t="s">
        <v>489</v>
      </c>
      <c r="J27" s="434">
        <v>8.3</v>
      </c>
      <c r="K27" s="112" t="s">
        <v>224</v>
      </c>
      <c r="L27" s="96" t="s">
        <v>497</v>
      </c>
      <c r="M27" s="433">
        <v>9</v>
      </c>
      <c r="N27" s="90">
        <v>8.8</v>
      </c>
      <c r="O27" s="96" t="s">
        <v>489</v>
      </c>
      <c r="P27" s="433">
        <v>11</v>
      </c>
      <c r="Q27" s="112" t="s">
        <v>224</v>
      </c>
      <c r="R27" s="96" t="s">
        <v>490</v>
      </c>
      <c r="S27" s="433">
        <v>9</v>
      </c>
      <c r="T27" s="112" t="s">
        <v>224</v>
      </c>
      <c r="U27" s="96" t="s">
        <v>489</v>
      </c>
      <c r="V27" s="434">
        <v>0.5</v>
      </c>
      <c r="W27" s="112" t="s">
        <v>224</v>
      </c>
      <c r="X27" s="96" t="s">
        <v>490</v>
      </c>
      <c r="Y27" s="433">
        <v>9</v>
      </c>
      <c r="Z27" s="112">
        <v>2</v>
      </c>
      <c r="AA27" s="96" t="s">
        <v>489</v>
      </c>
      <c r="AB27" s="433">
        <v>20</v>
      </c>
      <c r="AC27" s="125">
        <v>6</v>
      </c>
      <c r="AD27" s="96" t="s">
        <v>490</v>
      </c>
      <c r="AE27" s="433">
        <v>9</v>
      </c>
      <c r="AF27" s="90">
        <v>3.3</v>
      </c>
      <c r="AG27" s="96" t="s">
        <v>494</v>
      </c>
      <c r="AH27" s="432">
        <v>10</v>
      </c>
      <c r="AI27" s="436">
        <v>2</v>
      </c>
      <c r="AJ27" s="96" t="s">
        <v>489</v>
      </c>
      <c r="AK27" s="90">
        <v>1.7</v>
      </c>
      <c r="AL27" s="96" t="s">
        <v>494</v>
      </c>
      <c r="AM27" s="432">
        <v>10</v>
      </c>
      <c r="AN27" s="435">
        <v>4</v>
      </c>
    </row>
    <row r="28" spans="1:40" ht="18.75" customHeight="1">
      <c r="A28" s="303" t="s">
        <v>525</v>
      </c>
      <c r="B28" s="125"/>
      <c r="C28" s="280" t="s">
        <v>524</v>
      </c>
      <c r="D28" s="96">
        <v>1</v>
      </c>
      <c r="E28" s="112" t="s">
        <v>224</v>
      </c>
      <c r="F28" s="96" t="s">
        <v>490</v>
      </c>
      <c r="G28" s="433">
        <v>9</v>
      </c>
      <c r="H28" s="90">
        <v>7.1</v>
      </c>
      <c r="I28" s="458" t="s">
        <v>489</v>
      </c>
      <c r="J28" s="434">
        <v>7.9</v>
      </c>
      <c r="K28" s="112" t="s">
        <v>224</v>
      </c>
      <c r="L28" s="96" t="s">
        <v>490</v>
      </c>
      <c r="M28" s="433">
        <v>9</v>
      </c>
      <c r="N28" s="90">
        <v>8.9</v>
      </c>
      <c r="O28" s="96" t="s">
        <v>489</v>
      </c>
      <c r="P28" s="433">
        <v>11</v>
      </c>
      <c r="Q28" s="112" t="s">
        <v>224</v>
      </c>
      <c r="R28" s="96" t="s">
        <v>490</v>
      </c>
      <c r="S28" s="433">
        <v>9</v>
      </c>
      <c r="T28" s="112" t="s">
        <v>224</v>
      </c>
      <c r="U28" s="96" t="s">
        <v>489</v>
      </c>
      <c r="V28" s="433" t="s">
        <v>2</v>
      </c>
      <c r="W28" s="112" t="s">
        <v>224</v>
      </c>
      <c r="X28" s="96" t="s">
        <v>490</v>
      </c>
      <c r="Y28" s="433">
        <v>9</v>
      </c>
      <c r="Z28" s="112" t="s">
        <v>224</v>
      </c>
      <c r="AA28" s="96" t="s">
        <v>489</v>
      </c>
      <c r="AB28" s="433">
        <v>9</v>
      </c>
      <c r="AC28" s="125">
        <v>5</v>
      </c>
      <c r="AD28" s="96" t="s">
        <v>490</v>
      </c>
      <c r="AE28" s="433">
        <v>9</v>
      </c>
      <c r="AF28" s="90">
        <v>3.3</v>
      </c>
      <c r="AG28" s="96" t="s">
        <v>494</v>
      </c>
      <c r="AH28" s="432">
        <v>10</v>
      </c>
      <c r="AI28" s="436">
        <v>1</v>
      </c>
      <c r="AJ28" s="96" t="s">
        <v>489</v>
      </c>
      <c r="AK28" s="90">
        <v>3.3</v>
      </c>
      <c r="AL28" s="96" t="s">
        <v>494</v>
      </c>
      <c r="AM28" s="432">
        <v>10</v>
      </c>
      <c r="AN28" s="435">
        <v>3</v>
      </c>
    </row>
    <row r="29" spans="1:40" ht="18.75" customHeight="1">
      <c r="A29" s="303"/>
      <c r="B29" s="125"/>
      <c r="C29" s="280" t="s">
        <v>502</v>
      </c>
      <c r="D29" s="96">
        <v>1</v>
      </c>
      <c r="E29" s="112" t="s">
        <v>224</v>
      </c>
      <c r="F29" s="96" t="s">
        <v>490</v>
      </c>
      <c r="G29" s="433">
        <v>9</v>
      </c>
      <c r="H29" s="90">
        <v>7.1</v>
      </c>
      <c r="I29" s="458" t="s">
        <v>489</v>
      </c>
      <c r="J29" s="434">
        <v>7.6</v>
      </c>
      <c r="K29" s="112" t="s">
        <v>224</v>
      </c>
      <c r="L29" s="96" t="s">
        <v>490</v>
      </c>
      <c r="M29" s="433">
        <v>9</v>
      </c>
      <c r="N29" s="90">
        <v>8.5</v>
      </c>
      <c r="O29" s="96" t="s">
        <v>489</v>
      </c>
      <c r="P29" s="433">
        <v>11</v>
      </c>
      <c r="Q29" s="112" t="s">
        <v>224</v>
      </c>
      <c r="R29" s="96" t="s">
        <v>490</v>
      </c>
      <c r="S29" s="433">
        <v>9</v>
      </c>
      <c r="T29" s="112" t="s">
        <v>224</v>
      </c>
      <c r="U29" s="96" t="s">
        <v>489</v>
      </c>
      <c r="V29" s="434">
        <v>0.8</v>
      </c>
      <c r="W29" s="112" t="s">
        <v>224</v>
      </c>
      <c r="X29" s="96" t="s">
        <v>490</v>
      </c>
      <c r="Y29" s="433">
        <v>9</v>
      </c>
      <c r="Z29" s="112">
        <v>2</v>
      </c>
      <c r="AA29" s="96" t="s">
        <v>489</v>
      </c>
      <c r="AB29" s="433">
        <v>17</v>
      </c>
      <c r="AC29" s="125">
        <v>6</v>
      </c>
      <c r="AD29" s="96" t="s">
        <v>490</v>
      </c>
      <c r="AE29" s="433">
        <v>9</v>
      </c>
      <c r="AF29" s="90">
        <v>3.3</v>
      </c>
      <c r="AG29" s="96" t="s">
        <v>494</v>
      </c>
      <c r="AH29" s="432">
        <v>10</v>
      </c>
      <c r="AI29" s="436">
        <v>2</v>
      </c>
      <c r="AJ29" s="96" t="s">
        <v>489</v>
      </c>
      <c r="AK29" s="90">
        <v>7.9</v>
      </c>
      <c r="AL29" s="96" t="s">
        <v>494</v>
      </c>
      <c r="AM29" s="432">
        <v>10</v>
      </c>
      <c r="AN29" s="435">
        <v>3</v>
      </c>
    </row>
    <row r="30" spans="1:40" ht="18.75" customHeight="1">
      <c r="A30" s="170"/>
      <c r="B30" s="125"/>
      <c r="C30" s="280" t="s">
        <v>502</v>
      </c>
      <c r="D30" s="96">
        <v>1</v>
      </c>
      <c r="E30" s="112" t="s">
        <v>224</v>
      </c>
      <c r="F30" s="96" t="s">
        <v>490</v>
      </c>
      <c r="G30" s="433">
        <v>24</v>
      </c>
      <c r="H30" s="90">
        <v>7.1</v>
      </c>
      <c r="I30" s="458" t="s">
        <v>489</v>
      </c>
      <c r="J30" s="434">
        <v>8.1</v>
      </c>
      <c r="K30" s="112" t="s">
        <v>224</v>
      </c>
      <c r="L30" s="96" t="s">
        <v>490</v>
      </c>
      <c r="M30" s="433">
        <v>24</v>
      </c>
      <c r="N30" s="90">
        <v>8.4</v>
      </c>
      <c r="O30" s="96" t="s">
        <v>489</v>
      </c>
      <c r="P30" s="433">
        <v>13</v>
      </c>
      <c r="Q30" s="112" t="s">
        <v>224</v>
      </c>
      <c r="R30" s="96" t="s">
        <v>490</v>
      </c>
      <c r="S30" s="433">
        <v>24</v>
      </c>
      <c r="T30" s="112" t="s">
        <v>224</v>
      </c>
      <c r="U30" s="96" t="s">
        <v>489</v>
      </c>
      <c r="V30" s="433">
        <v>1.6</v>
      </c>
      <c r="W30" s="112">
        <v>2</v>
      </c>
      <c r="X30" s="96" t="s">
        <v>490</v>
      </c>
      <c r="Y30" s="433">
        <v>24</v>
      </c>
      <c r="Z30" s="112" t="s">
        <v>224</v>
      </c>
      <c r="AA30" s="96" t="s">
        <v>489</v>
      </c>
      <c r="AB30" s="433">
        <v>26</v>
      </c>
      <c r="AC30" s="125">
        <v>10</v>
      </c>
      <c r="AD30" s="96" t="s">
        <v>490</v>
      </c>
      <c r="AE30" s="433">
        <v>24</v>
      </c>
      <c r="AF30" s="90">
        <v>1.3</v>
      </c>
      <c r="AG30" s="96" t="s">
        <v>494</v>
      </c>
      <c r="AH30" s="432">
        <v>10</v>
      </c>
      <c r="AI30" s="436">
        <v>2</v>
      </c>
      <c r="AJ30" s="96" t="s">
        <v>489</v>
      </c>
      <c r="AK30" s="90">
        <v>1.3</v>
      </c>
      <c r="AL30" s="96" t="s">
        <v>494</v>
      </c>
      <c r="AM30" s="432">
        <v>10</v>
      </c>
      <c r="AN30" s="435">
        <v>4</v>
      </c>
    </row>
    <row r="31" spans="1:40" ht="18.75" customHeight="1">
      <c r="A31" s="170" t="s">
        <v>523</v>
      </c>
      <c r="B31" s="125"/>
      <c r="C31" s="280" t="s">
        <v>501</v>
      </c>
      <c r="D31" s="96">
        <v>1</v>
      </c>
      <c r="E31" s="125">
        <v>3</v>
      </c>
      <c r="F31" s="96" t="s">
        <v>490</v>
      </c>
      <c r="G31" s="433">
        <v>24</v>
      </c>
      <c r="H31" s="90">
        <v>7.1</v>
      </c>
      <c r="I31" s="458" t="s">
        <v>489</v>
      </c>
      <c r="J31" s="434">
        <v>8.9</v>
      </c>
      <c r="K31" s="112" t="s">
        <v>224</v>
      </c>
      <c r="L31" s="96" t="s">
        <v>490</v>
      </c>
      <c r="M31" s="433">
        <v>24</v>
      </c>
      <c r="N31" s="90">
        <v>9.2</v>
      </c>
      <c r="O31" s="96" t="s">
        <v>489</v>
      </c>
      <c r="P31" s="433">
        <v>14</v>
      </c>
      <c r="Q31" s="112" t="s">
        <v>224</v>
      </c>
      <c r="R31" s="96" t="s">
        <v>490</v>
      </c>
      <c r="S31" s="433">
        <v>24</v>
      </c>
      <c r="T31" s="112" t="s">
        <v>224</v>
      </c>
      <c r="U31" s="96" t="s">
        <v>489</v>
      </c>
      <c r="V31" s="434">
        <v>1.7</v>
      </c>
      <c r="W31" s="112">
        <v>1</v>
      </c>
      <c r="X31" s="96" t="s">
        <v>490</v>
      </c>
      <c r="Y31" s="433">
        <v>24</v>
      </c>
      <c r="Z31" s="112" t="s">
        <v>224</v>
      </c>
      <c r="AA31" s="96" t="s">
        <v>489</v>
      </c>
      <c r="AB31" s="433">
        <v>27</v>
      </c>
      <c r="AC31" s="112">
        <v>3</v>
      </c>
      <c r="AD31" s="96" t="s">
        <v>490</v>
      </c>
      <c r="AE31" s="433">
        <v>24</v>
      </c>
      <c r="AF31" s="90">
        <v>1.3</v>
      </c>
      <c r="AG31" s="96" t="s">
        <v>494</v>
      </c>
      <c r="AH31" s="432">
        <v>10</v>
      </c>
      <c r="AI31" s="436">
        <v>2</v>
      </c>
      <c r="AJ31" s="96" t="s">
        <v>489</v>
      </c>
      <c r="AK31" s="90">
        <v>1.3</v>
      </c>
      <c r="AL31" s="96" t="s">
        <v>494</v>
      </c>
      <c r="AM31" s="432">
        <v>10</v>
      </c>
      <c r="AN31" s="435">
        <v>4</v>
      </c>
    </row>
    <row r="32" spans="1:40" ht="18.75" customHeight="1">
      <c r="A32" s="170"/>
      <c r="B32" s="125"/>
      <c r="C32" s="280" t="s">
        <v>522</v>
      </c>
      <c r="D32" s="96">
        <v>1</v>
      </c>
      <c r="E32" s="112" t="s">
        <v>224</v>
      </c>
      <c r="F32" s="96" t="s">
        <v>490</v>
      </c>
      <c r="G32" s="433">
        <v>24</v>
      </c>
      <c r="H32" s="90">
        <v>6.9</v>
      </c>
      <c r="I32" s="458" t="s">
        <v>489</v>
      </c>
      <c r="J32" s="434">
        <v>7.7</v>
      </c>
      <c r="K32" s="112" t="s">
        <v>224</v>
      </c>
      <c r="L32" s="96" t="s">
        <v>490</v>
      </c>
      <c r="M32" s="433">
        <v>24</v>
      </c>
      <c r="N32" s="90">
        <v>7.5</v>
      </c>
      <c r="O32" s="96" t="s">
        <v>489</v>
      </c>
      <c r="P32" s="433">
        <v>14</v>
      </c>
      <c r="Q32" s="112" t="s">
        <v>224</v>
      </c>
      <c r="R32" s="96" t="s">
        <v>490</v>
      </c>
      <c r="S32" s="433">
        <v>24</v>
      </c>
      <c r="T32" s="113">
        <v>0.9</v>
      </c>
      <c r="U32" s="96" t="s">
        <v>489</v>
      </c>
      <c r="V32" s="433">
        <v>3.9</v>
      </c>
      <c r="W32" s="112" t="s">
        <v>224</v>
      </c>
      <c r="X32" s="96" t="s">
        <v>490</v>
      </c>
      <c r="Y32" s="433">
        <v>24</v>
      </c>
      <c r="Z32" s="125">
        <v>2</v>
      </c>
      <c r="AA32" s="96" t="s">
        <v>489</v>
      </c>
      <c r="AB32" s="433">
        <v>27</v>
      </c>
      <c r="AC32" s="112" t="s">
        <v>224</v>
      </c>
      <c r="AD32" s="96" t="s">
        <v>490</v>
      </c>
      <c r="AE32" s="433">
        <v>24</v>
      </c>
      <c r="AF32" s="90">
        <v>4.9</v>
      </c>
      <c r="AG32" s="96" t="s">
        <v>494</v>
      </c>
      <c r="AH32" s="432">
        <v>10</v>
      </c>
      <c r="AI32" s="436">
        <v>2</v>
      </c>
      <c r="AJ32" s="96" t="s">
        <v>489</v>
      </c>
      <c r="AK32" s="90">
        <v>1.3</v>
      </c>
      <c r="AL32" s="96" t="s">
        <v>494</v>
      </c>
      <c r="AM32" s="432">
        <v>10</v>
      </c>
      <c r="AN32" s="435">
        <v>5</v>
      </c>
    </row>
    <row r="33" spans="1:40" ht="18.75" customHeight="1">
      <c r="A33" s="170" t="s">
        <v>521</v>
      </c>
      <c r="B33" s="125"/>
      <c r="C33" s="280" t="s">
        <v>520</v>
      </c>
      <c r="D33" s="96">
        <v>1</v>
      </c>
      <c r="E33" s="112" t="s">
        <v>224</v>
      </c>
      <c r="F33" s="96" t="s">
        <v>490</v>
      </c>
      <c r="G33" s="433">
        <v>24</v>
      </c>
      <c r="H33" s="90">
        <v>6.9</v>
      </c>
      <c r="I33" s="458" t="s">
        <v>489</v>
      </c>
      <c r="J33" s="434">
        <v>7.9</v>
      </c>
      <c r="K33" s="112" t="s">
        <v>224</v>
      </c>
      <c r="L33" s="96" t="s">
        <v>490</v>
      </c>
      <c r="M33" s="433">
        <v>24</v>
      </c>
      <c r="N33" s="90">
        <v>8.6</v>
      </c>
      <c r="O33" s="96" t="s">
        <v>489</v>
      </c>
      <c r="P33" s="433">
        <v>13</v>
      </c>
      <c r="Q33" s="112" t="s">
        <v>224</v>
      </c>
      <c r="R33" s="96" t="s">
        <v>490</v>
      </c>
      <c r="S33" s="433">
        <v>24</v>
      </c>
      <c r="T33" s="113">
        <v>1.4</v>
      </c>
      <c r="U33" s="96" t="s">
        <v>489</v>
      </c>
      <c r="V33" s="433">
        <v>6.4</v>
      </c>
      <c r="W33" s="112" t="s">
        <v>224</v>
      </c>
      <c r="X33" s="96" t="s">
        <v>490</v>
      </c>
      <c r="Y33" s="433">
        <v>24</v>
      </c>
      <c r="Z33" s="112">
        <v>3</v>
      </c>
      <c r="AA33" s="96" t="s">
        <v>489</v>
      </c>
      <c r="AB33" s="433">
        <v>28</v>
      </c>
      <c r="AC33" s="112" t="s">
        <v>224</v>
      </c>
      <c r="AD33" s="96" t="s">
        <v>490</v>
      </c>
      <c r="AE33" s="433">
        <v>24</v>
      </c>
      <c r="AF33" s="90">
        <v>4.9</v>
      </c>
      <c r="AG33" s="96" t="s">
        <v>494</v>
      </c>
      <c r="AH33" s="432">
        <v>10</v>
      </c>
      <c r="AI33" s="436">
        <v>2</v>
      </c>
      <c r="AJ33" s="96" t="s">
        <v>489</v>
      </c>
      <c r="AK33" s="90">
        <v>2.4</v>
      </c>
      <c r="AL33" s="96" t="s">
        <v>494</v>
      </c>
      <c r="AM33" s="432">
        <v>10</v>
      </c>
      <c r="AN33" s="435">
        <v>5</v>
      </c>
    </row>
    <row r="34" spans="1:40" ht="18.75" customHeight="1">
      <c r="A34" s="303" t="s">
        <v>519</v>
      </c>
      <c r="B34" s="125"/>
      <c r="C34" s="280" t="s">
        <v>502</v>
      </c>
      <c r="D34" s="96">
        <v>2</v>
      </c>
      <c r="E34" s="125">
        <v>6</v>
      </c>
      <c r="F34" s="96" t="s">
        <v>490</v>
      </c>
      <c r="G34" s="433">
        <v>48</v>
      </c>
      <c r="H34" s="90">
        <v>7</v>
      </c>
      <c r="I34" s="458" t="s">
        <v>489</v>
      </c>
      <c r="J34" s="434">
        <v>9.2</v>
      </c>
      <c r="K34" s="112" t="s">
        <v>224</v>
      </c>
      <c r="L34" s="96" t="s">
        <v>490</v>
      </c>
      <c r="M34" s="433">
        <v>48</v>
      </c>
      <c r="N34" s="90">
        <v>8.6</v>
      </c>
      <c r="O34" s="96" t="s">
        <v>489</v>
      </c>
      <c r="P34" s="433">
        <v>14</v>
      </c>
      <c r="Q34" s="112">
        <v>2</v>
      </c>
      <c r="R34" s="96" t="s">
        <v>490</v>
      </c>
      <c r="S34" s="433">
        <v>48</v>
      </c>
      <c r="T34" s="112" t="s">
        <v>224</v>
      </c>
      <c r="U34" s="96" t="s">
        <v>489</v>
      </c>
      <c r="V34" s="433">
        <v>2.4</v>
      </c>
      <c r="W34" s="112">
        <v>3</v>
      </c>
      <c r="X34" s="96" t="s">
        <v>490</v>
      </c>
      <c r="Y34" s="433">
        <v>48</v>
      </c>
      <c r="Z34" s="112">
        <v>1</v>
      </c>
      <c r="AA34" s="96" t="s">
        <v>489</v>
      </c>
      <c r="AB34" s="433">
        <v>47</v>
      </c>
      <c r="AC34" s="125">
        <v>32</v>
      </c>
      <c r="AD34" s="96" t="s">
        <v>490</v>
      </c>
      <c r="AE34" s="433">
        <v>48</v>
      </c>
      <c r="AF34" s="90">
        <v>1.3</v>
      </c>
      <c r="AG34" s="96" t="s">
        <v>494</v>
      </c>
      <c r="AH34" s="432">
        <v>10</v>
      </c>
      <c r="AI34" s="436">
        <v>2</v>
      </c>
      <c r="AJ34" s="96" t="s">
        <v>489</v>
      </c>
      <c r="AK34" s="90">
        <v>1.3</v>
      </c>
      <c r="AL34" s="96" t="s">
        <v>494</v>
      </c>
      <c r="AM34" s="432">
        <v>10</v>
      </c>
      <c r="AN34" s="435">
        <v>5</v>
      </c>
    </row>
    <row r="35" spans="1:40" ht="18.75" customHeight="1">
      <c r="A35" s="303"/>
      <c r="B35" s="125"/>
      <c r="C35" s="280" t="s">
        <v>501</v>
      </c>
      <c r="D35" s="96">
        <v>1</v>
      </c>
      <c r="E35" s="112" t="s">
        <v>224</v>
      </c>
      <c r="F35" s="96" t="s">
        <v>490</v>
      </c>
      <c r="G35" s="433">
        <v>24</v>
      </c>
      <c r="H35" s="90">
        <v>7</v>
      </c>
      <c r="I35" s="458" t="s">
        <v>489</v>
      </c>
      <c r="J35" s="434">
        <v>7.4</v>
      </c>
      <c r="K35" s="112" t="s">
        <v>224</v>
      </c>
      <c r="L35" s="96" t="s">
        <v>490</v>
      </c>
      <c r="M35" s="433">
        <v>24</v>
      </c>
      <c r="N35" s="90">
        <v>6.6</v>
      </c>
      <c r="O35" s="96" t="s">
        <v>489</v>
      </c>
      <c r="P35" s="433">
        <v>12</v>
      </c>
      <c r="Q35" s="125">
        <v>5</v>
      </c>
      <c r="R35" s="96" t="s">
        <v>490</v>
      </c>
      <c r="S35" s="433">
        <v>24</v>
      </c>
      <c r="T35" s="113">
        <v>0.7</v>
      </c>
      <c r="U35" s="96" t="s">
        <v>489</v>
      </c>
      <c r="V35" s="433">
        <v>6.2</v>
      </c>
      <c r="W35" s="112" t="s">
        <v>224</v>
      </c>
      <c r="X35" s="96" t="s">
        <v>490</v>
      </c>
      <c r="Y35" s="433">
        <v>24</v>
      </c>
      <c r="Z35" s="112">
        <v>2</v>
      </c>
      <c r="AA35" s="96" t="s">
        <v>489</v>
      </c>
      <c r="AB35" s="433">
        <v>21</v>
      </c>
      <c r="AC35" s="125">
        <v>2</v>
      </c>
      <c r="AD35" s="96" t="s">
        <v>490</v>
      </c>
      <c r="AE35" s="433">
        <v>24</v>
      </c>
      <c r="AF35" s="90">
        <v>2.3</v>
      </c>
      <c r="AG35" s="96" t="s">
        <v>494</v>
      </c>
      <c r="AH35" s="432">
        <v>10</v>
      </c>
      <c r="AI35" s="436">
        <v>2</v>
      </c>
      <c r="AJ35" s="96" t="s">
        <v>489</v>
      </c>
      <c r="AK35" s="90">
        <v>4.9</v>
      </c>
      <c r="AL35" s="96" t="s">
        <v>494</v>
      </c>
      <c r="AM35" s="432">
        <v>10</v>
      </c>
      <c r="AN35" s="435">
        <v>4</v>
      </c>
    </row>
    <row r="36" spans="1:40" ht="18.75" customHeight="1">
      <c r="A36" s="170" t="s">
        <v>518</v>
      </c>
      <c r="B36" s="125"/>
      <c r="C36" s="280" t="s">
        <v>507</v>
      </c>
      <c r="D36" s="96">
        <v>1</v>
      </c>
      <c r="E36" s="125">
        <v>4</v>
      </c>
      <c r="F36" s="96" t="s">
        <v>490</v>
      </c>
      <c r="G36" s="433">
        <v>24</v>
      </c>
      <c r="H36" s="90">
        <v>7.2</v>
      </c>
      <c r="I36" s="458" t="s">
        <v>489</v>
      </c>
      <c r="J36" s="434">
        <v>9</v>
      </c>
      <c r="K36" s="112" t="s">
        <v>224</v>
      </c>
      <c r="L36" s="96" t="s">
        <v>490</v>
      </c>
      <c r="M36" s="433">
        <v>24</v>
      </c>
      <c r="N36" s="90">
        <v>7.3</v>
      </c>
      <c r="O36" s="96" t="s">
        <v>489</v>
      </c>
      <c r="P36" s="433">
        <v>15</v>
      </c>
      <c r="Q36" s="112" t="s">
        <v>224</v>
      </c>
      <c r="R36" s="96" t="s">
        <v>490</v>
      </c>
      <c r="S36" s="433">
        <v>24</v>
      </c>
      <c r="T36" s="113">
        <v>0.8</v>
      </c>
      <c r="U36" s="96" t="s">
        <v>489</v>
      </c>
      <c r="V36" s="438">
        <v>5</v>
      </c>
      <c r="W36" s="112" t="s">
        <v>224</v>
      </c>
      <c r="X36" s="96" t="s">
        <v>490</v>
      </c>
      <c r="Y36" s="433">
        <v>24</v>
      </c>
      <c r="Z36" s="112">
        <v>5</v>
      </c>
      <c r="AA36" s="96" t="s">
        <v>489</v>
      </c>
      <c r="AB36" s="433">
        <v>49</v>
      </c>
      <c r="AC36" s="112" t="s">
        <v>224</v>
      </c>
      <c r="AD36" s="96" t="s">
        <v>490</v>
      </c>
      <c r="AE36" s="433">
        <v>24</v>
      </c>
      <c r="AF36" s="90">
        <v>3.3</v>
      </c>
      <c r="AG36" s="96" t="s">
        <v>494</v>
      </c>
      <c r="AH36" s="432">
        <v>10</v>
      </c>
      <c r="AI36" s="436">
        <v>2</v>
      </c>
      <c r="AJ36" s="96" t="s">
        <v>489</v>
      </c>
      <c r="AK36" s="90">
        <v>1.7</v>
      </c>
      <c r="AL36" s="96" t="s">
        <v>494</v>
      </c>
      <c r="AM36" s="432">
        <v>10</v>
      </c>
      <c r="AN36" s="435">
        <v>4</v>
      </c>
    </row>
    <row r="37" spans="1:40" ht="18.75" customHeight="1">
      <c r="A37" s="303" t="s">
        <v>517</v>
      </c>
      <c r="B37" s="125"/>
      <c r="C37" s="280" t="s">
        <v>502</v>
      </c>
      <c r="D37" s="96">
        <v>1</v>
      </c>
      <c r="E37" s="112" t="s">
        <v>224</v>
      </c>
      <c r="F37" s="96" t="s">
        <v>490</v>
      </c>
      <c r="G37" s="433">
        <v>12</v>
      </c>
      <c r="H37" s="90">
        <v>7</v>
      </c>
      <c r="I37" s="458" t="s">
        <v>489</v>
      </c>
      <c r="J37" s="434">
        <v>8.5</v>
      </c>
      <c r="K37" s="112" t="s">
        <v>224</v>
      </c>
      <c r="L37" s="96" t="s">
        <v>490</v>
      </c>
      <c r="M37" s="433">
        <v>12</v>
      </c>
      <c r="N37" s="90">
        <v>9</v>
      </c>
      <c r="O37" s="96" t="s">
        <v>489</v>
      </c>
      <c r="P37" s="433">
        <v>12</v>
      </c>
      <c r="Q37" s="112">
        <v>2</v>
      </c>
      <c r="R37" s="96" t="s">
        <v>490</v>
      </c>
      <c r="S37" s="433">
        <v>12</v>
      </c>
      <c r="T37" s="112" t="s">
        <v>224</v>
      </c>
      <c r="U37" s="96" t="s">
        <v>489</v>
      </c>
      <c r="V37" s="433">
        <v>4.4</v>
      </c>
      <c r="W37" s="112">
        <v>1</v>
      </c>
      <c r="X37" s="96" t="s">
        <v>490</v>
      </c>
      <c r="Y37" s="433">
        <v>12</v>
      </c>
      <c r="Z37" s="112">
        <v>2</v>
      </c>
      <c r="AA37" s="96" t="s">
        <v>489</v>
      </c>
      <c r="AB37" s="433">
        <v>70</v>
      </c>
      <c r="AC37" s="125">
        <v>11</v>
      </c>
      <c r="AD37" s="96" t="s">
        <v>490</v>
      </c>
      <c r="AE37" s="433">
        <v>12</v>
      </c>
      <c r="AF37" s="90">
        <v>3.3</v>
      </c>
      <c r="AG37" s="96" t="s">
        <v>494</v>
      </c>
      <c r="AH37" s="432">
        <v>10</v>
      </c>
      <c r="AI37" s="436">
        <v>2</v>
      </c>
      <c r="AJ37" s="96" t="s">
        <v>489</v>
      </c>
      <c r="AK37" s="90">
        <v>2.3</v>
      </c>
      <c r="AL37" s="96" t="s">
        <v>494</v>
      </c>
      <c r="AM37" s="432">
        <v>10</v>
      </c>
      <c r="AN37" s="435">
        <v>5</v>
      </c>
    </row>
    <row r="38" spans="1:40" ht="18.75" customHeight="1">
      <c r="A38" s="303"/>
      <c r="B38" s="125"/>
      <c r="C38" s="280" t="s">
        <v>501</v>
      </c>
      <c r="D38" s="96">
        <v>1</v>
      </c>
      <c r="E38" s="112" t="s">
        <v>224</v>
      </c>
      <c r="F38" s="96" t="s">
        <v>490</v>
      </c>
      <c r="G38" s="433">
        <v>12</v>
      </c>
      <c r="H38" s="90">
        <v>6.9</v>
      </c>
      <c r="I38" s="458" t="s">
        <v>489</v>
      </c>
      <c r="J38" s="434">
        <v>7.2</v>
      </c>
      <c r="K38" s="112" t="s">
        <v>224</v>
      </c>
      <c r="L38" s="96" t="s">
        <v>490</v>
      </c>
      <c r="M38" s="433">
        <v>12</v>
      </c>
      <c r="N38" s="90">
        <v>5.2</v>
      </c>
      <c r="O38" s="96" t="s">
        <v>489</v>
      </c>
      <c r="P38" s="433">
        <v>12</v>
      </c>
      <c r="Q38" s="125">
        <v>3</v>
      </c>
      <c r="R38" s="96" t="s">
        <v>490</v>
      </c>
      <c r="S38" s="433">
        <v>12</v>
      </c>
      <c r="T38" s="113">
        <v>0.5</v>
      </c>
      <c r="U38" s="96" t="s">
        <v>489</v>
      </c>
      <c r="V38" s="433">
        <v>4.8</v>
      </c>
      <c r="W38" s="112" t="s">
        <v>224</v>
      </c>
      <c r="X38" s="96" t="s">
        <v>490</v>
      </c>
      <c r="Y38" s="433">
        <v>12</v>
      </c>
      <c r="Z38" s="112">
        <v>5</v>
      </c>
      <c r="AA38" s="96" t="s">
        <v>489</v>
      </c>
      <c r="AB38" s="433">
        <v>20</v>
      </c>
      <c r="AC38" s="125">
        <v>10</v>
      </c>
      <c r="AD38" s="96" t="s">
        <v>490</v>
      </c>
      <c r="AE38" s="433">
        <v>12</v>
      </c>
      <c r="AF38" s="90">
        <v>1.3</v>
      </c>
      <c r="AG38" s="96" t="s">
        <v>494</v>
      </c>
      <c r="AH38" s="432">
        <v>10</v>
      </c>
      <c r="AI38" s="436">
        <v>3</v>
      </c>
      <c r="AJ38" s="96" t="s">
        <v>489</v>
      </c>
      <c r="AK38" s="90">
        <v>2.3</v>
      </c>
      <c r="AL38" s="96" t="s">
        <v>494</v>
      </c>
      <c r="AM38" s="432">
        <v>10</v>
      </c>
      <c r="AN38" s="435">
        <v>5</v>
      </c>
    </row>
    <row r="39" spans="1:40" ht="18.75" customHeight="1">
      <c r="A39" s="170" t="s">
        <v>516</v>
      </c>
      <c r="B39" s="125"/>
      <c r="C39" s="280" t="s">
        <v>502</v>
      </c>
      <c r="D39" s="96">
        <v>1</v>
      </c>
      <c r="E39" s="125">
        <v>2</v>
      </c>
      <c r="F39" s="96" t="s">
        <v>490</v>
      </c>
      <c r="G39" s="433">
        <v>12</v>
      </c>
      <c r="H39" s="90">
        <v>6.9</v>
      </c>
      <c r="I39" s="458" t="s">
        <v>489</v>
      </c>
      <c r="J39" s="434">
        <v>9.4</v>
      </c>
      <c r="K39" s="112">
        <v>1</v>
      </c>
      <c r="L39" s="96" t="s">
        <v>490</v>
      </c>
      <c r="M39" s="433">
        <v>12</v>
      </c>
      <c r="N39" s="90">
        <v>7</v>
      </c>
      <c r="O39" s="96" t="s">
        <v>489</v>
      </c>
      <c r="P39" s="433">
        <v>14</v>
      </c>
      <c r="Q39" s="125">
        <v>4</v>
      </c>
      <c r="R39" s="96" t="s">
        <v>490</v>
      </c>
      <c r="S39" s="433">
        <v>12</v>
      </c>
      <c r="T39" s="112" t="s">
        <v>224</v>
      </c>
      <c r="U39" s="96" t="s">
        <v>489</v>
      </c>
      <c r="V39" s="437">
        <v>5.6</v>
      </c>
      <c r="W39" s="125">
        <v>3</v>
      </c>
      <c r="X39" s="96" t="s">
        <v>490</v>
      </c>
      <c r="Y39" s="433">
        <v>12</v>
      </c>
      <c r="Z39" s="112">
        <v>6</v>
      </c>
      <c r="AA39" s="96" t="s">
        <v>489</v>
      </c>
      <c r="AB39" s="433">
        <v>66</v>
      </c>
      <c r="AC39" s="125">
        <v>10</v>
      </c>
      <c r="AD39" s="96" t="s">
        <v>490</v>
      </c>
      <c r="AE39" s="433">
        <v>12</v>
      </c>
      <c r="AF39" s="90">
        <v>7.9</v>
      </c>
      <c r="AG39" s="96" t="s">
        <v>494</v>
      </c>
      <c r="AH39" s="432">
        <v>10</v>
      </c>
      <c r="AI39" s="436">
        <v>2</v>
      </c>
      <c r="AJ39" s="96" t="s">
        <v>489</v>
      </c>
      <c r="AK39" s="90">
        <v>7.9</v>
      </c>
      <c r="AL39" s="96" t="s">
        <v>494</v>
      </c>
      <c r="AM39" s="432">
        <v>10</v>
      </c>
      <c r="AN39" s="435">
        <v>4</v>
      </c>
    </row>
    <row r="40" spans="1:40" ht="18.75" customHeight="1">
      <c r="A40" s="303" t="s">
        <v>515</v>
      </c>
      <c r="B40" s="125"/>
      <c r="C40" s="280" t="s">
        <v>502</v>
      </c>
      <c r="D40" s="96">
        <v>1</v>
      </c>
      <c r="E40" s="112" t="s">
        <v>224</v>
      </c>
      <c r="F40" s="96" t="s">
        <v>490</v>
      </c>
      <c r="G40" s="433">
        <v>12</v>
      </c>
      <c r="H40" s="90">
        <v>7</v>
      </c>
      <c r="I40" s="458" t="s">
        <v>489</v>
      </c>
      <c r="J40" s="434">
        <v>8</v>
      </c>
      <c r="K40" s="112" t="s">
        <v>224</v>
      </c>
      <c r="L40" s="96" t="s">
        <v>490</v>
      </c>
      <c r="M40" s="433">
        <v>12</v>
      </c>
      <c r="N40" s="90">
        <v>7.6</v>
      </c>
      <c r="O40" s="96" t="s">
        <v>489</v>
      </c>
      <c r="P40" s="433">
        <v>13</v>
      </c>
      <c r="Q40" s="112">
        <v>1</v>
      </c>
      <c r="R40" s="96" t="s">
        <v>490</v>
      </c>
      <c r="S40" s="433">
        <v>12</v>
      </c>
      <c r="T40" s="112" t="s">
        <v>224</v>
      </c>
      <c r="U40" s="96" t="s">
        <v>489</v>
      </c>
      <c r="V40" s="434">
        <v>3.3</v>
      </c>
      <c r="W40" s="125">
        <v>1</v>
      </c>
      <c r="X40" s="96" t="s">
        <v>490</v>
      </c>
      <c r="Y40" s="433">
        <v>12</v>
      </c>
      <c r="Z40" s="112">
        <v>6</v>
      </c>
      <c r="AA40" s="96" t="s">
        <v>489</v>
      </c>
      <c r="AB40" s="433">
        <v>30</v>
      </c>
      <c r="AC40" s="125">
        <v>12</v>
      </c>
      <c r="AD40" s="96" t="s">
        <v>490</v>
      </c>
      <c r="AE40" s="433">
        <v>12</v>
      </c>
      <c r="AF40" s="90">
        <v>1.3</v>
      </c>
      <c r="AG40" s="96" t="s">
        <v>494</v>
      </c>
      <c r="AH40" s="432">
        <v>10</v>
      </c>
      <c r="AI40" s="436">
        <v>3</v>
      </c>
      <c r="AJ40" s="96" t="s">
        <v>489</v>
      </c>
      <c r="AK40" s="90">
        <v>1.1</v>
      </c>
      <c r="AL40" s="96" t="s">
        <v>494</v>
      </c>
      <c r="AM40" s="432">
        <v>10</v>
      </c>
      <c r="AN40" s="435">
        <v>5</v>
      </c>
    </row>
    <row r="41" spans="1:40" ht="18.75" customHeight="1">
      <c r="A41" s="303"/>
      <c r="B41" s="125"/>
      <c r="C41" s="280" t="s">
        <v>501</v>
      </c>
      <c r="D41" s="96">
        <v>1</v>
      </c>
      <c r="E41" s="125">
        <v>1</v>
      </c>
      <c r="F41" s="96" t="s">
        <v>490</v>
      </c>
      <c r="G41" s="433">
        <v>12</v>
      </c>
      <c r="H41" s="90">
        <v>7</v>
      </c>
      <c r="I41" s="458" t="s">
        <v>489</v>
      </c>
      <c r="J41" s="434">
        <v>8.8</v>
      </c>
      <c r="K41" s="112" t="s">
        <v>224</v>
      </c>
      <c r="L41" s="96" t="s">
        <v>490</v>
      </c>
      <c r="M41" s="433">
        <v>12</v>
      </c>
      <c r="N41" s="90">
        <v>7.7</v>
      </c>
      <c r="O41" s="96" t="s">
        <v>489</v>
      </c>
      <c r="P41" s="433">
        <v>13</v>
      </c>
      <c r="Q41" s="125">
        <v>2</v>
      </c>
      <c r="R41" s="96" t="s">
        <v>490</v>
      </c>
      <c r="S41" s="433">
        <v>12</v>
      </c>
      <c r="T41" s="113">
        <v>0.5</v>
      </c>
      <c r="U41" s="96" t="s">
        <v>489</v>
      </c>
      <c r="V41" s="433">
        <v>6.3</v>
      </c>
      <c r="W41" s="125">
        <v>1</v>
      </c>
      <c r="X41" s="96" t="s">
        <v>490</v>
      </c>
      <c r="Y41" s="433">
        <v>12</v>
      </c>
      <c r="Z41" s="112">
        <v>8</v>
      </c>
      <c r="AA41" s="96" t="s">
        <v>489</v>
      </c>
      <c r="AB41" s="433">
        <v>40</v>
      </c>
      <c r="AC41" s="125">
        <v>9</v>
      </c>
      <c r="AD41" s="96" t="s">
        <v>490</v>
      </c>
      <c r="AE41" s="433">
        <v>12</v>
      </c>
      <c r="AF41" s="90">
        <v>1.1</v>
      </c>
      <c r="AG41" s="96" t="s">
        <v>494</v>
      </c>
      <c r="AH41" s="432">
        <v>10</v>
      </c>
      <c r="AI41" s="436">
        <v>3</v>
      </c>
      <c r="AJ41" s="96" t="s">
        <v>489</v>
      </c>
      <c r="AK41" s="90">
        <v>4.9</v>
      </c>
      <c r="AL41" s="96" t="s">
        <v>494</v>
      </c>
      <c r="AM41" s="432">
        <v>10</v>
      </c>
      <c r="AN41" s="435">
        <v>5</v>
      </c>
    </row>
    <row r="42" spans="1:40" ht="18.75" customHeight="1">
      <c r="A42" s="303" t="s">
        <v>514</v>
      </c>
      <c r="B42" s="125"/>
      <c r="C42" s="280" t="s">
        <v>502</v>
      </c>
      <c r="D42" s="96">
        <v>1</v>
      </c>
      <c r="E42" s="112" t="s">
        <v>224</v>
      </c>
      <c r="F42" s="96" t="s">
        <v>490</v>
      </c>
      <c r="G42" s="433">
        <v>24</v>
      </c>
      <c r="H42" s="90">
        <v>6.8</v>
      </c>
      <c r="I42" s="458" t="s">
        <v>489</v>
      </c>
      <c r="J42" s="434">
        <v>7.9</v>
      </c>
      <c r="K42" s="112" t="s">
        <v>224</v>
      </c>
      <c r="L42" s="96" t="s">
        <v>490</v>
      </c>
      <c r="M42" s="433">
        <v>24</v>
      </c>
      <c r="N42" s="90">
        <v>9.2</v>
      </c>
      <c r="O42" s="96" t="s">
        <v>489</v>
      </c>
      <c r="P42" s="433">
        <v>13</v>
      </c>
      <c r="Q42" s="112" t="s">
        <v>224</v>
      </c>
      <c r="R42" s="96" t="s">
        <v>490</v>
      </c>
      <c r="S42" s="433">
        <v>24</v>
      </c>
      <c r="T42" s="112" t="s">
        <v>224</v>
      </c>
      <c r="U42" s="96" t="s">
        <v>489</v>
      </c>
      <c r="V42" s="433">
        <v>1.8</v>
      </c>
      <c r="W42" s="125">
        <v>2</v>
      </c>
      <c r="X42" s="96" t="s">
        <v>490</v>
      </c>
      <c r="Y42" s="433">
        <v>24</v>
      </c>
      <c r="Z42" s="112">
        <v>2</v>
      </c>
      <c r="AA42" s="96" t="s">
        <v>489</v>
      </c>
      <c r="AB42" s="433">
        <v>32</v>
      </c>
      <c r="AC42" s="125">
        <v>14</v>
      </c>
      <c r="AD42" s="96" t="s">
        <v>490</v>
      </c>
      <c r="AE42" s="433">
        <v>24</v>
      </c>
      <c r="AF42" s="90">
        <v>1.3</v>
      </c>
      <c r="AG42" s="96" t="s">
        <v>494</v>
      </c>
      <c r="AH42" s="432">
        <v>10</v>
      </c>
      <c r="AI42" s="436">
        <v>2</v>
      </c>
      <c r="AJ42" s="96" t="s">
        <v>489</v>
      </c>
      <c r="AK42" s="90">
        <v>7.9</v>
      </c>
      <c r="AL42" s="96" t="s">
        <v>494</v>
      </c>
      <c r="AM42" s="432">
        <v>10</v>
      </c>
      <c r="AN42" s="435">
        <v>4</v>
      </c>
    </row>
    <row r="43" spans="1:40" ht="18.75" customHeight="1">
      <c r="A43" s="303"/>
      <c r="B43" s="125"/>
      <c r="C43" s="280" t="s">
        <v>501</v>
      </c>
      <c r="D43" s="96">
        <v>1</v>
      </c>
      <c r="E43" s="112" t="s">
        <v>224</v>
      </c>
      <c r="F43" s="96" t="s">
        <v>490</v>
      </c>
      <c r="G43" s="433">
        <v>24</v>
      </c>
      <c r="H43" s="90">
        <v>6.8</v>
      </c>
      <c r="I43" s="458" t="s">
        <v>489</v>
      </c>
      <c r="J43" s="434">
        <v>8.1</v>
      </c>
      <c r="K43" s="112" t="s">
        <v>224</v>
      </c>
      <c r="L43" s="96" t="s">
        <v>490</v>
      </c>
      <c r="M43" s="433">
        <v>24</v>
      </c>
      <c r="N43" s="90">
        <v>8.4</v>
      </c>
      <c r="O43" s="96" t="s">
        <v>489</v>
      </c>
      <c r="P43" s="433">
        <v>14</v>
      </c>
      <c r="Q43" s="112" t="s">
        <v>224</v>
      </c>
      <c r="R43" s="96" t="s">
        <v>490</v>
      </c>
      <c r="S43" s="433">
        <v>24</v>
      </c>
      <c r="T43" s="112" t="s">
        <v>224</v>
      </c>
      <c r="U43" s="96" t="s">
        <v>489</v>
      </c>
      <c r="V43" s="438">
        <v>2</v>
      </c>
      <c r="W43" s="125">
        <v>3</v>
      </c>
      <c r="X43" s="96" t="s">
        <v>490</v>
      </c>
      <c r="Y43" s="433">
        <v>24</v>
      </c>
      <c r="Z43" s="112">
        <v>3</v>
      </c>
      <c r="AA43" s="96" t="s">
        <v>489</v>
      </c>
      <c r="AB43" s="433">
        <v>66</v>
      </c>
      <c r="AC43" s="125">
        <v>7</v>
      </c>
      <c r="AD43" s="96" t="s">
        <v>490</v>
      </c>
      <c r="AE43" s="433">
        <v>24</v>
      </c>
      <c r="AF43" s="90">
        <v>3.3</v>
      </c>
      <c r="AG43" s="96" t="s">
        <v>494</v>
      </c>
      <c r="AH43" s="432">
        <v>10</v>
      </c>
      <c r="AI43" s="436">
        <v>2</v>
      </c>
      <c r="AJ43" s="96" t="s">
        <v>489</v>
      </c>
      <c r="AK43" s="90">
        <v>7.9</v>
      </c>
      <c r="AL43" s="96" t="s">
        <v>494</v>
      </c>
      <c r="AM43" s="432">
        <v>10</v>
      </c>
      <c r="AN43" s="435">
        <v>4</v>
      </c>
    </row>
    <row r="44" spans="1:40" ht="18.75" customHeight="1">
      <c r="A44" s="170" t="s">
        <v>513</v>
      </c>
      <c r="B44" s="125"/>
      <c r="C44" s="280" t="s">
        <v>507</v>
      </c>
      <c r="D44" s="96">
        <v>2</v>
      </c>
      <c r="E44" s="125">
        <v>3</v>
      </c>
      <c r="F44" s="96" t="s">
        <v>490</v>
      </c>
      <c r="G44" s="433">
        <v>36</v>
      </c>
      <c r="H44" s="90">
        <v>7.1</v>
      </c>
      <c r="I44" s="458" t="s">
        <v>489</v>
      </c>
      <c r="J44" s="434">
        <v>9.6</v>
      </c>
      <c r="K44" s="125">
        <v>1</v>
      </c>
      <c r="L44" s="96" t="s">
        <v>490</v>
      </c>
      <c r="M44" s="433">
        <v>36</v>
      </c>
      <c r="N44" s="90">
        <v>4.4</v>
      </c>
      <c r="O44" s="96" t="s">
        <v>489</v>
      </c>
      <c r="P44" s="433">
        <v>14</v>
      </c>
      <c r="Q44" s="112">
        <v>2</v>
      </c>
      <c r="R44" s="96" t="s">
        <v>490</v>
      </c>
      <c r="S44" s="433">
        <v>36</v>
      </c>
      <c r="T44" s="113">
        <v>0.8</v>
      </c>
      <c r="U44" s="96" t="s">
        <v>489</v>
      </c>
      <c r="V44" s="434">
        <v>7</v>
      </c>
      <c r="W44" s="112" t="s">
        <v>224</v>
      </c>
      <c r="X44" s="96" t="s">
        <v>490</v>
      </c>
      <c r="Y44" s="433">
        <v>36</v>
      </c>
      <c r="Z44" s="112">
        <v>5</v>
      </c>
      <c r="AA44" s="96" t="s">
        <v>489</v>
      </c>
      <c r="AB44" s="433">
        <v>25</v>
      </c>
      <c r="AC44" s="112" t="s">
        <v>224</v>
      </c>
      <c r="AD44" s="96" t="s">
        <v>490</v>
      </c>
      <c r="AE44" s="433">
        <v>36</v>
      </c>
      <c r="AF44" s="90">
        <v>2</v>
      </c>
      <c r="AG44" s="96" t="s">
        <v>494</v>
      </c>
      <c r="AH44" s="432">
        <v>10</v>
      </c>
      <c r="AI44" s="436">
        <v>2</v>
      </c>
      <c r="AJ44" s="96" t="s">
        <v>489</v>
      </c>
      <c r="AK44" s="90">
        <v>2.3</v>
      </c>
      <c r="AL44" s="96" t="s">
        <v>494</v>
      </c>
      <c r="AM44" s="432">
        <v>10</v>
      </c>
      <c r="AN44" s="435">
        <v>4</v>
      </c>
    </row>
    <row r="45" spans="1:40" ht="18.75" customHeight="1">
      <c r="A45" s="170" t="s">
        <v>512</v>
      </c>
      <c r="B45" s="125"/>
      <c r="C45" s="280" t="s">
        <v>501</v>
      </c>
      <c r="D45" s="96">
        <v>1</v>
      </c>
      <c r="E45" s="112" t="s">
        <v>224</v>
      </c>
      <c r="F45" s="96" t="s">
        <v>490</v>
      </c>
      <c r="G45" s="433">
        <v>12</v>
      </c>
      <c r="H45" s="90">
        <v>7.3</v>
      </c>
      <c r="I45" s="458" t="s">
        <v>489</v>
      </c>
      <c r="J45" s="434">
        <v>7.5</v>
      </c>
      <c r="K45" s="112" t="s">
        <v>224</v>
      </c>
      <c r="L45" s="96" t="s">
        <v>490</v>
      </c>
      <c r="M45" s="433">
        <v>12</v>
      </c>
      <c r="N45" s="90">
        <v>6.5</v>
      </c>
      <c r="O45" s="96" t="s">
        <v>489</v>
      </c>
      <c r="P45" s="433">
        <v>12</v>
      </c>
      <c r="Q45" s="125">
        <v>2</v>
      </c>
      <c r="R45" s="96" t="s">
        <v>490</v>
      </c>
      <c r="S45" s="433">
        <v>12</v>
      </c>
      <c r="T45" s="113">
        <v>0.9</v>
      </c>
      <c r="U45" s="96" t="s">
        <v>489</v>
      </c>
      <c r="V45" s="433">
        <v>4.7</v>
      </c>
      <c r="W45" s="125">
        <v>2</v>
      </c>
      <c r="X45" s="96" t="s">
        <v>490</v>
      </c>
      <c r="Y45" s="433">
        <v>12</v>
      </c>
      <c r="Z45" s="112">
        <v>3</v>
      </c>
      <c r="AA45" s="96" t="s">
        <v>489</v>
      </c>
      <c r="AB45" s="433">
        <v>39</v>
      </c>
      <c r="AC45" s="125">
        <v>5</v>
      </c>
      <c r="AD45" s="96" t="s">
        <v>490</v>
      </c>
      <c r="AE45" s="433">
        <v>12</v>
      </c>
      <c r="AF45" s="90">
        <v>7.8</v>
      </c>
      <c r="AG45" s="96" t="s">
        <v>494</v>
      </c>
      <c r="AH45" s="432">
        <v>10</v>
      </c>
      <c r="AI45" s="436">
        <v>2</v>
      </c>
      <c r="AJ45" s="96" t="s">
        <v>489</v>
      </c>
      <c r="AK45" s="90">
        <v>2.4</v>
      </c>
      <c r="AL45" s="96" t="s">
        <v>494</v>
      </c>
      <c r="AM45" s="432">
        <v>10</v>
      </c>
      <c r="AN45" s="435">
        <v>5</v>
      </c>
    </row>
    <row r="46" spans="1:40" ht="18.75" customHeight="1">
      <c r="A46" s="170" t="s">
        <v>511</v>
      </c>
      <c r="B46" s="125"/>
      <c r="C46" s="280" t="s">
        <v>501</v>
      </c>
      <c r="D46" s="96">
        <v>1</v>
      </c>
      <c r="E46" s="112" t="s">
        <v>224</v>
      </c>
      <c r="F46" s="96" t="s">
        <v>490</v>
      </c>
      <c r="G46" s="433">
        <v>12</v>
      </c>
      <c r="H46" s="90">
        <v>6.9</v>
      </c>
      <c r="I46" s="458" t="s">
        <v>489</v>
      </c>
      <c r="J46" s="434">
        <v>7.4</v>
      </c>
      <c r="K46" s="112" t="s">
        <v>224</v>
      </c>
      <c r="L46" s="96" t="s">
        <v>490</v>
      </c>
      <c r="M46" s="433">
        <v>12</v>
      </c>
      <c r="N46" s="90">
        <v>5.7</v>
      </c>
      <c r="O46" s="96" t="s">
        <v>489</v>
      </c>
      <c r="P46" s="433">
        <v>13</v>
      </c>
      <c r="Q46" s="125">
        <v>2</v>
      </c>
      <c r="R46" s="96" t="s">
        <v>490</v>
      </c>
      <c r="S46" s="433">
        <v>12</v>
      </c>
      <c r="T46" s="112" t="s">
        <v>224</v>
      </c>
      <c r="U46" s="96" t="s">
        <v>489</v>
      </c>
      <c r="V46" s="433">
        <v>4.6</v>
      </c>
      <c r="W46" s="112">
        <v>3</v>
      </c>
      <c r="X46" s="96" t="s">
        <v>490</v>
      </c>
      <c r="Y46" s="433">
        <v>12</v>
      </c>
      <c r="Z46" s="112">
        <v>2</v>
      </c>
      <c r="AA46" s="96" t="s">
        <v>489</v>
      </c>
      <c r="AB46" s="433">
        <v>250</v>
      </c>
      <c r="AC46" s="125">
        <v>7</v>
      </c>
      <c r="AD46" s="96" t="s">
        <v>490</v>
      </c>
      <c r="AE46" s="433">
        <v>12</v>
      </c>
      <c r="AF46" s="90">
        <v>7.8</v>
      </c>
      <c r="AG46" s="96" t="s">
        <v>494</v>
      </c>
      <c r="AH46" s="432">
        <v>10</v>
      </c>
      <c r="AI46" s="436">
        <v>2</v>
      </c>
      <c r="AJ46" s="96" t="s">
        <v>489</v>
      </c>
      <c r="AK46" s="90">
        <v>3.5</v>
      </c>
      <c r="AL46" s="96" t="s">
        <v>494</v>
      </c>
      <c r="AM46" s="432">
        <v>10</v>
      </c>
      <c r="AN46" s="435">
        <v>5</v>
      </c>
    </row>
    <row r="47" spans="1:40" ht="18.75" customHeight="1">
      <c r="A47" s="303" t="s">
        <v>510</v>
      </c>
      <c r="B47" s="125"/>
      <c r="C47" s="280" t="s">
        <v>502</v>
      </c>
      <c r="D47" s="96">
        <v>1</v>
      </c>
      <c r="E47" s="112" t="s">
        <v>224</v>
      </c>
      <c r="F47" s="96" t="s">
        <v>490</v>
      </c>
      <c r="G47" s="433">
        <v>12</v>
      </c>
      <c r="H47" s="90">
        <v>7.1</v>
      </c>
      <c r="I47" s="458" t="s">
        <v>489</v>
      </c>
      <c r="J47" s="434">
        <v>8.4</v>
      </c>
      <c r="K47" s="112" t="s">
        <v>224</v>
      </c>
      <c r="L47" s="96" t="s">
        <v>490</v>
      </c>
      <c r="M47" s="433">
        <v>12</v>
      </c>
      <c r="N47" s="90">
        <v>8.3</v>
      </c>
      <c r="O47" s="96" t="s">
        <v>489</v>
      </c>
      <c r="P47" s="433">
        <v>12</v>
      </c>
      <c r="Q47" s="112" t="s">
        <v>224</v>
      </c>
      <c r="R47" s="96" t="s">
        <v>490</v>
      </c>
      <c r="S47" s="433">
        <v>12</v>
      </c>
      <c r="T47" s="112">
        <v>0.6</v>
      </c>
      <c r="U47" s="96" t="s">
        <v>489</v>
      </c>
      <c r="V47" s="433">
        <v>1.7</v>
      </c>
      <c r="W47" s="112" t="s">
        <v>224</v>
      </c>
      <c r="X47" s="96" t="s">
        <v>490</v>
      </c>
      <c r="Y47" s="433">
        <v>12</v>
      </c>
      <c r="Z47" s="112">
        <v>3</v>
      </c>
      <c r="AA47" s="96" t="s">
        <v>489</v>
      </c>
      <c r="AB47" s="433">
        <v>16</v>
      </c>
      <c r="AC47" s="125">
        <v>10</v>
      </c>
      <c r="AD47" s="96" t="s">
        <v>490</v>
      </c>
      <c r="AE47" s="433">
        <v>12</v>
      </c>
      <c r="AF47" s="90">
        <v>2</v>
      </c>
      <c r="AG47" s="96" t="s">
        <v>494</v>
      </c>
      <c r="AH47" s="432">
        <v>10</v>
      </c>
      <c r="AI47" s="436">
        <v>2</v>
      </c>
      <c r="AJ47" s="96" t="s">
        <v>489</v>
      </c>
      <c r="AK47" s="90">
        <v>1.7</v>
      </c>
      <c r="AL47" s="96" t="s">
        <v>494</v>
      </c>
      <c r="AM47" s="432">
        <v>10</v>
      </c>
      <c r="AN47" s="435">
        <v>5</v>
      </c>
    </row>
    <row r="48" spans="1:40" ht="18.75" customHeight="1">
      <c r="A48" s="303"/>
      <c r="B48" s="125"/>
      <c r="C48" s="280" t="s">
        <v>501</v>
      </c>
      <c r="D48" s="96">
        <v>2</v>
      </c>
      <c r="E48" s="112" t="s">
        <v>224</v>
      </c>
      <c r="F48" s="96" t="s">
        <v>490</v>
      </c>
      <c r="G48" s="433">
        <v>36</v>
      </c>
      <c r="H48" s="90">
        <v>7</v>
      </c>
      <c r="I48" s="458" t="s">
        <v>489</v>
      </c>
      <c r="J48" s="434">
        <v>8.2</v>
      </c>
      <c r="K48" s="112" t="s">
        <v>224</v>
      </c>
      <c r="L48" s="96" t="s">
        <v>490</v>
      </c>
      <c r="M48" s="433">
        <v>36</v>
      </c>
      <c r="N48" s="90">
        <v>5.2</v>
      </c>
      <c r="O48" s="96" t="s">
        <v>489</v>
      </c>
      <c r="P48" s="433">
        <v>13</v>
      </c>
      <c r="Q48" s="112" t="s">
        <v>224</v>
      </c>
      <c r="R48" s="96" t="s">
        <v>490</v>
      </c>
      <c r="S48" s="433">
        <v>36</v>
      </c>
      <c r="T48" s="112" t="s">
        <v>224</v>
      </c>
      <c r="U48" s="96" t="s">
        <v>489</v>
      </c>
      <c r="V48" s="433">
        <v>1.4</v>
      </c>
      <c r="W48" s="112" t="s">
        <v>224</v>
      </c>
      <c r="X48" s="96" t="s">
        <v>490</v>
      </c>
      <c r="Y48" s="433">
        <v>36</v>
      </c>
      <c r="Z48" s="112">
        <v>2</v>
      </c>
      <c r="AA48" s="96" t="s">
        <v>489</v>
      </c>
      <c r="AB48" s="433">
        <v>20</v>
      </c>
      <c r="AC48" s="125">
        <v>14</v>
      </c>
      <c r="AD48" s="96" t="s">
        <v>490</v>
      </c>
      <c r="AE48" s="433">
        <v>36</v>
      </c>
      <c r="AF48" s="90">
        <v>2</v>
      </c>
      <c r="AG48" s="96" t="s">
        <v>494</v>
      </c>
      <c r="AH48" s="432">
        <v>10</v>
      </c>
      <c r="AI48" s="436">
        <v>2</v>
      </c>
      <c r="AJ48" s="96" t="s">
        <v>489</v>
      </c>
      <c r="AK48" s="90">
        <v>7.9</v>
      </c>
      <c r="AL48" s="96" t="s">
        <v>494</v>
      </c>
      <c r="AM48" s="432">
        <v>10</v>
      </c>
      <c r="AN48" s="435">
        <v>4</v>
      </c>
    </row>
    <row r="49" spans="1:40" ht="18.75" customHeight="1">
      <c r="A49" s="303" t="s">
        <v>509</v>
      </c>
      <c r="B49" s="125"/>
      <c r="C49" s="280" t="s">
        <v>502</v>
      </c>
      <c r="D49" s="96">
        <v>1</v>
      </c>
      <c r="E49" s="112" t="s">
        <v>224</v>
      </c>
      <c r="F49" s="96" t="s">
        <v>490</v>
      </c>
      <c r="G49" s="433">
        <v>12</v>
      </c>
      <c r="H49" s="90">
        <v>7.1</v>
      </c>
      <c r="I49" s="458" t="s">
        <v>489</v>
      </c>
      <c r="J49" s="434">
        <v>8.1</v>
      </c>
      <c r="K49" s="112" t="s">
        <v>224</v>
      </c>
      <c r="L49" s="96" t="s">
        <v>490</v>
      </c>
      <c r="M49" s="433">
        <v>12</v>
      </c>
      <c r="N49" s="90">
        <v>8.7</v>
      </c>
      <c r="O49" s="96" t="s">
        <v>489</v>
      </c>
      <c r="P49" s="433">
        <v>13</v>
      </c>
      <c r="Q49" s="112" t="s">
        <v>224</v>
      </c>
      <c r="R49" s="96" t="s">
        <v>490</v>
      </c>
      <c r="S49" s="433">
        <v>12</v>
      </c>
      <c r="T49" s="112" t="s">
        <v>224</v>
      </c>
      <c r="U49" s="96" t="s">
        <v>489</v>
      </c>
      <c r="V49" s="438">
        <v>1</v>
      </c>
      <c r="W49" s="112" t="s">
        <v>224</v>
      </c>
      <c r="X49" s="96" t="s">
        <v>490</v>
      </c>
      <c r="Y49" s="433">
        <v>12</v>
      </c>
      <c r="Z49" s="112" t="s">
        <v>224</v>
      </c>
      <c r="AA49" s="96" t="s">
        <v>489</v>
      </c>
      <c r="AB49" s="433">
        <v>5</v>
      </c>
      <c r="AC49" s="125">
        <v>8</v>
      </c>
      <c r="AD49" s="96" t="s">
        <v>490</v>
      </c>
      <c r="AE49" s="433">
        <v>12</v>
      </c>
      <c r="AF49" s="90">
        <v>2</v>
      </c>
      <c r="AG49" s="96" t="s">
        <v>494</v>
      </c>
      <c r="AH49" s="432">
        <v>10</v>
      </c>
      <c r="AI49" s="436">
        <v>2</v>
      </c>
      <c r="AJ49" s="96" t="s">
        <v>489</v>
      </c>
      <c r="AK49" s="90">
        <v>3.3</v>
      </c>
      <c r="AL49" s="96" t="s">
        <v>494</v>
      </c>
      <c r="AM49" s="432">
        <v>10</v>
      </c>
      <c r="AN49" s="435">
        <v>4</v>
      </c>
    </row>
    <row r="50" spans="1:40" ht="18.75" customHeight="1">
      <c r="A50" s="303"/>
      <c r="B50" s="125"/>
      <c r="C50" s="280" t="s">
        <v>501</v>
      </c>
      <c r="D50" s="96">
        <v>1</v>
      </c>
      <c r="E50" s="112" t="s">
        <v>224</v>
      </c>
      <c r="F50" s="96" t="s">
        <v>490</v>
      </c>
      <c r="G50" s="433">
        <v>12</v>
      </c>
      <c r="H50" s="90">
        <v>6.9</v>
      </c>
      <c r="I50" s="458" t="s">
        <v>489</v>
      </c>
      <c r="J50" s="434">
        <v>7.2</v>
      </c>
      <c r="K50" s="112" t="s">
        <v>224</v>
      </c>
      <c r="L50" s="96" t="s">
        <v>490</v>
      </c>
      <c r="M50" s="433">
        <v>12</v>
      </c>
      <c r="N50" s="90">
        <v>5.2</v>
      </c>
      <c r="O50" s="96" t="s">
        <v>489</v>
      </c>
      <c r="P50" s="433">
        <v>12</v>
      </c>
      <c r="Q50" s="112">
        <v>2</v>
      </c>
      <c r="R50" s="96" t="s">
        <v>490</v>
      </c>
      <c r="S50" s="433">
        <v>12</v>
      </c>
      <c r="T50" s="112">
        <v>0.5</v>
      </c>
      <c r="U50" s="96" t="s">
        <v>489</v>
      </c>
      <c r="V50" s="434">
        <v>3.4</v>
      </c>
      <c r="W50" s="112">
        <v>1</v>
      </c>
      <c r="X50" s="96" t="s">
        <v>490</v>
      </c>
      <c r="Y50" s="433">
        <v>12</v>
      </c>
      <c r="Z50" s="112">
        <v>1</v>
      </c>
      <c r="AA50" s="96" t="s">
        <v>489</v>
      </c>
      <c r="AB50" s="433">
        <v>32</v>
      </c>
      <c r="AC50" s="125">
        <v>7</v>
      </c>
      <c r="AD50" s="96" t="s">
        <v>490</v>
      </c>
      <c r="AE50" s="433">
        <v>12</v>
      </c>
      <c r="AF50" s="90">
        <v>2</v>
      </c>
      <c r="AG50" s="96" t="s">
        <v>494</v>
      </c>
      <c r="AH50" s="432">
        <v>10</v>
      </c>
      <c r="AI50" s="436">
        <v>2</v>
      </c>
      <c r="AJ50" s="96" t="s">
        <v>489</v>
      </c>
      <c r="AK50" s="90">
        <v>7.9</v>
      </c>
      <c r="AL50" s="96" t="s">
        <v>494</v>
      </c>
      <c r="AM50" s="432">
        <v>10</v>
      </c>
      <c r="AN50" s="435">
        <v>4</v>
      </c>
    </row>
    <row r="51" spans="1:40" ht="18.75" customHeight="1">
      <c r="A51" s="303" t="s">
        <v>508</v>
      </c>
      <c r="B51" s="125"/>
      <c r="C51" s="280" t="s">
        <v>501</v>
      </c>
      <c r="D51" s="96">
        <v>1</v>
      </c>
      <c r="E51" s="112">
        <v>2</v>
      </c>
      <c r="F51" s="96" t="s">
        <v>490</v>
      </c>
      <c r="G51" s="433">
        <v>24</v>
      </c>
      <c r="H51" s="90">
        <v>7.1</v>
      </c>
      <c r="I51" s="458" t="s">
        <v>489</v>
      </c>
      <c r="J51" s="434">
        <v>9</v>
      </c>
      <c r="K51" s="112" t="s">
        <v>224</v>
      </c>
      <c r="L51" s="96" t="s">
        <v>490</v>
      </c>
      <c r="M51" s="433">
        <v>24</v>
      </c>
      <c r="N51" s="90">
        <v>6.5</v>
      </c>
      <c r="O51" s="96" t="s">
        <v>489</v>
      </c>
      <c r="P51" s="433">
        <v>17</v>
      </c>
      <c r="Q51" s="125">
        <v>15</v>
      </c>
      <c r="R51" s="96" t="s">
        <v>490</v>
      </c>
      <c r="S51" s="433">
        <v>24</v>
      </c>
      <c r="T51" s="113">
        <v>1.8</v>
      </c>
      <c r="U51" s="96" t="s">
        <v>489</v>
      </c>
      <c r="V51" s="433">
        <v>6.8</v>
      </c>
      <c r="W51" s="125">
        <v>2</v>
      </c>
      <c r="X51" s="96" t="s">
        <v>490</v>
      </c>
      <c r="Y51" s="433">
        <v>24</v>
      </c>
      <c r="Z51" s="125">
        <v>2</v>
      </c>
      <c r="AA51" s="96" t="s">
        <v>489</v>
      </c>
      <c r="AB51" s="433">
        <v>63</v>
      </c>
      <c r="AC51" s="125">
        <v>24</v>
      </c>
      <c r="AD51" s="96" t="s">
        <v>490</v>
      </c>
      <c r="AE51" s="433">
        <v>24</v>
      </c>
      <c r="AF51" s="90">
        <v>7.8</v>
      </c>
      <c r="AG51" s="96" t="s">
        <v>494</v>
      </c>
      <c r="AH51" s="432">
        <v>10</v>
      </c>
      <c r="AI51" s="436">
        <v>3</v>
      </c>
      <c r="AJ51" s="96" t="s">
        <v>489</v>
      </c>
      <c r="AK51" s="90">
        <v>3.5</v>
      </c>
      <c r="AL51" s="96" t="s">
        <v>494</v>
      </c>
      <c r="AM51" s="432">
        <v>10</v>
      </c>
      <c r="AN51" s="435">
        <v>6</v>
      </c>
    </row>
    <row r="52" spans="1:40" ht="18.75" customHeight="1">
      <c r="A52" s="303"/>
      <c r="B52" s="125"/>
      <c r="C52" s="280" t="s">
        <v>507</v>
      </c>
      <c r="D52" s="96">
        <v>1</v>
      </c>
      <c r="E52" s="112" t="s">
        <v>224</v>
      </c>
      <c r="F52" s="96" t="s">
        <v>490</v>
      </c>
      <c r="G52" s="433">
        <v>24</v>
      </c>
      <c r="H52" s="90">
        <v>7.1</v>
      </c>
      <c r="I52" s="458" t="s">
        <v>489</v>
      </c>
      <c r="J52" s="434">
        <v>8.2</v>
      </c>
      <c r="K52" s="125">
        <v>9</v>
      </c>
      <c r="L52" s="96" t="s">
        <v>490</v>
      </c>
      <c r="M52" s="433">
        <v>24</v>
      </c>
      <c r="N52" s="90">
        <v>2.8</v>
      </c>
      <c r="O52" s="96" t="s">
        <v>489</v>
      </c>
      <c r="P52" s="433">
        <v>10</v>
      </c>
      <c r="Q52" s="125">
        <v>22</v>
      </c>
      <c r="R52" s="96" t="s">
        <v>490</v>
      </c>
      <c r="S52" s="433">
        <v>24</v>
      </c>
      <c r="T52" s="113">
        <v>4.6</v>
      </c>
      <c r="U52" s="96" t="s">
        <v>489</v>
      </c>
      <c r="V52" s="433">
        <v>17</v>
      </c>
      <c r="W52" s="112">
        <v>1</v>
      </c>
      <c r="X52" s="96" t="s">
        <v>490</v>
      </c>
      <c r="Y52" s="433">
        <v>24</v>
      </c>
      <c r="Z52" s="112">
        <v>5</v>
      </c>
      <c r="AA52" s="96" t="s">
        <v>489</v>
      </c>
      <c r="AB52" s="433">
        <v>60</v>
      </c>
      <c r="AC52" s="112" t="s">
        <v>224</v>
      </c>
      <c r="AD52" s="96" t="s">
        <v>490</v>
      </c>
      <c r="AE52" s="433">
        <v>24</v>
      </c>
      <c r="AF52" s="90">
        <v>1.7</v>
      </c>
      <c r="AG52" s="96" t="s">
        <v>494</v>
      </c>
      <c r="AH52" s="432">
        <v>10</v>
      </c>
      <c r="AI52" s="436">
        <v>4</v>
      </c>
      <c r="AJ52" s="96" t="s">
        <v>489</v>
      </c>
      <c r="AK52" s="90">
        <v>2.3</v>
      </c>
      <c r="AL52" s="96" t="s">
        <v>494</v>
      </c>
      <c r="AM52" s="432">
        <v>10</v>
      </c>
      <c r="AN52" s="435">
        <v>6</v>
      </c>
    </row>
    <row r="53" spans="1:40" ht="18.75" customHeight="1">
      <c r="A53" s="170" t="s">
        <v>506</v>
      </c>
      <c r="B53" s="125"/>
      <c r="C53" s="280" t="s">
        <v>502</v>
      </c>
      <c r="D53" s="96">
        <v>2</v>
      </c>
      <c r="E53" s="112" t="s">
        <v>224</v>
      </c>
      <c r="F53" s="96" t="s">
        <v>490</v>
      </c>
      <c r="G53" s="433">
        <v>36</v>
      </c>
      <c r="H53" s="90">
        <v>7.3</v>
      </c>
      <c r="I53" s="458" t="s">
        <v>489</v>
      </c>
      <c r="J53" s="434">
        <v>8.2</v>
      </c>
      <c r="K53" s="125">
        <v>2</v>
      </c>
      <c r="L53" s="96" t="s">
        <v>490</v>
      </c>
      <c r="M53" s="433">
        <v>36</v>
      </c>
      <c r="N53" s="90">
        <v>5.1</v>
      </c>
      <c r="O53" s="96" t="s">
        <v>489</v>
      </c>
      <c r="P53" s="433">
        <v>13</v>
      </c>
      <c r="Q53" s="112" t="s">
        <v>224</v>
      </c>
      <c r="R53" s="96" t="s">
        <v>490</v>
      </c>
      <c r="S53" s="433">
        <v>36</v>
      </c>
      <c r="T53" s="112" t="s">
        <v>224</v>
      </c>
      <c r="U53" s="96" t="s">
        <v>489</v>
      </c>
      <c r="V53" s="437">
        <v>1.4</v>
      </c>
      <c r="W53" s="125">
        <v>2</v>
      </c>
      <c r="X53" s="96" t="s">
        <v>490</v>
      </c>
      <c r="Y53" s="433">
        <v>36</v>
      </c>
      <c r="Z53" s="125">
        <v>2</v>
      </c>
      <c r="AA53" s="96" t="s">
        <v>489</v>
      </c>
      <c r="AB53" s="433">
        <v>32</v>
      </c>
      <c r="AC53" s="125">
        <v>23</v>
      </c>
      <c r="AD53" s="96" t="s">
        <v>490</v>
      </c>
      <c r="AE53" s="433">
        <v>36</v>
      </c>
      <c r="AF53" s="90">
        <v>2.2</v>
      </c>
      <c r="AG53" s="96" t="s">
        <v>494</v>
      </c>
      <c r="AH53" s="432">
        <v>10</v>
      </c>
      <c r="AI53" s="436">
        <v>2</v>
      </c>
      <c r="AJ53" s="96" t="s">
        <v>489</v>
      </c>
      <c r="AK53" s="90">
        <v>2.5</v>
      </c>
      <c r="AL53" s="96" t="s">
        <v>494</v>
      </c>
      <c r="AM53" s="432">
        <v>10</v>
      </c>
      <c r="AN53" s="435">
        <v>5</v>
      </c>
    </row>
    <row r="54" spans="1:40" ht="18.75" customHeight="1">
      <c r="A54" s="170" t="s">
        <v>505</v>
      </c>
      <c r="B54" s="125"/>
      <c r="C54" s="280" t="s">
        <v>502</v>
      </c>
      <c r="D54" s="96">
        <v>1</v>
      </c>
      <c r="E54" s="112" t="s">
        <v>224</v>
      </c>
      <c r="F54" s="96" t="s">
        <v>490</v>
      </c>
      <c r="G54" s="433">
        <v>12</v>
      </c>
      <c r="H54" s="90">
        <v>7.4</v>
      </c>
      <c r="I54" s="458" t="s">
        <v>489</v>
      </c>
      <c r="J54" s="434">
        <v>7.8</v>
      </c>
      <c r="K54" s="112">
        <v>1</v>
      </c>
      <c r="L54" s="96" t="s">
        <v>490</v>
      </c>
      <c r="M54" s="433">
        <v>12</v>
      </c>
      <c r="N54" s="90">
        <v>7</v>
      </c>
      <c r="O54" s="96" t="s">
        <v>489</v>
      </c>
      <c r="P54" s="433">
        <v>12</v>
      </c>
      <c r="Q54" s="125">
        <v>1</v>
      </c>
      <c r="R54" s="96" t="s">
        <v>490</v>
      </c>
      <c r="S54" s="433">
        <v>12</v>
      </c>
      <c r="T54" s="112" t="s">
        <v>224</v>
      </c>
      <c r="U54" s="96" t="s">
        <v>489</v>
      </c>
      <c r="V54" s="438">
        <v>4</v>
      </c>
      <c r="W54" s="112">
        <v>1</v>
      </c>
      <c r="X54" s="96" t="s">
        <v>490</v>
      </c>
      <c r="Y54" s="433">
        <v>12</v>
      </c>
      <c r="Z54" s="112">
        <v>1</v>
      </c>
      <c r="AA54" s="96" t="s">
        <v>489</v>
      </c>
      <c r="AB54" s="433">
        <v>28</v>
      </c>
      <c r="AC54" s="125">
        <v>11</v>
      </c>
      <c r="AD54" s="96" t="s">
        <v>490</v>
      </c>
      <c r="AE54" s="433">
        <v>12</v>
      </c>
      <c r="AF54" s="90">
        <v>1.3</v>
      </c>
      <c r="AG54" s="96" t="s">
        <v>494</v>
      </c>
      <c r="AH54" s="432">
        <v>10</v>
      </c>
      <c r="AI54" s="436">
        <v>2</v>
      </c>
      <c r="AJ54" s="96" t="s">
        <v>489</v>
      </c>
      <c r="AK54" s="90">
        <v>1.6</v>
      </c>
      <c r="AL54" s="96" t="s">
        <v>494</v>
      </c>
      <c r="AM54" s="432">
        <v>10</v>
      </c>
      <c r="AN54" s="435">
        <v>5</v>
      </c>
    </row>
    <row r="55" spans="1:40" ht="18.75" customHeight="1">
      <c r="A55" s="170" t="s">
        <v>504</v>
      </c>
      <c r="B55" s="125"/>
      <c r="C55" s="280" t="s">
        <v>502</v>
      </c>
      <c r="D55" s="96">
        <v>2</v>
      </c>
      <c r="E55" s="112" t="s">
        <v>224</v>
      </c>
      <c r="F55" s="96" t="s">
        <v>490</v>
      </c>
      <c r="G55" s="433">
        <v>24</v>
      </c>
      <c r="H55" s="90">
        <v>7.2</v>
      </c>
      <c r="I55" s="458" t="s">
        <v>489</v>
      </c>
      <c r="J55" s="434">
        <v>8.1</v>
      </c>
      <c r="K55" s="112" t="s">
        <v>224</v>
      </c>
      <c r="L55" s="96" t="s">
        <v>490</v>
      </c>
      <c r="M55" s="433">
        <v>24</v>
      </c>
      <c r="N55" s="90">
        <v>8.3</v>
      </c>
      <c r="O55" s="96" t="s">
        <v>489</v>
      </c>
      <c r="P55" s="433">
        <v>13</v>
      </c>
      <c r="Q55" s="112">
        <v>1</v>
      </c>
      <c r="R55" s="96" t="s">
        <v>490</v>
      </c>
      <c r="S55" s="433">
        <v>24</v>
      </c>
      <c r="T55" s="112" t="s">
        <v>224</v>
      </c>
      <c r="U55" s="96" t="s">
        <v>489</v>
      </c>
      <c r="V55" s="437">
        <v>2.1</v>
      </c>
      <c r="W55" s="112" t="s">
        <v>224</v>
      </c>
      <c r="X55" s="96" t="s">
        <v>490</v>
      </c>
      <c r="Y55" s="433">
        <v>24</v>
      </c>
      <c r="Z55" s="112">
        <v>3</v>
      </c>
      <c r="AA55" s="96" t="s">
        <v>489</v>
      </c>
      <c r="AB55" s="433">
        <v>22</v>
      </c>
      <c r="AC55" s="125">
        <v>12</v>
      </c>
      <c r="AD55" s="96" t="s">
        <v>490</v>
      </c>
      <c r="AE55" s="433">
        <v>24</v>
      </c>
      <c r="AF55" s="90">
        <v>1.7</v>
      </c>
      <c r="AG55" s="96" t="s">
        <v>494</v>
      </c>
      <c r="AH55" s="432">
        <v>10</v>
      </c>
      <c r="AI55" s="436">
        <v>2</v>
      </c>
      <c r="AJ55" s="96" t="s">
        <v>489</v>
      </c>
      <c r="AK55" s="90">
        <v>1.7</v>
      </c>
      <c r="AL55" s="96" t="s">
        <v>494</v>
      </c>
      <c r="AM55" s="432">
        <v>10</v>
      </c>
      <c r="AN55" s="435">
        <v>4</v>
      </c>
    </row>
    <row r="56" spans="1:40" ht="18.75" customHeight="1">
      <c r="A56" s="303" t="s">
        <v>503</v>
      </c>
      <c r="B56" s="125"/>
      <c r="C56" s="280" t="s">
        <v>502</v>
      </c>
      <c r="D56" s="96">
        <v>1</v>
      </c>
      <c r="E56" s="112" t="s">
        <v>224</v>
      </c>
      <c r="F56" s="96" t="s">
        <v>490</v>
      </c>
      <c r="G56" s="433">
        <v>12</v>
      </c>
      <c r="H56" s="90">
        <v>7.1</v>
      </c>
      <c r="I56" s="458" t="s">
        <v>489</v>
      </c>
      <c r="J56" s="434">
        <v>7.8</v>
      </c>
      <c r="K56" s="112" t="s">
        <v>224</v>
      </c>
      <c r="L56" s="96" t="s">
        <v>490</v>
      </c>
      <c r="M56" s="433">
        <v>12</v>
      </c>
      <c r="N56" s="90">
        <v>8.7</v>
      </c>
      <c r="O56" s="96" t="s">
        <v>489</v>
      </c>
      <c r="P56" s="433">
        <v>12</v>
      </c>
      <c r="Q56" s="112" t="s">
        <v>224</v>
      </c>
      <c r="R56" s="96" t="s">
        <v>490</v>
      </c>
      <c r="S56" s="433">
        <v>12</v>
      </c>
      <c r="T56" s="112" t="s">
        <v>224</v>
      </c>
      <c r="U56" s="96" t="s">
        <v>489</v>
      </c>
      <c r="V56" s="433">
        <v>1.2</v>
      </c>
      <c r="W56" s="112">
        <v>1</v>
      </c>
      <c r="X56" s="96" t="s">
        <v>490</v>
      </c>
      <c r="Y56" s="433">
        <v>12</v>
      </c>
      <c r="Z56" s="112" t="s">
        <v>224</v>
      </c>
      <c r="AA56" s="96" t="s">
        <v>489</v>
      </c>
      <c r="AB56" s="433">
        <v>51</v>
      </c>
      <c r="AC56" s="125">
        <v>7</v>
      </c>
      <c r="AD56" s="96" t="s">
        <v>490</v>
      </c>
      <c r="AE56" s="433">
        <v>12</v>
      </c>
      <c r="AF56" s="90">
        <v>1.7</v>
      </c>
      <c r="AG56" s="96" t="s">
        <v>494</v>
      </c>
      <c r="AH56" s="432">
        <v>10</v>
      </c>
      <c r="AI56" s="436">
        <v>2</v>
      </c>
      <c r="AJ56" s="96" t="s">
        <v>489</v>
      </c>
      <c r="AK56" s="90">
        <v>3.5</v>
      </c>
      <c r="AL56" s="96" t="s">
        <v>494</v>
      </c>
      <c r="AM56" s="432">
        <v>10</v>
      </c>
      <c r="AN56" s="435">
        <v>4</v>
      </c>
    </row>
    <row r="57" spans="1:40" ht="18.75" customHeight="1">
      <c r="A57" s="303"/>
      <c r="B57" s="125"/>
      <c r="C57" s="280" t="s">
        <v>501</v>
      </c>
      <c r="D57" s="96">
        <v>1</v>
      </c>
      <c r="E57" s="112" t="s">
        <v>224</v>
      </c>
      <c r="F57" s="96" t="s">
        <v>490</v>
      </c>
      <c r="G57" s="433">
        <v>12</v>
      </c>
      <c r="H57" s="90">
        <v>7.1</v>
      </c>
      <c r="I57" s="458" t="s">
        <v>489</v>
      </c>
      <c r="J57" s="434">
        <v>8</v>
      </c>
      <c r="K57" s="112" t="s">
        <v>224</v>
      </c>
      <c r="L57" s="96" t="s">
        <v>490</v>
      </c>
      <c r="M57" s="433">
        <v>12</v>
      </c>
      <c r="N57" s="90">
        <v>6.3</v>
      </c>
      <c r="O57" s="96" t="s">
        <v>489</v>
      </c>
      <c r="P57" s="433">
        <v>12</v>
      </c>
      <c r="Q57" s="112" t="s">
        <v>224</v>
      </c>
      <c r="R57" s="96" t="s">
        <v>490</v>
      </c>
      <c r="S57" s="433">
        <v>12</v>
      </c>
      <c r="T57" s="112" t="s">
        <v>224</v>
      </c>
      <c r="U57" s="96" t="s">
        <v>489</v>
      </c>
      <c r="V57" s="433">
        <v>1.4</v>
      </c>
      <c r="W57" s="112">
        <v>2</v>
      </c>
      <c r="X57" s="96" t="s">
        <v>490</v>
      </c>
      <c r="Y57" s="433">
        <v>12</v>
      </c>
      <c r="Z57" s="112">
        <v>2</v>
      </c>
      <c r="AA57" s="96" t="s">
        <v>489</v>
      </c>
      <c r="AB57" s="433">
        <v>59</v>
      </c>
      <c r="AC57" s="125">
        <v>6</v>
      </c>
      <c r="AD57" s="96" t="s">
        <v>490</v>
      </c>
      <c r="AE57" s="433">
        <v>12</v>
      </c>
      <c r="AF57" s="90">
        <v>2.2</v>
      </c>
      <c r="AG57" s="96" t="s">
        <v>494</v>
      </c>
      <c r="AH57" s="432">
        <v>10</v>
      </c>
      <c r="AI57" s="436">
        <v>2</v>
      </c>
      <c r="AJ57" s="96" t="s">
        <v>489</v>
      </c>
      <c r="AK57" s="90">
        <v>9.2</v>
      </c>
      <c r="AL57" s="96" t="s">
        <v>494</v>
      </c>
      <c r="AM57" s="432">
        <v>10</v>
      </c>
      <c r="AN57" s="435">
        <v>4</v>
      </c>
    </row>
    <row r="58" spans="1:40" ht="18.75" customHeight="1">
      <c r="A58" s="170" t="s">
        <v>500</v>
      </c>
      <c r="B58" s="125"/>
      <c r="C58" s="280" t="s">
        <v>498</v>
      </c>
      <c r="D58" s="96">
        <v>1</v>
      </c>
      <c r="E58" s="125">
        <v>10</v>
      </c>
      <c r="F58" s="96" t="s">
        <v>490</v>
      </c>
      <c r="G58" s="433">
        <v>24</v>
      </c>
      <c r="H58" s="90">
        <v>6.6</v>
      </c>
      <c r="I58" s="458" t="s">
        <v>489</v>
      </c>
      <c r="J58" s="434">
        <v>9.4</v>
      </c>
      <c r="K58" s="125">
        <v>1</v>
      </c>
      <c r="L58" s="96" t="s">
        <v>490</v>
      </c>
      <c r="M58" s="433">
        <v>24</v>
      </c>
      <c r="N58" s="90">
        <v>7.2</v>
      </c>
      <c r="O58" s="96" t="s">
        <v>489</v>
      </c>
      <c r="P58" s="433">
        <v>12</v>
      </c>
      <c r="Q58" s="125">
        <v>22</v>
      </c>
      <c r="R58" s="96" t="s">
        <v>490</v>
      </c>
      <c r="S58" s="433">
        <v>24</v>
      </c>
      <c r="T58" s="113">
        <v>2.1</v>
      </c>
      <c r="U58" s="96" t="s">
        <v>489</v>
      </c>
      <c r="V58" s="433">
        <v>9.5</v>
      </c>
      <c r="W58" s="125">
        <v>21</v>
      </c>
      <c r="X58" s="96" t="s">
        <v>490</v>
      </c>
      <c r="Y58" s="433">
        <v>24</v>
      </c>
      <c r="Z58" s="112">
        <v>4</v>
      </c>
      <c r="AA58" s="96" t="s">
        <v>489</v>
      </c>
      <c r="AB58" s="433">
        <v>44</v>
      </c>
      <c r="AC58" s="125">
        <v>19</v>
      </c>
      <c r="AD58" s="96" t="s">
        <v>490</v>
      </c>
      <c r="AE58" s="433">
        <v>24</v>
      </c>
      <c r="AF58" s="90">
        <v>7.9</v>
      </c>
      <c r="AG58" s="96" t="s">
        <v>494</v>
      </c>
      <c r="AH58" s="432">
        <v>10</v>
      </c>
      <c r="AI58" s="436">
        <v>1</v>
      </c>
      <c r="AJ58" s="96" t="s">
        <v>489</v>
      </c>
      <c r="AK58" s="90">
        <v>4.9</v>
      </c>
      <c r="AL58" s="96" t="s">
        <v>494</v>
      </c>
      <c r="AM58" s="432">
        <v>10</v>
      </c>
      <c r="AN58" s="435">
        <v>4</v>
      </c>
    </row>
    <row r="59" spans="1:40" ht="18.75" customHeight="1">
      <c r="A59" s="170" t="s">
        <v>499</v>
      </c>
      <c r="B59" s="125"/>
      <c r="C59" s="280" t="s">
        <v>498</v>
      </c>
      <c r="D59" s="96">
        <v>1</v>
      </c>
      <c r="E59" s="125">
        <v>5</v>
      </c>
      <c r="F59" s="96" t="s">
        <v>490</v>
      </c>
      <c r="G59" s="433">
        <v>24</v>
      </c>
      <c r="H59" s="90">
        <v>6.8</v>
      </c>
      <c r="I59" s="458" t="s">
        <v>489</v>
      </c>
      <c r="J59" s="434">
        <v>8.9</v>
      </c>
      <c r="K59" s="125">
        <v>2</v>
      </c>
      <c r="L59" s="96" t="s">
        <v>490</v>
      </c>
      <c r="M59" s="433">
        <v>24</v>
      </c>
      <c r="N59" s="90">
        <v>6.4</v>
      </c>
      <c r="O59" s="96" t="s">
        <v>489</v>
      </c>
      <c r="P59" s="433">
        <v>14</v>
      </c>
      <c r="Q59" s="125">
        <v>24</v>
      </c>
      <c r="R59" s="96" t="s">
        <v>490</v>
      </c>
      <c r="S59" s="433">
        <v>24</v>
      </c>
      <c r="T59" s="113">
        <v>3.6</v>
      </c>
      <c r="U59" s="96" t="s">
        <v>489</v>
      </c>
      <c r="V59" s="433">
        <v>12</v>
      </c>
      <c r="W59" s="125">
        <v>24</v>
      </c>
      <c r="X59" s="96" t="s">
        <v>497</v>
      </c>
      <c r="Y59" s="433">
        <v>24</v>
      </c>
      <c r="Z59" s="112">
        <v>8</v>
      </c>
      <c r="AA59" s="96" t="s">
        <v>489</v>
      </c>
      <c r="AB59" s="433">
        <v>40</v>
      </c>
      <c r="AC59" s="125">
        <v>19</v>
      </c>
      <c r="AD59" s="96" t="s">
        <v>490</v>
      </c>
      <c r="AE59" s="433">
        <v>24</v>
      </c>
      <c r="AF59" s="90">
        <v>2.3</v>
      </c>
      <c r="AG59" s="96" t="s">
        <v>494</v>
      </c>
      <c r="AH59" s="432">
        <v>10</v>
      </c>
      <c r="AI59" s="435">
        <v>2</v>
      </c>
      <c r="AJ59" s="96" t="s">
        <v>489</v>
      </c>
      <c r="AK59" s="90">
        <v>2.4</v>
      </c>
      <c r="AL59" s="96" t="s">
        <v>494</v>
      </c>
      <c r="AM59" s="432">
        <v>10</v>
      </c>
      <c r="AN59" s="435">
        <v>4</v>
      </c>
    </row>
    <row r="60" spans="1:40" ht="18.75" customHeight="1">
      <c r="A60" s="170" t="s">
        <v>496</v>
      </c>
      <c r="B60" s="125"/>
      <c r="C60" s="280" t="s">
        <v>495</v>
      </c>
      <c r="D60" s="96">
        <v>1</v>
      </c>
      <c r="E60" s="125">
        <v>4</v>
      </c>
      <c r="F60" s="96" t="s">
        <v>490</v>
      </c>
      <c r="G60" s="433">
        <v>12</v>
      </c>
      <c r="H60" s="90">
        <v>7.1</v>
      </c>
      <c r="I60" s="458" t="s">
        <v>489</v>
      </c>
      <c r="J60" s="434">
        <v>9.2</v>
      </c>
      <c r="K60" s="112" t="s">
        <v>224</v>
      </c>
      <c r="L60" s="96" t="s">
        <v>490</v>
      </c>
      <c r="M60" s="433">
        <v>12</v>
      </c>
      <c r="N60" s="90">
        <v>7.1</v>
      </c>
      <c r="O60" s="96" t="s">
        <v>489</v>
      </c>
      <c r="P60" s="433">
        <v>12</v>
      </c>
      <c r="Q60" s="125">
        <v>10</v>
      </c>
      <c r="R60" s="96" t="s">
        <v>490</v>
      </c>
      <c r="S60" s="433">
        <v>12</v>
      </c>
      <c r="T60" s="113">
        <v>3.7</v>
      </c>
      <c r="U60" s="96" t="s">
        <v>489</v>
      </c>
      <c r="V60" s="433">
        <v>11</v>
      </c>
      <c r="W60" s="125">
        <v>11</v>
      </c>
      <c r="X60" s="96" t="s">
        <v>490</v>
      </c>
      <c r="Y60" s="433">
        <v>12</v>
      </c>
      <c r="Z60" s="112">
        <v>10</v>
      </c>
      <c r="AA60" s="96" t="s">
        <v>489</v>
      </c>
      <c r="AB60" s="433">
        <v>65</v>
      </c>
      <c r="AC60" s="112" t="s">
        <v>224</v>
      </c>
      <c r="AD60" s="96" t="s">
        <v>490</v>
      </c>
      <c r="AE60" s="433">
        <v>12</v>
      </c>
      <c r="AF60" s="90">
        <v>2.3</v>
      </c>
      <c r="AG60" s="96" t="s">
        <v>494</v>
      </c>
      <c r="AH60" s="432">
        <v>10</v>
      </c>
      <c r="AI60" s="436">
        <v>2</v>
      </c>
      <c r="AJ60" s="96" t="s">
        <v>489</v>
      </c>
      <c r="AK60" s="90">
        <v>2.3</v>
      </c>
      <c r="AL60" s="96" t="s">
        <v>494</v>
      </c>
      <c r="AM60" s="432">
        <v>10</v>
      </c>
      <c r="AN60" s="435">
        <v>4</v>
      </c>
    </row>
    <row r="61" spans="1:40" ht="18.75" customHeight="1">
      <c r="A61" s="303" t="s">
        <v>493</v>
      </c>
      <c r="B61" s="125"/>
      <c r="C61" s="280" t="s">
        <v>492</v>
      </c>
      <c r="D61" s="96">
        <v>2</v>
      </c>
      <c r="E61" s="125">
        <v>2</v>
      </c>
      <c r="F61" s="96" t="s">
        <v>490</v>
      </c>
      <c r="G61" s="433">
        <v>14</v>
      </c>
      <c r="H61" s="90">
        <v>7.9</v>
      </c>
      <c r="I61" s="458" t="s">
        <v>489</v>
      </c>
      <c r="J61" s="434">
        <v>8.4</v>
      </c>
      <c r="K61" s="112" t="s">
        <v>224</v>
      </c>
      <c r="L61" s="96" t="s">
        <v>490</v>
      </c>
      <c r="M61" s="433">
        <v>14</v>
      </c>
      <c r="N61" s="90">
        <v>6.4</v>
      </c>
      <c r="O61" s="96" t="s">
        <v>489</v>
      </c>
      <c r="P61" s="433">
        <v>9.9</v>
      </c>
      <c r="Q61" s="112" t="s">
        <v>224</v>
      </c>
      <c r="R61" s="96" t="s">
        <v>490</v>
      </c>
      <c r="S61" s="433">
        <v>14</v>
      </c>
      <c r="T61" s="113">
        <v>1.3</v>
      </c>
      <c r="U61" s="96" t="s">
        <v>489</v>
      </c>
      <c r="V61" s="434">
        <v>3</v>
      </c>
      <c r="W61" s="112" t="s">
        <v>224</v>
      </c>
      <c r="X61" s="96" t="s">
        <v>490</v>
      </c>
      <c r="Y61" s="433">
        <v>14</v>
      </c>
      <c r="Z61" s="112" t="s">
        <v>224</v>
      </c>
      <c r="AA61" s="96" t="s">
        <v>489</v>
      </c>
      <c r="AB61" s="433" t="s">
        <v>2</v>
      </c>
      <c r="AC61" s="125"/>
      <c r="AD61" s="96" t="s">
        <v>2</v>
      </c>
      <c r="AE61" s="125"/>
      <c r="AF61" s="125"/>
      <c r="AG61" s="125"/>
      <c r="AH61" s="432"/>
      <c r="AI61" s="431"/>
      <c r="AJ61" s="96" t="s">
        <v>2</v>
      </c>
      <c r="AK61" s="90"/>
      <c r="AL61" s="125"/>
      <c r="AM61" s="125"/>
      <c r="AN61" s="430"/>
    </row>
    <row r="62" spans="1:40" ht="18.75" customHeight="1">
      <c r="A62" s="429"/>
      <c r="B62" s="166"/>
      <c r="C62" s="428" t="s">
        <v>491</v>
      </c>
      <c r="D62" s="89">
        <v>1</v>
      </c>
      <c r="E62" s="166">
        <v>3</v>
      </c>
      <c r="F62" s="89" t="s">
        <v>490</v>
      </c>
      <c r="G62" s="425">
        <v>12</v>
      </c>
      <c r="H62" s="83">
        <v>7.7</v>
      </c>
      <c r="I62" s="259" t="s">
        <v>489</v>
      </c>
      <c r="J62" s="427">
        <v>8.5</v>
      </c>
      <c r="K62" s="165" t="s">
        <v>2</v>
      </c>
      <c r="L62" s="89" t="s">
        <v>490</v>
      </c>
      <c r="M62" s="425">
        <v>12</v>
      </c>
      <c r="N62" s="83">
        <v>6.2</v>
      </c>
      <c r="O62" s="89" t="s">
        <v>489</v>
      </c>
      <c r="P62" s="425">
        <v>12</v>
      </c>
      <c r="Q62" s="165" t="s">
        <v>2</v>
      </c>
      <c r="R62" s="89" t="s">
        <v>490</v>
      </c>
      <c r="S62" s="425">
        <v>12</v>
      </c>
      <c r="T62" s="426">
        <v>2.1</v>
      </c>
      <c r="U62" s="89" t="s">
        <v>489</v>
      </c>
      <c r="V62" s="425">
        <v>4.3</v>
      </c>
      <c r="W62" s="165" t="s">
        <v>2</v>
      </c>
      <c r="X62" s="89" t="s">
        <v>490</v>
      </c>
      <c r="Y62" s="425">
        <v>12</v>
      </c>
      <c r="Z62" s="165" t="s">
        <v>2</v>
      </c>
      <c r="AA62" s="89" t="s">
        <v>489</v>
      </c>
      <c r="AB62" s="425" t="s">
        <v>2</v>
      </c>
      <c r="AC62" s="166"/>
      <c r="AD62" s="89" t="s">
        <v>2</v>
      </c>
      <c r="AE62" s="166"/>
      <c r="AF62" s="166"/>
      <c r="AG62" s="166"/>
      <c r="AH62" s="424"/>
      <c r="AI62" s="423"/>
      <c r="AJ62" s="89" t="s">
        <v>2</v>
      </c>
      <c r="AK62" s="166"/>
      <c r="AL62" s="166"/>
      <c r="AM62" s="166"/>
      <c r="AN62" s="422"/>
    </row>
    <row r="63" spans="1:40" ht="18.75" customHeight="1">
      <c r="A63" s="82" t="s">
        <v>488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 ht="18.75" customHeight="1">
      <c r="A64" s="82" t="s">
        <v>487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</row>
    <row r="65" spans="1:40" ht="18.75" customHeight="1">
      <c r="A65" s="82" t="s">
        <v>486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40" ht="18.75" customHeight="1">
      <c r="A66" s="82" t="s">
        <v>485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40" ht="18.75" customHeight="1">
      <c r="A67" s="82" t="s">
        <v>484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</sheetData>
  <sheetProtection/>
  <mergeCells count="34">
    <mergeCell ref="A5:A7"/>
    <mergeCell ref="A28:A29"/>
    <mergeCell ref="N7:P7"/>
    <mergeCell ref="E7:G7"/>
    <mergeCell ref="AF7:AN7"/>
    <mergeCell ref="AC5:AN6"/>
    <mergeCell ref="AC7:AE7"/>
    <mergeCell ref="A18:A19"/>
    <mergeCell ref="A21:A22"/>
    <mergeCell ref="W7:Y7"/>
    <mergeCell ref="B5:C7"/>
    <mergeCell ref="E5:J6"/>
    <mergeCell ref="K5:P6"/>
    <mergeCell ref="T7:V7"/>
    <mergeCell ref="Z7:AB7"/>
    <mergeCell ref="K7:M7"/>
    <mergeCell ref="A3:AN3"/>
    <mergeCell ref="Q5:V6"/>
    <mergeCell ref="W5:AB6"/>
    <mergeCell ref="H7:J7"/>
    <mergeCell ref="A51:A52"/>
    <mergeCell ref="A15:A16"/>
    <mergeCell ref="A10:A11"/>
    <mergeCell ref="D5:D7"/>
    <mergeCell ref="Q7:S7"/>
    <mergeCell ref="A61:A62"/>
    <mergeCell ref="A34:A35"/>
    <mergeCell ref="A37:A38"/>
    <mergeCell ref="A42:A43"/>
    <mergeCell ref="A47:A48"/>
    <mergeCell ref="A56:A57"/>
    <mergeCell ref="A40:A41"/>
    <mergeCell ref="A49:A50"/>
    <mergeCell ref="A26:A27"/>
  </mergeCells>
  <printOptions horizontalCentered="1"/>
  <pageMargins left="0.5118110236220472" right="0.31496062992125984" top="0.35433070866141736" bottom="0.15748031496062992" header="0" footer="0"/>
  <pageSetup fitToHeight="1" fitToWidth="1" horizontalDpi="600" verticalDpi="600" orientation="landscape" paperSize="8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2013-05-17T05:40:40Z</cp:lastPrinted>
  <dcterms:created xsi:type="dcterms:W3CDTF">1998-03-25T08:31:26Z</dcterms:created>
  <dcterms:modified xsi:type="dcterms:W3CDTF">2013-05-17T05:40:43Z</dcterms:modified>
  <cp:category/>
  <cp:version/>
  <cp:contentType/>
  <cp:contentStatus/>
</cp:coreProperties>
</file>